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patty/ownCloud/Doctorado/SMS/"/>
    </mc:Choice>
  </mc:AlternateContent>
  <xr:revisionPtr revIDLastSave="0" documentId="13_ncr:1_{92CB38E6-C9EB-CC4E-85A2-0154C666DF65}" xr6:coauthVersionLast="45" xr6:coauthVersionMax="45" xr10:uidLastSave="{00000000-0000-0000-0000-000000000000}"/>
  <bookViews>
    <workbookView xWindow="0" yWindow="460" windowWidth="32000" windowHeight="17540" tabRatio="500" firstSheet="29" activeTab="46" xr2:uid="{00000000-000D-0000-FFFF-FFFF00000000}"/>
  </bookViews>
  <sheets>
    <sheet name="27" sheetId="1" r:id="rId1"/>
    <sheet name="30" sheetId="2" r:id="rId2"/>
    <sheet name="41" sheetId="3" r:id="rId3"/>
    <sheet name="64" sheetId="4" r:id="rId4"/>
    <sheet name="67" sheetId="5" r:id="rId5"/>
    <sheet name="124" sheetId="6" r:id="rId6"/>
    <sheet name="127" sheetId="7" r:id="rId7"/>
    <sheet name="140" sheetId="8" r:id="rId8"/>
    <sheet name="141" sheetId="9" r:id="rId9"/>
    <sheet name="198" sheetId="10" r:id="rId10"/>
    <sheet name="209" sheetId="11" r:id="rId11"/>
    <sheet name="213" sheetId="12" r:id="rId12"/>
    <sheet name="220" sheetId="13" r:id="rId13"/>
    <sheet name="239" sheetId="14" r:id="rId14"/>
    <sheet name="244" sheetId="15" r:id="rId15"/>
    <sheet name="248" sheetId="16" r:id="rId16"/>
    <sheet name="262" sheetId="17" r:id="rId17"/>
    <sheet name="266" sheetId="18" r:id="rId18"/>
    <sheet name="289" sheetId="19" r:id="rId19"/>
    <sheet name="312_Join" sheetId="40" r:id="rId20"/>
    <sheet name="330" sheetId="21" r:id="rId21"/>
    <sheet name="492" sheetId="22" r:id="rId22"/>
    <sheet name="496" sheetId="23" r:id="rId23"/>
    <sheet name="504" sheetId="24" r:id="rId24"/>
    <sheet name="539" sheetId="25" r:id="rId25"/>
    <sheet name="545" sheetId="26" r:id="rId26"/>
    <sheet name="575" sheetId="27" r:id="rId27"/>
    <sheet name="583" sheetId="28" r:id="rId28"/>
    <sheet name="603" sheetId="30" r:id="rId29"/>
    <sheet name="614" sheetId="29" r:id="rId30"/>
    <sheet name="615" sheetId="31" r:id="rId31"/>
    <sheet name="618" sheetId="32" r:id="rId32"/>
    <sheet name="647" sheetId="33" r:id="rId33"/>
    <sheet name="715" sheetId="34" r:id="rId34"/>
    <sheet name="717" sheetId="35" r:id="rId35"/>
    <sheet name="728" sheetId="36" r:id="rId36"/>
    <sheet name="730" sheetId="37" r:id="rId37"/>
    <sheet name="928" sheetId="38" r:id="rId38"/>
    <sheet name="1195" sheetId="39" r:id="rId39"/>
    <sheet name="1" sheetId="41" r:id="rId40"/>
    <sheet name="2" sheetId="42" r:id="rId41"/>
    <sheet name="3" sheetId="43" r:id="rId42"/>
    <sheet name="4" sheetId="44" r:id="rId43"/>
    <sheet name="6" sheetId="45" r:id="rId44"/>
    <sheet name="7" sheetId="46" r:id="rId45"/>
    <sheet name="8" sheetId="47" r:id="rId46"/>
    <sheet name="10" sheetId="48" r:id="rId4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5" i="48" l="1"/>
  <c r="AD5" i="48"/>
  <c r="AB5" i="48"/>
  <c r="M9" i="46" l="1"/>
  <c r="W5" i="45" l="1"/>
  <c r="W6" i="45"/>
  <c r="R48" i="45"/>
  <c r="S48" i="45"/>
  <c r="T48" i="45"/>
  <c r="R41" i="45"/>
  <c r="S41" i="45"/>
  <c r="T41" i="45"/>
  <c r="Q48" i="45"/>
  <c r="Q41" i="45"/>
  <c r="R27" i="45"/>
  <c r="S27" i="45"/>
  <c r="T27" i="45"/>
  <c r="Q27" i="45"/>
  <c r="R20" i="45"/>
  <c r="S20" i="45"/>
  <c r="T20" i="45"/>
  <c r="Q20" i="45"/>
  <c r="R13" i="45"/>
  <c r="S13" i="45"/>
  <c r="T13" i="45"/>
  <c r="Q13" i="45"/>
  <c r="W4" i="45"/>
  <c r="Q17" i="45"/>
  <c r="U4" i="9"/>
  <c r="O6" i="7" l="1"/>
  <c r="P4" i="7"/>
  <c r="Z8" i="45"/>
  <c r="AC62" i="48"/>
  <c r="AD62" i="48"/>
  <c r="AE62" i="48"/>
  <c r="AF62" i="48"/>
  <c r="AG62" i="48"/>
  <c r="AC61" i="48"/>
  <c r="AD61" i="48"/>
  <c r="AE61" i="48"/>
  <c r="AF61" i="48"/>
  <c r="AC60" i="48"/>
  <c r="AD60" i="48"/>
  <c r="AE60" i="48"/>
  <c r="AC59" i="48"/>
  <c r="AD59" i="48"/>
  <c r="AC58" i="48"/>
  <c r="AC53" i="48"/>
  <c r="AD53" i="48"/>
  <c r="AE53" i="48"/>
  <c r="AF53" i="48"/>
  <c r="AG53" i="48"/>
  <c r="AC52" i="48"/>
  <c r="AD52" i="48"/>
  <c r="AE52" i="48"/>
  <c r="AF52" i="48"/>
  <c r="AC51" i="48"/>
  <c r="AD51" i="48"/>
  <c r="AE51" i="48"/>
  <c r="AC50" i="48"/>
  <c r="AD50" i="48"/>
  <c r="AC49" i="48"/>
  <c r="AC35" i="48"/>
  <c r="AD35" i="48"/>
  <c r="AE35" i="48"/>
  <c r="AF35" i="48"/>
  <c r="AG35" i="48"/>
  <c r="AC34" i="48"/>
  <c r="AD34" i="48"/>
  <c r="AE34" i="48"/>
  <c r="AF34" i="48"/>
  <c r="AC33" i="48"/>
  <c r="AD33" i="48"/>
  <c r="AE33" i="48"/>
  <c r="AC32" i="48"/>
  <c r="AD32" i="48"/>
  <c r="AC31" i="48"/>
  <c r="AC26" i="48"/>
  <c r="AD26" i="48"/>
  <c r="AE26" i="48"/>
  <c r="AF26" i="48"/>
  <c r="AG26" i="48"/>
  <c r="AC25" i="48"/>
  <c r="AD25" i="48"/>
  <c r="AE25" i="48"/>
  <c r="AF25" i="48"/>
  <c r="AC24" i="48"/>
  <c r="AD24" i="48"/>
  <c r="AE24" i="48"/>
  <c r="AC23" i="48"/>
  <c r="AD23" i="48"/>
  <c r="AC22" i="48"/>
  <c r="AC17" i="48"/>
  <c r="AD17" i="48"/>
  <c r="AE17" i="48"/>
  <c r="AF17" i="48"/>
  <c r="AG17" i="48"/>
  <c r="AC16" i="48"/>
  <c r="AD16" i="48"/>
  <c r="AE16" i="48"/>
  <c r="AF16" i="48"/>
  <c r="AC15" i="48"/>
  <c r="AD15" i="48"/>
  <c r="AE15" i="48"/>
  <c r="AC14" i="48"/>
  <c r="AD14" i="48"/>
  <c r="AC13" i="48"/>
  <c r="AB62" i="48"/>
  <c r="AB61" i="48"/>
  <c r="AB60" i="48"/>
  <c r="AB59" i="48"/>
  <c r="AB58" i="48"/>
  <c r="AB57" i="48"/>
  <c r="AB53" i="48"/>
  <c r="AB52" i="48"/>
  <c r="AB51" i="48"/>
  <c r="AB50" i="48"/>
  <c r="AB49" i="48"/>
  <c r="AB48" i="48"/>
  <c r="AB41" i="48"/>
  <c r="AB40" i="48"/>
  <c r="AB39" i="48"/>
  <c r="AB35" i="48"/>
  <c r="AB34" i="48"/>
  <c r="AB33" i="48"/>
  <c r="AB32" i="48"/>
  <c r="AB31" i="48"/>
  <c r="AB30" i="48"/>
  <c r="AB26" i="48"/>
  <c r="AB25" i="48"/>
  <c r="AB24" i="48"/>
  <c r="AB23" i="48"/>
  <c r="AB22" i="48"/>
  <c r="AB21" i="48"/>
  <c r="AL4" i="48" s="1"/>
  <c r="AB17" i="48"/>
  <c r="AB16" i="48"/>
  <c r="AB15" i="48"/>
  <c r="AJ6" i="48" s="1"/>
  <c r="AB14" i="48"/>
  <c r="AL3" i="48" s="1"/>
  <c r="AB13" i="48"/>
  <c r="AK3" i="48" s="1"/>
  <c r="AB12" i="48"/>
  <c r="AC8" i="48"/>
  <c r="AD8" i="48"/>
  <c r="AE8" i="48"/>
  <c r="AF8" i="48"/>
  <c r="AG8" i="48"/>
  <c r="AC7" i="48"/>
  <c r="AD7" i="48"/>
  <c r="AE7" i="48"/>
  <c r="AF7" i="48"/>
  <c r="AC6" i="48"/>
  <c r="AD6" i="48"/>
  <c r="AE6" i="48"/>
  <c r="AC4" i="48"/>
  <c r="R12" i="45"/>
  <c r="S12" i="45"/>
  <c r="R11" i="45"/>
  <c r="Q12" i="45"/>
  <c r="Q11" i="45"/>
  <c r="Q10" i="45"/>
  <c r="Z3" i="45" s="1"/>
  <c r="AB8" i="48"/>
  <c r="AB7" i="48"/>
  <c r="AB6" i="48"/>
  <c r="AB4" i="48"/>
  <c r="AB3" i="48"/>
  <c r="AC40" i="48"/>
  <c r="AC41" i="48"/>
  <c r="AB42" i="48"/>
  <c r="AC42" i="48"/>
  <c r="AB43" i="48"/>
  <c r="AC43" i="48"/>
  <c r="AB44" i="48"/>
  <c r="AC44" i="48"/>
  <c r="AD44" i="48"/>
  <c r="AM6" i="48"/>
  <c r="Y8" i="45"/>
  <c r="X8" i="45"/>
  <c r="W8" i="45"/>
  <c r="Z7" i="45"/>
  <c r="Y7" i="45"/>
  <c r="X7" i="45"/>
  <c r="W7" i="45"/>
  <c r="Z5" i="45"/>
  <c r="Y5" i="45"/>
  <c r="X5" i="45"/>
  <c r="Z4" i="45"/>
  <c r="Y4" i="45"/>
  <c r="X4" i="45"/>
  <c r="Z2" i="45"/>
  <c r="Y2" i="45"/>
  <c r="X2" i="45"/>
  <c r="W2" i="45"/>
  <c r="R47" i="45"/>
  <c r="S47" i="45"/>
  <c r="R46" i="45"/>
  <c r="R40" i="45"/>
  <c r="S40" i="45"/>
  <c r="R39" i="45"/>
  <c r="R26" i="45"/>
  <c r="S26" i="45"/>
  <c r="R25" i="45"/>
  <c r="Q26" i="45"/>
  <c r="Q25" i="45"/>
  <c r="Q24" i="45"/>
  <c r="R19" i="45"/>
  <c r="S19" i="45"/>
  <c r="R18" i="45"/>
  <c r="Q19" i="45"/>
  <c r="Q18" i="45"/>
  <c r="R6" i="45"/>
  <c r="S6" i="45"/>
  <c r="T6" i="45"/>
  <c r="R5" i="45"/>
  <c r="S5" i="45"/>
  <c r="R4" i="45"/>
  <c r="Q47" i="45"/>
  <c r="Q46" i="45"/>
  <c r="Q45" i="45"/>
  <c r="Q40" i="45"/>
  <c r="Q39" i="45"/>
  <c r="Q38" i="45"/>
  <c r="Q6" i="45"/>
  <c r="Q5" i="45"/>
  <c r="Q4" i="45"/>
  <c r="Q3" i="45"/>
  <c r="Q33" i="45"/>
  <c r="R33" i="45"/>
  <c r="Q34" i="45"/>
  <c r="R34" i="45"/>
  <c r="S34" i="45"/>
  <c r="Q31" i="45"/>
  <c r="Q32" i="45"/>
  <c r="R32" i="45"/>
  <c r="Y6" i="45"/>
  <c r="O41" i="46"/>
  <c r="N41" i="46"/>
  <c r="M41" i="46"/>
  <c r="N40" i="46"/>
  <c r="M40" i="46"/>
  <c r="M39" i="46"/>
  <c r="O35" i="46"/>
  <c r="N35" i="46"/>
  <c r="R7" i="46" s="1"/>
  <c r="M35" i="46"/>
  <c r="M34" i="46"/>
  <c r="M33" i="46"/>
  <c r="O29" i="46"/>
  <c r="N29" i="46"/>
  <c r="M29" i="46"/>
  <c r="N28" i="46"/>
  <c r="M28" i="46"/>
  <c r="T6" i="46" s="1"/>
  <c r="M27" i="46"/>
  <c r="O23" i="46"/>
  <c r="N23" i="46"/>
  <c r="M23" i="46"/>
  <c r="R5" i="46" s="1"/>
  <c r="N22" i="46"/>
  <c r="M22" i="46"/>
  <c r="M21" i="46"/>
  <c r="O17" i="46"/>
  <c r="N17" i="46"/>
  <c r="M17" i="46"/>
  <c r="N16" i="46"/>
  <c r="M16" i="46"/>
  <c r="M15" i="46"/>
  <c r="O11" i="46"/>
  <c r="N11" i="46"/>
  <c r="M11" i="46"/>
  <c r="S3" i="46" s="1"/>
  <c r="N10" i="46"/>
  <c r="M10" i="46"/>
  <c r="U3" i="46"/>
  <c r="U7" i="46"/>
  <c r="U6" i="46"/>
  <c r="O5" i="46"/>
  <c r="N5" i="46"/>
  <c r="M5" i="46"/>
  <c r="N4" i="46"/>
  <c r="M4" i="46"/>
  <c r="R3" i="46"/>
  <c r="M3" i="46"/>
  <c r="U2" i="46" s="1"/>
  <c r="M4" i="44"/>
  <c r="O41" i="44"/>
  <c r="N41" i="44"/>
  <c r="M41" i="44"/>
  <c r="N40" i="44"/>
  <c r="R8" i="44" s="1"/>
  <c r="M40" i="44"/>
  <c r="M39" i="44"/>
  <c r="O35" i="44"/>
  <c r="N35" i="44"/>
  <c r="U7" i="44" s="1"/>
  <c r="M35" i="44"/>
  <c r="M34" i="44"/>
  <c r="M33" i="44"/>
  <c r="O29" i="44"/>
  <c r="U6" i="44" s="1"/>
  <c r="N29" i="44"/>
  <c r="M29" i="44"/>
  <c r="N28" i="44"/>
  <c r="M28" i="44"/>
  <c r="T6" i="44" s="1"/>
  <c r="M27" i="44"/>
  <c r="O23" i="44"/>
  <c r="N23" i="44"/>
  <c r="M23" i="44"/>
  <c r="R5" i="44" s="1"/>
  <c r="N22" i="44"/>
  <c r="M22" i="44"/>
  <c r="M21" i="44"/>
  <c r="O17" i="44"/>
  <c r="N17" i="44"/>
  <c r="M17" i="44"/>
  <c r="N16" i="44"/>
  <c r="M16" i="44"/>
  <c r="S4" i="44" s="1"/>
  <c r="M15" i="44"/>
  <c r="O11" i="44"/>
  <c r="N11" i="44"/>
  <c r="M11" i="44"/>
  <c r="S3" i="44" s="1"/>
  <c r="N10" i="44"/>
  <c r="M10" i="44"/>
  <c r="M9" i="44"/>
  <c r="U8" i="44"/>
  <c r="O5" i="44"/>
  <c r="S2" i="44" s="1"/>
  <c r="N5" i="44"/>
  <c r="M5" i="44"/>
  <c r="T4" i="44"/>
  <c r="N4" i="44"/>
  <c r="M3" i="44"/>
  <c r="U8" i="43"/>
  <c r="T8" i="43"/>
  <c r="S8" i="43"/>
  <c r="R8" i="43"/>
  <c r="U7" i="43"/>
  <c r="T7" i="43"/>
  <c r="S7" i="43"/>
  <c r="R7" i="43"/>
  <c r="U6" i="43"/>
  <c r="T6" i="43"/>
  <c r="S6" i="43"/>
  <c r="R6" i="43"/>
  <c r="U5" i="43"/>
  <c r="T5" i="43"/>
  <c r="S5" i="43"/>
  <c r="R5" i="43"/>
  <c r="U4" i="43"/>
  <c r="T4" i="43"/>
  <c r="S4" i="43"/>
  <c r="R4" i="43"/>
  <c r="U3" i="43"/>
  <c r="T3" i="43"/>
  <c r="S3" i="43"/>
  <c r="R3" i="43"/>
  <c r="U2" i="43"/>
  <c r="T2" i="43"/>
  <c r="S2" i="43"/>
  <c r="R2" i="43"/>
  <c r="N41" i="43"/>
  <c r="O41" i="43"/>
  <c r="N40" i="43"/>
  <c r="N35" i="43"/>
  <c r="O35" i="43"/>
  <c r="N29" i="43"/>
  <c r="O29" i="43"/>
  <c r="N28" i="43"/>
  <c r="N23" i="43"/>
  <c r="O23" i="43"/>
  <c r="N22" i="43"/>
  <c r="N17" i="43"/>
  <c r="O17" i="43"/>
  <c r="N16" i="43"/>
  <c r="N11" i="43"/>
  <c r="O11" i="43"/>
  <c r="N10" i="43"/>
  <c r="M41" i="43"/>
  <c r="M40" i="43"/>
  <c r="M39" i="43"/>
  <c r="M35" i="43"/>
  <c r="M34" i="43"/>
  <c r="M33" i="43"/>
  <c r="M27" i="43"/>
  <c r="M23" i="43"/>
  <c r="M22" i="43"/>
  <c r="M21" i="43"/>
  <c r="M17" i="43"/>
  <c r="M16" i="43"/>
  <c r="M15" i="43"/>
  <c r="M11" i="43"/>
  <c r="M10" i="43"/>
  <c r="N5" i="43"/>
  <c r="O5" i="43"/>
  <c r="M5" i="43"/>
  <c r="N4" i="43"/>
  <c r="M9" i="43"/>
  <c r="M4" i="43"/>
  <c r="M3" i="43"/>
  <c r="J33" i="42"/>
  <c r="M28" i="43"/>
  <c r="M29" i="43"/>
  <c r="K34" i="47"/>
  <c r="Q8" i="47" s="1"/>
  <c r="J34" i="47"/>
  <c r="J33" i="47"/>
  <c r="K29" i="47"/>
  <c r="O7" i="47" s="1"/>
  <c r="J29" i="47"/>
  <c r="Q7" i="47" s="1"/>
  <c r="J28" i="47"/>
  <c r="K24" i="47"/>
  <c r="J24" i="47"/>
  <c r="J23" i="47"/>
  <c r="Q6" i="47" s="1"/>
  <c r="K19" i="47"/>
  <c r="J19" i="47"/>
  <c r="J18" i="47"/>
  <c r="Q5" i="47" s="1"/>
  <c r="K14" i="47"/>
  <c r="J14" i="47"/>
  <c r="J13" i="47"/>
  <c r="K9" i="47"/>
  <c r="J9" i="47"/>
  <c r="O3" i="47" s="1"/>
  <c r="J8" i="47"/>
  <c r="N7" i="47"/>
  <c r="O6" i="47"/>
  <c r="N6" i="47"/>
  <c r="O5" i="47"/>
  <c r="N5" i="47"/>
  <c r="K4" i="47"/>
  <c r="J4" i="47"/>
  <c r="Q2" i="47" s="1"/>
  <c r="J3" i="47"/>
  <c r="K34" i="42"/>
  <c r="J34" i="42"/>
  <c r="N8" i="42"/>
  <c r="K29" i="42"/>
  <c r="O7" i="42" s="1"/>
  <c r="J29" i="42"/>
  <c r="J28" i="42"/>
  <c r="K24" i="42"/>
  <c r="J24" i="42"/>
  <c r="O6" i="42" s="1"/>
  <c r="J23" i="42"/>
  <c r="K19" i="42"/>
  <c r="J19" i="42"/>
  <c r="J18" i="42"/>
  <c r="K14" i="42"/>
  <c r="J14" i="42"/>
  <c r="J13" i="42"/>
  <c r="O4" i="42" s="1"/>
  <c r="K9" i="42"/>
  <c r="J9" i="42"/>
  <c r="N3" i="42" s="1"/>
  <c r="P8" i="42"/>
  <c r="O8" i="42"/>
  <c r="J8" i="42"/>
  <c r="P7" i="42"/>
  <c r="P6" i="42"/>
  <c r="P5" i="42"/>
  <c r="K4" i="42"/>
  <c r="J4" i="42"/>
  <c r="N2" i="42" s="1"/>
  <c r="J3" i="42"/>
  <c r="K34" i="41"/>
  <c r="J34" i="41"/>
  <c r="J33" i="41"/>
  <c r="K29" i="41"/>
  <c r="J29" i="41"/>
  <c r="J28" i="41"/>
  <c r="K19" i="41"/>
  <c r="J19" i="41"/>
  <c r="J18" i="41"/>
  <c r="P5" i="41" s="1"/>
  <c r="K14" i="41"/>
  <c r="J14" i="41"/>
  <c r="J13" i="41"/>
  <c r="K9" i="41"/>
  <c r="J9" i="41"/>
  <c r="J8" i="41"/>
  <c r="N3" i="41" s="1"/>
  <c r="K4" i="41"/>
  <c r="J4" i="41"/>
  <c r="J3" i="41"/>
  <c r="O7" i="41"/>
  <c r="K24" i="41"/>
  <c r="J24" i="41"/>
  <c r="O6" i="41" s="1"/>
  <c r="J23" i="41"/>
  <c r="O5" i="41"/>
  <c r="Q8" i="41"/>
  <c r="P8" i="41"/>
  <c r="O8" i="41"/>
  <c r="N8" i="41"/>
  <c r="P7" i="41"/>
  <c r="P6" i="41"/>
  <c r="Q4" i="41"/>
  <c r="P4" i="41"/>
  <c r="O4" i="41"/>
  <c r="N4" i="41"/>
  <c r="Q2" i="41"/>
  <c r="O2" i="41"/>
  <c r="N2" i="41"/>
  <c r="I34" i="39"/>
  <c r="H34" i="39"/>
  <c r="H33" i="39"/>
  <c r="I14" i="39"/>
  <c r="H14" i="39"/>
  <c r="H13" i="39"/>
  <c r="I4" i="39"/>
  <c r="H4" i="39"/>
  <c r="H3" i="39"/>
  <c r="U55" i="38"/>
  <c r="V55" i="38"/>
  <c r="W55" i="38"/>
  <c r="X55" i="38"/>
  <c r="U54" i="38"/>
  <c r="V54" i="38"/>
  <c r="W54" i="38"/>
  <c r="U53" i="38"/>
  <c r="V53" i="38"/>
  <c r="U52" i="38"/>
  <c r="U23" i="38"/>
  <c r="V23" i="38"/>
  <c r="W23" i="38"/>
  <c r="X23" i="38"/>
  <c r="U22" i="38"/>
  <c r="V22" i="38"/>
  <c r="W22" i="38"/>
  <c r="U21" i="38"/>
  <c r="V21" i="38"/>
  <c r="U20" i="38"/>
  <c r="U7" i="38"/>
  <c r="V7" i="38"/>
  <c r="W7" i="38"/>
  <c r="X7" i="38"/>
  <c r="U6" i="38"/>
  <c r="V6" i="38"/>
  <c r="W6" i="38"/>
  <c r="U5" i="38"/>
  <c r="V5" i="38"/>
  <c r="U4" i="38"/>
  <c r="T55" i="38"/>
  <c r="T54" i="38"/>
  <c r="T53" i="38"/>
  <c r="T52" i="38"/>
  <c r="T51" i="38"/>
  <c r="T23" i="38"/>
  <c r="T22" i="38"/>
  <c r="T21" i="38"/>
  <c r="T20" i="38"/>
  <c r="T19" i="38"/>
  <c r="T7" i="38"/>
  <c r="T6" i="38"/>
  <c r="T5" i="38"/>
  <c r="T4" i="38"/>
  <c r="T3" i="38"/>
  <c r="P48" i="37"/>
  <c r="Q48" i="37"/>
  <c r="R48" i="37"/>
  <c r="P47" i="37"/>
  <c r="Q47" i="37"/>
  <c r="P46" i="37"/>
  <c r="P20" i="37"/>
  <c r="Q20" i="37"/>
  <c r="R20" i="37"/>
  <c r="P19" i="37"/>
  <c r="Q19" i="37"/>
  <c r="P18" i="37"/>
  <c r="P6" i="37"/>
  <c r="Q6" i="37"/>
  <c r="R6" i="37"/>
  <c r="P5" i="37"/>
  <c r="Q5" i="37"/>
  <c r="P4" i="37"/>
  <c r="O48" i="37"/>
  <c r="O47" i="37"/>
  <c r="O46" i="37"/>
  <c r="O45" i="37"/>
  <c r="O20" i="37"/>
  <c r="O19" i="37"/>
  <c r="O18" i="37"/>
  <c r="O17" i="37"/>
  <c r="O6" i="37"/>
  <c r="O5" i="37"/>
  <c r="O4" i="37"/>
  <c r="O3" i="37"/>
  <c r="L41" i="36"/>
  <c r="M41" i="36"/>
  <c r="L40" i="36"/>
  <c r="L17" i="36"/>
  <c r="M17" i="36"/>
  <c r="L16" i="36"/>
  <c r="L5" i="36"/>
  <c r="M5" i="36"/>
  <c r="L4" i="36"/>
  <c r="K41" i="36"/>
  <c r="K40" i="36"/>
  <c r="K39" i="36"/>
  <c r="K17" i="36"/>
  <c r="K16" i="36"/>
  <c r="K15" i="36"/>
  <c r="K5" i="36"/>
  <c r="K4" i="36"/>
  <c r="K3" i="36"/>
  <c r="L41" i="35"/>
  <c r="M41" i="35"/>
  <c r="L40" i="35"/>
  <c r="L17" i="35"/>
  <c r="M17" i="35"/>
  <c r="L16" i="35"/>
  <c r="L5" i="35"/>
  <c r="M5" i="35"/>
  <c r="L4" i="35"/>
  <c r="K41" i="35"/>
  <c r="K40" i="35"/>
  <c r="K39" i="35"/>
  <c r="K17" i="35"/>
  <c r="K16" i="35"/>
  <c r="K15" i="35"/>
  <c r="K5" i="35"/>
  <c r="K4" i="35"/>
  <c r="K3" i="35"/>
  <c r="I34" i="34"/>
  <c r="H34" i="34"/>
  <c r="H33" i="34"/>
  <c r="I14" i="34"/>
  <c r="H14" i="34"/>
  <c r="H13" i="34"/>
  <c r="I4" i="34"/>
  <c r="H4" i="34"/>
  <c r="H3" i="34"/>
  <c r="I34" i="33"/>
  <c r="H34" i="33"/>
  <c r="H33" i="33"/>
  <c r="I14" i="33"/>
  <c r="H14" i="33"/>
  <c r="H13" i="33"/>
  <c r="I4" i="33"/>
  <c r="H4" i="33"/>
  <c r="H3" i="33"/>
  <c r="L41" i="32"/>
  <c r="M41" i="32"/>
  <c r="L40" i="32"/>
  <c r="L17" i="32"/>
  <c r="M17" i="32"/>
  <c r="L16" i="32"/>
  <c r="L5" i="32"/>
  <c r="M5" i="32"/>
  <c r="L4" i="32"/>
  <c r="K41" i="32"/>
  <c r="K40" i="32"/>
  <c r="K39" i="32"/>
  <c r="K17" i="32"/>
  <c r="K16" i="32"/>
  <c r="K15" i="32"/>
  <c r="K5" i="32"/>
  <c r="K4" i="32"/>
  <c r="K3" i="32"/>
  <c r="BT97" i="31"/>
  <c r="BU97" i="31"/>
  <c r="BV97" i="31"/>
  <c r="BW97" i="31"/>
  <c r="BX97" i="31"/>
  <c r="BY97" i="31"/>
  <c r="BZ97" i="31"/>
  <c r="CA97" i="31"/>
  <c r="CB97" i="31"/>
  <c r="CC97" i="31"/>
  <c r="BT96" i="31"/>
  <c r="BU96" i="31"/>
  <c r="BV96" i="31"/>
  <c r="BW96" i="31"/>
  <c r="BX96" i="31"/>
  <c r="BY96" i="31"/>
  <c r="BZ96" i="31"/>
  <c r="CA96" i="31"/>
  <c r="CB96" i="31"/>
  <c r="BT95" i="31"/>
  <c r="BU95" i="31"/>
  <c r="BV95" i="31"/>
  <c r="BW95" i="31"/>
  <c r="BX95" i="31"/>
  <c r="BY95" i="31"/>
  <c r="BZ95" i="31"/>
  <c r="CA95" i="31"/>
  <c r="BT94" i="31"/>
  <c r="BU94" i="31"/>
  <c r="BV94" i="31"/>
  <c r="BW94" i="31"/>
  <c r="BX94" i="31"/>
  <c r="BY94" i="31"/>
  <c r="BZ94" i="31"/>
  <c r="BT93" i="31"/>
  <c r="BU93" i="31"/>
  <c r="BV93" i="31"/>
  <c r="BW93" i="31"/>
  <c r="BX93" i="31"/>
  <c r="BY93" i="31"/>
  <c r="BT92" i="31"/>
  <c r="BU92" i="31"/>
  <c r="BV92" i="31"/>
  <c r="BW92" i="31"/>
  <c r="BX92" i="31"/>
  <c r="BT91" i="31"/>
  <c r="BU91" i="31"/>
  <c r="BV91" i="31"/>
  <c r="BW91" i="31"/>
  <c r="BT90" i="31"/>
  <c r="BU90" i="31"/>
  <c r="BV90" i="31"/>
  <c r="BT89" i="31"/>
  <c r="BU89" i="31"/>
  <c r="BT88" i="31"/>
  <c r="BT41" i="31"/>
  <c r="BU41" i="31"/>
  <c r="BV41" i="31"/>
  <c r="BW41" i="31"/>
  <c r="BX41" i="31"/>
  <c r="BY41" i="31"/>
  <c r="BZ41" i="31"/>
  <c r="CA41" i="31"/>
  <c r="CB41" i="31"/>
  <c r="CC41" i="31"/>
  <c r="BT40" i="31"/>
  <c r="BU40" i="31"/>
  <c r="BV40" i="31"/>
  <c r="BW40" i="31"/>
  <c r="BX40" i="31"/>
  <c r="BY40" i="31"/>
  <c r="BZ40" i="31"/>
  <c r="CA40" i="31"/>
  <c r="CB40" i="31"/>
  <c r="BT39" i="31"/>
  <c r="BU39" i="31"/>
  <c r="BV39" i="31"/>
  <c r="BW39" i="31"/>
  <c r="BX39" i="31"/>
  <c r="BY39" i="31"/>
  <c r="BZ39" i="31"/>
  <c r="CA39" i="31"/>
  <c r="BT38" i="31"/>
  <c r="BU38" i="31"/>
  <c r="BV38" i="31"/>
  <c r="BW38" i="31"/>
  <c r="BX38" i="31"/>
  <c r="BY38" i="31"/>
  <c r="BZ38" i="31"/>
  <c r="BT37" i="31"/>
  <c r="BU37" i="31"/>
  <c r="BV37" i="31"/>
  <c r="BW37" i="31"/>
  <c r="BX37" i="31"/>
  <c r="BY37" i="31"/>
  <c r="BT36" i="31"/>
  <c r="BU36" i="31"/>
  <c r="BV36" i="31"/>
  <c r="BW36" i="31"/>
  <c r="BX36" i="31"/>
  <c r="BT35" i="31"/>
  <c r="BU35" i="31"/>
  <c r="BV35" i="31"/>
  <c r="BW35" i="31"/>
  <c r="BT34" i="31"/>
  <c r="BU34" i="31"/>
  <c r="BV34" i="31"/>
  <c r="BT33" i="31"/>
  <c r="BU33" i="31"/>
  <c r="BT32" i="31"/>
  <c r="BT13" i="31"/>
  <c r="BU13" i="31"/>
  <c r="BV13" i="31"/>
  <c r="BW13" i="31"/>
  <c r="BX13" i="31"/>
  <c r="BY13" i="31"/>
  <c r="BZ13" i="31"/>
  <c r="CA13" i="31"/>
  <c r="CB13" i="31"/>
  <c r="CC13" i="31"/>
  <c r="BT12" i="31"/>
  <c r="BU12" i="31"/>
  <c r="BV12" i="31"/>
  <c r="BW12" i="31"/>
  <c r="BX12" i="31"/>
  <c r="BY12" i="31"/>
  <c r="BZ12" i="31"/>
  <c r="CA12" i="31"/>
  <c r="CB12" i="31"/>
  <c r="BT11" i="31"/>
  <c r="BU11" i="31"/>
  <c r="BV11" i="31"/>
  <c r="BW11" i="31"/>
  <c r="BX11" i="31"/>
  <c r="BY11" i="31"/>
  <c r="BZ11" i="31"/>
  <c r="CA11" i="31"/>
  <c r="BT10" i="31"/>
  <c r="BU10" i="31"/>
  <c r="BV10" i="31"/>
  <c r="BW10" i="31"/>
  <c r="BX10" i="31"/>
  <c r="BY10" i="31"/>
  <c r="BZ10" i="31"/>
  <c r="BT9" i="31"/>
  <c r="BU9" i="31"/>
  <c r="BV9" i="31"/>
  <c r="BW9" i="31"/>
  <c r="BX9" i="31"/>
  <c r="BY9" i="31"/>
  <c r="BT8" i="31"/>
  <c r="BU8" i="31"/>
  <c r="BV8" i="31"/>
  <c r="BW8" i="31"/>
  <c r="BX8" i="31"/>
  <c r="BT7" i="31"/>
  <c r="BU7" i="31"/>
  <c r="BV7" i="31"/>
  <c r="BW7" i="31"/>
  <c r="BT6" i="31"/>
  <c r="BU6" i="31"/>
  <c r="BV6" i="31"/>
  <c r="BT5" i="31"/>
  <c r="BU5" i="31"/>
  <c r="BT4" i="31"/>
  <c r="BS97" i="31"/>
  <c r="BS96" i="31"/>
  <c r="BS95" i="31"/>
  <c r="BS94" i="31"/>
  <c r="BS93" i="31"/>
  <c r="BS92" i="31"/>
  <c r="BS91" i="31"/>
  <c r="BS90" i="31"/>
  <c r="BS89" i="31"/>
  <c r="BS88" i="31"/>
  <c r="BS87" i="31"/>
  <c r="BS41" i="31"/>
  <c r="BS40" i="31"/>
  <c r="BS39" i="31"/>
  <c r="BS38" i="31"/>
  <c r="BS37" i="31"/>
  <c r="BS36" i="31"/>
  <c r="BS35" i="31"/>
  <c r="BS34" i="31"/>
  <c r="BS33" i="31"/>
  <c r="BS32" i="31"/>
  <c r="BS31" i="31"/>
  <c r="BS13" i="31"/>
  <c r="BS12" i="31"/>
  <c r="BS11" i="31"/>
  <c r="BS10" i="31"/>
  <c r="BS9" i="31"/>
  <c r="BS8" i="31"/>
  <c r="BS7" i="31"/>
  <c r="BS6" i="31"/>
  <c r="BS5" i="31"/>
  <c r="BS4" i="31"/>
  <c r="BS3" i="31"/>
  <c r="L41" i="29"/>
  <c r="M41" i="29"/>
  <c r="L40" i="29"/>
  <c r="L17" i="29"/>
  <c r="M17" i="29"/>
  <c r="L16" i="29"/>
  <c r="L5" i="29"/>
  <c r="M5" i="29"/>
  <c r="L4" i="29"/>
  <c r="K41" i="29"/>
  <c r="K40" i="29"/>
  <c r="K39" i="29"/>
  <c r="K17" i="29"/>
  <c r="K16" i="29"/>
  <c r="K15" i="29"/>
  <c r="K5" i="29"/>
  <c r="K4" i="29"/>
  <c r="K3" i="29"/>
  <c r="P48" i="30"/>
  <c r="Q48" i="30"/>
  <c r="R48" i="30"/>
  <c r="P47" i="30"/>
  <c r="Q47" i="30"/>
  <c r="P46" i="30"/>
  <c r="P20" i="30"/>
  <c r="Q20" i="30"/>
  <c r="R20" i="30"/>
  <c r="P19" i="30"/>
  <c r="Q19" i="30"/>
  <c r="P18" i="30"/>
  <c r="P6" i="30"/>
  <c r="Q6" i="30"/>
  <c r="R6" i="30"/>
  <c r="P5" i="30"/>
  <c r="Q5" i="30"/>
  <c r="P4" i="30"/>
  <c r="O48" i="30"/>
  <c r="O47" i="30"/>
  <c r="O46" i="30"/>
  <c r="O45" i="30"/>
  <c r="O38" i="30"/>
  <c r="O39" i="30"/>
  <c r="O40" i="30"/>
  <c r="O41" i="30"/>
  <c r="O20" i="30"/>
  <c r="O19" i="30"/>
  <c r="O18" i="30"/>
  <c r="O17" i="30"/>
  <c r="O6" i="30"/>
  <c r="O5" i="30"/>
  <c r="O4" i="30"/>
  <c r="O3" i="30"/>
  <c r="L41" i="27"/>
  <c r="M41" i="27"/>
  <c r="L40" i="27"/>
  <c r="L17" i="27"/>
  <c r="M17" i="27"/>
  <c r="L16" i="27"/>
  <c r="L5" i="27"/>
  <c r="M5" i="27"/>
  <c r="L4" i="27"/>
  <c r="K41" i="27"/>
  <c r="K40" i="27"/>
  <c r="K39" i="27"/>
  <c r="K17" i="27"/>
  <c r="K16" i="27"/>
  <c r="K15" i="27"/>
  <c r="K5" i="27"/>
  <c r="K4" i="27"/>
  <c r="K3" i="27"/>
  <c r="I34" i="26"/>
  <c r="H34" i="26"/>
  <c r="H33" i="26"/>
  <c r="I14" i="26"/>
  <c r="H14" i="26"/>
  <c r="H13" i="26"/>
  <c r="I4" i="26"/>
  <c r="H4" i="26"/>
  <c r="H3" i="26"/>
  <c r="I34" i="25"/>
  <c r="H34" i="25"/>
  <c r="H33" i="25"/>
  <c r="I14" i="25"/>
  <c r="H14" i="25"/>
  <c r="H13" i="25"/>
  <c r="I4" i="25"/>
  <c r="H4" i="25"/>
  <c r="H3" i="25"/>
  <c r="I34" i="24"/>
  <c r="H34" i="24"/>
  <c r="H33" i="24"/>
  <c r="I14" i="24"/>
  <c r="H14" i="24"/>
  <c r="H13" i="24"/>
  <c r="I4" i="24"/>
  <c r="H4" i="24"/>
  <c r="H3" i="24"/>
  <c r="I34" i="23"/>
  <c r="I14" i="23"/>
  <c r="I4" i="23"/>
  <c r="H34" i="23"/>
  <c r="H33" i="23"/>
  <c r="H14" i="23"/>
  <c r="H13" i="23"/>
  <c r="H4" i="23"/>
  <c r="H3" i="23"/>
  <c r="AH69" i="22"/>
  <c r="AI69" i="22"/>
  <c r="AJ69" i="22"/>
  <c r="AK69" i="22"/>
  <c r="AL69" i="22"/>
  <c r="AM69" i="22"/>
  <c r="AH68" i="22"/>
  <c r="AI68" i="22"/>
  <c r="AJ68" i="22"/>
  <c r="AK68" i="22"/>
  <c r="AL68" i="22"/>
  <c r="AH67" i="22"/>
  <c r="AI67" i="22"/>
  <c r="AJ67" i="22"/>
  <c r="AK67" i="22"/>
  <c r="AH66" i="22"/>
  <c r="AI66" i="22"/>
  <c r="AJ66" i="22"/>
  <c r="AH65" i="22"/>
  <c r="AI65" i="22"/>
  <c r="AH64" i="22"/>
  <c r="AG69" i="22"/>
  <c r="AG68" i="22"/>
  <c r="AG67" i="22"/>
  <c r="AG66" i="22"/>
  <c r="AG65" i="22"/>
  <c r="AG64" i="22"/>
  <c r="AG63" i="22"/>
  <c r="AH29" i="22"/>
  <c r="AI29" i="22"/>
  <c r="AJ29" i="22"/>
  <c r="AK29" i="22"/>
  <c r="AL29" i="22"/>
  <c r="AM29" i="22"/>
  <c r="AH28" i="22"/>
  <c r="AI28" i="22"/>
  <c r="AJ28" i="22"/>
  <c r="AK28" i="22"/>
  <c r="AL28" i="22"/>
  <c r="AH27" i="22"/>
  <c r="AI27" i="22"/>
  <c r="AJ27" i="22"/>
  <c r="AK27" i="22"/>
  <c r="AH26" i="22"/>
  <c r="AI26" i="22"/>
  <c r="AJ26" i="22"/>
  <c r="AH25" i="22"/>
  <c r="AI25" i="22"/>
  <c r="AH24" i="22"/>
  <c r="AG29" i="22"/>
  <c r="AG28" i="22"/>
  <c r="AG27" i="22"/>
  <c r="AG26" i="22"/>
  <c r="AG25" i="22"/>
  <c r="AG24" i="22"/>
  <c r="AG23" i="22"/>
  <c r="AH9" i="22"/>
  <c r="AI9" i="22"/>
  <c r="AJ9" i="22"/>
  <c r="AK9" i="22"/>
  <c r="AL9" i="22"/>
  <c r="AM9" i="22"/>
  <c r="AH8" i="22"/>
  <c r="AI8" i="22"/>
  <c r="AJ8" i="22"/>
  <c r="AK8" i="22"/>
  <c r="AL8" i="22"/>
  <c r="AH7" i="22"/>
  <c r="AI7" i="22"/>
  <c r="AJ7" i="22"/>
  <c r="AK7" i="22"/>
  <c r="AH6" i="22"/>
  <c r="AI6" i="22"/>
  <c r="AJ6" i="22"/>
  <c r="AH5" i="22"/>
  <c r="AI5" i="22"/>
  <c r="AH4" i="22"/>
  <c r="AG9" i="22"/>
  <c r="AG8" i="22"/>
  <c r="AG7" i="22"/>
  <c r="AG6" i="22"/>
  <c r="AG5" i="22"/>
  <c r="AG4" i="22"/>
  <c r="I34" i="21"/>
  <c r="H34" i="21"/>
  <c r="H33" i="21"/>
  <c r="I14" i="21"/>
  <c r="H14" i="21"/>
  <c r="H13" i="21"/>
  <c r="I4" i="21"/>
  <c r="H4" i="21"/>
  <c r="H3" i="21"/>
  <c r="M41" i="40"/>
  <c r="L41" i="40"/>
  <c r="K41" i="40"/>
  <c r="L40" i="40"/>
  <c r="K40" i="40"/>
  <c r="K39" i="40"/>
  <c r="M17" i="40"/>
  <c r="L17" i="40"/>
  <c r="K17" i="40"/>
  <c r="L16" i="40"/>
  <c r="K16" i="40"/>
  <c r="K15" i="40"/>
  <c r="M5" i="40"/>
  <c r="L5" i="40"/>
  <c r="K5" i="40"/>
  <c r="L4" i="40"/>
  <c r="K4" i="40"/>
  <c r="K3" i="40"/>
  <c r="I34" i="19"/>
  <c r="H34" i="19"/>
  <c r="H33" i="19"/>
  <c r="I14" i="19"/>
  <c r="H14" i="19"/>
  <c r="H13" i="19"/>
  <c r="I4" i="19"/>
  <c r="H4" i="19"/>
  <c r="H3" i="19"/>
  <c r="I34" i="18"/>
  <c r="H34" i="18"/>
  <c r="H33" i="18"/>
  <c r="I14" i="18"/>
  <c r="H14" i="18"/>
  <c r="H13" i="18"/>
  <c r="I4" i="18"/>
  <c r="H4" i="18"/>
  <c r="H3" i="18"/>
  <c r="I34" i="17"/>
  <c r="H34" i="17"/>
  <c r="H33" i="17"/>
  <c r="I14" i="17"/>
  <c r="H14" i="17"/>
  <c r="H13" i="17"/>
  <c r="H8" i="17"/>
  <c r="I4" i="17"/>
  <c r="H4" i="17"/>
  <c r="H3" i="17"/>
  <c r="I34" i="16"/>
  <c r="H34" i="16"/>
  <c r="H33" i="16"/>
  <c r="I14" i="16"/>
  <c r="H14" i="16"/>
  <c r="H13" i="16"/>
  <c r="I4" i="16"/>
  <c r="H4" i="16"/>
  <c r="H3" i="16"/>
  <c r="M41" i="15"/>
  <c r="L41" i="15"/>
  <c r="K41" i="15"/>
  <c r="L40" i="15"/>
  <c r="K40" i="15"/>
  <c r="K39" i="15"/>
  <c r="M17" i="15"/>
  <c r="L17" i="15"/>
  <c r="K17" i="15"/>
  <c r="L16" i="15"/>
  <c r="K16" i="15"/>
  <c r="K15" i="15"/>
  <c r="M5" i="15"/>
  <c r="L5" i="15"/>
  <c r="K5" i="15"/>
  <c r="L4" i="15"/>
  <c r="K4" i="15"/>
  <c r="K3" i="15"/>
  <c r="I34" i="14"/>
  <c r="H34" i="14"/>
  <c r="H33" i="14"/>
  <c r="I14" i="14"/>
  <c r="H14" i="14"/>
  <c r="H13" i="14"/>
  <c r="H8" i="14"/>
  <c r="I4" i="14"/>
  <c r="H4" i="14"/>
  <c r="H3" i="14"/>
  <c r="R48" i="13"/>
  <c r="Q48" i="13"/>
  <c r="P48" i="13"/>
  <c r="O48" i="13"/>
  <c r="Q47" i="13"/>
  <c r="P47" i="13"/>
  <c r="O47" i="13"/>
  <c r="P46" i="13"/>
  <c r="O46" i="13"/>
  <c r="O45" i="13"/>
  <c r="R20" i="13"/>
  <c r="Q20" i="13"/>
  <c r="P20" i="13"/>
  <c r="O20" i="13"/>
  <c r="Q19" i="13"/>
  <c r="P19" i="13"/>
  <c r="O19" i="13"/>
  <c r="P18" i="13"/>
  <c r="O18" i="13"/>
  <c r="O17" i="13"/>
  <c r="R6" i="13"/>
  <c r="Q6" i="13"/>
  <c r="P6" i="13"/>
  <c r="O6" i="13"/>
  <c r="Q5" i="13"/>
  <c r="P5" i="13"/>
  <c r="O5" i="13"/>
  <c r="P4" i="13"/>
  <c r="O4" i="13"/>
  <c r="O3" i="13"/>
  <c r="M41" i="12"/>
  <c r="L41" i="12"/>
  <c r="K41" i="12"/>
  <c r="L40" i="12"/>
  <c r="K40" i="12"/>
  <c r="K39" i="12"/>
  <c r="M17" i="12"/>
  <c r="L17" i="12"/>
  <c r="K17" i="12"/>
  <c r="L16" i="12"/>
  <c r="K16" i="12"/>
  <c r="K15" i="12"/>
  <c r="M5" i="12"/>
  <c r="L5" i="12"/>
  <c r="K5" i="12"/>
  <c r="L4" i="12"/>
  <c r="K4" i="12"/>
  <c r="K3" i="12"/>
  <c r="I34" i="11"/>
  <c r="H34" i="11"/>
  <c r="H33" i="11"/>
  <c r="I14" i="11"/>
  <c r="H14" i="11"/>
  <c r="H13" i="11"/>
  <c r="I4" i="11"/>
  <c r="H4" i="11"/>
  <c r="H3" i="11"/>
  <c r="L40" i="10"/>
  <c r="M41" i="10"/>
  <c r="L41" i="10"/>
  <c r="K41" i="10"/>
  <c r="K40" i="10"/>
  <c r="K39" i="10"/>
  <c r="M17" i="10"/>
  <c r="L17" i="10"/>
  <c r="K17" i="10"/>
  <c r="L16" i="10"/>
  <c r="K16" i="10"/>
  <c r="K15" i="10"/>
  <c r="M5" i="10"/>
  <c r="L5" i="10"/>
  <c r="K5" i="10"/>
  <c r="L4" i="10"/>
  <c r="K4" i="10"/>
  <c r="K3" i="10"/>
  <c r="R48" i="9"/>
  <c r="Q48" i="9"/>
  <c r="P48" i="9"/>
  <c r="O48" i="9"/>
  <c r="Q47" i="9"/>
  <c r="P47" i="9"/>
  <c r="O47" i="9"/>
  <c r="P46" i="9"/>
  <c r="O46" i="9"/>
  <c r="O45" i="9"/>
  <c r="Q19" i="9"/>
  <c r="R20" i="9"/>
  <c r="Q20" i="9"/>
  <c r="P20" i="9"/>
  <c r="P19" i="9"/>
  <c r="P18" i="9"/>
  <c r="O20" i="9"/>
  <c r="O19" i="9"/>
  <c r="O18" i="9"/>
  <c r="O17" i="9"/>
  <c r="Q5" i="9"/>
  <c r="P5" i="9"/>
  <c r="P4" i="9"/>
  <c r="R6" i="9"/>
  <c r="Q6" i="9"/>
  <c r="P6" i="9"/>
  <c r="O6" i="9"/>
  <c r="O5" i="9"/>
  <c r="O4" i="9"/>
  <c r="O3" i="9"/>
  <c r="I34" i="8"/>
  <c r="H34" i="8"/>
  <c r="H33" i="8"/>
  <c r="I14" i="8"/>
  <c r="H14" i="8"/>
  <c r="H13" i="8"/>
  <c r="I4" i="8"/>
  <c r="H4" i="8"/>
  <c r="H3" i="8"/>
  <c r="R48" i="7"/>
  <c r="Q48" i="7"/>
  <c r="P48" i="7"/>
  <c r="O48" i="7"/>
  <c r="Q47" i="7"/>
  <c r="P47" i="7"/>
  <c r="O47" i="7"/>
  <c r="P46" i="7"/>
  <c r="O46" i="7"/>
  <c r="O45" i="7"/>
  <c r="R20" i="7"/>
  <c r="Q20" i="7"/>
  <c r="Q19" i="7"/>
  <c r="P20" i="7"/>
  <c r="P19" i="7"/>
  <c r="P18" i="7"/>
  <c r="O20" i="7"/>
  <c r="O19" i="7"/>
  <c r="O18" i="7"/>
  <c r="O17" i="7"/>
  <c r="Q5" i="7"/>
  <c r="P5" i="7"/>
  <c r="R6" i="7"/>
  <c r="Q6" i="7"/>
  <c r="P6" i="7"/>
  <c r="O5" i="7"/>
  <c r="O4" i="7"/>
  <c r="O3" i="7"/>
  <c r="R48" i="6"/>
  <c r="Q48" i="6"/>
  <c r="P48" i="6"/>
  <c r="O48" i="6"/>
  <c r="Q47" i="6"/>
  <c r="P47" i="6"/>
  <c r="O47" i="6"/>
  <c r="P46" i="6"/>
  <c r="O46" i="6"/>
  <c r="O45" i="6"/>
  <c r="R20" i="6"/>
  <c r="Q20" i="6"/>
  <c r="P20" i="6"/>
  <c r="O20" i="6"/>
  <c r="Q19" i="6"/>
  <c r="P19" i="6"/>
  <c r="O19" i="6"/>
  <c r="P18" i="6"/>
  <c r="O18" i="6"/>
  <c r="O17" i="6"/>
  <c r="R6" i="6"/>
  <c r="Q6" i="6"/>
  <c r="P6" i="6"/>
  <c r="O6" i="6"/>
  <c r="Q5" i="6"/>
  <c r="P5" i="6"/>
  <c r="O5" i="6"/>
  <c r="P4" i="6"/>
  <c r="O4" i="6"/>
  <c r="O3" i="6"/>
  <c r="W54" i="5"/>
  <c r="V54" i="5"/>
  <c r="X55" i="5"/>
  <c r="W55" i="5"/>
  <c r="V55" i="5"/>
  <c r="U55" i="5"/>
  <c r="T55" i="5"/>
  <c r="U54" i="5"/>
  <c r="T54" i="5"/>
  <c r="V53" i="5"/>
  <c r="U53" i="5"/>
  <c r="T53" i="5"/>
  <c r="U52" i="5"/>
  <c r="T52" i="5"/>
  <c r="T51" i="5"/>
  <c r="X23" i="5"/>
  <c r="W23" i="5"/>
  <c r="V23" i="5"/>
  <c r="U23" i="5"/>
  <c r="T23" i="5"/>
  <c r="W22" i="5"/>
  <c r="V22" i="5"/>
  <c r="U22" i="5"/>
  <c r="T22" i="5"/>
  <c r="V21" i="5"/>
  <c r="U21" i="5"/>
  <c r="T21" i="5"/>
  <c r="U20" i="5"/>
  <c r="T20" i="5"/>
  <c r="T19" i="5"/>
  <c r="X7" i="5"/>
  <c r="W7" i="5"/>
  <c r="V7" i="5"/>
  <c r="U7" i="5"/>
  <c r="W6" i="5"/>
  <c r="V6" i="5"/>
  <c r="U6" i="5"/>
  <c r="T7" i="5"/>
  <c r="T6" i="5"/>
  <c r="V5" i="5"/>
  <c r="U5" i="5"/>
  <c r="T5" i="5"/>
  <c r="U4" i="5"/>
  <c r="T4" i="5"/>
  <c r="T3" i="5"/>
  <c r="M41" i="4"/>
  <c r="L41" i="4"/>
  <c r="K41" i="4"/>
  <c r="L40" i="4"/>
  <c r="K40" i="4"/>
  <c r="K39" i="4"/>
  <c r="M17" i="4"/>
  <c r="L16" i="4"/>
  <c r="L17" i="4"/>
  <c r="K17" i="4"/>
  <c r="K16" i="4"/>
  <c r="K15" i="4"/>
  <c r="K4" i="4"/>
  <c r="L4" i="4"/>
  <c r="M5" i="4"/>
  <c r="L5" i="4"/>
  <c r="K5" i="4"/>
  <c r="K3" i="4"/>
  <c r="M41" i="3"/>
  <c r="L41" i="3"/>
  <c r="L40" i="3"/>
  <c r="K41" i="3"/>
  <c r="K40" i="3"/>
  <c r="K39" i="3"/>
  <c r="L16" i="3"/>
  <c r="M17" i="3"/>
  <c r="L17" i="3"/>
  <c r="K17" i="3"/>
  <c r="K16" i="3"/>
  <c r="K15" i="3"/>
  <c r="L4" i="3"/>
  <c r="M5" i="3"/>
  <c r="L5" i="3"/>
  <c r="K5" i="3"/>
  <c r="K4" i="3"/>
  <c r="K3" i="3"/>
  <c r="I34" i="2"/>
  <c r="H34" i="2"/>
  <c r="H33" i="2"/>
  <c r="I14" i="2"/>
  <c r="H14" i="2"/>
  <c r="H13" i="2"/>
  <c r="I4" i="2"/>
  <c r="H4" i="2"/>
  <c r="H3" i="2"/>
  <c r="O45" i="1"/>
  <c r="O38" i="1"/>
  <c r="O31" i="1"/>
  <c r="O24" i="1"/>
  <c r="O17" i="1"/>
  <c r="O10" i="1"/>
  <c r="O4" i="1"/>
  <c r="O3" i="1"/>
  <c r="R6" i="1"/>
  <c r="Q6" i="1"/>
  <c r="Q5" i="1"/>
  <c r="P6" i="1"/>
  <c r="P5" i="1"/>
  <c r="P4" i="1"/>
  <c r="O6" i="1"/>
  <c r="O5" i="1"/>
  <c r="R48" i="1"/>
  <c r="Q48" i="1"/>
  <c r="Q47" i="1"/>
  <c r="P48" i="1"/>
  <c r="P47" i="1"/>
  <c r="P46" i="1"/>
  <c r="O48" i="1"/>
  <c r="O47" i="1"/>
  <c r="O46" i="1"/>
  <c r="Q19" i="1"/>
  <c r="P18" i="1"/>
  <c r="R20" i="1"/>
  <c r="Q20" i="1"/>
  <c r="P20" i="1"/>
  <c r="O20" i="1"/>
  <c r="P19" i="1"/>
  <c r="O19" i="1"/>
  <c r="O18" i="1"/>
  <c r="AL2" i="48" l="1"/>
  <c r="AK2" i="48"/>
  <c r="AM2" i="48"/>
  <c r="AM3" i="48"/>
  <c r="AJ2" i="48"/>
  <c r="AJ3" i="48"/>
  <c r="AM4" i="48"/>
  <c r="AJ4" i="48"/>
  <c r="AK4" i="48"/>
  <c r="AM5" i="48"/>
  <c r="AL5" i="48"/>
  <c r="AK5" i="48"/>
  <c r="AJ5" i="48"/>
  <c r="AJ7" i="48"/>
  <c r="AK7" i="48"/>
  <c r="AL7" i="48"/>
  <c r="AM7" i="48"/>
  <c r="AJ8" i="48"/>
  <c r="AM8" i="48"/>
  <c r="AK8" i="48"/>
  <c r="AL8" i="48"/>
  <c r="X3" i="45"/>
  <c r="Y3" i="45"/>
  <c r="W3" i="45"/>
  <c r="AK6" i="48"/>
  <c r="AL6" i="48"/>
  <c r="Z6" i="45"/>
  <c r="N2" i="47"/>
  <c r="P2" i="47"/>
  <c r="P3" i="47"/>
  <c r="Q3" i="47"/>
  <c r="O4" i="47"/>
  <c r="N4" i="47"/>
  <c r="Q4" i="47"/>
  <c r="P5" i="47"/>
  <c r="N8" i="47"/>
  <c r="R2" i="46"/>
  <c r="S2" i="46"/>
  <c r="S4" i="46"/>
  <c r="T4" i="46"/>
  <c r="U5" i="46"/>
  <c r="T5" i="46"/>
  <c r="T7" i="46"/>
  <c r="U8" i="46"/>
  <c r="R8" i="46"/>
  <c r="T8" i="46"/>
  <c r="T2" i="46"/>
  <c r="U4" i="46"/>
  <c r="R6" i="46"/>
  <c r="T3" i="46"/>
  <c r="R4" i="46"/>
  <c r="S5" i="46"/>
  <c r="S6" i="46"/>
  <c r="S7" i="46"/>
  <c r="S8" i="46"/>
  <c r="X6" i="45"/>
  <c r="U2" i="44"/>
  <c r="R2" i="44"/>
  <c r="R3" i="44"/>
  <c r="U3" i="44"/>
  <c r="T5" i="44"/>
  <c r="U5" i="44"/>
  <c r="R7" i="44"/>
  <c r="T7" i="44"/>
  <c r="T8" i="44"/>
  <c r="T2" i="44"/>
  <c r="U4" i="44"/>
  <c r="R6" i="44"/>
  <c r="T3" i="44"/>
  <c r="R4" i="44"/>
  <c r="S5" i="44"/>
  <c r="S6" i="44"/>
  <c r="S7" i="44"/>
  <c r="S8" i="44"/>
  <c r="O5" i="42"/>
  <c r="Q4" i="42"/>
  <c r="P4" i="42"/>
  <c r="Q3" i="42"/>
  <c r="O3" i="42"/>
  <c r="O2" i="42"/>
  <c r="O2" i="47"/>
  <c r="N3" i="47"/>
  <c r="P4" i="47"/>
  <c r="P6" i="47"/>
  <c r="P7" i="47"/>
  <c r="O8" i="47"/>
  <c r="P8" i="47"/>
  <c r="Q6" i="42"/>
  <c r="Q7" i="42"/>
  <c r="Q2" i="42"/>
  <c r="P3" i="42"/>
  <c r="N4" i="42"/>
  <c r="N5" i="42"/>
  <c r="N6" i="42"/>
  <c r="N7" i="42"/>
  <c r="Q8" i="42"/>
  <c r="P2" i="42"/>
  <c r="Q5" i="42"/>
  <c r="Q3" i="41"/>
  <c r="P2" i="41"/>
  <c r="O3" i="41"/>
  <c r="Q5" i="41"/>
  <c r="Q6" i="41"/>
  <c r="Q7" i="41"/>
  <c r="P3" i="41"/>
  <c r="N5" i="41"/>
  <c r="N6" i="41"/>
  <c r="N7" i="41"/>
  <c r="AB6" i="7"/>
  <c r="AC6" i="7"/>
  <c r="AD6" i="7"/>
  <c r="AB5" i="7"/>
  <c r="AC5" i="7"/>
  <c r="AB4" i="7"/>
  <c r="AA6" i="7"/>
  <c r="AA5" i="7"/>
  <c r="AJ2" i="7" s="1"/>
  <c r="AA4" i="7"/>
  <c r="AA3" i="7"/>
  <c r="AB6" i="6"/>
  <c r="AC6" i="6"/>
  <c r="AD6" i="6"/>
  <c r="AB5" i="6"/>
  <c r="AC5" i="6"/>
  <c r="AB4" i="6"/>
  <c r="AA6" i="6"/>
  <c r="AA5" i="6"/>
  <c r="AJ2" i="6" s="1"/>
  <c r="AA4" i="6"/>
  <c r="AA3" i="6"/>
  <c r="AH7" i="5"/>
  <c r="AI7" i="5"/>
  <c r="AJ7" i="5"/>
  <c r="AK7" i="5"/>
  <c r="AH6" i="5"/>
  <c r="AI6" i="5"/>
  <c r="AJ6" i="5"/>
  <c r="AH5" i="5"/>
  <c r="AH4" i="5"/>
  <c r="AG7" i="5"/>
  <c r="AG6" i="5"/>
  <c r="AG5" i="5"/>
  <c r="AG4" i="5"/>
  <c r="AG3" i="5"/>
  <c r="AA5" i="4"/>
  <c r="Z5" i="4"/>
  <c r="Y5" i="4"/>
  <c r="Z4" i="4"/>
  <c r="Y4" i="4"/>
  <c r="AF2" i="4" s="1"/>
  <c r="Y3" i="4"/>
  <c r="Z5" i="3"/>
  <c r="AA5" i="3"/>
  <c r="Z4" i="3"/>
  <c r="Y5" i="3"/>
  <c r="Y4" i="3"/>
  <c r="Y3" i="3"/>
  <c r="V4" i="2"/>
  <c r="U4" i="2"/>
  <c r="AA2" i="2" s="1"/>
  <c r="U3" i="2"/>
  <c r="AE6" i="1"/>
  <c r="AF6" i="1"/>
  <c r="AG6" i="1"/>
  <c r="AE5" i="1"/>
  <c r="AF5" i="1"/>
  <c r="AE4" i="1"/>
  <c r="AD6" i="1"/>
  <c r="AD5" i="1"/>
  <c r="AD4" i="1"/>
  <c r="AD3" i="1"/>
  <c r="AL2" i="1" s="1"/>
  <c r="BT27" i="31"/>
  <c r="BU27" i="31"/>
  <c r="BV27" i="31"/>
  <c r="BW27" i="31"/>
  <c r="BX27" i="31"/>
  <c r="BY27" i="31"/>
  <c r="BZ27" i="31"/>
  <c r="CA27" i="31"/>
  <c r="CB27" i="31"/>
  <c r="CC27" i="31"/>
  <c r="BT26" i="31"/>
  <c r="BU26" i="31"/>
  <c r="BV26" i="31"/>
  <c r="BW26" i="31"/>
  <c r="BX26" i="31"/>
  <c r="BY26" i="31"/>
  <c r="BZ26" i="31"/>
  <c r="CA26" i="31"/>
  <c r="CB26" i="31"/>
  <c r="BT25" i="31"/>
  <c r="BU25" i="31"/>
  <c r="BV25" i="31"/>
  <c r="BW25" i="31"/>
  <c r="BX25" i="31"/>
  <c r="BY25" i="31"/>
  <c r="BZ25" i="31"/>
  <c r="CA25" i="31"/>
  <c r="BT24" i="31"/>
  <c r="BU24" i="31"/>
  <c r="BV24" i="31"/>
  <c r="BW24" i="31"/>
  <c r="BX24" i="31"/>
  <c r="BY24" i="31"/>
  <c r="BZ24" i="31"/>
  <c r="BT23" i="31"/>
  <c r="BU23" i="31"/>
  <c r="BV23" i="31"/>
  <c r="BW23" i="31"/>
  <c r="BX23" i="31"/>
  <c r="BY23" i="31"/>
  <c r="BT22" i="31"/>
  <c r="BU22" i="31"/>
  <c r="BV22" i="31"/>
  <c r="BW22" i="31"/>
  <c r="BX22" i="31"/>
  <c r="BT21" i="31"/>
  <c r="BU21" i="31"/>
  <c r="BV21" i="31"/>
  <c r="BW21" i="31"/>
  <c r="BT20" i="31"/>
  <c r="BU20" i="31"/>
  <c r="BV20" i="31"/>
  <c r="BT19" i="31"/>
  <c r="BU19" i="31"/>
  <c r="BT18" i="31"/>
  <c r="BS27" i="31"/>
  <c r="BS26" i="31"/>
  <c r="BS25" i="31"/>
  <c r="BS24" i="31"/>
  <c r="BS23" i="31"/>
  <c r="BS22" i="31"/>
  <c r="BS21" i="31"/>
  <c r="BS20" i="31"/>
  <c r="BS19" i="31"/>
  <c r="BS18" i="31"/>
  <c r="BS17" i="31"/>
  <c r="A39" i="31"/>
  <c r="A40" i="31"/>
  <c r="A41" i="31"/>
  <c r="A42" i="31"/>
  <c r="A43" i="31"/>
  <c r="A44" i="31"/>
  <c r="A38" i="31"/>
  <c r="P8" i="29"/>
  <c r="P8" i="35"/>
  <c r="U8" i="37"/>
  <c r="R13" i="37"/>
  <c r="Q13" i="37"/>
  <c r="P13" i="37"/>
  <c r="O13" i="37"/>
  <c r="Q12" i="37"/>
  <c r="P12" i="37"/>
  <c r="O12" i="37"/>
  <c r="P11" i="37"/>
  <c r="O11" i="37"/>
  <c r="O10" i="37"/>
  <c r="X15" i="38"/>
  <c r="W15" i="38"/>
  <c r="V15" i="38"/>
  <c r="U15" i="38"/>
  <c r="T15" i="38"/>
  <c r="W14" i="38"/>
  <c r="V14" i="38"/>
  <c r="U14" i="38"/>
  <c r="T14" i="38"/>
  <c r="V13" i="38"/>
  <c r="U13" i="38"/>
  <c r="T13" i="38"/>
  <c r="U12" i="38"/>
  <c r="T12" i="38"/>
  <c r="T11" i="38"/>
  <c r="AB2" i="2" l="1"/>
  <c r="AM2" i="1"/>
  <c r="AC8" i="38"/>
  <c r="V8" i="37"/>
  <c r="P8" i="32"/>
  <c r="CG9" i="31"/>
  <c r="CH9" i="31"/>
  <c r="P8" i="27"/>
  <c r="AG2" i="6"/>
  <c r="CI9" i="31"/>
  <c r="AJ2" i="1"/>
  <c r="AG2" i="4"/>
  <c r="AI2" i="6"/>
  <c r="AA8" i="38"/>
  <c r="W8" i="37"/>
  <c r="AB8" i="38"/>
  <c r="X8" i="37"/>
  <c r="CF9" i="31"/>
  <c r="AK2" i="1"/>
  <c r="AE2" i="4"/>
  <c r="AD8" i="38"/>
  <c r="AE2" i="3"/>
  <c r="AI2" i="7"/>
  <c r="AH2" i="7"/>
  <c r="AG2" i="7"/>
  <c r="AH2" i="6"/>
  <c r="AD2" i="4"/>
  <c r="AF2" i="3"/>
  <c r="AG2" i="3"/>
  <c r="AD2" i="3"/>
  <c r="Z2" i="2"/>
  <c r="Y2" i="2"/>
  <c r="M11" i="36"/>
  <c r="L11" i="36"/>
  <c r="L10" i="36"/>
  <c r="K11" i="36"/>
  <c r="K10" i="36"/>
  <c r="K9" i="36"/>
  <c r="S8" i="35"/>
  <c r="R8" i="35"/>
  <c r="Q8" i="35"/>
  <c r="M11" i="35"/>
  <c r="L11" i="35"/>
  <c r="K11" i="35"/>
  <c r="L10" i="35"/>
  <c r="K10" i="35"/>
  <c r="K9" i="35"/>
  <c r="I9" i="33"/>
  <c r="H9" i="33"/>
  <c r="H8" i="33"/>
  <c r="I9" i="34"/>
  <c r="H9" i="34"/>
  <c r="H8" i="34"/>
  <c r="I9" i="39"/>
  <c r="H9" i="39"/>
  <c r="H8" i="39"/>
  <c r="L8" i="34"/>
  <c r="N8" i="33"/>
  <c r="S8" i="32"/>
  <c r="R8" i="32"/>
  <c r="Q8" i="32"/>
  <c r="M11" i="32"/>
  <c r="L11" i="32"/>
  <c r="K11" i="32"/>
  <c r="L10" i="32"/>
  <c r="K10" i="32"/>
  <c r="K9" i="32"/>
  <c r="S8" i="29"/>
  <c r="R8" i="29"/>
  <c r="Q8" i="29"/>
  <c r="M11" i="29"/>
  <c r="L11" i="29"/>
  <c r="K11" i="29"/>
  <c r="L10" i="29"/>
  <c r="K10" i="29"/>
  <c r="K9" i="29"/>
  <c r="R13" i="30"/>
  <c r="Q13" i="30"/>
  <c r="P13" i="30"/>
  <c r="O13" i="30"/>
  <c r="Q12" i="30"/>
  <c r="P12" i="30"/>
  <c r="O12" i="30"/>
  <c r="P11" i="30"/>
  <c r="O11" i="30"/>
  <c r="O10" i="30"/>
  <c r="I9" i="28"/>
  <c r="H9" i="28"/>
  <c r="H8" i="28"/>
  <c r="I4" i="28"/>
  <c r="H4" i="28"/>
  <c r="H3" i="28"/>
  <c r="I34" i="28"/>
  <c r="H34" i="28"/>
  <c r="H33" i="28"/>
  <c r="S8" i="27"/>
  <c r="R8" i="27"/>
  <c r="Q8" i="27"/>
  <c r="L10" i="27"/>
  <c r="M11" i="27"/>
  <c r="L11" i="27"/>
  <c r="K11" i="27"/>
  <c r="K10" i="27"/>
  <c r="K9" i="27"/>
  <c r="I9" i="26"/>
  <c r="H9" i="26"/>
  <c r="H8" i="26"/>
  <c r="L8" i="26"/>
  <c r="I9" i="25"/>
  <c r="H9" i="25"/>
  <c r="H8" i="25"/>
  <c r="M8" i="25"/>
  <c r="I9" i="24"/>
  <c r="H9" i="24"/>
  <c r="H8" i="24"/>
  <c r="N8" i="24"/>
  <c r="N8" i="23"/>
  <c r="I9" i="23"/>
  <c r="H9" i="23"/>
  <c r="H8" i="23"/>
  <c r="AH19" i="22"/>
  <c r="AI19" i="22"/>
  <c r="AJ19" i="22"/>
  <c r="AK19" i="22"/>
  <c r="AL19" i="22"/>
  <c r="AM19" i="22"/>
  <c r="AH18" i="22"/>
  <c r="AI18" i="22"/>
  <c r="AJ18" i="22"/>
  <c r="AK18" i="22"/>
  <c r="AL18" i="22"/>
  <c r="AK17" i="22"/>
  <c r="AH17" i="22"/>
  <c r="AI17" i="22"/>
  <c r="AJ17" i="22"/>
  <c r="AH16" i="22"/>
  <c r="AI16" i="22"/>
  <c r="AJ16" i="22"/>
  <c r="AG16" i="22"/>
  <c r="AH15" i="22"/>
  <c r="AI15" i="22"/>
  <c r="AH14" i="22"/>
  <c r="AG19" i="22"/>
  <c r="AG18" i="22"/>
  <c r="AG17" i="22"/>
  <c r="AG15" i="22"/>
  <c r="AG14" i="22"/>
  <c r="AG13" i="22"/>
  <c r="AG3" i="22"/>
  <c r="M8" i="21"/>
  <c r="I9" i="21"/>
  <c r="H9" i="21"/>
  <c r="H8" i="21"/>
  <c r="N8" i="21"/>
  <c r="P8" i="40"/>
  <c r="M11" i="40"/>
  <c r="L11" i="40"/>
  <c r="K11" i="40"/>
  <c r="L10" i="40"/>
  <c r="K10" i="40"/>
  <c r="K9" i="40"/>
  <c r="L8" i="19"/>
  <c r="I9" i="19"/>
  <c r="H9" i="19"/>
  <c r="H8" i="19"/>
  <c r="O8" i="18"/>
  <c r="M8" i="18"/>
  <c r="I9" i="18"/>
  <c r="H9" i="18"/>
  <c r="H8" i="18"/>
  <c r="L8" i="17"/>
  <c r="I9" i="17"/>
  <c r="H9" i="17"/>
  <c r="L8" i="16"/>
  <c r="O8" i="16"/>
  <c r="I9" i="16"/>
  <c r="H9" i="16"/>
  <c r="H8" i="16"/>
  <c r="L10" i="15"/>
  <c r="M11" i="15"/>
  <c r="L11" i="15"/>
  <c r="K11" i="15"/>
  <c r="K10" i="15"/>
  <c r="K9" i="15"/>
  <c r="N8" i="14"/>
  <c r="I9" i="14"/>
  <c r="H9" i="14"/>
  <c r="X8" i="13"/>
  <c r="R13" i="13"/>
  <c r="Q13" i="13"/>
  <c r="P13" i="13"/>
  <c r="O13" i="13"/>
  <c r="Q12" i="13"/>
  <c r="P12" i="13"/>
  <c r="O12" i="13"/>
  <c r="P11" i="13"/>
  <c r="O11" i="13"/>
  <c r="O10" i="13"/>
  <c r="M11" i="12"/>
  <c r="L11" i="12"/>
  <c r="K11" i="12"/>
  <c r="L10" i="12"/>
  <c r="K10" i="12"/>
  <c r="K9" i="12"/>
  <c r="L8" i="11"/>
  <c r="O8" i="11"/>
  <c r="I9" i="11"/>
  <c r="H9" i="11"/>
  <c r="H8" i="11"/>
  <c r="Q8" i="10"/>
  <c r="P8" i="10"/>
  <c r="M11" i="10"/>
  <c r="L11" i="10"/>
  <c r="K11" i="10"/>
  <c r="L10" i="10"/>
  <c r="K10" i="10"/>
  <c r="K9" i="10"/>
  <c r="R13" i="9"/>
  <c r="Q13" i="9"/>
  <c r="Q12" i="9"/>
  <c r="P12" i="9"/>
  <c r="P11" i="9"/>
  <c r="P13" i="9"/>
  <c r="O13" i="9"/>
  <c r="O12" i="9"/>
  <c r="O11" i="9"/>
  <c r="O10" i="9"/>
  <c r="I9" i="8"/>
  <c r="H9" i="8"/>
  <c r="H8" i="8"/>
  <c r="N8" i="8"/>
  <c r="L8" i="8"/>
  <c r="W8" i="7"/>
  <c r="R13" i="7"/>
  <c r="Q13" i="7"/>
  <c r="Q12" i="7"/>
  <c r="P13" i="7"/>
  <c r="P12" i="7"/>
  <c r="P11" i="7"/>
  <c r="O13" i="7"/>
  <c r="O12" i="7"/>
  <c r="O11" i="7"/>
  <c r="O10" i="7"/>
  <c r="R13" i="6"/>
  <c r="Q13" i="6"/>
  <c r="Q12" i="6"/>
  <c r="P13" i="6"/>
  <c r="P12" i="6"/>
  <c r="P11" i="6"/>
  <c r="O13" i="6"/>
  <c r="O12" i="6"/>
  <c r="O11" i="6"/>
  <c r="O10" i="6"/>
  <c r="W14" i="5"/>
  <c r="V14" i="5"/>
  <c r="U14" i="5"/>
  <c r="X15" i="5"/>
  <c r="W15" i="5"/>
  <c r="V15" i="5"/>
  <c r="U15" i="5"/>
  <c r="T15" i="5"/>
  <c r="T14" i="5"/>
  <c r="V13" i="5"/>
  <c r="U13" i="5"/>
  <c r="T13" i="5"/>
  <c r="U12" i="5"/>
  <c r="T12" i="5"/>
  <c r="T11" i="5"/>
  <c r="M11" i="4"/>
  <c r="L11" i="4"/>
  <c r="K11" i="4"/>
  <c r="L10" i="4"/>
  <c r="K10" i="4"/>
  <c r="K9" i="4"/>
  <c r="M11" i="3"/>
  <c r="L11" i="3"/>
  <c r="L10" i="3"/>
  <c r="K11" i="3"/>
  <c r="K10" i="3"/>
  <c r="K9" i="3"/>
  <c r="I9" i="2"/>
  <c r="H9" i="2"/>
  <c r="H8" i="2"/>
  <c r="AD8" i="5"/>
  <c r="AB8" i="5"/>
  <c r="Q8" i="4"/>
  <c r="P8" i="3"/>
  <c r="Q8" i="3"/>
  <c r="S8" i="3"/>
  <c r="O8" i="2"/>
  <c r="U8" i="1"/>
  <c r="W8" i="1"/>
  <c r="P13" i="1"/>
  <c r="Q13" i="1"/>
  <c r="R13" i="1"/>
  <c r="O13" i="1"/>
  <c r="P12" i="1"/>
  <c r="Q12" i="1"/>
  <c r="P11" i="1"/>
  <c r="O12" i="1"/>
  <c r="O11" i="1"/>
  <c r="Q8" i="36" l="1"/>
  <c r="R8" i="36"/>
  <c r="N8" i="34"/>
  <c r="V8" i="30"/>
  <c r="W8" i="30"/>
  <c r="M8" i="28"/>
  <c r="O8" i="28"/>
  <c r="L8" i="25"/>
  <c r="N8" i="25"/>
  <c r="AS8" i="22"/>
  <c r="Q8" i="40"/>
  <c r="O8" i="17"/>
  <c r="N8" i="17"/>
  <c r="Q8" i="15"/>
  <c r="P8" i="15"/>
  <c r="L8" i="14"/>
  <c r="W8" i="13"/>
  <c r="R8" i="12"/>
  <c r="W8" i="9"/>
  <c r="U8" i="9"/>
  <c r="X8" i="6"/>
  <c r="V8" i="6"/>
  <c r="U8" i="6"/>
  <c r="U8" i="7"/>
  <c r="M8" i="8"/>
  <c r="X8" i="9"/>
  <c r="V8" i="13"/>
  <c r="N8" i="18"/>
  <c r="L8" i="39"/>
  <c r="O8" i="39"/>
  <c r="AA2" i="1"/>
  <c r="Z2" i="1"/>
  <c r="Y2" i="1"/>
  <c r="V8" i="1"/>
  <c r="S8" i="4"/>
  <c r="R2" i="2"/>
  <c r="Q2" i="2"/>
  <c r="P2" i="2"/>
  <c r="O2" i="2"/>
  <c r="X8" i="7"/>
  <c r="R8" i="10"/>
  <c r="P8" i="12"/>
  <c r="R8" i="15"/>
  <c r="R8" i="40"/>
  <c r="R8" i="3"/>
  <c r="P8" i="4"/>
  <c r="AA8" i="5"/>
  <c r="W8" i="6"/>
  <c r="V8" i="7"/>
  <c r="O8" i="8"/>
  <c r="V8" i="9"/>
  <c r="S8" i="10"/>
  <c r="N8" i="11"/>
  <c r="Q8" i="12"/>
  <c r="U8" i="13"/>
  <c r="M8" i="14"/>
  <c r="S8" i="15"/>
  <c r="N8" i="16"/>
  <c r="M8" i="17"/>
  <c r="L8" i="18"/>
  <c r="M8" i="19"/>
  <c r="S8" i="40"/>
  <c r="AP8" i="22"/>
  <c r="O8" i="24"/>
  <c r="L8" i="24"/>
  <c r="O8" i="26"/>
  <c r="L8" i="33"/>
  <c r="O8" i="33"/>
  <c r="P8" i="36"/>
  <c r="R8" i="4"/>
  <c r="AC8" i="5"/>
  <c r="S8" i="12"/>
  <c r="O8" i="14"/>
  <c r="AR8" i="22"/>
  <c r="M8" i="23"/>
  <c r="N8" i="39"/>
  <c r="M8" i="33"/>
  <c r="X8" i="1"/>
  <c r="Y8" i="1"/>
  <c r="M8" i="11"/>
  <c r="M8" i="16"/>
  <c r="O8" i="19"/>
  <c r="O8" i="23"/>
  <c r="O8" i="25"/>
  <c r="O8" i="34"/>
  <c r="X3" i="1"/>
  <c r="Y3" i="1"/>
  <c r="N8" i="2"/>
  <c r="V2" i="3"/>
  <c r="S2" i="3"/>
  <c r="U2" i="3"/>
  <c r="T2" i="3"/>
  <c r="V2" i="4"/>
  <c r="U2" i="4"/>
  <c r="T2" i="4"/>
  <c r="S2" i="4"/>
  <c r="L8" i="21"/>
  <c r="AQ8" i="22"/>
  <c r="L8" i="23"/>
  <c r="N8" i="26"/>
  <c r="L8" i="28"/>
  <c r="N8" i="28"/>
  <c r="U8" i="30"/>
  <c r="X8" i="30"/>
  <c r="M8" i="39"/>
  <c r="M8" i="34"/>
  <c r="L8" i="2"/>
  <c r="M8" i="2"/>
  <c r="S8" i="36"/>
  <c r="M8" i="26"/>
  <c r="M8" i="24"/>
  <c r="O8" i="21"/>
  <c r="N8" i="19"/>
  <c r="CI2" i="31" l="1"/>
  <c r="CI3" i="31"/>
  <c r="CH3" i="31"/>
  <c r="CG3" i="31"/>
  <c r="CF3" i="31"/>
  <c r="CH2" i="31"/>
  <c r="CG2" i="31"/>
  <c r="CF2" i="31"/>
  <c r="AS3" i="22"/>
  <c r="AR3" i="22"/>
  <c r="AQ3" i="22"/>
  <c r="AP3" i="22"/>
  <c r="AS2" i="22"/>
  <c r="AR2" i="22"/>
  <c r="AQ2" i="22"/>
  <c r="AP2" i="22"/>
  <c r="AD3" i="38"/>
  <c r="AC3" i="38"/>
  <c r="AB3" i="38"/>
  <c r="AA3" i="38"/>
  <c r="X3" i="37"/>
  <c r="W3" i="37"/>
  <c r="V3" i="37"/>
  <c r="U3" i="37"/>
  <c r="X2" i="37"/>
  <c r="W2" i="37"/>
  <c r="V2" i="37"/>
  <c r="U2" i="37"/>
  <c r="X3" i="30"/>
  <c r="W3" i="30"/>
  <c r="V3" i="30"/>
  <c r="U3" i="30"/>
  <c r="X2" i="30"/>
  <c r="W2" i="30"/>
  <c r="V2" i="30"/>
  <c r="U2" i="30"/>
  <c r="S3" i="36"/>
  <c r="R3" i="36"/>
  <c r="Q3" i="36"/>
  <c r="P3" i="36"/>
  <c r="S2" i="36"/>
  <c r="R2" i="36"/>
  <c r="Q2" i="36"/>
  <c r="P2" i="36"/>
  <c r="S3" i="35"/>
  <c r="R3" i="35"/>
  <c r="Q3" i="35"/>
  <c r="P3" i="35"/>
  <c r="S2" i="35"/>
  <c r="R2" i="35"/>
  <c r="Q2" i="35"/>
  <c r="P2" i="35"/>
  <c r="S3" i="32"/>
  <c r="R3" i="32"/>
  <c r="Q3" i="32"/>
  <c r="P3" i="32"/>
  <c r="S2" i="32"/>
  <c r="R2" i="32"/>
  <c r="Q2" i="32"/>
  <c r="P2" i="32"/>
  <c r="S3" i="29"/>
  <c r="R3" i="29"/>
  <c r="Q3" i="29"/>
  <c r="P3" i="29"/>
  <c r="S2" i="29"/>
  <c r="R2" i="29"/>
  <c r="Q2" i="29"/>
  <c r="P2" i="29"/>
  <c r="S3" i="27"/>
  <c r="R3" i="27"/>
  <c r="Q3" i="27"/>
  <c r="P3" i="27"/>
  <c r="S2" i="27"/>
  <c r="R2" i="27"/>
  <c r="Q2" i="27"/>
  <c r="P2" i="27"/>
  <c r="O3" i="39"/>
  <c r="N3" i="39"/>
  <c r="M3" i="39"/>
  <c r="L3" i="39"/>
  <c r="O2" i="39"/>
  <c r="N2" i="39"/>
  <c r="M2" i="39"/>
  <c r="L2" i="39"/>
  <c r="O3" i="34"/>
  <c r="N3" i="34"/>
  <c r="M3" i="34"/>
  <c r="L3" i="34"/>
  <c r="O2" i="34"/>
  <c r="N2" i="34"/>
  <c r="M2" i="34"/>
  <c r="L2" i="34"/>
  <c r="O3" i="33"/>
  <c r="N3" i="33"/>
  <c r="M3" i="33"/>
  <c r="L3" i="33"/>
  <c r="O2" i="33"/>
  <c r="N2" i="33"/>
  <c r="M2" i="33"/>
  <c r="L2" i="33"/>
  <c r="O3" i="28"/>
  <c r="N3" i="28"/>
  <c r="M3" i="28"/>
  <c r="L3" i="28"/>
  <c r="O2" i="28"/>
  <c r="N2" i="28"/>
  <c r="M2" i="28"/>
  <c r="L2" i="28"/>
  <c r="O3" i="26"/>
  <c r="N3" i="26"/>
  <c r="M3" i="26"/>
  <c r="L3" i="26"/>
  <c r="O2" i="26"/>
  <c r="N2" i="26"/>
  <c r="M2" i="26"/>
  <c r="L2" i="26"/>
  <c r="O3" i="25"/>
  <c r="N3" i="25"/>
  <c r="M3" i="25"/>
  <c r="L3" i="25"/>
  <c r="O2" i="25"/>
  <c r="N2" i="25"/>
  <c r="M2" i="25"/>
  <c r="L2" i="25"/>
  <c r="O3" i="24"/>
  <c r="N3" i="24"/>
  <c r="M3" i="24"/>
  <c r="L3" i="24"/>
  <c r="O2" i="24"/>
  <c r="N2" i="24"/>
  <c r="M2" i="24"/>
  <c r="L2" i="24"/>
  <c r="O3" i="23"/>
  <c r="N3" i="23"/>
  <c r="M3" i="23"/>
  <c r="L3" i="23"/>
  <c r="O2" i="23"/>
  <c r="N2" i="23"/>
  <c r="M2" i="23"/>
  <c r="L2" i="23"/>
  <c r="O3" i="21"/>
  <c r="N3" i="21"/>
  <c r="M3" i="21"/>
  <c r="L3" i="21"/>
  <c r="O2" i="21"/>
  <c r="N2" i="21"/>
  <c r="M2" i="21"/>
  <c r="L2" i="21"/>
  <c r="S3" i="40"/>
  <c r="R3" i="40"/>
  <c r="Q3" i="40"/>
  <c r="P3" i="40"/>
  <c r="S2" i="40"/>
  <c r="R2" i="40"/>
  <c r="Q2" i="40"/>
  <c r="P2" i="40"/>
  <c r="O3" i="19"/>
  <c r="N3" i="19"/>
  <c r="M3" i="19"/>
  <c r="L3" i="19"/>
  <c r="O2" i="19"/>
  <c r="N2" i="19"/>
  <c r="M2" i="19"/>
  <c r="L2" i="19"/>
  <c r="O3" i="18"/>
  <c r="N3" i="18"/>
  <c r="M3" i="18"/>
  <c r="L3" i="18"/>
  <c r="O2" i="18"/>
  <c r="N2" i="18"/>
  <c r="M2" i="18"/>
  <c r="L2" i="18"/>
  <c r="O3" i="17"/>
  <c r="N3" i="17"/>
  <c r="M3" i="17"/>
  <c r="L3" i="17"/>
  <c r="O2" i="17"/>
  <c r="N2" i="17"/>
  <c r="M2" i="17"/>
  <c r="L2" i="17"/>
  <c r="O3" i="16"/>
  <c r="N3" i="16"/>
  <c r="M3" i="16"/>
  <c r="L3" i="16"/>
  <c r="O2" i="16"/>
  <c r="N2" i="16"/>
  <c r="M2" i="16"/>
  <c r="L2" i="16"/>
  <c r="S3" i="15"/>
  <c r="R3" i="15"/>
  <c r="Q3" i="15"/>
  <c r="P3" i="15"/>
  <c r="S2" i="15"/>
  <c r="R2" i="15"/>
  <c r="Q2" i="15"/>
  <c r="P2" i="15"/>
  <c r="O3" i="14"/>
  <c r="N3" i="14"/>
  <c r="M3" i="14"/>
  <c r="L3" i="14"/>
  <c r="O2" i="14"/>
  <c r="N2" i="14"/>
  <c r="M2" i="14"/>
  <c r="L2" i="14"/>
  <c r="U2" i="13"/>
  <c r="X3" i="13"/>
  <c r="W3" i="13"/>
  <c r="V3" i="13"/>
  <c r="U3" i="13"/>
  <c r="X2" i="13"/>
  <c r="W2" i="13"/>
  <c r="V2" i="13"/>
  <c r="S3" i="12"/>
  <c r="R3" i="12"/>
  <c r="Q3" i="12"/>
  <c r="P3" i="12"/>
  <c r="S2" i="12"/>
  <c r="R2" i="12"/>
  <c r="Q2" i="12"/>
  <c r="P2" i="12"/>
  <c r="O3" i="11"/>
  <c r="N3" i="11"/>
  <c r="M3" i="11"/>
  <c r="L3" i="11"/>
  <c r="O2" i="11"/>
  <c r="N2" i="11"/>
  <c r="M2" i="11"/>
  <c r="L2" i="11"/>
  <c r="P2" i="10"/>
  <c r="S3" i="10"/>
  <c r="R3" i="10"/>
  <c r="Q3" i="10"/>
  <c r="P3" i="10"/>
  <c r="S2" i="10"/>
  <c r="R2" i="10"/>
  <c r="Q2" i="10"/>
  <c r="X3" i="9"/>
  <c r="W3" i="9"/>
  <c r="V3" i="9"/>
  <c r="U3" i="9"/>
  <c r="X2" i="9"/>
  <c r="W2" i="9"/>
  <c r="V2" i="9"/>
  <c r="U2" i="9"/>
  <c r="O3" i="8"/>
  <c r="N3" i="8"/>
  <c r="M3" i="8"/>
  <c r="L3" i="8"/>
  <c r="O2" i="8"/>
  <c r="N2" i="8"/>
  <c r="M2" i="8"/>
  <c r="L2" i="8"/>
  <c r="X3" i="7"/>
  <c r="W3" i="7"/>
  <c r="V3" i="7"/>
  <c r="U3" i="7"/>
  <c r="X2" i="7"/>
  <c r="W2" i="7"/>
  <c r="V2" i="7"/>
  <c r="U2" i="7"/>
  <c r="X3" i="6"/>
  <c r="W3" i="6"/>
  <c r="V3" i="6"/>
  <c r="U3" i="6"/>
  <c r="X2" i="6"/>
  <c r="W2" i="6"/>
  <c r="V2" i="6"/>
  <c r="U2" i="6"/>
  <c r="AD3" i="5"/>
  <c r="AC3" i="5"/>
  <c r="AB3" i="5"/>
  <c r="AA3" i="5"/>
  <c r="AD2" i="5"/>
  <c r="AC2" i="5"/>
  <c r="AB2" i="5"/>
  <c r="AA2" i="5"/>
  <c r="P2" i="4"/>
  <c r="S3" i="4"/>
  <c r="R3" i="4"/>
  <c r="Q3" i="4"/>
  <c r="P3" i="4"/>
  <c r="R2" i="4"/>
  <c r="Q2" i="4"/>
  <c r="S3" i="3"/>
  <c r="R3" i="3"/>
  <c r="Q3" i="3"/>
  <c r="P3" i="3"/>
  <c r="R2" i="3"/>
  <c r="Q2" i="3"/>
  <c r="P2" i="3"/>
  <c r="O3" i="2"/>
  <c r="N3" i="2"/>
  <c r="M3" i="2"/>
  <c r="N2" i="2"/>
  <c r="M2" i="2"/>
  <c r="L3" i="2" l="1"/>
  <c r="L2" i="2"/>
  <c r="R27" i="1" l="1"/>
  <c r="BT83" i="31" l="1"/>
  <c r="BU83" i="31"/>
  <c r="BV83" i="31"/>
  <c r="BW83" i="31"/>
  <c r="BX83" i="31"/>
  <c r="BY83" i="31"/>
  <c r="BZ83" i="31"/>
  <c r="CA83" i="31"/>
  <c r="CB83" i="31"/>
  <c r="CC83" i="31"/>
  <c r="BT82" i="31"/>
  <c r="BU82" i="31"/>
  <c r="BV82" i="31"/>
  <c r="BW82" i="31"/>
  <c r="BX82" i="31"/>
  <c r="BY82" i="31"/>
  <c r="BZ82" i="31"/>
  <c r="CA82" i="31"/>
  <c r="CB82" i="31"/>
  <c r="BZ81" i="31"/>
  <c r="CA81" i="31"/>
  <c r="BY81" i="31"/>
  <c r="BT81" i="31"/>
  <c r="BU81" i="31"/>
  <c r="BV81" i="31"/>
  <c r="BW81" i="31"/>
  <c r="BX81" i="31"/>
  <c r="BT80" i="31"/>
  <c r="BU80" i="31"/>
  <c r="BV80" i="31"/>
  <c r="BW80" i="31"/>
  <c r="BX80" i="31"/>
  <c r="BY80" i="31"/>
  <c r="BZ80" i="31"/>
  <c r="BT79" i="31"/>
  <c r="BU79" i="31"/>
  <c r="BV79" i="31"/>
  <c r="BW79" i="31"/>
  <c r="BX79" i="31"/>
  <c r="BY79" i="31"/>
  <c r="BT78" i="31"/>
  <c r="BU78" i="31"/>
  <c r="BV78" i="31"/>
  <c r="BW78" i="31"/>
  <c r="BX78" i="31"/>
  <c r="BT77" i="31"/>
  <c r="BU77" i="31"/>
  <c r="BV77" i="31"/>
  <c r="BW77" i="31"/>
  <c r="BT76" i="31"/>
  <c r="BU76" i="31"/>
  <c r="BV76" i="31"/>
  <c r="BT75" i="31"/>
  <c r="BU75" i="31"/>
  <c r="BT74" i="31"/>
  <c r="BT69" i="31"/>
  <c r="BU69" i="31"/>
  <c r="BV69" i="31"/>
  <c r="BW69" i="31"/>
  <c r="BX69" i="31"/>
  <c r="BY69" i="31"/>
  <c r="BZ69" i="31"/>
  <c r="CA69" i="31"/>
  <c r="CB69" i="31"/>
  <c r="CC69" i="31"/>
  <c r="BT68" i="31"/>
  <c r="BU68" i="31"/>
  <c r="BV68" i="31"/>
  <c r="BW68" i="31"/>
  <c r="BX68" i="31"/>
  <c r="BY68" i="31"/>
  <c r="BZ68" i="31"/>
  <c r="CA68" i="31"/>
  <c r="CB68" i="31"/>
  <c r="BT67" i="31"/>
  <c r="BU67" i="31"/>
  <c r="BV67" i="31"/>
  <c r="BW67" i="31"/>
  <c r="BX67" i="31"/>
  <c r="BY67" i="31"/>
  <c r="BZ67" i="31"/>
  <c r="CA67" i="31"/>
  <c r="BT66" i="31"/>
  <c r="BU66" i="31"/>
  <c r="BV66" i="31"/>
  <c r="BW66" i="31"/>
  <c r="BX66" i="31"/>
  <c r="BY66" i="31"/>
  <c r="BZ66" i="31"/>
  <c r="BT65" i="31"/>
  <c r="BU65" i="31"/>
  <c r="BV65" i="31"/>
  <c r="BW65" i="31"/>
  <c r="BX65" i="31"/>
  <c r="BY65" i="31"/>
  <c r="BT64" i="31"/>
  <c r="BU64" i="31"/>
  <c r="BV64" i="31"/>
  <c r="BW64" i="31"/>
  <c r="BX64" i="31"/>
  <c r="BT63" i="31"/>
  <c r="BU63" i="31"/>
  <c r="BV63" i="31"/>
  <c r="BW63" i="31"/>
  <c r="BT62" i="31"/>
  <c r="BU62" i="31"/>
  <c r="BV62" i="31"/>
  <c r="BS63" i="31"/>
  <c r="BS64" i="31"/>
  <c r="BS65" i="31"/>
  <c r="BS66" i="31"/>
  <c r="BS67" i="31"/>
  <c r="BS68" i="31"/>
  <c r="BS69" i="31"/>
  <c r="BT61" i="31"/>
  <c r="BU61" i="31"/>
  <c r="BT60" i="31"/>
  <c r="BT55" i="31"/>
  <c r="BU55" i="31"/>
  <c r="BV55" i="31"/>
  <c r="BW55" i="31"/>
  <c r="BX55" i="31"/>
  <c r="BY55" i="31"/>
  <c r="BZ55" i="31"/>
  <c r="CA55" i="31"/>
  <c r="CB55" i="31"/>
  <c r="CC55" i="31"/>
  <c r="BT54" i="31"/>
  <c r="BU54" i="31"/>
  <c r="BV54" i="31"/>
  <c r="BW54" i="31"/>
  <c r="BX54" i="31"/>
  <c r="BY54" i="31"/>
  <c r="BZ54" i="31"/>
  <c r="CA54" i="31"/>
  <c r="CB54" i="31"/>
  <c r="CA53" i="31"/>
  <c r="BS54" i="31"/>
  <c r="BS55" i="31"/>
  <c r="BT53" i="31"/>
  <c r="BU53" i="31"/>
  <c r="BV53" i="31"/>
  <c r="BW53" i="31"/>
  <c r="BX53" i="31"/>
  <c r="BY53" i="31"/>
  <c r="BZ53" i="31"/>
  <c r="BT52" i="31"/>
  <c r="BU52" i="31"/>
  <c r="BV52" i="31"/>
  <c r="BW52" i="31"/>
  <c r="BX52" i="31"/>
  <c r="BY52" i="31"/>
  <c r="BZ52" i="31"/>
  <c r="BY51" i="31"/>
  <c r="BT51" i="31"/>
  <c r="BU51" i="31"/>
  <c r="BV51" i="31"/>
  <c r="BW51" i="31"/>
  <c r="BX51" i="31"/>
  <c r="BT50" i="31"/>
  <c r="BU50" i="31"/>
  <c r="BV50" i="31"/>
  <c r="BW50" i="31"/>
  <c r="BX50" i="31"/>
  <c r="BT49" i="31"/>
  <c r="BU49" i="31"/>
  <c r="BV49" i="31"/>
  <c r="BW49" i="31"/>
  <c r="BT48" i="31"/>
  <c r="BU48" i="31"/>
  <c r="BV48" i="31"/>
  <c r="BS49" i="31"/>
  <c r="BS50" i="31"/>
  <c r="BS51" i="31"/>
  <c r="BS52" i="31"/>
  <c r="BS53" i="31"/>
  <c r="BT47" i="31"/>
  <c r="BU47" i="31"/>
  <c r="BT46" i="31"/>
  <c r="BS83" i="31"/>
  <c r="BS82" i="31"/>
  <c r="BS81" i="31"/>
  <c r="BS80" i="31"/>
  <c r="BS79" i="31"/>
  <c r="BS78" i="31"/>
  <c r="BS77" i="31"/>
  <c r="BS76" i="31"/>
  <c r="BS75" i="31"/>
  <c r="BS74" i="31"/>
  <c r="BS73" i="31"/>
  <c r="BS62" i="31"/>
  <c r="BS61" i="31"/>
  <c r="BS60" i="31"/>
  <c r="BS59" i="31"/>
  <c r="BS48" i="31"/>
  <c r="BS47" i="31"/>
  <c r="BS46" i="31"/>
  <c r="BS45" i="31"/>
  <c r="X47" i="38"/>
  <c r="W47" i="38"/>
  <c r="V47" i="38"/>
  <c r="U47" i="38"/>
  <c r="T47" i="38"/>
  <c r="W46" i="38"/>
  <c r="V46" i="38"/>
  <c r="U46" i="38"/>
  <c r="T46" i="38"/>
  <c r="V45" i="38"/>
  <c r="U45" i="38"/>
  <c r="T45" i="38"/>
  <c r="U44" i="38"/>
  <c r="T44" i="38"/>
  <c r="T43" i="38"/>
  <c r="X39" i="38"/>
  <c r="W39" i="38"/>
  <c r="V39" i="38"/>
  <c r="U39" i="38"/>
  <c r="T39" i="38"/>
  <c r="W38" i="38"/>
  <c r="V38" i="38"/>
  <c r="U38" i="38"/>
  <c r="T38" i="38"/>
  <c r="V37" i="38"/>
  <c r="U37" i="38"/>
  <c r="T37" i="38"/>
  <c r="U36" i="38"/>
  <c r="T36" i="38"/>
  <c r="T35" i="38"/>
  <c r="X31" i="38"/>
  <c r="W31" i="38"/>
  <c r="V31" i="38"/>
  <c r="U31" i="38"/>
  <c r="T31" i="38"/>
  <c r="W30" i="38"/>
  <c r="V30" i="38"/>
  <c r="U30" i="38"/>
  <c r="T30" i="38"/>
  <c r="V29" i="38"/>
  <c r="U29" i="38"/>
  <c r="T29" i="38"/>
  <c r="U28" i="38"/>
  <c r="T28" i="38"/>
  <c r="U27" i="38"/>
  <c r="T27" i="38"/>
  <c r="V20" i="38"/>
  <c r="U19" i="38"/>
  <c r="W13" i="38"/>
  <c r="I29" i="39"/>
  <c r="H29" i="39"/>
  <c r="H28" i="39"/>
  <c r="I24" i="39"/>
  <c r="H24" i="39"/>
  <c r="H23" i="39"/>
  <c r="I19" i="39"/>
  <c r="H19" i="39"/>
  <c r="H18" i="39"/>
  <c r="R41" i="37"/>
  <c r="Q41" i="37"/>
  <c r="P41" i="37"/>
  <c r="O41" i="37"/>
  <c r="Q40" i="37"/>
  <c r="P40" i="37"/>
  <c r="O40" i="37"/>
  <c r="P39" i="37"/>
  <c r="O39" i="37"/>
  <c r="O38" i="37"/>
  <c r="R34" i="37"/>
  <c r="Q34" i="37"/>
  <c r="P34" i="37"/>
  <c r="O34" i="37"/>
  <c r="Q33" i="37"/>
  <c r="P33" i="37"/>
  <c r="O33" i="37"/>
  <c r="P32" i="37"/>
  <c r="O32" i="37"/>
  <c r="O31" i="37"/>
  <c r="R27" i="37"/>
  <c r="Q27" i="37"/>
  <c r="P27" i="37"/>
  <c r="O27" i="37"/>
  <c r="Q26" i="37"/>
  <c r="P26" i="37"/>
  <c r="O26" i="37"/>
  <c r="P25" i="37"/>
  <c r="O25" i="37"/>
  <c r="O24" i="37"/>
  <c r="M35" i="36"/>
  <c r="L35" i="36"/>
  <c r="K35" i="36"/>
  <c r="L34" i="36"/>
  <c r="K34" i="36"/>
  <c r="K33" i="36"/>
  <c r="M29" i="36"/>
  <c r="L29" i="36"/>
  <c r="K29" i="36"/>
  <c r="L28" i="36"/>
  <c r="K28" i="36"/>
  <c r="K27" i="36"/>
  <c r="M23" i="36"/>
  <c r="L23" i="36"/>
  <c r="K23" i="36"/>
  <c r="L22" i="36"/>
  <c r="K22" i="36"/>
  <c r="K21" i="36"/>
  <c r="M35" i="35"/>
  <c r="L35" i="35"/>
  <c r="K35" i="35"/>
  <c r="L34" i="35"/>
  <c r="K34" i="35"/>
  <c r="K33" i="35"/>
  <c r="M29" i="35"/>
  <c r="L29" i="35"/>
  <c r="K29" i="35"/>
  <c r="L28" i="35"/>
  <c r="K28" i="35"/>
  <c r="K27" i="35"/>
  <c r="M23" i="35"/>
  <c r="L23" i="35"/>
  <c r="K23" i="35"/>
  <c r="L22" i="35"/>
  <c r="K22" i="35"/>
  <c r="K21" i="35"/>
  <c r="I29" i="34"/>
  <c r="H29" i="34"/>
  <c r="H28" i="34"/>
  <c r="I24" i="34"/>
  <c r="H24" i="34"/>
  <c r="H23" i="34"/>
  <c r="I19" i="34"/>
  <c r="H19" i="34"/>
  <c r="H18" i="34"/>
  <c r="I29" i="33"/>
  <c r="H29" i="33"/>
  <c r="H28" i="33"/>
  <c r="I24" i="33"/>
  <c r="H24" i="33"/>
  <c r="H23" i="33"/>
  <c r="I19" i="33"/>
  <c r="H19" i="33"/>
  <c r="H18" i="33"/>
  <c r="M35" i="32"/>
  <c r="L35" i="32"/>
  <c r="K35" i="32"/>
  <c r="L34" i="32"/>
  <c r="K34" i="32"/>
  <c r="K33" i="32"/>
  <c r="M29" i="32"/>
  <c r="L29" i="32"/>
  <c r="K29" i="32"/>
  <c r="L28" i="32"/>
  <c r="K28" i="32"/>
  <c r="K27" i="32"/>
  <c r="M23" i="32"/>
  <c r="L23" i="32"/>
  <c r="K23" i="32"/>
  <c r="L22" i="32"/>
  <c r="K22" i="32"/>
  <c r="K21" i="32"/>
  <c r="M35" i="29"/>
  <c r="L35" i="29"/>
  <c r="K35" i="29"/>
  <c r="L34" i="29"/>
  <c r="K34" i="29"/>
  <c r="K33" i="29"/>
  <c r="M29" i="29"/>
  <c r="L29" i="29"/>
  <c r="K29" i="29"/>
  <c r="L28" i="29"/>
  <c r="K28" i="29"/>
  <c r="K27" i="29"/>
  <c r="M23" i="29"/>
  <c r="L23" i="29"/>
  <c r="K23" i="29"/>
  <c r="L22" i="29"/>
  <c r="K22" i="29"/>
  <c r="K21" i="29"/>
  <c r="R41" i="30"/>
  <c r="Q41" i="30"/>
  <c r="P41" i="30"/>
  <c r="Q40" i="30"/>
  <c r="P40" i="30"/>
  <c r="P39" i="30"/>
  <c r="R34" i="30"/>
  <c r="Q34" i="30"/>
  <c r="P34" i="30"/>
  <c r="O34" i="30"/>
  <c r="Q33" i="30"/>
  <c r="P33" i="30"/>
  <c r="O33" i="30"/>
  <c r="P32" i="30"/>
  <c r="O32" i="30"/>
  <c r="O31" i="30"/>
  <c r="R27" i="30"/>
  <c r="Q27" i="30"/>
  <c r="P27" i="30"/>
  <c r="O27" i="30"/>
  <c r="Q26" i="30"/>
  <c r="P26" i="30"/>
  <c r="O26" i="30"/>
  <c r="P25" i="30"/>
  <c r="O25" i="30"/>
  <c r="O24" i="30"/>
  <c r="I29" i="28"/>
  <c r="H29" i="28"/>
  <c r="H28" i="28"/>
  <c r="I24" i="28"/>
  <c r="H24" i="28"/>
  <c r="H23" i="28"/>
  <c r="I19" i="28"/>
  <c r="H19" i="28"/>
  <c r="H18" i="28"/>
  <c r="I14" i="28"/>
  <c r="H14" i="28"/>
  <c r="H13" i="28"/>
  <c r="M35" i="27"/>
  <c r="L35" i="27"/>
  <c r="K35" i="27"/>
  <c r="L34" i="27"/>
  <c r="K34" i="27"/>
  <c r="K33" i="27"/>
  <c r="M29" i="27"/>
  <c r="L29" i="27"/>
  <c r="K29" i="27"/>
  <c r="L28" i="27"/>
  <c r="K28" i="27"/>
  <c r="K27" i="27"/>
  <c r="M23" i="27"/>
  <c r="L23" i="27"/>
  <c r="K23" i="27"/>
  <c r="L22" i="27"/>
  <c r="K22" i="27"/>
  <c r="K21" i="27"/>
  <c r="I29" i="26"/>
  <c r="H29" i="26"/>
  <c r="H28" i="26"/>
  <c r="I24" i="26"/>
  <c r="H24" i="26"/>
  <c r="H23" i="26"/>
  <c r="I19" i="26"/>
  <c r="H19" i="26"/>
  <c r="H18" i="26"/>
  <c r="I29" i="25"/>
  <c r="H29" i="25"/>
  <c r="H28" i="25"/>
  <c r="I24" i="25"/>
  <c r="H24" i="25"/>
  <c r="H23" i="25"/>
  <c r="I19" i="25"/>
  <c r="H19" i="25"/>
  <c r="H18" i="25"/>
  <c r="I29" i="24"/>
  <c r="H29" i="24"/>
  <c r="H28" i="24"/>
  <c r="I24" i="24"/>
  <c r="H24" i="24"/>
  <c r="H23" i="24"/>
  <c r="I19" i="24"/>
  <c r="H19" i="24"/>
  <c r="H18" i="24"/>
  <c r="I29" i="23"/>
  <c r="H29" i="23"/>
  <c r="H28" i="23"/>
  <c r="I24" i="23"/>
  <c r="H24" i="23"/>
  <c r="H23" i="23"/>
  <c r="I19" i="23"/>
  <c r="H19" i="23"/>
  <c r="H18" i="23"/>
  <c r="AH59" i="22"/>
  <c r="AI59" i="22"/>
  <c r="AJ59" i="22"/>
  <c r="AK59" i="22"/>
  <c r="AL59" i="22"/>
  <c r="AM59" i="22"/>
  <c r="AH58" i="22"/>
  <c r="AI58" i="22"/>
  <c r="AJ58" i="22"/>
  <c r="AK58" i="22"/>
  <c r="AL58" i="22"/>
  <c r="AH57" i="22"/>
  <c r="AI57" i="22"/>
  <c r="AJ57" i="22"/>
  <c r="AK57" i="22"/>
  <c r="AH56" i="22"/>
  <c r="AI56" i="22"/>
  <c r="AJ56" i="22"/>
  <c r="AH55" i="22"/>
  <c r="AI55" i="22"/>
  <c r="AH54" i="22"/>
  <c r="AG55" i="22"/>
  <c r="AG56" i="22"/>
  <c r="AG57" i="22"/>
  <c r="AG58" i="22"/>
  <c r="AG59" i="22"/>
  <c r="AH49" i="22"/>
  <c r="AI49" i="22"/>
  <c r="AJ49" i="22"/>
  <c r="AK49" i="22"/>
  <c r="AL49" i="22"/>
  <c r="AM49" i="22"/>
  <c r="AH48" i="22"/>
  <c r="AI48" i="22"/>
  <c r="AJ48" i="22"/>
  <c r="AK48" i="22"/>
  <c r="AL48" i="22"/>
  <c r="AH47" i="22"/>
  <c r="AI47" i="22"/>
  <c r="AJ47" i="22"/>
  <c r="AK47" i="22"/>
  <c r="AH46" i="22"/>
  <c r="AI46" i="22"/>
  <c r="AJ46" i="22"/>
  <c r="AH45" i="22"/>
  <c r="AI45" i="22"/>
  <c r="AH44" i="22"/>
  <c r="AH39" i="22"/>
  <c r="AI39" i="22"/>
  <c r="AJ39" i="22"/>
  <c r="AK39" i="22"/>
  <c r="AL39" i="22"/>
  <c r="AM39" i="22"/>
  <c r="AH38" i="22"/>
  <c r="AI38" i="22"/>
  <c r="AJ38" i="22"/>
  <c r="AK38" i="22"/>
  <c r="AL38" i="22"/>
  <c r="AH37" i="22"/>
  <c r="AI37" i="22"/>
  <c r="AJ37" i="22"/>
  <c r="AK37" i="22"/>
  <c r="AH36" i="22"/>
  <c r="AI36" i="22"/>
  <c r="AJ36" i="22"/>
  <c r="AH35" i="22"/>
  <c r="AI35" i="22"/>
  <c r="AH34" i="22"/>
  <c r="AG54" i="22"/>
  <c r="AG53" i="22"/>
  <c r="AG49" i="22"/>
  <c r="AG48" i="22"/>
  <c r="AG47" i="22"/>
  <c r="AG46" i="22"/>
  <c r="AG45" i="22"/>
  <c r="AG44" i="22"/>
  <c r="AG43" i="22"/>
  <c r="AG39" i="22"/>
  <c r="AG38" i="22"/>
  <c r="AG37" i="22"/>
  <c r="AG36" i="22"/>
  <c r="AG35" i="22"/>
  <c r="AG34" i="22"/>
  <c r="AG33" i="22"/>
  <c r="I29" i="21"/>
  <c r="H29" i="21"/>
  <c r="H28" i="21"/>
  <c r="I24" i="21"/>
  <c r="H24" i="21"/>
  <c r="H23" i="21"/>
  <c r="I19" i="21"/>
  <c r="H19" i="21"/>
  <c r="H18" i="21"/>
  <c r="M35" i="40"/>
  <c r="L35" i="40"/>
  <c r="K35" i="40"/>
  <c r="L34" i="40"/>
  <c r="K34" i="40"/>
  <c r="K33" i="40"/>
  <c r="M29" i="40"/>
  <c r="L29" i="40"/>
  <c r="K29" i="40"/>
  <c r="L28" i="40"/>
  <c r="K28" i="40"/>
  <c r="K27" i="40"/>
  <c r="M23" i="40"/>
  <c r="L23" i="40"/>
  <c r="K23" i="40"/>
  <c r="L22" i="40"/>
  <c r="K22" i="40"/>
  <c r="K21" i="40"/>
  <c r="I29" i="19"/>
  <c r="H29" i="19"/>
  <c r="H28" i="19"/>
  <c r="I24" i="19"/>
  <c r="H24" i="19"/>
  <c r="H23" i="19"/>
  <c r="I19" i="19"/>
  <c r="H19" i="19"/>
  <c r="H18" i="19"/>
  <c r="I29" i="18"/>
  <c r="H29" i="18"/>
  <c r="H28" i="18"/>
  <c r="I24" i="18"/>
  <c r="H24" i="18"/>
  <c r="H23" i="18"/>
  <c r="I19" i="18"/>
  <c r="H19" i="18"/>
  <c r="H18" i="18"/>
  <c r="I29" i="17"/>
  <c r="H29" i="17"/>
  <c r="H28" i="17"/>
  <c r="I24" i="17"/>
  <c r="H24" i="17"/>
  <c r="H23" i="17"/>
  <c r="I19" i="17"/>
  <c r="H19" i="17"/>
  <c r="H18" i="17"/>
  <c r="I29" i="16"/>
  <c r="H29" i="16"/>
  <c r="H28" i="16"/>
  <c r="I24" i="16"/>
  <c r="H24" i="16"/>
  <c r="H23" i="16"/>
  <c r="I19" i="16"/>
  <c r="H19" i="16"/>
  <c r="H18" i="16"/>
  <c r="M35" i="15"/>
  <c r="L35" i="15"/>
  <c r="K35" i="15"/>
  <c r="L34" i="15"/>
  <c r="K34" i="15"/>
  <c r="K33" i="15"/>
  <c r="M29" i="15"/>
  <c r="L29" i="15"/>
  <c r="K29" i="15"/>
  <c r="L28" i="15"/>
  <c r="K28" i="15"/>
  <c r="K27" i="15"/>
  <c r="M23" i="15"/>
  <c r="L23" i="15"/>
  <c r="K23" i="15"/>
  <c r="L22" i="15"/>
  <c r="K22" i="15"/>
  <c r="K21" i="15"/>
  <c r="I29" i="14"/>
  <c r="H29" i="14"/>
  <c r="H28" i="14"/>
  <c r="I24" i="14"/>
  <c r="H24" i="14"/>
  <c r="H23" i="14"/>
  <c r="I19" i="14"/>
  <c r="H19" i="14"/>
  <c r="H18" i="14"/>
  <c r="R41" i="13"/>
  <c r="Q41" i="13"/>
  <c r="P41" i="13"/>
  <c r="O41" i="13"/>
  <c r="Q40" i="13"/>
  <c r="P40" i="13"/>
  <c r="O40" i="13"/>
  <c r="P39" i="13"/>
  <c r="O39" i="13"/>
  <c r="O38" i="13"/>
  <c r="R34" i="13"/>
  <c r="Q34" i="13"/>
  <c r="P34" i="13"/>
  <c r="O34" i="13"/>
  <c r="Q33" i="13"/>
  <c r="P33" i="13"/>
  <c r="O33" i="13"/>
  <c r="P32" i="13"/>
  <c r="O32" i="13"/>
  <c r="O31" i="13"/>
  <c r="R27" i="13"/>
  <c r="Q27" i="13"/>
  <c r="P27" i="13"/>
  <c r="O27" i="13"/>
  <c r="Q26" i="13"/>
  <c r="P26" i="13"/>
  <c r="O26" i="13"/>
  <c r="P25" i="13"/>
  <c r="O25" i="13"/>
  <c r="O24" i="13"/>
  <c r="M35" i="12"/>
  <c r="L35" i="12"/>
  <c r="K35" i="12"/>
  <c r="L34" i="12"/>
  <c r="K34" i="12"/>
  <c r="K33" i="12"/>
  <c r="M29" i="12"/>
  <c r="L29" i="12"/>
  <c r="K29" i="12"/>
  <c r="L28" i="12"/>
  <c r="K28" i="12"/>
  <c r="K27" i="12"/>
  <c r="M23" i="12"/>
  <c r="L23" i="12"/>
  <c r="K23" i="12"/>
  <c r="L22" i="12"/>
  <c r="K22" i="12"/>
  <c r="K21" i="12"/>
  <c r="I29" i="11"/>
  <c r="H29" i="11"/>
  <c r="H28" i="11"/>
  <c r="I24" i="11"/>
  <c r="H24" i="11"/>
  <c r="H23" i="11"/>
  <c r="I19" i="11"/>
  <c r="H19" i="11"/>
  <c r="H18" i="11"/>
  <c r="M35" i="10"/>
  <c r="L35" i="10"/>
  <c r="K35" i="10"/>
  <c r="L34" i="10"/>
  <c r="K34" i="10"/>
  <c r="K33" i="10"/>
  <c r="M29" i="10"/>
  <c r="L29" i="10"/>
  <c r="K29" i="10"/>
  <c r="L28" i="10"/>
  <c r="K28" i="10"/>
  <c r="K27" i="10"/>
  <c r="M23" i="10"/>
  <c r="L23" i="10"/>
  <c r="K23" i="10"/>
  <c r="L22" i="10"/>
  <c r="K22" i="10"/>
  <c r="K21" i="10"/>
  <c r="R41" i="9"/>
  <c r="Q41" i="9"/>
  <c r="P41" i="9"/>
  <c r="O41" i="9"/>
  <c r="Q40" i="9"/>
  <c r="P40" i="9"/>
  <c r="O40" i="9"/>
  <c r="P39" i="9"/>
  <c r="O39" i="9"/>
  <c r="O38" i="9"/>
  <c r="R34" i="9"/>
  <c r="Q34" i="9"/>
  <c r="P34" i="9"/>
  <c r="O34" i="9"/>
  <c r="Q33" i="9"/>
  <c r="P33" i="9"/>
  <c r="O33" i="9"/>
  <c r="P32" i="9"/>
  <c r="O32" i="9"/>
  <c r="O31" i="9"/>
  <c r="R27" i="9"/>
  <c r="Q27" i="9"/>
  <c r="P27" i="9"/>
  <c r="O27" i="9"/>
  <c r="Q26" i="9"/>
  <c r="P26" i="9"/>
  <c r="O26" i="9"/>
  <c r="P25" i="9"/>
  <c r="O25" i="9"/>
  <c r="O24" i="9"/>
  <c r="I29" i="8"/>
  <c r="H29" i="8"/>
  <c r="H28" i="8"/>
  <c r="I24" i="8"/>
  <c r="H24" i="8"/>
  <c r="H23" i="8"/>
  <c r="I19" i="8"/>
  <c r="H19" i="8"/>
  <c r="H18" i="8"/>
  <c r="R41" i="7"/>
  <c r="Q41" i="7"/>
  <c r="P41" i="7"/>
  <c r="O41" i="7"/>
  <c r="Q40" i="7"/>
  <c r="P40" i="7"/>
  <c r="O40" i="7"/>
  <c r="P39" i="7"/>
  <c r="O39" i="7"/>
  <c r="O38" i="7"/>
  <c r="R34" i="7"/>
  <c r="Q34" i="7"/>
  <c r="P34" i="7"/>
  <c r="O34" i="7"/>
  <c r="Q33" i="7"/>
  <c r="P33" i="7"/>
  <c r="O33" i="7"/>
  <c r="P32" i="7"/>
  <c r="O32" i="7"/>
  <c r="O31" i="7"/>
  <c r="R27" i="7"/>
  <c r="Q27" i="7"/>
  <c r="P27" i="7"/>
  <c r="O27" i="7"/>
  <c r="Q26" i="7"/>
  <c r="P26" i="7"/>
  <c r="O26" i="7"/>
  <c r="P25" i="7"/>
  <c r="O25" i="7"/>
  <c r="O24" i="7"/>
  <c r="R41" i="6"/>
  <c r="Q41" i="6"/>
  <c r="P41" i="6"/>
  <c r="O41" i="6"/>
  <c r="Q40" i="6"/>
  <c r="P40" i="6"/>
  <c r="O40" i="6"/>
  <c r="P39" i="6"/>
  <c r="O39" i="6"/>
  <c r="O38" i="6"/>
  <c r="R34" i="6"/>
  <c r="Q34" i="6"/>
  <c r="P34" i="6"/>
  <c r="O34" i="6"/>
  <c r="Q33" i="6"/>
  <c r="P33" i="6"/>
  <c r="O33" i="6"/>
  <c r="P32" i="6"/>
  <c r="O32" i="6"/>
  <c r="O31" i="6"/>
  <c r="R27" i="6"/>
  <c r="Q27" i="6"/>
  <c r="P27" i="6"/>
  <c r="O27" i="6"/>
  <c r="Q26" i="6"/>
  <c r="P26" i="6"/>
  <c r="O26" i="6"/>
  <c r="P25" i="6"/>
  <c r="O25" i="6"/>
  <c r="O24" i="6"/>
  <c r="U47" i="5"/>
  <c r="V47" i="5"/>
  <c r="W47" i="5"/>
  <c r="X47" i="5"/>
  <c r="U46" i="5"/>
  <c r="V46" i="5"/>
  <c r="W46" i="5"/>
  <c r="U45" i="5"/>
  <c r="V45" i="5"/>
  <c r="U44" i="5"/>
  <c r="T47" i="5"/>
  <c r="T46" i="5"/>
  <c r="T45" i="5"/>
  <c r="T44" i="5"/>
  <c r="T43" i="5"/>
  <c r="U39" i="5"/>
  <c r="V39" i="5"/>
  <c r="W39" i="5"/>
  <c r="X39" i="5"/>
  <c r="U38" i="5"/>
  <c r="AI5" i="5" s="1"/>
  <c r="V38" i="5"/>
  <c r="W38" i="5"/>
  <c r="U37" i="5"/>
  <c r="V37" i="5"/>
  <c r="U36" i="5"/>
  <c r="U31" i="5"/>
  <c r="V31" i="5"/>
  <c r="W31" i="5"/>
  <c r="X31" i="5"/>
  <c r="U30" i="5"/>
  <c r="V30" i="5"/>
  <c r="W30" i="5"/>
  <c r="U29" i="5"/>
  <c r="V29" i="5"/>
  <c r="U28" i="5"/>
  <c r="T35" i="5"/>
  <c r="T39" i="5"/>
  <c r="T38" i="5"/>
  <c r="T37" i="5"/>
  <c r="T36" i="5"/>
  <c r="T31" i="5"/>
  <c r="T30" i="5"/>
  <c r="T29" i="5"/>
  <c r="T28" i="5"/>
  <c r="T27" i="5"/>
  <c r="U27" i="5"/>
  <c r="V20" i="5"/>
  <c r="U19" i="5"/>
  <c r="W13" i="5"/>
  <c r="V12" i="5"/>
  <c r="M35" i="4"/>
  <c r="L35" i="4"/>
  <c r="K35" i="4"/>
  <c r="L34" i="4"/>
  <c r="K34" i="4"/>
  <c r="K33" i="4"/>
  <c r="M29" i="4"/>
  <c r="L29" i="4"/>
  <c r="K29" i="4"/>
  <c r="L28" i="4"/>
  <c r="K28" i="4"/>
  <c r="K27" i="4"/>
  <c r="M23" i="4"/>
  <c r="L23" i="4"/>
  <c r="K23" i="4"/>
  <c r="L22" i="4"/>
  <c r="K22" i="4"/>
  <c r="K21" i="4"/>
  <c r="L22" i="3"/>
  <c r="K22" i="3"/>
  <c r="L35" i="3"/>
  <c r="M35" i="3"/>
  <c r="L34" i="3"/>
  <c r="L29" i="3"/>
  <c r="M29" i="3"/>
  <c r="L28" i="3"/>
  <c r="L23" i="3"/>
  <c r="M23" i="3"/>
  <c r="K35" i="3"/>
  <c r="K34" i="3"/>
  <c r="K33" i="3"/>
  <c r="K29" i="3"/>
  <c r="K28" i="3"/>
  <c r="K27" i="3"/>
  <c r="K23" i="3"/>
  <c r="K21" i="3"/>
  <c r="I29" i="2"/>
  <c r="H29" i="2"/>
  <c r="H28" i="2"/>
  <c r="I24" i="2"/>
  <c r="H24" i="2"/>
  <c r="H23" i="2"/>
  <c r="I19" i="2"/>
  <c r="H19" i="2"/>
  <c r="H18" i="2"/>
  <c r="P41" i="1"/>
  <c r="Q41" i="1"/>
  <c r="R41" i="1"/>
  <c r="P40" i="1"/>
  <c r="Q40" i="1"/>
  <c r="P39" i="1"/>
  <c r="O41" i="1"/>
  <c r="O40" i="1"/>
  <c r="O39" i="1"/>
  <c r="P34" i="1"/>
  <c r="Q34" i="1"/>
  <c r="R34" i="1"/>
  <c r="P33" i="1"/>
  <c r="Q33" i="1"/>
  <c r="P32" i="1"/>
  <c r="O34" i="1"/>
  <c r="O33" i="1"/>
  <c r="O32" i="1"/>
  <c r="P27" i="1"/>
  <c r="Q27" i="1"/>
  <c r="P26" i="1"/>
  <c r="Q26" i="1"/>
  <c r="P25" i="1"/>
  <c r="O27" i="1"/>
  <c r="O26" i="1"/>
  <c r="O25" i="1"/>
  <c r="Y7" i="1" l="1"/>
  <c r="X7" i="1"/>
  <c r="U7" i="1"/>
  <c r="Q5" i="4"/>
  <c r="R5" i="4"/>
  <c r="P5" i="4"/>
  <c r="S5" i="4"/>
  <c r="Q7" i="4"/>
  <c r="S7" i="4"/>
  <c r="R7" i="4"/>
  <c r="P7" i="4"/>
  <c r="AA5" i="5"/>
  <c r="AB5" i="5"/>
  <c r="AC5" i="5"/>
  <c r="AD5" i="5"/>
  <c r="AD7" i="5"/>
  <c r="AA7" i="5"/>
  <c r="AB7" i="5"/>
  <c r="AC7" i="5"/>
  <c r="M7" i="8"/>
  <c r="O7" i="8"/>
  <c r="N7" i="8"/>
  <c r="L7" i="8"/>
  <c r="M7" i="11"/>
  <c r="O7" i="11"/>
  <c r="L7" i="11"/>
  <c r="N7" i="11"/>
  <c r="M7" i="14"/>
  <c r="O7" i="14"/>
  <c r="L7" i="14"/>
  <c r="N7" i="14"/>
  <c r="M7" i="16"/>
  <c r="O7" i="16"/>
  <c r="L7" i="16"/>
  <c r="N7" i="16"/>
  <c r="M7" i="17"/>
  <c r="O7" i="17"/>
  <c r="N7" i="17"/>
  <c r="L7" i="17"/>
  <c r="O7" i="18"/>
  <c r="N7" i="18"/>
  <c r="M7" i="18"/>
  <c r="L7" i="18"/>
  <c r="O7" i="19"/>
  <c r="N7" i="19"/>
  <c r="M7" i="19"/>
  <c r="L7" i="19"/>
  <c r="O7" i="21"/>
  <c r="N7" i="21"/>
  <c r="M7" i="21"/>
  <c r="L7" i="21"/>
  <c r="AP7" i="22"/>
  <c r="AS7" i="22"/>
  <c r="AR7" i="22"/>
  <c r="AQ7" i="22"/>
  <c r="O7" i="23"/>
  <c r="N7" i="23"/>
  <c r="M7" i="23"/>
  <c r="L7" i="23"/>
  <c r="O7" i="24"/>
  <c r="N7" i="24"/>
  <c r="M7" i="24"/>
  <c r="L7" i="24"/>
  <c r="O7" i="25"/>
  <c r="N7" i="25"/>
  <c r="M7" i="25"/>
  <c r="L7" i="25"/>
  <c r="O7" i="26"/>
  <c r="N7" i="26"/>
  <c r="M7" i="26"/>
  <c r="L7" i="26"/>
  <c r="O7" i="28"/>
  <c r="N7" i="28"/>
  <c r="M7" i="28"/>
  <c r="L7" i="28"/>
  <c r="O7" i="33"/>
  <c r="N7" i="33"/>
  <c r="M7" i="33"/>
  <c r="L7" i="33"/>
  <c r="O7" i="34"/>
  <c r="N7" i="34"/>
  <c r="M7" i="34"/>
  <c r="L7" i="34"/>
  <c r="O7" i="39"/>
  <c r="N7" i="39"/>
  <c r="M7" i="39"/>
  <c r="L7" i="39"/>
  <c r="CI4" i="31"/>
  <c r="CH4" i="31"/>
  <c r="CG4" i="31"/>
  <c r="CF4" i="31"/>
  <c r="Y5" i="1"/>
  <c r="X5" i="1"/>
  <c r="S5" i="3"/>
  <c r="Q5" i="3"/>
  <c r="P5" i="3"/>
  <c r="R5" i="3"/>
  <c r="AA6" i="5"/>
  <c r="AC6" i="5"/>
  <c r="AB6" i="5"/>
  <c r="AD6" i="5"/>
  <c r="V5" i="6"/>
  <c r="W5" i="6"/>
  <c r="U5" i="6"/>
  <c r="X5" i="6"/>
  <c r="V7" i="6"/>
  <c r="U7" i="6"/>
  <c r="X7" i="6"/>
  <c r="W7" i="6"/>
  <c r="M6" i="8"/>
  <c r="O6" i="8"/>
  <c r="L6" i="8"/>
  <c r="N6" i="8"/>
  <c r="V5" i="9"/>
  <c r="X5" i="9"/>
  <c r="W5" i="9"/>
  <c r="U5" i="9"/>
  <c r="V7" i="9"/>
  <c r="X7" i="9"/>
  <c r="U7" i="9"/>
  <c r="W7" i="9"/>
  <c r="R5" i="10"/>
  <c r="P5" i="10"/>
  <c r="S5" i="10"/>
  <c r="Q5" i="10"/>
  <c r="R7" i="10"/>
  <c r="P7" i="10"/>
  <c r="S7" i="10"/>
  <c r="Q7" i="10"/>
  <c r="M6" i="11"/>
  <c r="O6" i="11"/>
  <c r="L6" i="11"/>
  <c r="N6" i="11"/>
  <c r="Q5" i="12"/>
  <c r="S5" i="12"/>
  <c r="P5" i="12"/>
  <c r="R5" i="12"/>
  <c r="Q7" i="12"/>
  <c r="S7" i="12"/>
  <c r="P7" i="12"/>
  <c r="R7" i="12"/>
  <c r="W5" i="13"/>
  <c r="U5" i="13"/>
  <c r="X5" i="13"/>
  <c r="V5" i="13"/>
  <c r="W7" i="13"/>
  <c r="U7" i="13"/>
  <c r="V7" i="13"/>
  <c r="X7" i="13"/>
  <c r="M6" i="14"/>
  <c r="O6" i="14"/>
  <c r="L6" i="14"/>
  <c r="N6" i="14"/>
  <c r="Q5" i="15"/>
  <c r="S5" i="15"/>
  <c r="R5" i="15"/>
  <c r="P5" i="15"/>
  <c r="Q7" i="15"/>
  <c r="S7" i="15"/>
  <c r="P7" i="15"/>
  <c r="R7" i="15"/>
  <c r="M6" i="16"/>
  <c r="O6" i="16"/>
  <c r="L6" i="16"/>
  <c r="N6" i="16"/>
  <c r="M6" i="17"/>
  <c r="O6" i="17"/>
  <c r="L6" i="17"/>
  <c r="N6" i="17"/>
  <c r="M6" i="18"/>
  <c r="O6" i="18"/>
  <c r="L6" i="18"/>
  <c r="N6" i="18"/>
  <c r="O6" i="19"/>
  <c r="N6" i="19"/>
  <c r="M6" i="19"/>
  <c r="L6" i="19"/>
  <c r="S5" i="40"/>
  <c r="R5" i="40"/>
  <c r="Q5" i="40"/>
  <c r="P5" i="40"/>
  <c r="S7" i="40"/>
  <c r="R7" i="40"/>
  <c r="Q7" i="40"/>
  <c r="P7" i="40"/>
  <c r="O6" i="21"/>
  <c r="N6" i="21"/>
  <c r="M6" i="21"/>
  <c r="L6" i="21"/>
  <c r="AR6" i="22"/>
  <c r="AQ6" i="22"/>
  <c r="AP6" i="22"/>
  <c r="AS6" i="22"/>
  <c r="O6" i="23"/>
  <c r="N6" i="23"/>
  <c r="M6" i="23"/>
  <c r="L6" i="23"/>
  <c r="O6" i="24"/>
  <c r="N6" i="24"/>
  <c r="M6" i="24"/>
  <c r="L6" i="24"/>
  <c r="O6" i="25"/>
  <c r="N6" i="25"/>
  <c r="M6" i="25"/>
  <c r="L6" i="25"/>
  <c r="O6" i="26"/>
  <c r="N6" i="26"/>
  <c r="M6" i="26"/>
  <c r="L6" i="26"/>
  <c r="S5" i="27"/>
  <c r="R5" i="27"/>
  <c r="Q5" i="27"/>
  <c r="P5" i="27"/>
  <c r="S7" i="27"/>
  <c r="R7" i="27"/>
  <c r="Q7" i="27"/>
  <c r="P7" i="27"/>
  <c r="O6" i="28"/>
  <c r="N6" i="28"/>
  <c r="M6" i="28"/>
  <c r="L6" i="28"/>
  <c r="X5" i="30"/>
  <c r="W5" i="30"/>
  <c r="V5" i="30"/>
  <c r="U5" i="30"/>
  <c r="X7" i="30"/>
  <c r="W7" i="30"/>
  <c r="V7" i="30"/>
  <c r="U7" i="30"/>
  <c r="S5" i="29"/>
  <c r="R5" i="29"/>
  <c r="Q5" i="29"/>
  <c r="P5" i="29"/>
  <c r="S7" i="29"/>
  <c r="R7" i="29"/>
  <c r="Q7" i="29"/>
  <c r="P7" i="29"/>
  <c r="S5" i="32"/>
  <c r="R5" i="32"/>
  <c r="Q5" i="32"/>
  <c r="P5" i="32"/>
  <c r="S7" i="32"/>
  <c r="R7" i="32"/>
  <c r="Q7" i="32"/>
  <c r="P7" i="32"/>
  <c r="O6" i="33"/>
  <c r="N6" i="33"/>
  <c r="M6" i="33"/>
  <c r="L6" i="33"/>
  <c r="O6" i="34"/>
  <c r="N6" i="34"/>
  <c r="M6" i="34"/>
  <c r="L6" i="34"/>
  <c r="S5" i="35"/>
  <c r="R5" i="35"/>
  <c r="Q5" i="35"/>
  <c r="P5" i="35"/>
  <c r="S7" i="35"/>
  <c r="R7" i="35"/>
  <c r="Q7" i="35"/>
  <c r="P7" i="35"/>
  <c r="S5" i="36"/>
  <c r="R5" i="36"/>
  <c r="Q5" i="36"/>
  <c r="P5" i="36"/>
  <c r="S7" i="36"/>
  <c r="R7" i="36"/>
  <c r="Q7" i="36"/>
  <c r="P7" i="36"/>
  <c r="X5" i="37"/>
  <c r="W5" i="37"/>
  <c r="V5" i="37"/>
  <c r="U5" i="37"/>
  <c r="U7" i="37"/>
  <c r="X7" i="37"/>
  <c r="W7" i="37"/>
  <c r="V7" i="37"/>
  <c r="O6" i="39"/>
  <c r="N6" i="39"/>
  <c r="M6" i="39"/>
  <c r="L6" i="39"/>
  <c r="AB4" i="38"/>
  <c r="AA4" i="38"/>
  <c r="AD4" i="38"/>
  <c r="AC4" i="38"/>
  <c r="AD7" i="38"/>
  <c r="AC7" i="38"/>
  <c r="AB7" i="38"/>
  <c r="AA7" i="38"/>
  <c r="CI5" i="31"/>
  <c r="CH5" i="31"/>
  <c r="CG5" i="31"/>
  <c r="CF5" i="31"/>
  <c r="CI6" i="31"/>
  <c r="CH6" i="31"/>
  <c r="CG6" i="31"/>
  <c r="CF6" i="31"/>
  <c r="CI7" i="31"/>
  <c r="CH7" i="31"/>
  <c r="CG7" i="31"/>
  <c r="CF7" i="31"/>
  <c r="X6" i="1"/>
  <c r="Y6" i="1"/>
  <c r="S4" i="3"/>
  <c r="R4" i="3"/>
  <c r="Q4" i="3"/>
  <c r="P4" i="3"/>
  <c r="S7" i="3"/>
  <c r="Q7" i="3"/>
  <c r="P7" i="3"/>
  <c r="R7" i="3"/>
  <c r="Q4" i="4"/>
  <c r="P4" i="4"/>
  <c r="S4" i="4"/>
  <c r="R4" i="4"/>
  <c r="Q6" i="4"/>
  <c r="S6" i="4"/>
  <c r="R6" i="4"/>
  <c r="P6" i="4"/>
  <c r="M5" i="8"/>
  <c r="O5" i="8"/>
  <c r="L5" i="8"/>
  <c r="N5" i="8"/>
  <c r="M5" i="11"/>
  <c r="O5" i="11"/>
  <c r="N5" i="11"/>
  <c r="L5" i="11"/>
  <c r="M5" i="14"/>
  <c r="O5" i="14"/>
  <c r="N5" i="14"/>
  <c r="L5" i="14"/>
  <c r="M5" i="16"/>
  <c r="O5" i="16"/>
  <c r="N5" i="16"/>
  <c r="L5" i="16"/>
  <c r="M5" i="17"/>
  <c r="O5" i="17"/>
  <c r="L5" i="17"/>
  <c r="N5" i="17"/>
  <c r="M5" i="18"/>
  <c r="O5" i="18"/>
  <c r="L5" i="18"/>
  <c r="N5" i="18"/>
  <c r="O5" i="19"/>
  <c r="N5" i="19"/>
  <c r="M5" i="19"/>
  <c r="L5" i="19"/>
  <c r="O5" i="21"/>
  <c r="N5" i="21"/>
  <c r="M5" i="21"/>
  <c r="L5" i="21"/>
  <c r="AR5" i="22"/>
  <c r="AQ5" i="22"/>
  <c r="AP5" i="22"/>
  <c r="AS5" i="22"/>
  <c r="O5" i="23"/>
  <c r="N5" i="23"/>
  <c r="M5" i="23"/>
  <c r="L5" i="23"/>
  <c r="O5" i="24"/>
  <c r="N5" i="24"/>
  <c r="M5" i="24"/>
  <c r="L5" i="24"/>
  <c r="O5" i="25"/>
  <c r="N5" i="25"/>
  <c r="M5" i="25"/>
  <c r="L5" i="25"/>
  <c r="O5" i="26"/>
  <c r="N5" i="26"/>
  <c r="M5" i="26"/>
  <c r="L5" i="26"/>
  <c r="O5" i="28"/>
  <c r="N5" i="28"/>
  <c r="M5" i="28"/>
  <c r="L5" i="28"/>
  <c r="O5" i="33"/>
  <c r="N5" i="33"/>
  <c r="M5" i="33"/>
  <c r="L5" i="33"/>
  <c r="O5" i="34"/>
  <c r="N5" i="34"/>
  <c r="M5" i="34"/>
  <c r="L5" i="34"/>
  <c r="O5" i="39"/>
  <c r="N5" i="39"/>
  <c r="M5" i="39"/>
  <c r="L5" i="39"/>
  <c r="AB5" i="38"/>
  <c r="AA5" i="38"/>
  <c r="AD5" i="38"/>
  <c r="AC5" i="38"/>
  <c r="AD6" i="38"/>
  <c r="AB6" i="38"/>
  <c r="AA6" i="38"/>
  <c r="AC6" i="38"/>
  <c r="CH8" i="31"/>
  <c r="CF8" i="31"/>
  <c r="CG8" i="31"/>
  <c r="CI8" i="31"/>
  <c r="X4" i="1"/>
  <c r="Y4" i="1"/>
  <c r="S6" i="3"/>
  <c r="P6" i="3"/>
  <c r="Q6" i="3"/>
  <c r="R6" i="3"/>
  <c r="AA4" i="5"/>
  <c r="AD4" i="5"/>
  <c r="AC4" i="5"/>
  <c r="AB4" i="5"/>
  <c r="AP2" i="5"/>
  <c r="AN2" i="5"/>
  <c r="AQ2" i="5"/>
  <c r="AO2" i="5"/>
  <c r="V4" i="6"/>
  <c r="U4" i="6"/>
  <c r="W4" i="6"/>
  <c r="X4" i="6"/>
  <c r="V6" i="6"/>
  <c r="X6" i="6"/>
  <c r="U6" i="6"/>
  <c r="W6" i="6"/>
  <c r="M4" i="8"/>
  <c r="O4" i="8"/>
  <c r="L4" i="8"/>
  <c r="N4" i="8"/>
  <c r="V4" i="9"/>
  <c r="X4" i="9"/>
  <c r="W4" i="9"/>
  <c r="V6" i="9"/>
  <c r="X6" i="9"/>
  <c r="U6" i="9"/>
  <c r="W6" i="9"/>
  <c r="R4" i="10"/>
  <c r="P4" i="10"/>
  <c r="S4" i="10"/>
  <c r="Q4" i="10"/>
  <c r="R6" i="10"/>
  <c r="P6" i="10"/>
  <c r="S6" i="10"/>
  <c r="Q6" i="10"/>
  <c r="M4" i="11"/>
  <c r="O4" i="11"/>
  <c r="L4" i="11"/>
  <c r="N4" i="11"/>
  <c r="Q4" i="12"/>
  <c r="S4" i="12"/>
  <c r="P4" i="12"/>
  <c r="R4" i="12"/>
  <c r="Q6" i="12"/>
  <c r="S6" i="12"/>
  <c r="P6" i="12"/>
  <c r="R6" i="12"/>
  <c r="W4" i="13"/>
  <c r="U4" i="13"/>
  <c r="X4" i="13"/>
  <c r="V4" i="13"/>
  <c r="W6" i="13"/>
  <c r="U6" i="13"/>
  <c r="X6" i="13"/>
  <c r="V6" i="13"/>
  <c r="M4" i="14"/>
  <c r="O4" i="14"/>
  <c r="L4" i="14"/>
  <c r="N4" i="14"/>
  <c r="Q4" i="15"/>
  <c r="S4" i="15"/>
  <c r="P4" i="15"/>
  <c r="R4" i="15"/>
  <c r="Q6" i="15"/>
  <c r="S6" i="15"/>
  <c r="P6" i="15"/>
  <c r="R6" i="15"/>
  <c r="M4" i="16"/>
  <c r="O4" i="16"/>
  <c r="L4" i="16"/>
  <c r="N4" i="16"/>
  <c r="M4" i="17"/>
  <c r="O4" i="17"/>
  <c r="L4" i="17"/>
  <c r="N4" i="17"/>
  <c r="M4" i="18"/>
  <c r="O4" i="18"/>
  <c r="L4" i="18"/>
  <c r="N4" i="18"/>
  <c r="O4" i="19"/>
  <c r="N4" i="19"/>
  <c r="M4" i="19"/>
  <c r="L4" i="19"/>
  <c r="S4" i="40"/>
  <c r="R4" i="40"/>
  <c r="Q4" i="40"/>
  <c r="P4" i="40"/>
  <c r="S6" i="40"/>
  <c r="R6" i="40"/>
  <c r="Q6" i="40"/>
  <c r="P6" i="40"/>
  <c r="O4" i="21"/>
  <c r="N4" i="21"/>
  <c r="M4" i="21"/>
  <c r="L4" i="21"/>
  <c r="AR4" i="22"/>
  <c r="AQ4" i="22"/>
  <c r="AP4" i="22"/>
  <c r="AS4" i="22"/>
  <c r="O4" i="23"/>
  <c r="N4" i="23"/>
  <c r="M4" i="23"/>
  <c r="L4" i="23"/>
  <c r="O4" i="24"/>
  <c r="N4" i="24"/>
  <c r="M4" i="24"/>
  <c r="L4" i="24"/>
  <c r="O4" i="25"/>
  <c r="N4" i="25"/>
  <c r="M4" i="25"/>
  <c r="L4" i="25"/>
  <c r="O4" i="26"/>
  <c r="N4" i="26"/>
  <c r="M4" i="26"/>
  <c r="L4" i="26"/>
  <c r="S4" i="27"/>
  <c r="R4" i="27"/>
  <c r="Q4" i="27"/>
  <c r="P4" i="27"/>
  <c r="S6" i="27"/>
  <c r="R6" i="27"/>
  <c r="Q6" i="27"/>
  <c r="P6" i="27"/>
  <c r="O4" i="28"/>
  <c r="N4" i="28"/>
  <c r="M4" i="28"/>
  <c r="L4" i="28"/>
  <c r="X4" i="30"/>
  <c r="W4" i="30"/>
  <c r="V4" i="30"/>
  <c r="U4" i="30"/>
  <c r="X6" i="30"/>
  <c r="W6" i="30"/>
  <c r="V6" i="30"/>
  <c r="U6" i="30"/>
  <c r="S4" i="29"/>
  <c r="R4" i="29"/>
  <c r="Q4" i="29"/>
  <c r="P4" i="29"/>
  <c r="S6" i="29"/>
  <c r="R6" i="29"/>
  <c r="Q6" i="29"/>
  <c r="P6" i="29"/>
  <c r="S4" i="32"/>
  <c r="R4" i="32"/>
  <c r="Q4" i="32"/>
  <c r="P4" i="32"/>
  <c r="S6" i="32"/>
  <c r="R6" i="32"/>
  <c r="Q6" i="32"/>
  <c r="P6" i="32"/>
  <c r="O4" i="33"/>
  <c r="N4" i="33"/>
  <c r="M4" i="33"/>
  <c r="L4" i="33"/>
  <c r="O4" i="34"/>
  <c r="N4" i="34"/>
  <c r="M4" i="34"/>
  <c r="L4" i="34"/>
  <c r="S4" i="35"/>
  <c r="R4" i="35"/>
  <c r="Q4" i="35"/>
  <c r="P4" i="35"/>
  <c r="S6" i="35"/>
  <c r="R6" i="35"/>
  <c r="Q6" i="35"/>
  <c r="P6" i="35"/>
  <c r="S4" i="36"/>
  <c r="R4" i="36"/>
  <c r="Q4" i="36"/>
  <c r="P4" i="36"/>
  <c r="S6" i="36"/>
  <c r="R6" i="36"/>
  <c r="Q6" i="36"/>
  <c r="P6" i="36"/>
  <c r="X4" i="37"/>
  <c r="W4" i="37"/>
  <c r="V4" i="37"/>
  <c r="U4" i="37"/>
  <c r="X6" i="37"/>
  <c r="W6" i="37"/>
  <c r="V6" i="37"/>
  <c r="U6" i="37"/>
  <c r="O4" i="39"/>
  <c r="N4" i="39"/>
  <c r="M4" i="39"/>
  <c r="L4" i="39"/>
  <c r="AB2" i="38"/>
  <c r="AD2" i="38"/>
  <c r="AA2" i="38"/>
  <c r="AC2" i="38"/>
  <c r="O5" i="2"/>
  <c r="M5" i="2"/>
  <c r="N5" i="2"/>
  <c r="L5" i="2"/>
  <c r="M6" i="2"/>
  <c r="O6" i="2"/>
  <c r="N6" i="2"/>
  <c r="L6" i="2"/>
  <c r="O4" i="2"/>
  <c r="N4" i="2"/>
  <c r="M4" i="2"/>
  <c r="L4" i="2"/>
  <c r="N7" i="2"/>
  <c r="M7" i="2"/>
  <c r="O7" i="2"/>
  <c r="L7" i="2"/>
  <c r="X6" i="7"/>
  <c r="W6" i="7"/>
  <c r="V6" i="7"/>
  <c r="U6" i="7"/>
  <c r="X4" i="7"/>
  <c r="W4" i="7"/>
  <c r="V4" i="7"/>
  <c r="U4" i="7"/>
  <c r="X5" i="7"/>
  <c r="W5" i="7"/>
  <c r="V5" i="7"/>
  <c r="U5" i="7"/>
  <c r="X7" i="7"/>
  <c r="W7" i="7"/>
  <c r="U7" i="7"/>
  <c r="V7" i="7"/>
  <c r="V7" i="1"/>
  <c r="W7" i="1"/>
  <c r="V5" i="1"/>
  <c r="W5" i="1"/>
  <c r="U5" i="1"/>
  <c r="W6" i="1"/>
  <c r="V6" i="1"/>
  <c r="U6" i="1"/>
  <c r="W3" i="1"/>
  <c r="V3" i="1"/>
  <c r="U3" i="1"/>
  <c r="W2" i="1"/>
  <c r="V2" i="1"/>
  <c r="X2" i="1"/>
  <c r="U2" i="1"/>
  <c r="W4" i="1"/>
  <c r="V4" i="1"/>
  <c r="U4" i="1"/>
</calcChain>
</file>

<file path=xl/sharedStrings.xml><?xml version="1.0" encoding="utf-8"?>
<sst xmlns="http://schemas.openxmlformats.org/spreadsheetml/2006/main" count="9674" uniqueCount="561">
  <si>
    <t>Treatments</t>
  </si>
  <si>
    <t>Treatments according literature</t>
  </si>
  <si>
    <t>Treatments application process</t>
  </si>
  <si>
    <t>Response variable</t>
  </si>
  <si>
    <t>RV elaboration</t>
  </si>
  <si>
    <t>Design</t>
  </si>
  <si>
    <t>Experimental Design</t>
  </si>
  <si>
    <t>Sessions by subject to complete treatments</t>
  </si>
  <si>
    <t>Population</t>
  </si>
  <si>
    <t>Subjects' type during experiment</t>
  </si>
  <si>
    <t>Combination between training and session</t>
  </si>
  <si>
    <t xml:space="preserve">Transmision of treatments </t>
  </si>
  <si>
    <t>Experimental objects</t>
  </si>
  <si>
    <t>Language</t>
  </si>
  <si>
    <t>Analysis</t>
  </si>
  <si>
    <t>Tool</t>
  </si>
  <si>
    <t>Factors by session</t>
  </si>
  <si>
    <t>Treatments Order (Groups)</t>
  </si>
  <si>
    <t>Training duration</t>
  </si>
  <si>
    <t>Characterization</t>
  </si>
  <si>
    <t>Complexity</t>
  </si>
  <si>
    <t>Domain</t>
  </si>
  <si>
    <t>Factor</t>
  </si>
  <si>
    <t>Programming in laboratory</t>
  </si>
  <si>
    <t>Instrumentation</t>
  </si>
  <si>
    <t>Technological Insfrastructure</t>
  </si>
  <si>
    <t>Treatments by factor by session</t>
  </si>
  <si>
    <t>Forms</t>
  </si>
  <si>
    <t>Italy2</t>
  </si>
  <si>
    <t>Spain1</t>
  </si>
  <si>
    <t>Spain2</t>
  </si>
  <si>
    <t>Spain3</t>
  </si>
  <si>
    <t>P</t>
  </si>
  <si>
    <t>SP</t>
  </si>
  <si>
    <t>No cambia</t>
  </si>
  <si>
    <t>Baseline</t>
  </si>
  <si>
    <t>Rep1</t>
  </si>
  <si>
    <t>Rep2</t>
  </si>
  <si>
    <t>Exp2</t>
  </si>
  <si>
    <t>Exp3.1</t>
  </si>
  <si>
    <t>Exp3.2</t>
  </si>
  <si>
    <t>Exp3</t>
  </si>
  <si>
    <t>Exp4</t>
  </si>
  <si>
    <t>Exp5.1</t>
  </si>
  <si>
    <t>Exp5.2</t>
  </si>
  <si>
    <t>MvR II</t>
  </si>
  <si>
    <t>MvE I</t>
  </si>
  <si>
    <t>MvE II</t>
  </si>
  <si>
    <t>MvO</t>
  </si>
  <si>
    <t>R1</t>
  </si>
  <si>
    <t>E2</t>
  </si>
  <si>
    <t>R2</t>
  </si>
  <si>
    <t>E3</t>
  </si>
  <si>
    <t>R1-UCLM</t>
  </si>
  <si>
    <t>Lancs</t>
  </si>
  <si>
    <t>UFMG</t>
  </si>
  <si>
    <t>Trial2</t>
  </si>
  <si>
    <t>Trial3</t>
  </si>
  <si>
    <t>UPV2</t>
  </si>
  <si>
    <t>UPV3</t>
  </si>
  <si>
    <t>UNIBAS</t>
  </si>
  <si>
    <t>ExpII</t>
  </si>
  <si>
    <t>ExpIII</t>
  </si>
  <si>
    <t>BYU</t>
  </si>
  <si>
    <t>FUB</t>
  </si>
  <si>
    <t>UA</t>
  </si>
  <si>
    <t>UPM</t>
  </si>
  <si>
    <t>StudyB</t>
  </si>
  <si>
    <t>StudyC</t>
  </si>
  <si>
    <t>UPM02</t>
  </si>
  <si>
    <t>UPM03</t>
  </si>
  <si>
    <t>UPM04</t>
  </si>
  <si>
    <t>UPM05</t>
  </si>
  <si>
    <t>USD05</t>
  </si>
  <si>
    <t>UPV05</t>
  </si>
  <si>
    <t>ORT05</t>
  </si>
  <si>
    <t>UniBas2</t>
  </si>
  <si>
    <t>UniGe</t>
  </si>
  <si>
    <t>PoliTo</t>
  </si>
  <si>
    <t>E2-UniSA</t>
  </si>
  <si>
    <t>E4-UniBZ</t>
  </si>
  <si>
    <t>E3-UniBAS</t>
  </si>
  <si>
    <t xml:space="preserve">AnMscExp1 </t>
  </si>
  <si>
    <t>AnMscExp2</t>
  </si>
  <si>
    <t>AnMscExp3</t>
  </si>
  <si>
    <t xml:space="preserve">DePhd </t>
  </si>
  <si>
    <t>R2-UCLM</t>
  </si>
  <si>
    <t xml:space="preserve">R3-UCLM </t>
  </si>
  <si>
    <t>R-US2</t>
  </si>
  <si>
    <t>R-UB</t>
  </si>
  <si>
    <t>Carleton 2</t>
  </si>
  <si>
    <t>Sannio 2</t>
  </si>
  <si>
    <t>R22</t>
  </si>
  <si>
    <t>R21</t>
  </si>
  <si>
    <t>Exp5</t>
  </si>
  <si>
    <t>C</t>
  </si>
  <si>
    <t>R3-UB</t>
  </si>
  <si>
    <t>R3-UCLM</t>
  </si>
  <si>
    <t>Subject's task to perform</t>
  </si>
  <si>
    <t>Duration task</t>
  </si>
  <si>
    <t>Supplementaries guides (stubs)</t>
  </si>
  <si>
    <t>Transmision of treatments (Slides)</t>
  </si>
  <si>
    <t>R2-UB</t>
  </si>
  <si>
    <t>PUC-Rio1</t>
  </si>
  <si>
    <t>PUC-Rio2</t>
  </si>
  <si>
    <t>P:S</t>
  </si>
  <si>
    <t>SP:S</t>
  </si>
  <si>
    <t>Sannio 1</t>
  </si>
  <si>
    <t>D: No cambia</t>
  </si>
  <si>
    <t>Italy1-Italy2</t>
  </si>
  <si>
    <t>Italy1-Spain1</t>
  </si>
  <si>
    <t>Italy1-Spain2</t>
  </si>
  <si>
    <t>Italy1-Spain3</t>
  </si>
  <si>
    <t>Italy2-Spain1</t>
  </si>
  <si>
    <t>Italy2-Spain2</t>
  </si>
  <si>
    <t>Italy2-Spain3</t>
  </si>
  <si>
    <t>Spain1-Spain2</t>
  </si>
  <si>
    <t>Spain1-Spain3</t>
  </si>
  <si>
    <t>Spain2-Spain3</t>
  </si>
  <si>
    <t>SP:S,C</t>
  </si>
  <si>
    <t>SP1</t>
  </si>
  <si>
    <t>SP1,SP2:S</t>
  </si>
  <si>
    <t>SP2:S</t>
  </si>
  <si>
    <t>Metric/Formula</t>
  </si>
  <si>
    <t>D:No cambia</t>
  </si>
  <si>
    <t>Baseline-Rep1</t>
  </si>
  <si>
    <t>Baseline-Rep2</t>
  </si>
  <si>
    <t>Rep1-Rep2</t>
  </si>
  <si>
    <t>Rep3</t>
  </si>
  <si>
    <t>Rep4</t>
  </si>
  <si>
    <t>Exp1-Exp2</t>
  </si>
  <si>
    <t>Exp1-Exp3.1</t>
  </si>
  <si>
    <t>Exp2-Exp3.1</t>
  </si>
  <si>
    <t>Exp1-Exp3.2</t>
  </si>
  <si>
    <t>Exp2-Exp3.2</t>
  </si>
  <si>
    <t>Exp3.1-Exp3.2</t>
  </si>
  <si>
    <t>Exp1-Exp3</t>
  </si>
  <si>
    <t>Exp2-Exp3</t>
  </si>
  <si>
    <t>Exp1-Exp4</t>
  </si>
  <si>
    <t>Exp2-Exp4</t>
  </si>
  <si>
    <t>Exp3-Exp4</t>
  </si>
  <si>
    <t>Exp1-Exp5.1</t>
  </si>
  <si>
    <t>Exp1-Exp5.2</t>
  </si>
  <si>
    <t>Exp2-Exp5.1</t>
  </si>
  <si>
    <t>Exp3-Exp5.1</t>
  </si>
  <si>
    <t>Exp3-Exp5.2</t>
  </si>
  <si>
    <t>Exp4-Exp5.1</t>
  </si>
  <si>
    <t>Exp2-Exp5.2</t>
  </si>
  <si>
    <t>Exp4-Exp5.2</t>
  </si>
  <si>
    <t>Exp5.1-Exp5.2</t>
  </si>
  <si>
    <t>ExpIV</t>
  </si>
  <si>
    <t>ExpV</t>
  </si>
  <si>
    <t>Exp I-ExpII</t>
  </si>
  <si>
    <t>ExpI-ExpIII</t>
  </si>
  <si>
    <t>ExpII-ExpIII</t>
  </si>
  <si>
    <t>ExpI-ExpIV</t>
  </si>
  <si>
    <t>ExpII-ExpIV</t>
  </si>
  <si>
    <t>ExpIII-ExpIV</t>
  </si>
  <si>
    <t>ExpI-ExpV</t>
  </si>
  <si>
    <t>ExpII-ExpV</t>
  </si>
  <si>
    <t>ExpIII-ExpV</t>
  </si>
  <si>
    <t>ExpIV-ExpV</t>
  </si>
  <si>
    <t>ExpI-ExpII</t>
  </si>
  <si>
    <t>MvR I-MvR II</t>
  </si>
  <si>
    <t>MvR I-MvE I</t>
  </si>
  <si>
    <t>MvR II-MvE I</t>
  </si>
  <si>
    <t>MvR I-MvE II</t>
  </si>
  <si>
    <t>MvR II-MvE II</t>
  </si>
  <si>
    <t>MvE I-MvE II</t>
  </si>
  <si>
    <t>MvR I-MvO</t>
  </si>
  <si>
    <t>MvR II-MvO</t>
  </si>
  <si>
    <t>MvE I-MvO</t>
  </si>
  <si>
    <t>MvE II-MvO</t>
  </si>
  <si>
    <t>Original-Rep1</t>
  </si>
  <si>
    <t>Original-Rep2</t>
  </si>
  <si>
    <t>E1-R1</t>
  </si>
  <si>
    <t>E1-E2</t>
  </si>
  <si>
    <t>R1-E2</t>
  </si>
  <si>
    <t>E1-R2</t>
  </si>
  <si>
    <t>R1-R2</t>
  </si>
  <si>
    <t>E2-R2</t>
  </si>
  <si>
    <t>E1-R3</t>
  </si>
  <si>
    <t>R1-E3</t>
  </si>
  <si>
    <t>R2-E3</t>
  </si>
  <si>
    <t>E2-E3</t>
  </si>
  <si>
    <t>P,SP:S</t>
  </si>
  <si>
    <t>Exp-Rep1</t>
  </si>
  <si>
    <t>Exp-Rep2</t>
  </si>
  <si>
    <t>D:SP</t>
  </si>
  <si>
    <t>E-UL - R1-UCLM</t>
  </si>
  <si>
    <t>E-UL - R2-UB</t>
  </si>
  <si>
    <t>R1-UCLM - R2-UB</t>
  </si>
  <si>
    <t>R1-UCLM - R3-UB</t>
  </si>
  <si>
    <t>R2-UB - R3-UB</t>
  </si>
  <si>
    <t>E-UL - R3-UB</t>
  </si>
  <si>
    <t>FRB-Lancs</t>
  </si>
  <si>
    <t>Lancs-PUC-Rio1</t>
  </si>
  <si>
    <t>FRB-PUC-Rio1</t>
  </si>
  <si>
    <t>FRB-PUC-Rio2</t>
  </si>
  <si>
    <t>Lancs-PUC-Rio2</t>
  </si>
  <si>
    <t>FRB-UFMG</t>
  </si>
  <si>
    <t>Lancs-UFMG</t>
  </si>
  <si>
    <t>PUC-Rio1-UFMG</t>
  </si>
  <si>
    <t>PUC-Rio2-UFMG</t>
  </si>
  <si>
    <t>PUC-Rio1 - PUC-Rio2</t>
  </si>
  <si>
    <t>Trial1-Trial2</t>
  </si>
  <si>
    <t>Trial1-Trial3</t>
  </si>
  <si>
    <t>Trial2- Trial3</t>
  </si>
  <si>
    <t>UPV1-UPV2</t>
  </si>
  <si>
    <t>UPV1-UPV3</t>
  </si>
  <si>
    <t>UPV2-UPV3</t>
  </si>
  <si>
    <t>UPV1-UNIBAS</t>
  </si>
  <si>
    <t>UPV2-UNIBAS</t>
  </si>
  <si>
    <t>UPV3-UNIBAS</t>
  </si>
  <si>
    <t>P,SP</t>
  </si>
  <si>
    <t>Total</t>
  </si>
  <si>
    <t>BYU-FUB</t>
  </si>
  <si>
    <t>BYU-UA</t>
  </si>
  <si>
    <t>FUB-UA</t>
  </si>
  <si>
    <t>BYU-UPM</t>
  </si>
  <si>
    <t>FUB-UPM</t>
  </si>
  <si>
    <t>UA-UPM</t>
  </si>
  <si>
    <t>StudyA-StudyB</t>
  </si>
  <si>
    <t>StudyA-StudyC</t>
  </si>
  <si>
    <t>StudyB-StudyC</t>
  </si>
  <si>
    <t>UPM01-UPM02</t>
  </si>
  <si>
    <t>UPM01-UPM03</t>
  </si>
  <si>
    <t>UPM02-UPM03</t>
  </si>
  <si>
    <t>UPM01-UPM04</t>
  </si>
  <si>
    <t>UPM02-UPM04</t>
  </si>
  <si>
    <t>UPM03-UPM04</t>
  </si>
  <si>
    <t>UPM01-UPM05</t>
  </si>
  <si>
    <t>UPM02-UPM05</t>
  </si>
  <si>
    <t>UPM03-UPM05</t>
  </si>
  <si>
    <t>UPM04-UPM05</t>
  </si>
  <si>
    <t>UPM01-USD05</t>
  </si>
  <si>
    <t>UPM02-USD05</t>
  </si>
  <si>
    <t>UPM03-USD05</t>
  </si>
  <si>
    <t>UPM04-USD05</t>
  </si>
  <si>
    <t>UPM05-USD05</t>
  </si>
  <si>
    <t>UPM01-UPV05</t>
  </si>
  <si>
    <t>UPM02-UPV05</t>
  </si>
  <si>
    <t>UPM03-UPV05</t>
  </si>
  <si>
    <t>UPM04-UPV05</t>
  </si>
  <si>
    <t>UPM05-UPV05</t>
  </si>
  <si>
    <t>USD05-UPV05</t>
  </si>
  <si>
    <t>UPM01-ORT05</t>
  </si>
  <si>
    <t>UPM02-ORT05</t>
  </si>
  <si>
    <t>UPM03-ORT05</t>
  </si>
  <si>
    <t>UPM04-ORT05</t>
  </si>
  <si>
    <t>UPM05-ORT05</t>
  </si>
  <si>
    <t>USD05-ORT05</t>
  </si>
  <si>
    <t>UPV05-ORT05</t>
  </si>
  <si>
    <t>Experimental objects by subject by session</t>
  </si>
  <si>
    <t>Experimental objects by session</t>
  </si>
  <si>
    <t>Rep1Rep2</t>
  </si>
  <si>
    <t>UniBas1-UniGe</t>
  </si>
  <si>
    <t>UniBas1-PoliTo</t>
  </si>
  <si>
    <t>UniGe-PoliTo</t>
  </si>
  <si>
    <t>UniBas1-UniBas2</t>
  </si>
  <si>
    <t>UniGe-UniBas2</t>
  </si>
  <si>
    <t>PoliTo-UniBas2</t>
  </si>
  <si>
    <t>Exp1-Exp5</t>
  </si>
  <si>
    <t>Exp2-Exp5</t>
  </si>
  <si>
    <t>Exp3-Exp5</t>
  </si>
  <si>
    <t>Exp4-Exp5</t>
  </si>
  <si>
    <t>E1-Prof - E2-UniSA</t>
  </si>
  <si>
    <t>E2-UniSA - E3-UniBAS</t>
  </si>
  <si>
    <t>E1-Prof - E3-UniBAS</t>
  </si>
  <si>
    <t>E1-Prof - E4-UniBZ</t>
  </si>
  <si>
    <t>E2-UniSA - E4-UniBZ</t>
  </si>
  <si>
    <t>E3-UniBAS - E4-UniBZ</t>
  </si>
  <si>
    <t xml:space="preserve">R2-UCLM </t>
  </si>
  <si>
    <t>E-UBAS - R1-UCLM</t>
  </si>
  <si>
    <t xml:space="preserve">E-UBAS - R2-UCLM </t>
  </si>
  <si>
    <t>R2-UCLM - R3-UCLM</t>
  </si>
  <si>
    <t>R1-UCLM - R2-UCLM</t>
  </si>
  <si>
    <t xml:space="preserve">E-UBAS - R3-UCLM </t>
  </si>
  <si>
    <t>R1-UCLM - R3-UCLM</t>
  </si>
  <si>
    <t>R2-R2</t>
  </si>
  <si>
    <t>E-US1 - R-US2</t>
  </si>
  <si>
    <t>E-US1 - R-UB</t>
  </si>
  <si>
    <t>R-US2 - R-UB</t>
  </si>
  <si>
    <t>Sannio1</t>
  </si>
  <si>
    <t>Carleton2</t>
  </si>
  <si>
    <t>Carleton1-Sannio1</t>
  </si>
  <si>
    <t>Carleton1-Carleton2</t>
  </si>
  <si>
    <t>Sannio1-Carleton2</t>
  </si>
  <si>
    <t>Carleton1-Sannio2</t>
  </si>
  <si>
    <t>Sannio1-Sannio2</t>
  </si>
  <si>
    <t>Carleton2-Sannio2</t>
  </si>
  <si>
    <t>Sannio2</t>
  </si>
  <si>
    <t>E1-R21</t>
  </si>
  <si>
    <t>R1-R21</t>
  </si>
  <si>
    <t>E2-R21</t>
  </si>
  <si>
    <t>E1-R22</t>
  </si>
  <si>
    <t>R1-R22</t>
  </si>
  <si>
    <t>E2-R22</t>
  </si>
  <si>
    <t>R21-R22</t>
  </si>
  <si>
    <t>Exp1 2nd</t>
  </si>
  <si>
    <t>Exp2 1st</t>
  </si>
  <si>
    <t>Exp2 2nd</t>
  </si>
  <si>
    <t>Exp3 1st</t>
  </si>
  <si>
    <t>Exp3 2nd</t>
  </si>
  <si>
    <t>DeBscExp1</t>
  </si>
  <si>
    <t>DeMscExp1</t>
  </si>
  <si>
    <t>AnPra</t>
  </si>
  <si>
    <t>DeMscExp2</t>
  </si>
  <si>
    <t>DePra</t>
  </si>
  <si>
    <t>DeMscExp3</t>
  </si>
  <si>
    <t>DeBscExp2</t>
  </si>
  <si>
    <t>AnPra-DePra</t>
  </si>
  <si>
    <t>AnPra-DePhd</t>
  </si>
  <si>
    <t>DePra-DePhd</t>
  </si>
  <si>
    <t>P,SP1</t>
  </si>
  <si>
    <t>D:No cmabia</t>
  </si>
  <si>
    <t>Blocking variables</t>
  </si>
  <si>
    <t>P1</t>
  </si>
  <si>
    <t>E1 1st - E1 2nd</t>
  </si>
  <si>
    <t>E1 1st - E2 1st</t>
  </si>
  <si>
    <t>E1 2nd - E2 1st</t>
  </si>
  <si>
    <t>E1 1st - E2 2nd</t>
  </si>
  <si>
    <t>E1 2nd - E2 2nd</t>
  </si>
  <si>
    <t>E2 1st - E2 2nd</t>
  </si>
  <si>
    <t>E1 1st - E3 1st</t>
  </si>
  <si>
    <t>E1 2nd - E3 1st</t>
  </si>
  <si>
    <t>E2 1st -E3 1st</t>
  </si>
  <si>
    <t>E2 2nd -E3 1st</t>
  </si>
  <si>
    <t>E1 1st - E3 2nd</t>
  </si>
  <si>
    <t>E1 2nd - E3 2nd</t>
  </si>
  <si>
    <t>E2 1st -E3 2nd</t>
  </si>
  <si>
    <t>Ex 2nd -E3 2nd</t>
  </si>
  <si>
    <t xml:space="preserve"> E3 1st - E3 2nd</t>
  </si>
  <si>
    <t>D:P</t>
  </si>
  <si>
    <t>An</t>
  </si>
  <si>
    <t>Exp1</t>
  </si>
  <si>
    <t>Inst</t>
  </si>
  <si>
    <t>Des</t>
  </si>
  <si>
    <t>Pop</t>
  </si>
  <si>
    <t>Op</t>
  </si>
  <si>
    <t>ExpI</t>
  </si>
  <si>
    <t>E1</t>
  </si>
  <si>
    <t>Exp</t>
  </si>
  <si>
    <t>E-UL</t>
  </si>
  <si>
    <t>FRB</t>
  </si>
  <si>
    <t>Trial1</t>
  </si>
  <si>
    <t>UPV1</t>
  </si>
  <si>
    <t>StudyA</t>
  </si>
  <si>
    <t>E1-Prof</t>
  </si>
  <si>
    <t>DePhd</t>
  </si>
  <si>
    <t>AnBsc</t>
  </si>
  <si>
    <t>E-UBAS</t>
  </si>
  <si>
    <t>E-US1</t>
  </si>
  <si>
    <t>Carleton1</t>
  </si>
  <si>
    <t>Italy1</t>
  </si>
  <si>
    <t>SP:S,P1</t>
  </si>
  <si>
    <t>SP,C</t>
  </si>
  <si>
    <t>Operationalization</t>
  </si>
  <si>
    <t>MvR I</t>
  </si>
  <si>
    <t>Original</t>
  </si>
  <si>
    <t>UPM01</t>
  </si>
  <si>
    <t>UniBas1</t>
  </si>
  <si>
    <t>E11</t>
  </si>
  <si>
    <t>E12</t>
  </si>
  <si>
    <t>E21</t>
  </si>
  <si>
    <t>E22</t>
  </si>
  <si>
    <t>E31</t>
  </si>
  <si>
    <t>E32</t>
  </si>
  <si>
    <t>DeBscE1</t>
  </si>
  <si>
    <t>DeMscE1</t>
  </si>
  <si>
    <t>AnMscE1</t>
  </si>
  <si>
    <t>AnMscE2</t>
  </si>
  <si>
    <t>AnMscE3</t>
  </si>
  <si>
    <t>DeMscE2</t>
  </si>
  <si>
    <t>DeMscE3</t>
  </si>
  <si>
    <t>DeBscE2</t>
  </si>
  <si>
    <t xml:space="preserve">AnMscE1 </t>
  </si>
  <si>
    <t>DeBE1</t>
  </si>
  <si>
    <t>AnB-DeBE1</t>
  </si>
  <si>
    <t>DeME1</t>
  </si>
  <si>
    <t xml:space="preserve">AnB-DeME1 </t>
  </si>
  <si>
    <t xml:space="preserve">DeBE1-DeME1 </t>
  </si>
  <si>
    <t xml:space="preserve">AnB-AnME1 </t>
  </si>
  <si>
    <t xml:space="preserve">DeBE1-AnME1 </t>
  </si>
  <si>
    <t xml:space="preserve">DeME1-AnME1 </t>
  </si>
  <si>
    <t xml:space="preserve">AnB-AnME2 </t>
  </si>
  <si>
    <t xml:space="preserve">DeBE1-AnME2 </t>
  </si>
  <si>
    <t xml:space="preserve">DeME1-AnME2 </t>
  </si>
  <si>
    <t>AnME1-AnME2</t>
  </si>
  <si>
    <t xml:space="preserve">AnB-AnME3 </t>
  </si>
  <si>
    <t xml:space="preserve">DeBE1-AnME3 </t>
  </si>
  <si>
    <t xml:space="preserve">DeME1-AnME3 </t>
  </si>
  <si>
    <t>AnME1-AnME3</t>
  </si>
  <si>
    <t>AnME2-AnME3</t>
  </si>
  <si>
    <t>AnB-AnPra</t>
  </si>
  <si>
    <t xml:space="preserve">DeBE1-AnPra </t>
  </si>
  <si>
    <t xml:space="preserve">DeME1-AnPra </t>
  </si>
  <si>
    <t>AnME1-AnPra</t>
  </si>
  <si>
    <t>AnME2-AnPra</t>
  </si>
  <si>
    <t>AnME3-AnPra</t>
  </si>
  <si>
    <t>AnB-DeME2</t>
  </si>
  <si>
    <t>DeBE1-DeMscE2</t>
  </si>
  <si>
    <t>DeME1-DeME2</t>
  </si>
  <si>
    <t>AnME1-DeME2</t>
  </si>
  <si>
    <t>AnME2-DeME2</t>
  </si>
  <si>
    <t>AnME3-DeME2</t>
  </si>
  <si>
    <t>AnPra-DeME2</t>
  </si>
  <si>
    <t>AnB-DePra</t>
  </si>
  <si>
    <t>DeBE1-DePra</t>
  </si>
  <si>
    <t>DeME1-DePra</t>
  </si>
  <si>
    <t>AnME1-DePra</t>
  </si>
  <si>
    <t>AnME2-DePra</t>
  </si>
  <si>
    <t>AnME3-DePra</t>
  </si>
  <si>
    <t>DeME2-DePra</t>
  </si>
  <si>
    <t>AnB-DeME3</t>
  </si>
  <si>
    <t>DeBE1-DeME3</t>
  </si>
  <si>
    <t>DeME1-DeME3</t>
  </si>
  <si>
    <t>AnME1-DeME3</t>
  </si>
  <si>
    <t>AnME2-DeME3</t>
  </si>
  <si>
    <t>AnME3-DeME3</t>
  </si>
  <si>
    <t>AnPra-DeME3</t>
  </si>
  <si>
    <t>DeME2-DeME3</t>
  </si>
  <si>
    <t>DePra-DeME3</t>
  </si>
  <si>
    <t>AnB-DeBE2</t>
  </si>
  <si>
    <t>DeBExp1-DeBExp2</t>
  </si>
  <si>
    <t>DeME1-DeBE2</t>
  </si>
  <si>
    <t>AnME1-DeBE2</t>
  </si>
  <si>
    <t>AnME2-DeBE2</t>
  </si>
  <si>
    <t>AnME3-DeBE2</t>
  </si>
  <si>
    <t>AnPra-DeBE2</t>
  </si>
  <si>
    <t>DeME2-DeBE2</t>
  </si>
  <si>
    <t>DePra-DeBE2</t>
  </si>
  <si>
    <t>DeME3-DeBE2</t>
  </si>
  <si>
    <t>AnB-DePhd</t>
  </si>
  <si>
    <t>DeBE1-DePhd</t>
  </si>
  <si>
    <t>DeME1-DePhd</t>
  </si>
  <si>
    <t>AnME1-DePhd</t>
  </si>
  <si>
    <t>AnME2-DePhd</t>
  </si>
  <si>
    <t>AnME3-DePhd</t>
  </si>
  <si>
    <t>DeME2-DePhd</t>
  </si>
  <si>
    <t>DeME3-DePhd</t>
  </si>
  <si>
    <t>DeBE2-DePhd</t>
  </si>
  <si>
    <t>Max</t>
  </si>
  <si>
    <t>Min</t>
  </si>
  <si>
    <t>Media</t>
  </si>
  <si>
    <t>Mediana</t>
  </si>
  <si>
    <t>Experimenters</t>
  </si>
  <si>
    <t>Moda</t>
  </si>
  <si>
    <t>Varianza</t>
  </si>
  <si>
    <t>Desv Tip</t>
  </si>
  <si>
    <t>Des Tip</t>
  </si>
  <si>
    <t>Experiments</t>
  </si>
  <si>
    <t>Data Analysis</t>
  </si>
  <si>
    <t xml:space="preserve"> </t>
  </si>
  <si>
    <t>NC</t>
  </si>
  <si>
    <t>x</t>
  </si>
  <si>
    <t>Identification</t>
  </si>
  <si>
    <t>Type of institution</t>
  </si>
  <si>
    <t>Site</t>
  </si>
  <si>
    <t>Operiotionatization</t>
  </si>
  <si>
    <t>Variables</t>
  </si>
  <si>
    <t>Cause</t>
  </si>
  <si>
    <t>Treatments as instructions</t>
  </si>
  <si>
    <t>Effect</t>
  </si>
  <si>
    <t>Data Measurement</t>
  </si>
  <si>
    <t>Measuring Instruments</t>
  </si>
  <si>
    <t>Measurement Procedure</t>
  </si>
  <si>
    <t>Amount of experimental units</t>
  </si>
  <si>
    <t>Exptected amount of subjects</t>
  </si>
  <si>
    <t>Training</t>
  </si>
  <si>
    <t>Design analyzed</t>
  </si>
  <si>
    <t>Real amount of subjects</t>
  </si>
  <si>
    <t>Data File</t>
  </si>
  <si>
    <t>Sintaxis File</t>
  </si>
  <si>
    <t>Results File</t>
  </si>
  <si>
    <t>Raw data analized</t>
  </si>
  <si>
    <t>Subject Properties</t>
  </si>
  <si>
    <t>Additional information</t>
  </si>
  <si>
    <t>Object Properties</t>
  </si>
  <si>
    <t>Experimentrs</t>
  </si>
  <si>
    <t>Designer</t>
  </si>
  <si>
    <t>Trainer</t>
  </si>
  <si>
    <t>Monitor</t>
  </si>
  <si>
    <t>Measurer</t>
  </si>
  <si>
    <t>Analyst</t>
  </si>
  <si>
    <t>Cambia el objeto experimental, por uno totalmente distinto</t>
  </si>
  <si>
    <t>UV</t>
  </si>
  <si>
    <t>UP</t>
  </si>
  <si>
    <t>UG-UV</t>
  </si>
  <si>
    <t>UG-UP</t>
  </si>
  <si>
    <t>UV-UP</t>
  </si>
  <si>
    <t>UniNa</t>
  </si>
  <si>
    <t>PoliNa</t>
  </si>
  <si>
    <t>Prof</t>
  </si>
  <si>
    <t>UniBas-UniNa</t>
  </si>
  <si>
    <t>UniBas-PoliNa</t>
  </si>
  <si>
    <t>UniNa-PoliNa</t>
  </si>
  <si>
    <t>UniBas-Prof</t>
  </si>
  <si>
    <t>UniNa-Prof</t>
  </si>
  <si>
    <t>PoliNa-Prof</t>
  </si>
  <si>
    <t>UT14</t>
  </si>
  <si>
    <t>NCSU14</t>
  </si>
  <si>
    <t>UCR15</t>
  </si>
  <si>
    <t>NCSU13-UT14</t>
  </si>
  <si>
    <t>NCSU13-NCSU14</t>
  </si>
  <si>
    <t>UT14-NCSU14</t>
  </si>
  <si>
    <t>NCSU13-UCR15</t>
  </si>
  <si>
    <t>UT14-UCR15</t>
  </si>
  <si>
    <t>NCSU14-UCR15</t>
  </si>
  <si>
    <t xml:space="preserve"> No cabia</t>
  </si>
  <si>
    <t>PoliTo-PhD</t>
  </si>
  <si>
    <t>UniGe-MS</t>
  </si>
  <si>
    <t>UniGe-BS2</t>
  </si>
  <si>
    <t>UniGe-BS3</t>
  </si>
  <si>
    <t>UniGe-BS1 / PoliTo-PhD</t>
  </si>
  <si>
    <t>UniGe-BS1 / UniGe-MS</t>
  </si>
  <si>
    <t>PoliTo-PhD / UniGe-MS</t>
  </si>
  <si>
    <t>UniGe-BS1 / UniGe-BS2</t>
  </si>
  <si>
    <t>PoliTo-PhD / UniGe-BS2</t>
  </si>
  <si>
    <t>UniGe-MS / UniGe-BS2</t>
  </si>
  <si>
    <t>UniGe-BS1 / UniGe-BS3</t>
  </si>
  <si>
    <t>Polito-PhD / UniGe-BS3</t>
  </si>
  <si>
    <t>UniGe-MS / UniGe-BS3</t>
  </si>
  <si>
    <t>UniGe-BS2 / UniGe-BS3</t>
  </si>
  <si>
    <t>R3</t>
  </si>
  <si>
    <t>R1-R3</t>
  </si>
  <si>
    <t>R2-R3</t>
  </si>
  <si>
    <t>UNL</t>
  </si>
  <si>
    <t>UFPE</t>
  </si>
  <si>
    <t>UPV-UNL</t>
  </si>
  <si>
    <t>UPV-UFPE</t>
  </si>
  <si>
    <t>UNL-UFPE</t>
  </si>
  <si>
    <t>SR1</t>
  </si>
  <si>
    <t>SR2</t>
  </si>
  <si>
    <t>SR3</t>
  </si>
  <si>
    <t>OR1</t>
  </si>
  <si>
    <t>OR2</t>
  </si>
  <si>
    <t>OR3</t>
  </si>
  <si>
    <t>Baseline-SR1</t>
  </si>
  <si>
    <t>Baseline-SR2</t>
  </si>
  <si>
    <t>SR1-SR2</t>
  </si>
  <si>
    <t>Baseline-SR3</t>
  </si>
  <si>
    <t>SR1-SR3</t>
  </si>
  <si>
    <t>SR2-SR3</t>
  </si>
  <si>
    <t>Baseline-OR1</t>
  </si>
  <si>
    <t>SR1-OR1</t>
  </si>
  <si>
    <t>SR2-OR1</t>
  </si>
  <si>
    <t>SR3-OR1</t>
  </si>
  <si>
    <t>Baseline-OR2</t>
  </si>
  <si>
    <t>SR1-OR2</t>
  </si>
  <si>
    <t>SR2-OR2</t>
  </si>
  <si>
    <t>SR3-OR2</t>
  </si>
  <si>
    <t>OR1-OR2</t>
  </si>
  <si>
    <t>Baseline-OR3</t>
  </si>
  <si>
    <t>SR1-OR3</t>
  </si>
  <si>
    <t>SR2-OR3</t>
  </si>
  <si>
    <t>SR3-OR3</t>
  </si>
  <si>
    <t>OR1-OR3</t>
  </si>
  <si>
    <t>OR2-OR3</t>
  </si>
  <si>
    <t>Exp6</t>
  </si>
  <si>
    <t>Exp7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</si>
</sst>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BEFF"/>
        <bgColor indexed="64"/>
      </patternFill>
    </fill>
    <fill>
      <patternFill patternType="solid">
        <fgColor rgb="FFAC92D4"/>
        <bgColor indexed="64"/>
      </patternFill>
    </fill>
    <fill>
      <patternFill patternType="solid">
        <fgColor rgb="FFFFCEBE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rgb="FF000000"/>
      </patternFill>
    </fill>
  </fills>
  <borders count="12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rgb="FF000000"/>
      </right>
      <top style="medium">
        <color auto="1"/>
      </top>
      <bottom/>
      <diagonal/>
    </border>
    <border>
      <left style="thick">
        <color rgb="FF000000"/>
      </left>
      <right/>
      <top style="medium">
        <color auto="1"/>
      </top>
      <bottom/>
      <diagonal/>
    </border>
    <border>
      <left/>
      <right style="thick">
        <color rgb="FF000000"/>
      </right>
      <top style="medium">
        <color auto="1"/>
      </top>
      <bottom style="medium">
        <color auto="1"/>
      </bottom>
      <diagonal/>
    </border>
    <border>
      <left style="thick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rgb="FF000000"/>
      </bottom>
      <diagonal/>
    </border>
    <border>
      <left style="thick">
        <color auto="1"/>
      </left>
      <right/>
      <top/>
      <bottom style="medium">
        <color rgb="FF000000"/>
      </bottom>
      <diagonal/>
    </border>
    <border>
      <left/>
      <right style="thick">
        <color auto="1"/>
      </right>
      <top/>
      <bottom style="medium">
        <color rgb="FF000000"/>
      </bottom>
      <diagonal/>
    </border>
    <border>
      <left style="thick">
        <color auto="1"/>
      </left>
      <right/>
      <top style="medium">
        <color rgb="FF000000"/>
      </top>
      <bottom style="medium">
        <color auto="1"/>
      </bottom>
      <diagonal/>
    </border>
    <border>
      <left/>
      <right style="thick">
        <color auto="1"/>
      </right>
      <top style="medium">
        <color rgb="FF000000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ck">
        <color auto="1"/>
      </left>
      <right/>
      <top style="medium">
        <color rgb="FF000000"/>
      </top>
      <bottom/>
      <diagonal/>
    </border>
    <border>
      <left/>
      <right style="thick">
        <color auto="1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thick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2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/>
    <xf numFmtId="0" fontId="3" fillId="0" borderId="8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Border="1"/>
    <xf numFmtId="0" fontId="0" fillId="0" borderId="9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3" fillId="0" borderId="13" xfId="0" applyFont="1" applyBorder="1"/>
    <xf numFmtId="0" fontId="0" fillId="0" borderId="9" xfId="0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2" borderId="2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2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2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/>
    </xf>
    <xf numFmtId="0" fontId="0" fillId="0" borderId="4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1" xfId="0" applyFill="1" applyBorder="1" applyAlignment="1">
      <alignment vertical="center"/>
    </xf>
    <xf numFmtId="0" fontId="7" fillId="0" borderId="25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Fill="1" applyBorder="1" applyAlignment="1">
      <alignment vertical="center"/>
    </xf>
    <xf numFmtId="0" fontId="0" fillId="0" borderId="42" xfId="0" applyFill="1" applyBorder="1" applyAlignment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7" fillId="0" borderId="43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2" xfId="0" applyFill="1" applyBorder="1" applyAlignment="1">
      <alignment vertical="center"/>
    </xf>
    <xf numFmtId="0" fontId="0" fillId="0" borderId="4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3" borderId="39" xfId="0" applyFill="1" applyBorder="1" applyAlignment="1">
      <alignment horizontal="center" vertical="center"/>
    </xf>
    <xf numFmtId="0" fontId="0" fillId="0" borderId="30" xfId="0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45" xfId="0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0" borderId="34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41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0" fillId="0" borderId="32" xfId="0" applyFill="1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32" xfId="0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4" borderId="44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0" fillId="0" borderId="37" xfId="0" applyFill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35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8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3" fillId="0" borderId="27" xfId="0" applyFont="1" applyBorder="1"/>
    <xf numFmtId="0" fontId="2" fillId="0" borderId="2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42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39" xfId="0" applyFill="1" applyBorder="1" applyAlignment="1">
      <alignment vertical="center"/>
    </xf>
    <xf numFmtId="0" fontId="0" fillId="0" borderId="44" xfId="0" applyFill="1" applyBorder="1" applyAlignment="1">
      <alignment vertical="center"/>
    </xf>
    <xf numFmtId="0" fontId="2" fillId="0" borderId="0" xfId="0" applyFont="1" applyAlignment="1">
      <alignment horizontal="center"/>
    </xf>
    <xf numFmtId="0" fontId="1" fillId="0" borderId="63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0" fillId="2" borderId="37" xfId="0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0" borderId="36" xfId="0" applyFill="1" applyBorder="1" applyAlignment="1">
      <alignment vertical="center"/>
    </xf>
    <xf numFmtId="0" fontId="0" fillId="0" borderId="37" xfId="0" applyBorder="1"/>
    <xf numFmtId="0" fontId="2" fillId="0" borderId="37" xfId="0" applyFont="1" applyBorder="1"/>
    <xf numFmtId="0" fontId="0" fillId="3" borderId="2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0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5" xfId="0" applyFont="1" applyBorder="1" applyAlignment="1">
      <alignment horizontal="center" vertical="center"/>
    </xf>
    <xf numFmtId="0" fontId="0" fillId="0" borderId="47" xfId="0" applyFont="1" applyBorder="1" applyAlignment="1">
      <alignment vertical="center"/>
    </xf>
    <xf numFmtId="0" fontId="0" fillId="0" borderId="38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/>
    </xf>
    <xf numFmtId="0" fontId="0" fillId="0" borderId="38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45" xfId="0" applyFont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0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2" fillId="0" borderId="4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2" fillId="0" borderId="75" xfId="0" applyFont="1" applyBorder="1" applyAlignment="1">
      <alignment horizontal="center" vertical="center"/>
    </xf>
    <xf numFmtId="0" fontId="2" fillId="11" borderId="44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/>
    </xf>
    <xf numFmtId="0" fontId="2" fillId="7" borderId="28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7" borderId="44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37" xfId="0" applyFont="1" applyBorder="1"/>
    <xf numFmtId="0" fontId="0" fillId="0" borderId="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46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0" fillId="0" borderId="17" xfId="0" applyFill="1" applyBorder="1" applyAlignment="1">
      <alignment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vertical="center"/>
    </xf>
    <xf numFmtId="0" fontId="2" fillId="0" borderId="33" xfId="0" applyFont="1" applyFill="1" applyBorder="1" applyAlignment="1">
      <alignment vertical="center"/>
    </xf>
    <xf numFmtId="0" fontId="2" fillId="0" borderId="40" xfId="0" applyFont="1" applyFill="1" applyBorder="1" applyAlignment="1">
      <alignment vertical="center"/>
    </xf>
    <xf numFmtId="0" fontId="2" fillId="0" borderId="38" xfId="0" applyFont="1" applyFill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12" xfId="0" applyFont="1" applyBorder="1" applyAlignment="1">
      <alignment horizontal="left"/>
    </xf>
    <xf numFmtId="0" fontId="2" fillId="0" borderId="4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3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/>
    <xf numFmtId="0" fontId="3" fillId="0" borderId="7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0" xfId="0" applyFont="1" applyFill="1" applyBorder="1"/>
    <xf numFmtId="0" fontId="3" fillId="0" borderId="23" xfId="0" applyFont="1" applyBorder="1" applyAlignment="1">
      <alignment vertical="center"/>
    </xf>
    <xf numFmtId="0" fontId="0" fillId="0" borderId="48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3" xfId="0" applyFont="1" applyFill="1" applyBorder="1" applyAlignment="1">
      <alignment horizontal="center" vertical="center"/>
    </xf>
    <xf numFmtId="2" fontId="10" fillId="0" borderId="23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/>
    </xf>
    <xf numFmtId="0" fontId="13" fillId="0" borderId="1" xfId="0" applyFont="1" applyFill="1" applyBorder="1" applyAlignment="1">
      <alignment horizontal="center" vertical="center"/>
    </xf>
    <xf numFmtId="2" fontId="10" fillId="0" borderId="14" xfId="0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0" fontId="3" fillId="0" borderId="23" xfId="0" applyFont="1" applyFill="1" applyBorder="1" applyAlignment="1">
      <alignment horizontal="center" vertical="center"/>
    </xf>
    <xf numFmtId="2" fontId="10" fillId="0" borderId="0" xfId="0" applyNumberFormat="1" applyFont="1" applyBorder="1" applyAlignment="1"/>
    <xf numFmtId="2" fontId="10" fillId="0" borderId="10" xfId="0" applyNumberFormat="1" applyFont="1" applyBorder="1" applyAlignment="1"/>
    <xf numFmtId="2" fontId="10" fillId="0" borderId="0" xfId="0" applyNumberFormat="1" applyFont="1" applyBorder="1" applyAlignment="1">
      <alignment vertical="center"/>
    </xf>
    <xf numFmtId="2" fontId="10" fillId="0" borderId="23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2" fillId="0" borderId="2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13" fillId="0" borderId="20" xfId="0" applyFont="1" applyFill="1" applyBorder="1" applyAlignment="1">
      <alignment horizontal="left" vertical="center"/>
    </xf>
    <xf numFmtId="2" fontId="10" fillId="0" borderId="0" xfId="0" applyNumberFormat="1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3" fillId="0" borderId="23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0" fontId="13" fillId="0" borderId="17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2" fontId="10" fillId="0" borderId="1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24" xfId="0" applyNumberFormat="1" applyFont="1" applyFill="1" applyBorder="1" applyAlignment="1">
      <alignment horizontal="center" vertical="center"/>
    </xf>
    <xf numFmtId="2" fontId="3" fillId="0" borderId="22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12" fillId="0" borderId="16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3" fillId="0" borderId="16" xfId="0" applyFont="1" applyFill="1" applyBorder="1" applyAlignment="1">
      <alignment horizontal="left" vertical="center"/>
    </xf>
    <xf numFmtId="0" fontId="0" fillId="0" borderId="0" xfId="0" applyFill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1" fillId="0" borderId="20" xfId="0" applyFont="1" applyFill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3" fillId="0" borderId="0" xfId="0" applyFont="1" applyFill="1" applyBorder="1" applyAlignment="1">
      <alignment horizontal="left" vertical="center"/>
    </xf>
    <xf numFmtId="2" fontId="3" fillId="0" borderId="24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Border="1" applyAlignment="1">
      <alignment horizontal="center" vertical="center"/>
    </xf>
    <xf numFmtId="2" fontId="13" fillId="0" borderId="22" xfId="0" applyNumberFormat="1" applyFont="1" applyFill="1" applyBorder="1" applyAlignment="1">
      <alignment horizontal="center" vertical="center"/>
    </xf>
    <xf numFmtId="2" fontId="10" fillId="0" borderId="23" xfId="0" applyNumberFormat="1" applyFont="1" applyBorder="1" applyAlignment="1">
      <alignment vertical="center"/>
    </xf>
    <xf numFmtId="2" fontId="10" fillId="0" borderId="23" xfId="0" applyNumberFormat="1" applyFont="1" applyBorder="1" applyAlignment="1"/>
    <xf numFmtId="2" fontId="10" fillId="0" borderId="1" xfId="0" applyNumberFormat="1" applyFont="1" applyBorder="1" applyAlignment="1"/>
    <xf numFmtId="2" fontId="10" fillId="0" borderId="9" xfId="0" applyNumberFormat="1" applyFont="1" applyBorder="1" applyAlignment="1">
      <alignment vertical="center"/>
    </xf>
    <xf numFmtId="2" fontId="10" fillId="0" borderId="15" xfId="0" applyNumberFormat="1" applyFont="1" applyBorder="1" applyAlignment="1">
      <alignment vertical="center"/>
    </xf>
    <xf numFmtId="2" fontId="10" fillId="0" borderId="3" xfId="0" applyNumberFormat="1" applyFont="1" applyBorder="1" applyAlignment="1"/>
    <xf numFmtId="2" fontId="10" fillId="0" borderId="23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2" fontId="3" fillId="0" borderId="21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left" vertical="center"/>
    </xf>
    <xf numFmtId="2" fontId="13" fillId="0" borderId="17" xfId="0" applyNumberFormat="1" applyFont="1" applyFill="1" applyBorder="1" applyAlignment="1">
      <alignment horizontal="left" vertical="center"/>
    </xf>
    <xf numFmtId="2" fontId="10" fillId="0" borderId="14" xfId="0" applyNumberFormat="1" applyFont="1" applyFill="1" applyBorder="1" applyAlignment="1">
      <alignment horizontal="right" vertical="center"/>
    </xf>
    <xf numFmtId="2" fontId="10" fillId="0" borderId="23" xfId="0" applyNumberFormat="1" applyFont="1" applyFill="1" applyBorder="1" applyAlignment="1">
      <alignment horizontal="right" vertical="center"/>
    </xf>
    <xf numFmtId="2" fontId="10" fillId="0" borderId="23" xfId="0" applyNumberFormat="1" applyFont="1" applyBorder="1" applyAlignment="1">
      <alignment horizontal="right" vertical="center"/>
    </xf>
    <xf numFmtId="2" fontId="10" fillId="0" borderId="23" xfId="0" applyNumberFormat="1" applyFont="1" applyBorder="1" applyAlignment="1">
      <alignment horizontal="right"/>
    </xf>
    <xf numFmtId="2" fontId="10" fillId="0" borderId="1" xfId="0" applyNumberFormat="1" applyFont="1" applyBorder="1" applyAlignment="1">
      <alignment horizontal="right"/>
    </xf>
    <xf numFmtId="2" fontId="10" fillId="0" borderId="9" xfId="0" applyNumberFormat="1" applyFont="1" applyBorder="1" applyAlignment="1">
      <alignment horizontal="right" vertical="center"/>
    </xf>
    <xf numFmtId="2" fontId="10" fillId="0" borderId="0" xfId="0" applyNumberFormat="1" applyFont="1" applyBorder="1" applyAlignment="1">
      <alignment horizontal="right" vertical="center"/>
    </xf>
    <xf numFmtId="2" fontId="10" fillId="0" borderId="0" xfId="0" applyNumberFormat="1" applyFont="1" applyBorder="1" applyAlignment="1">
      <alignment horizontal="right"/>
    </xf>
    <xf numFmtId="2" fontId="10" fillId="0" borderId="10" xfId="0" applyNumberFormat="1" applyFont="1" applyBorder="1" applyAlignment="1">
      <alignment horizontal="right"/>
    </xf>
    <xf numFmtId="2" fontId="10" fillId="0" borderId="15" xfId="0" applyNumberFormat="1" applyFont="1" applyBorder="1" applyAlignment="1">
      <alignment horizontal="right" vertical="center"/>
    </xf>
    <xf numFmtId="2" fontId="10" fillId="0" borderId="3" xfId="0" applyNumberFormat="1" applyFont="1" applyBorder="1" applyAlignment="1">
      <alignment horizontal="right"/>
    </xf>
    <xf numFmtId="2" fontId="10" fillId="0" borderId="2" xfId="0" applyNumberFormat="1" applyFont="1" applyBorder="1" applyAlignment="1">
      <alignment horizontal="right" vertical="center"/>
    </xf>
    <xf numFmtId="2" fontId="11" fillId="0" borderId="0" xfId="0" applyNumberFormat="1" applyFont="1" applyBorder="1" applyAlignment="1">
      <alignment horizontal="right" vertical="center"/>
    </xf>
    <xf numFmtId="2" fontId="11" fillId="0" borderId="2" xfId="0" applyNumberFormat="1" applyFont="1" applyBorder="1" applyAlignment="1">
      <alignment horizontal="right" vertical="center"/>
    </xf>
    <xf numFmtId="2" fontId="11" fillId="0" borderId="9" xfId="0" applyNumberFormat="1" applyFont="1" applyBorder="1" applyAlignment="1">
      <alignment horizontal="right" vertical="center"/>
    </xf>
    <xf numFmtId="2" fontId="0" fillId="0" borderId="0" xfId="0" applyNumberFormat="1"/>
    <xf numFmtId="0" fontId="13" fillId="0" borderId="24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2" fontId="13" fillId="0" borderId="21" xfId="0" applyNumberFormat="1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4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96" xfId="0" applyFont="1" applyBorder="1" applyAlignment="1">
      <alignment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0" fillId="0" borderId="111" xfId="0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119" xfId="0" applyFont="1" applyBorder="1" applyAlignment="1">
      <alignment horizontal="center"/>
    </xf>
    <xf numFmtId="0" fontId="3" fillId="0" borderId="120" xfId="0" applyFont="1" applyBorder="1" applyAlignment="1">
      <alignment horizontal="center"/>
    </xf>
    <xf numFmtId="0" fontId="2" fillId="0" borderId="121" xfId="0" applyFont="1" applyBorder="1" applyAlignment="1">
      <alignment horizontal="center" vertical="center"/>
    </xf>
    <xf numFmtId="0" fontId="2" fillId="0" borderId="119" xfId="0" applyFont="1" applyBorder="1" applyAlignment="1">
      <alignment horizontal="center" vertical="center"/>
    </xf>
    <xf numFmtId="0" fontId="2" fillId="0" borderId="120" xfId="0" applyFont="1" applyBorder="1" applyAlignment="1">
      <alignment horizontal="center" vertical="center"/>
    </xf>
    <xf numFmtId="0" fontId="0" fillId="0" borderId="123" xfId="0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117" xfId="0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2" fillId="0" borderId="124" xfId="0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0" fontId="2" fillId="0" borderId="125" xfId="0" applyFont="1" applyBorder="1" applyAlignment="1">
      <alignment horizontal="center" vertical="center"/>
    </xf>
    <xf numFmtId="0" fontId="2" fillId="0" borderId="122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123" xfId="0" applyFont="1" applyBorder="1" applyAlignment="1">
      <alignment horizontal="center" vertical="center"/>
    </xf>
    <xf numFmtId="0" fontId="2" fillId="0" borderId="116" xfId="0" applyFont="1" applyBorder="1" applyAlignment="1">
      <alignment horizontal="center" vertical="center" wrapText="1"/>
    </xf>
    <xf numFmtId="0" fontId="2" fillId="0" borderId="117" xfId="0" applyFont="1" applyBorder="1" applyAlignment="1">
      <alignment horizontal="center" vertical="center" wrapText="1"/>
    </xf>
    <xf numFmtId="0" fontId="2" fillId="0" borderId="118" xfId="0" applyFont="1" applyBorder="1" applyAlignment="1">
      <alignment horizontal="center" vertical="center" wrapText="1"/>
    </xf>
    <xf numFmtId="0" fontId="2" fillId="0" borderId="116" xfId="0" applyFont="1" applyBorder="1" applyAlignment="1">
      <alignment horizontal="center" vertical="center"/>
    </xf>
    <xf numFmtId="0" fontId="2" fillId="0" borderId="117" xfId="0" applyFont="1" applyBorder="1" applyAlignment="1">
      <alignment horizontal="center" vertical="center"/>
    </xf>
    <xf numFmtId="0" fontId="2" fillId="0" borderId="118" xfId="0" applyFont="1" applyBorder="1" applyAlignment="1">
      <alignment horizontal="center" vertical="center"/>
    </xf>
    <xf numFmtId="0" fontId="0" fillId="0" borderId="124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1" xfId="0" applyBorder="1" applyAlignment="1">
      <alignment vertical="center"/>
    </xf>
    <xf numFmtId="0" fontId="0" fillId="0" borderId="125" xfId="0" applyBorder="1" applyAlignment="1">
      <alignment vertical="center"/>
    </xf>
    <xf numFmtId="0" fontId="0" fillId="0" borderId="122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125" xfId="0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7" fillId="0" borderId="44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5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8" fillId="0" borderId="62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0" borderId="73" xfId="0" applyFont="1" applyBorder="1" applyAlignment="1">
      <alignment horizontal="center" vertical="center"/>
    </xf>
    <xf numFmtId="0" fontId="8" fillId="0" borderId="74" xfId="0" applyFont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8" fillId="0" borderId="79" xfId="0" applyFont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69" xfId="0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8" fillId="0" borderId="83" xfId="0" applyFont="1" applyBorder="1" applyAlignment="1">
      <alignment horizontal="center" vertical="center"/>
    </xf>
    <xf numFmtId="0" fontId="8" fillId="0" borderId="84" xfId="0" applyFont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7" xfId="0" applyFont="1" applyBorder="1" applyAlignment="1">
      <alignment horizontal="left" vertical="center"/>
    </xf>
    <xf numFmtId="0" fontId="3" fillId="0" borderId="88" xfId="0" applyFont="1" applyBorder="1" applyAlignment="1">
      <alignment horizontal="left" vertical="center"/>
    </xf>
    <xf numFmtId="0" fontId="3" fillId="0" borderId="90" xfId="0" applyFont="1" applyBorder="1" applyAlignment="1">
      <alignment horizontal="left" vertical="center"/>
    </xf>
    <xf numFmtId="0" fontId="3" fillId="0" borderId="89" xfId="0" applyFont="1" applyBorder="1" applyAlignment="1">
      <alignment horizontal="left" vertical="center"/>
    </xf>
    <xf numFmtId="0" fontId="3" fillId="0" borderId="91" xfId="0" applyFont="1" applyBorder="1" applyAlignment="1">
      <alignment horizontal="left" vertical="center"/>
    </xf>
    <xf numFmtId="0" fontId="3" fillId="0" borderId="92" xfId="0" applyFont="1" applyBorder="1" applyAlignment="1">
      <alignment horizontal="left" vertical="center"/>
    </xf>
    <xf numFmtId="0" fontId="3" fillId="0" borderId="93" xfId="0" applyFont="1" applyBorder="1" applyAlignment="1">
      <alignment horizontal="left" vertical="center"/>
    </xf>
    <xf numFmtId="0" fontId="3" fillId="0" borderId="98" xfId="0" applyFont="1" applyBorder="1" applyAlignment="1">
      <alignment horizontal="left" vertical="center"/>
    </xf>
    <xf numFmtId="0" fontId="3" fillId="0" borderId="97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9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0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02" xfId="0" applyFont="1" applyBorder="1" applyAlignment="1">
      <alignment horizontal="left"/>
    </xf>
    <xf numFmtId="0" fontId="3" fillId="0" borderId="17" xfId="0" applyFont="1" applyBorder="1" applyAlignment="1">
      <alignment horizontal="left" vertical="center"/>
    </xf>
    <xf numFmtId="0" fontId="3" fillId="0" borderId="100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0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99" xfId="0" applyFont="1" applyBorder="1" applyAlignment="1">
      <alignment horizontal="left"/>
    </xf>
    <xf numFmtId="0" fontId="3" fillId="0" borderId="20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0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0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0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7" xfId="0" applyFont="1" applyBorder="1" applyAlignment="1">
      <alignment horizontal="center" vertical="center"/>
    </xf>
    <xf numFmtId="0" fontId="3" fillId="0" borderId="108" xfId="0" applyFont="1" applyBorder="1" applyAlignment="1">
      <alignment horizontal="center" vertical="center"/>
    </xf>
    <xf numFmtId="0" fontId="3" fillId="0" borderId="10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10" xfId="0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1" fillId="0" borderId="104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4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7" fillId="0" borderId="3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7" fillId="0" borderId="79" xfId="0" applyFont="1" applyBorder="1" applyAlignment="1">
      <alignment horizontal="center" vertical="center"/>
    </xf>
    <xf numFmtId="0" fontId="2" fillId="0" borderId="112" xfId="0" applyFont="1" applyBorder="1" applyAlignment="1">
      <alignment horizontal="center" vertical="center"/>
    </xf>
    <xf numFmtId="0" fontId="2" fillId="0" borderId="113" xfId="0" applyFont="1" applyBorder="1" applyAlignment="1">
      <alignment horizontal="center" vertical="center"/>
    </xf>
    <xf numFmtId="0" fontId="2" fillId="0" borderId="95" xfId="0" applyFont="1" applyBorder="1" applyAlignment="1">
      <alignment horizontal="center" vertical="center"/>
    </xf>
    <xf numFmtId="0" fontId="2" fillId="0" borderId="1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15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116" xfId="0" applyFont="1" applyBorder="1" applyAlignment="1">
      <alignment horizontal="center" vertical="center"/>
    </xf>
    <xf numFmtId="0" fontId="7" fillId="0" borderId="117" xfId="0" applyFont="1" applyBorder="1" applyAlignment="1">
      <alignment horizontal="center" vertical="center"/>
    </xf>
    <xf numFmtId="0" fontId="7" fillId="0" borderId="118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2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2" fillId="0" borderId="124" xfId="0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0" fontId="2" fillId="0" borderId="121" xfId="0" applyFont="1" applyBorder="1" applyAlignment="1">
      <alignment horizontal="center" vertical="center"/>
    </xf>
    <xf numFmtId="0" fontId="2" fillId="0" borderId="119" xfId="0" applyFont="1" applyBorder="1" applyAlignment="1">
      <alignment horizontal="center" vertical="center"/>
    </xf>
    <xf numFmtId="0" fontId="0" fillId="0" borderId="124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21" xfId="0" applyFont="1" applyBorder="1" applyAlignment="1">
      <alignment horizontal="center" vertical="center"/>
    </xf>
    <xf numFmtId="0" fontId="7" fillId="0" borderId="119" xfId="0" applyFont="1" applyBorder="1" applyAlignment="1">
      <alignment horizontal="center" vertical="center"/>
    </xf>
    <xf numFmtId="0" fontId="7" fillId="0" borderId="12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</cellXfs>
  <cellStyles count="2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Normal" xfId="0" builtinId="0"/>
  </cellStyles>
  <dxfs count="0"/>
  <tableStyles count="0" defaultTableStyle="TableStyleMedium9" defaultPivotStyle="PivotStyleMedium7"/>
  <colors>
    <mruColors>
      <color rgb="FFF5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74"/>
  <sheetViews>
    <sheetView zoomScaleNormal="100" workbookViewId="0">
      <selection activeCell="D2" sqref="D2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6640625" style="53" bestFit="1" customWidth="1"/>
    <col min="4" max="7" width="12.1640625" style="53" customWidth="1"/>
    <col min="8" max="8" width="13" style="53" customWidth="1"/>
    <col min="9" max="10" width="12.1640625" style="53" customWidth="1"/>
    <col min="11" max="12" width="13" style="53" customWidth="1"/>
    <col min="13" max="13" width="7.83203125" customWidth="1"/>
    <col min="14" max="14" width="6.6640625" style="803" bestFit="1" customWidth="1"/>
    <col min="15" max="16" width="5.83203125" style="22" bestFit="1" customWidth="1"/>
    <col min="17" max="19" width="6.6640625" style="22" bestFit="1" customWidth="1"/>
    <col min="20" max="20" width="12" bestFit="1" customWidth="1"/>
    <col min="21" max="22" width="4.6640625" bestFit="1" customWidth="1"/>
    <col min="23" max="23" width="6.33203125" bestFit="1" customWidth="1"/>
    <col min="24" max="24" width="8.33203125" bestFit="1" customWidth="1"/>
    <col min="25" max="25" width="5.83203125" bestFit="1" customWidth="1"/>
    <col min="26" max="26" width="8.33203125" bestFit="1" customWidth="1"/>
    <col min="27" max="27" width="8.33203125" customWidth="1"/>
    <col min="28" max="28" width="12.83203125" bestFit="1" customWidth="1"/>
    <col min="29" max="29" width="6.6640625" bestFit="1" customWidth="1"/>
    <col min="30" max="31" width="5.83203125" bestFit="1" customWidth="1"/>
    <col min="32" max="34" width="6.6640625" bestFit="1" customWidth="1"/>
    <col min="36" max="36" width="4.6640625" bestFit="1" customWidth="1"/>
    <col min="37" max="37" width="4.83203125" bestFit="1" customWidth="1"/>
    <col min="38" max="38" width="6.33203125" bestFit="1" customWidth="1"/>
    <col min="39" max="39" width="8.33203125" bestFit="1" customWidth="1"/>
  </cols>
  <sheetData>
    <row r="1" spans="1:39" ht="21" thickTop="1" thickBot="1" x14ac:dyDescent="0.25">
      <c r="C1" s="782" t="s">
        <v>28</v>
      </c>
      <c r="D1" s="1009" t="s">
        <v>29</v>
      </c>
      <c r="E1" s="1010"/>
      <c r="F1" s="1011" t="s">
        <v>30</v>
      </c>
      <c r="G1" s="1011"/>
      <c r="H1" s="1011"/>
      <c r="I1" s="1009" t="s">
        <v>31</v>
      </c>
      <c r="J1" s="1011"/>
      <c r="K1" s="1011"/>
      <c r="L1" s="1010"/>
      <c r="N1" s="830" t="s">
        <v>215</v>
      </c>
      <c r="O1" s="816" t="s">
        <v>354</v>
      </c>
      <c r="P1" s="816" t="s">
        <v>28</v>
      </c>
      <c r="Q1" s="816" t="s">
        <v>29</v>
      </c>
      <c r="R1" s="805" t="s">
        <v>30</v>
      </c>
      <c r="S1" s="810" t="s">
        <v>31</v>
      </c>
      <c r="U1" s="791" t="s">
        <v>443</v>
      </c>
      <c r="V1" s="791" t="s">
        <v>442</v>
      </c>
      <c r="W1" s="791" t="s">
        <v>444</v>
      </c>
      <c r="X1" s="791" t="s">
        <v>445</v>
      </c>
      <c r="Y1" s="791" t="s">
        <v>447</v>
      </c>
      <c r="Z1" s="791" t="s">
        <v>448</v>
      </c>
      <c r="AA1" s="791" t="s">
        <v>449</v>
      </c>
      <c r="AC1" s="830" t="s">
        <v>215</v>
      </c>
      <c r="AD1" s="816" t="s">
        <v>354</v>
      </c>
      <c r="AE1" s="816" t="s">
        <v>28</v>
      </c>
      <c r="AF1" s="816" t="s">
        <v>29</v>
      </c>
      <c r="AG1" s="805" t="s">
        <v>30</v>
      </c>
      <c r="AH1" s="810" t="s">
        <v>31</v>
      </c>
      <c r="AJ1" s="791" t="s">
        <v>443</v>
      </c>
      <c r="AK1" s="791" t="s">
        <v>442</v>
      </c>
      <c r="AL1" s="791" t="s">
        <v>444</v>
      </c>
      <c r="AM1" s="791" t="s">
        <v>445</v>
      </c>
    </row>
    <row r="2" spans="1:39" ht="17" thickBot="1" x14ac:dyDescent="0.25">
      <c r="C2" s="177" t="s">
        <v>109</v>
      </c>
      <c r="D2" s="115" t="s">
        <v>110</v>
      </c>
      <c r="E2" s="127" t="s">
        <v>113</v>
      </c>
      <c r="F2" s="25" t="s">
        <v>111</v>
      </c>
      <c r="G2" s="21" t="s">
        <v>114</v>
      </c>
      <c r="H2" s="20" t="s">
        <v>116</v>
      </c>
      <c r="I2" s="115" t="s">
        <v>112</v>
      </c>
      <c r="J2" s="20" t="s">
        <v>115</v>
      </c>
      <c r="K2" s="21" t="s">
        <v>117</v>
      </c>
      <c r="L2" s="116" t="s">
        <v>118</v>
      </c>
      <c r="N2" s="831" t="s">
        <v>354</v>
      </c>
      <c r="O2" s="820">
        <v>0</v>
      </c>
      <c r="P2" s="820"/>
      <c r="Q2" s="820"/>
      <c r="R2" s="820"/>
      <c r="S2" s="821"/>
      <c r="U2" s="907">
        <f>MIN(O3:O6,P4:P6,Q5:Q6,R6)</f>
        <v>8.1081081081081086E-2</v>
      </c>
      <c r="V2" s="907">
        <f>MAX(O3:O6,P4:P6,Q5:Q6,R6)</f>
        <v>0.29729729729729731</v>
      </c>
      <c r="W2" s="907">
        <f>AVERAGE(O3:O6,P4:P6,Q5:Q6,R6)</f>
        <v>0.22162162162162163</v>
      </c>
      <c r="X2" s="907">
        <f>MEDIAN(O3:O6,P4:P6,Q5:Q6,R6)</f>
        <v>0.2567567567567568</v>
      </c>
      <c r="Y2" s="907">
        <f>MODE(O3:O6,P4:P6,Q5:Q6,R6)</f>
        <v>0.29729729729729731</v>
      </c>
      <c r="Z2" s="907">
        <f>VAR(O3:O6,P4:P6,Q5:Q6,R6)</f>
        <v>6.6228390552714889E-3</v>
      </c>
      <c r="AA2" s="907">
        <f>STDEV(O3:O6,P4:P6,Q5:Q6,R6)</f>
        <v>8.138082731990065E-2</v>
      </c>
      <c r="AC2" s="831" t="s">
        <v>354</v>
      </c>
      <c r="AD2" s="820">
        <v>0</v>
      </c>
      <c r="AE2" s="820"/>
      <c r="AF2" s="820"/>
      <c r="AG2" s="820"/>
      <c r="AH2" s="821"/>
      <c r="AJ2" s="907">
        <f>MIN(AD3:AD6,AE4:AE6,AF5:AF6,AG6)</f>
        <v>8.3333333333333329E-2</v>
      </c>
      <c r="AK2" s="907">
        <f>MAX(AD3:AD6,AE4:AE6,AF5:AF6,AG6)</f>
        <v>0.42307692307692307</v>
      </c>
      <c r="AL2" s="907">
        <f>AVERAGE(AD3:AD6,AE4:AE6,AF5:AF6,AG6)</f>
        <v>0.25662393162393166</v>
      </c>
      <c r="AM2" s="907">
        <f>MEDIAN(AD3:AD6,AE4:AE6,AF5:AF6,AG6)</f>
        <v>0.2638888888888889</v>
      </c>
    </row>
    <row r="3" spans="1:39" x14ac:dyDescent="0.2">
      <c r="A3" s="1029" t="s">
        <v>357</v>
      </c>
      <c r="B3" s="4" t="s">
        <v>22</v>
      </c>
      <c r="C3" s="1035" t="s">
        <v>34</v>
      </c>
      <c r="D3" s="1026" t="s">
        <v>34</v>
      </c>
      <c r="E3" s="1028"/>
      <c r="F3" s="1026" t="s">
        <v>34</v>
      </c>
      <c r="G3" s="1027"/>
      <c r="H3" s="1028"/>
      <c r="I3" s="1026" t="s">
        <v>34</v>
      </c>
      <c r="J3" s="1027"/>
      <c r="K3" s="1027"/>
      <c r="L3" s="1028"/>
      <c r="N3" s="832" t="s">
        <v>28</v>
      </c>
      <c r="O3" s="823">
        <f>C38/37</f>
        <v>0.10810810810810811</v>
      </c>
      <c r="P3" s="823">
        <v>0</v>
      </c>
      <c r="Q3" s="823"/>
      <c r="R3" s="823"/>
      <c r="S3" s="824"/>
      <c r="U3" s="907">
        <f>MIN(O10:O13,P11:P13,Q12:Q13,R13)</f>
        <v>0</v>
      </c>
      <c r="V3" s="907">
        <f>MAX(O10:O13,P11:P13,Q12:Q13,R13)</f>
        <v>0</v>
      </c>
      <c r="W3" s="907">
        <f>AVERAGE(O10:O13,P11:P13,Q12:Q13,R13)</f>
        <v>0</v>
      </c>
      <c r="X3" s="907">
        <f>MEDIAN(O10:O13,P11:P13,Q12:Q13,R13)</f>
        <v>0</v>
      </c>
      <c r="Y3" s="907">
        <f>MODE(O10:O13,P11:P13,Q12:Q13,R13)</f>
        <v>0</v>
      </c>
      <c r="Z3" s="907"/>
      <c r="AA3" s="907"/>
      <c r="AC3" s="832" t="s">
        <v>28</v>
      </c>
      <c r="AD3" s="823">
        <f>C38/36</f>
        <v>0.1111111111111111</v>
      </c>
      <c r="AE3" s="823">
        <v>0</v>
      </c>
      <c r="AF3" s="823"/>
      <c r="AG3" s="823"/>
      <c r="AH3" s="824"/>
    </row>
    <row r="4" spans="1:39" x14ac:dyDescent="0.2">
      <c r="A4" s="1030"/>
      <c r="B4" s="5" t="s">
        <v>0</v>
      </c>
      <c r="C4" s="1036"/>
      <c r="D4" s="1021"/>
      <c r="E4" s="1022"/>
      <c r="F4" s="1021"/>
      <c r="G4" s="1020"/>
      <c r="H4" s="1022"/>
      <c r="I4" s="1021"/>
      <c r="J4" s="1020"/>
      <c r="K4" s="1020"/>
      <c r="L4" s="1022"/>
      <c r="N4" s="833" t="s">
        <v>29</v>
      </c>
      <c r="O4" s="823">
        <f>D38/37</f>
        <v>0.27027027027027029</v>
      </c>
      <c r="P4" s="823">
        <f>E38/37</f>
        <v>0.24324324324324326</v>
      </c>
      <c r="Q4" s="823">
        <v>0</v>
      </c>
      <c r="R4" s="823"/>
      <c r="S4" s="824"/>
      <c r="U4" s="907">
        <f>MIN(O17:O20,P18:P20,Q19:Q20,R20)</f>
        <v>0.15384615384615385</v>
      </c>
      <c r="V4" s="907">
        <f>MAX(O17:O20,P18:P20,Q19:Q20,R20)</f>
        <v>0.15384615384615385</v>
      </c>
      <c r="W4" s="907">
        <f>AVERAGE(O17:O20,P18:P20,Q19:Q20,R20)</f>
        <v>0.15384615384615383</v>
      </c>
      <c r="X4" s="907">
        <f>MEDIAN(O17:O20,P18:P20,Q19:Q20,R20)</f>
        <v>0.15384615384615385</v>
      </c>
      <c r="Y4" s="907">
        <f>MODE(O17:O20,P18:P20,Q19:Q20,R20)</f>
        <v>0.15384615384615385</v>
      </c>
      <c r="Z4" s="907"/>
      <c r="AA4" s="907"/>
      <c r="AC4" s="833" t="s">
        <v>29</v>
      </c>
      <c r="AD4" s="823">
        <f>D38/36</f>
        <v>0.27777777777777779</v>
      </c>
      <c r="AE4" s="823">
        <f>E38/36</f>
        <v>0.25</v>
      </c>
      <c r="AF4" s="823">
        <v>0</v>
      </c>
      <c r="AG4" s="823"/>
      <c r="AH4" s="824"/>
    </row>
    <row r="5" spans="1:39" x14ac:dyDescent="0.2">
      <c r="A5" s="1030"/>
      <c r="B5" s="5" t="s">
        <v>1</v>
      </c>
      <c r="C5" s="749"/>
      <c r="D5" s="121"/>
      <c r="E5" s="387"/>
      <c r="F5" s="121"/>
      <c r="G5" s="441"/>
      <c r="H5" s="387"/>
      <c r="I5" s="121"/>
      <c r="J5" s="387"/>
      <c r="K5" s="441"/>
      <c r="L5" s="388"/>
      <c r="N5" s="833" t="s">
        <v>30</v>
      </c>
      <c r="O5" s="823">
        <f>F38/37</f>
        <v>0.29729729729729731</v>
      </c>
      <c r="P5" s="823">
        <f>G38/37</f>
        <v>0.27027027027027029</v>
      </c>
      <c r="Q5" s="823">
        <f>H38/37</f>
        <v>0.16216216216216217</v>
      </c>
      <c r="R5" s="825">
        <v>0</v>
      </c>
      <c r="S5" s="826"/>
      <c r="U5" s="907">
        <f>MIN(O24:O27,P25:P27,Q26:Q27,R27)</f>
        <v>0</v>
      </c>
      <c r="V5" s="907">
        <f>MAX(O24:O27,P25:P27,Q26:Q27,R27)</f>
        <v>0.4</v>
      </c>
      <c r="W5" s="907">
        <f>AVERAGE(O24:O27,P25:P27,Q26:Q27,R27)</f>
        <v>0.31999999999999995</v>
      </c>
      <c r="X5" s="907">
        <f>MEDIAN(O24:O27,P25:P27,Q26:Q27,R27)</f>
        <v>0.4</v>
      </c>
      <c r="Y5" s="907">
        <f>MODE(O24:O27,P25:P27,Q26:Q27,R27)</f>
        <v>0.4</v>
      </c>
      <c r="Z5" s="907"/>
      <c r="AA5" s="907"/>
      <c r="AC5" s="833" t="s">
        <v>30</v>
      </c>
      <c r="AD5" s="823">
        <f>F38/26</f>
        <v>0.42307692307692307</v>
      </c>
      <c r="AE5" s="823">
        <f t="shared" ref="AE5:AF5" si="0">G38/26</f>
        <v>0.38461538461538464</v>
      </c>
      <c r="AF5" s="823">
        <f t="shared" si="0"/>
        <v>0.23076923076923078</v>
      </c>
      <c r="AG5" s="825">
        <v>0</v>
      </c>
      <c r="AH5" s="826"/>
    </row>
    <row r="6" spans="1:39" ht="17" thickBot="1" x14ac:dyDescent="0.25">
      <c r="A6" s="1030"/>
      <c r="B6" s="5" t="s">
        <v>2</v>
      </c>
      <c r="C6" s="749" t="s">
        <v>34</v>
      </c>
      <c r="D6" s="1021" t="s">
        <v>34</v>
      </c>
      <c r="E6" s="1022"/>
      <c r="F6" s="1021" t="s">
        <v>34</v>
      </c>
      <c r="G6" s="1020"/>
      <c r="H6" s="1022"/>
      <c r="I6" s="1021" t="s">
        <v>34</v>
      </c>
      <c r="J6" s="1020"/>
      <c r="K6" s="1020"/>
      <c r="L6" s="1022"/>
      <c r="N6" s="834" t="s">
        <v>31</v>
      </c>
      <c r="O6" s="827">
        <f>I38/37</f>
        <v>0.29729729729729731</v>
      </c>
      <c r="P6" s="827">
        <f>J38/37</f>
        <v>0.29729729729729731</v>
      </c>
      <c r="Q6" s="827">
        <f>K38/37</f>
        <v>0.1891891891891892</v>
      </c>
      <c r="R6" s="829">
        <f>L38/37</f>
        <v>8.1081081081081086E-2</v>
      </c>
      <c r="S6" s="828">
        <v>0</v>
      </c>
      <c r="U6" s="907">
        <f>MIN(O31:O34,P32:P34,Q33:Q34,R34)</f>
        <v>0</v>
      </c>
      <c r="V6" s="907">
        <f>MAX(O31:O34,P32:P34,Q33:Q34,R34)</f>
        <v>0</v>
      </c>
      <c r="W6" s="907">
        <f>AVERAGE(O31:O34,P32:P34,Q33:Q34,R34)</f>
        <v>0</v>
      </c>
      <c r="X6" s="907">
        <f>MEDIAN(O31:O34,P32:P34,Q33:Q34,R34)</f>
        <v>0</v>
      </c>
      <c r="Y6" s="907">
        <f>MODE(O31:O34,P32:P34,Q33:Q34,R34)</f>
        <v>0</v>
      </c>
      <c r="Z6" s="907"/>
      <c r="AA6" s="907"/>
      <c r="AC6" s="834" t="s">
        <v>31</v>
      </c>
      <c r="AD6" s="827">
        <f>I38/36</f>
        <v>0.30555555555555558</v>
      </c>
      <c r="AE6" s="827">
        <f t="shared" ref="AE6:AG6" si="1">J38/36</f>
        <v>0.30555555555555558</v>
      </c>
      <c r="AF6" s="827">
        <f t="shared" si="1"/>
        <v>0.19444444444444445</v>
      </c>
      <c r="AG6" s="829">
        <f t="shared" si="1"/>
        <v>8.3333333333333329E-2</v>
      </c>
      <c r="AH6" s="828">
        <v>0</v>
      </c>
    </row>
    <row r="7" spans="1:39" ht="17" thickBot="1" x14ac:dyDescent="0.25">
      <c r="A7" s="1030"/>
      <c r="B7" s="5" t="s">
        <v>3</v>
      </c>
      <c r="C7" s="1036" t="s">
        <v>34</v>
      </c>
      <c r="D7" s="1021" t="s">
        <v>34</v>
      </c>
      <c r="E7" s="1022"/>
      <c r="F7" s="1021" t="s">
        <v>34</v>
      </c>
      <c r="G7" s="1020"/>
      <c r="H7" s="1022"/>
      <c r="I7" s="1021" t="s">
        <v>34</v>
      </c>
      <c r="J7" s="1020"/>
      <c r="K7" s="1020"/>
      <c r="L7" s="1022"/>
      <c r="U7" s="907">
        <f>MIN(O38:O41,P39:P41,Q40:Q41,R41)</f>
        <v>0.2</v>
      </c>
      <c r="V7" s="907">
        <f>MAX(O38:O41,P39:P41,Q40:Q41,R41)</f>
        <v>0.6</v>
      </c>
      <c r="W7" s="907">
        <f>AVERAGE(O38:O41,P39:P41,Q40:Q41,R41)</f>
        <v>0.44000000000000006</v>
      </c>
      <c r="X7" s="907">
        <f>MEDIAN(O38:O41,P39:P41,Q40:Q41,R41)</f>
        <v>0.4</v>
      </c>
      <c r="Y7" s="907">
        <f>MODE(O38:O41,P39:P41,Q40:Q41,R41)</f>
        <v>0.4</v>
      </c>
      <c r="Z7" s="907"/>
      <c r="AA7" s="907"/>
    </row>
    <row r="8" spans="1:39" ht="17" thickBot="1" x14ac:dyDescent="0.25">
      <c r="A8" s="1030"/>
      <c r="B8" s="6" t="s">
        <v>4</v>
      </c>
      <c r="C8" s="1036"/>
      <c r="D8" s="1021"/>
      <c r="E8" s="1022"/>
      <c r="F8" s="1021"/>
      <c r="G8" s="1020"/>
      <c r="H8" s="1022"/>
      <c r="I8" s="1021"/>
      <c r="J8" s="1020"/>
      <c r="K8" s="1020"/>
      <c r="L8" s="1022"/>
      <c r="N8" s="831" t="s">
        <v>339</v>
      </c>
      <c r="O8" s="816" t="s">
        <v>354</v>
      </c>
      <c r="P8" s="816" t="s">
        <v>28</v>
      </c>
      <c r="Q8" s="816" t="s">
        <v>29</v>
      </c>
      <c r="R8" s="805" t="s">
        <v>30</v>
      </c>
      <c r="S8" s="810" t="s">
        <v>31</v>
      </c>
      <c r="U8" s="907">
        <f>MIN(O45:O48,P46:P48,Q47:Q48,R48)</f>
        <v>0</v>
      </c>
      <c r="V8" s="907">
        <f>MAX(O45:O48,P46:P48,Q47:Q48,R48)</f>
        <v>1</v>
      </c>
      <c r="W8" s="907">
        <f>AVERAGE(O45:O48,P46:P48,Q47:Q48,R48)</f>
        <v>0.6</v>
      </c>
      <c r="X8" s="907">
        <f>MEDIAN(O45:O48,P46:P48,Q47:Q48,R48)</f>
        <v>1</v>
      </c>
      <c r="Y8" s="907">
        <f>MODE(O45:O48,P46:P48,Q47:Q48,R48)</f>
        <v>1</v>
      </c>
      <c r="Z8" s="907"/>
      <c r="AA8" s="907"/>
    </row>
    <row r="9" spans="1:39" ht="17" thickBot="1" x14ac:dyDescent="0.25">
      <c r="A9" s="1031"/>
      <c r="B9" s="505" t="s">
        <v>123</v>
      </c>
      <c r="C9" s="1037"/>
      <c r="D9" s="1023"/>
      <c r="E9" s="1025"/>
      <c r="F9" s="1023"/>
      <c r="G9" s="1024"/>
      <c r="H9" s="1025"/>
      <c r="I9" s="1023"/>
      <c r="J9" s="1024"/>
      <c r="K9" s="1024"/>
      <c r="L9" s="1025"/>
      <c r="N9" s="831" t="s">
        <v>354</v>
      </c>
      <c r="O9" s="820">
        <v>0</v>
      </c>
      <c r="P9" s="820"/>
      <c r="Q9" s="820"/>
      <c r="R9" s="820"/>
      <c r="S9" s="821"/>
    </row>
    <row r="10" spans="1:39" x14ac:dyDescent="0.2">
      <c r="A10" s="1029" t="s">
        <v>5</v>
      </c>
      <c r="B10" s="732" t="s">
        <v>6</v>
      </c>
      <c r="C10" s="749" t="s">
        <v>34</v>
      </c>
      <c r="D10" s="1026" t="s">
        <v>34</v>
      </c>
      <c r="E10" s="1028"/>
      <c r="F10" s="1026" t="s">
        <v>34</v>
      </c>
      <c r="G10" s="1027"/>
      <c r="H10" s="1028"/>
      <c r="I10" s="1026" t="s">
        <v>34</v>
      </c>
      <c r="J10" s="1027"/>
      <c r="K10" s="1027"/>
      <c r="L10" s="1028"/>
      <c r="N10" s="832" t="s">
        <v>28</v>
      </c>
      <c r="O10" s="823">
        <f>C39/10</f>
        <v>0</v>
      </c>
      <c r="P10" s="823">
        <v>0</v>
      </c>
      <c r="Q10" s="823"/>
      <c r="R10" s="823"/>
      <c r="S10" s="824"/>
    </row>
    <row r="11" spans="1:39" x14ac:dyDescent="0.2">
      <c r="A11" s="1030"/>
      <c r="B11" s="733" t="s">
        <v>7</v>
      </c>
      <c r="C11" s="1036" t="s">
        <v>124</v>
      </c>
      <c r="D11" s="1021" t="s">
        <v>124</v>
      </c>
      <c r="E11" s="1022"/>
      <c r="F11" s="1021" t="s">
        <v>124</v>
      </c>
      <c r="G11" s="1020"/>
      <c r="H11" s="1022"/>
      <c r="I11" s="1021" t="s">
        <v>124</v>
      </c>
      <c r="J11" s="1020"/>
      <c r="K11" s="1020"/>
      <c r="L11" s="1022"/>
      <c r="N11" s="833" t="s">
        <v>29</v>
      </c>
      <c r="O11" s="823">
        <f>D39/10</f>
        <v>0</v>
      </c>
      <c r="P11" s="823">
        <f>E39/10</f>
        <v>0</v>
      </c>
      <c r="Q11" s="823">
        <v>0</v>
      </c>
      <c r="R11" s="823"/>
      <c r="S11" s="824"/>
    </row>
    <row r="12" spans="1:39" x14ac:dyDescent="0.2">
      <c r="A12" s="1030"/>
      <c r="B12" s="733" t="s">
        <v>16</v>
      </c>
      <c r="C12" s="1036"/>
      <c r="D12" s="1021"/>
      <c r="E12" s="1022"/>
      <c r="F12" s="1021"/>
      <c r="G12" s="1020"/>
      <c r="H12" s="1022"/>
      <c r="I12" s="1021"/>
      <c r="J12" s="1020"/>
      <c r="K12" s="1020"/>
      <c r="L12" s="1022"/>
      <c r="N12" s="833" t="s">
        <v>30</v>
      </c>
      <c r="O12" s="823">
        <f>F39/10</f>
        <v>0</v>
      </c>
      <c r="P12" s="823">
        <f t="shared" ref="P12:Q12" si="2">G39/10</f>
        <v>0</v>
      </c>
      <c r="Q12" s="823">
        <f t="shared" si="2"/>
        <v>0</v>
      </c>
      <c r="R12" s="825">
        <v>0</v>
      </c>
      <c r="S12" s="826"/>
    </row>
    <row r="13" spans="1:39" ht="17" thickBot="1" x14ac:dyDescent="0.25">
      <c r="A13" s="1030"/>
      <c r="B13" s="733" t="s">
        <v>26</v>
      </c>
      <c r="C13" s="1036"/>
      <c r="D13" s="1021"/>
      <c r="E13" s="1022"/>
      <c r="F13" s="1021"/>
      <c r="G13" s="1020"/>
      <c r="H13" s="1022"/>
      <c r="I13" s="1021"/>
      <c r="J13" s="1020"/>
      <c r="K13" s="1020"/>
      <c r="L13" s="1022"/>
      <c r="N13" s="834" t="s">
        <v>31</v>
      </c>
      <c r="O13" s="827">
        <f>I39/10</f>
        <v>0</v>
      </c>
      <c r="P13" s="827">
        <f t="shared" ref="P13:R13" si="3">J39/10</f>
        <v>0</v>
      </c>
      <c r="Q13" s="827">
        <f t="shared" si="3"/>
        <v>0</v>
      </c>
      <c r="R13" s="827">
        <f t="shared" si="3"/>
        <v>0</v>
      </c>
      <c r="S13" s="828">
        <v>0</v>
      </c>
    </row>
    <row r="14" spans="1:39" ht="17" thickBot="1" x14ac:dyDescent="0.25">
      <c r="A14" s="1030"/>
      <c r="B14" s="733" t="s">
        <v>316</v>
      </c>
      <c r="C14" s="749" t="s">
        <v>34</v>
      </c>
      <c r="D14" s="1021" t="s">
        <v>34</v>
      </c>
      <c r="E14" s="1022"/>
      <c r="F14" s="1021" t="s">
        <v>34</v>
      </c>
      <c r="G14" s="1020"/>
      <c r="H14" s="1022"/>
      <c r="I14" s="1021" t="s">
        <v>34</v>
      </c>
      <c r="J14" s="1020"/>
      <c r="K14" s="1020"/>
      <c r="L14" s="1022"/>
    </row>
    <row r="15" spans="1:39" ht="17" thickBot="1" x14ac:dyDescent="0.25">
      <c r="A15" s="1030"/>
      <c r="B15" s="733" t="s">
        <v>17</v>
      </c>
      <c r="C15" s="749" t="s">
        <v>34</v>
      </c>
      <c r="D15" s="1021" t="s">
        <v>34</v>
      </c>
      <c r="E15" s="1022"/>
      <c r="F15" s="1021" t="s">
        <v>34</v>
      </c>
      <c r="G15" s="1020"/>
      <c r="H15" s="1022"/>
      <c r="I15" s="1021" t="s">
        <v>34</v>
      </c>
      <c r="J15" s="1020"/>
      <c r="K15" s="1020"/>
      <c r="L15" s="1022"/>
      <c r="N15" s="831" t="s">
        <v>337</v>
      </c>
      <c r="O15" s="816" t="s">
        <v>354</v>
      </c>
      <c r="P15" s="816" t="s">
        <v>28</v>
      </c>
      <c r="Q15" s="816" t="s">
        <v>29</v>
      </c>
      <c r="R15" s="805" t="s">
        <v>30</v>
      </c>
      <c r="S15" s="810" t="s">
        <v>31</v>
      </c>
    </row>
    <row r="16" spans="1:39" x14ac:dyDescent="0.2">
      <c r="A16" s="1030"/>
      <c r="B16" s="733" t="s">
        <v>253</v>
      </c>
      <c r="C16" s="1036" t="s">
        <v>124</v>
      </c>
      <c r="D16" s="1021" t="s">
        <v>124</v>
      </c>
      <c r="E16" s="1022"/>
      <c r="F16" s="1021" t="s">
        <v>124</v>
      </c>
      <c r="G16" s="1020"/>
      <c r="H16" s="1022"/>
      <c r="I16" s="1021" t="s">
        <v>124</v>
      </c>
      <c r="J16" s="1020"/>
      <c r="K16" s="1020"/>
      <c r="L16" s="1022"/>
      <c r="N16" s="831" t="s">
        <v>354</v>
      </c>
      <c r="O16" s="820">
        <v>0</v>
      </c>
      <c r="P16" s="820"/>
      <c r="Q16" s="820"/>
      <c r="R16" s="820"/>
      <c r="S16" s="821"/>
    </row>
    <row r="17" spans="1:31" x14ac:dyDescent="0.2">
      <c r="A17" s="1030"/>
      <c r="B17" s="733" t="s">
        <v>254</v>
      </c>
      <c r="C17" s="1036"/>
      <c r="D17" s="1021"/>
      <c r="E17" s="1022"/>
      <c r="F17" s="1021"/>
      <c r="G17" s="1020"/>
      <c r="H17" s="1022"/>
      <c r="I17" s="1021"/>
      <c r="J17" s="1020"/>
      <c r="K17" s="1020"/>
      <c r="L17" s="1022"/>
      <c r="N17" s="832" t="s">
        <v>28</v>
      </c>
      <c r="O17" s="823">
        <f>C40/13</f>
        <v>0.15384615384615385</v>
      </c>
      <c r="P17" s="823">
        <v>0</v>
      </c>
      <c r="Q17" s="823"/>
      <c r="R17" s="823"/>
      <c r="S17" s="824"/>
      <c r="W17" s="907"/>
      <c r="X17" s="907"/>
      <c r="Y17" s="907"/>
      <c r="Z17" s="907"/>
      <c r="AA17" s="907"/>
      <c r="AB17" s="907"/>
      <c r="AC17" s="907"/>
      <c r="AD17" s="907"/>
      <c r="AE17" s="907"/>
    </row>
    <row r="18" spans="1:31" x14ac:dyDescent="0.2">
      <c r="A18" s="1030"/>
      <c r="B18" s="733" t="s">
        <v>98</v>
      </c>
      <c r="C18" s="1036" t="s">
        <v>34</v>
      </c>
      <c r="D18" s="1021" t="s">
        <v>34</v>
      </c>
      <c r="E18" s="1022"/>
      <c r="F18" s="1021" t="s">
        <v>34</v>
      </c>
      <c r="G18" s="1020"/>
      <c r="H18" s="1022"/>
      <c r="I18" s="1021" t="s">
        <v>34</v>
      </c>
      <c r="J18" s="1020"/>
      <c r="K18" s="1020"/>
      <c r="L18" s="1022"/>
      <c r="N18" s="833" t="s">
        <v>29</v>
      </c>
      <c r="O18" s="823">
        <f>D40/13</f>
        <v>0.15384615384615385</v>
      </c>
      <c r="P18" s="823">
        <f>E40/13</f>
        <v>0.15384615384615385</v>
      </c>
      <c r="Q18" s="823">
        <v>0</v>
      </c>
      <c r="R18" s="823"/>
      <c r="S18" s="824"/>
      <c r="W18" s="907"/>
      <c r="X18" s="907"/>
      <c r="Y18" s="907"/>
      <c r="Z18" s="907"/>
      <c r="AA18" s="907"/>
      <c r="AB18" s="907"/>
      <c r="AC18" s="907"/>
      <c r="AD18" s="907"/>
      <c r="AE18" s="907"/>
    </row>
    <row r="19" spans="1:31" x14ac:dyDescent="0.2">
      <c r="A19" s="1030"/>
      <c r="B19" s="733" t="s">
        <v>99</v>
      </c>
      <c r="C19" s="1036"/>
      <c r="D19" s="1021"/>
      <c r="E19" s="1022"/>
      <c r="F19" s="1021"/>
      <c r="G19" s="1020"/>
      <c r="H19" s="1022"/>
      <c r="I19" s="1021"/>
      <c r="J19" s="1020"/>
      <c r="K19" s="1020"/>
      <c r="L19" s="1022"/>
      <c r="N19" s="833" t="s">
        <v>30</v>
      </c>
      <c r="O19" s="823">
        <f>F40/13</f>
        <v>0.15384615384615385</v>
      </c>
      <c r="P19" s="823">
        <f>G40/13</f>
        <v>0.15384615384615385</v>
      </c>
      <c r="Q19" s="823">
        <f>H40/13</f>
        <v>0.15384615384615385</v>
      </c>
      <c r="R19" s="825">
        <v>0</v>
      </c>
      <c r="S19" s="826"/>
      <c r="W19" s="907"/>
      <c r="X19" s="907"/>
      <c r="Y19" s="907"/>
      <c r="Z19" s="907"/>
      <c r="AA19" s="907"/>
      <c r="AB19" s="907"/>
      <c r="AC19" s="907"/>
      <c r="AD19" s="907"/>
      <c r="AE19" s="907"/>
    </row>
    <row r="20" spans="1:31" ht="17" thickBot="1" x14ac:dyDescent="0.25">
      <c r="A20" s="1030"/>
      <c r="B20" s="734" t="s">
        <v>23</v>
      </c>
      <c r="C20" s="1037"/>
      <c r="D20" s="1023"/>
      <c r="E20" s="1025"/>
      <c r="F20" s="1023"/>
      <c r="G20" s="1024"/>
      <c r="H20" s="1025"/>
      <c r="I20" s="1023"/>
      <c r="J20" s="1024"/>
      <c r="K20" s="1024"/>
      <c r="L20" s="1025"/>
      <c r="N20" s="834" t="s">
        <v>31</v>
      </c>
      <c r="O20" s="827">
        <f>I40/13</f>
        <v>0.15384615384615385</v>
      </c>
      <c r="P20" s="827">
        <f>J40/13</f>
        <v>0.15384615384615385</v>
      </c>
      <c r="Q20" s="827">
        <f>K40/13</f>
        <v>0.15384615384615385</v>
      </c>
      <c r="R20" s="827">
        <f>L40/13</f>
        <v>0.15384615384615385</v>
      </c>
      <c r="S20" s="828">
        <v>0</v>
      </c>
      <c r="W20" s="907"/>
      <c r="X20" s="907"/>
      <c r="Y20" s="907"/>
      <c r="Z20" s="907"/>
      <c r="AA20" s="907"/>
      <c r="AB20" s="907"/>
      <c r="AC20" s="907"/>
      <c r="AD20" s="907"/>
      <c r="AE20" s="907"/>
    </row>
    <row r="21" spans="1:31" ht="17" thickBot="1" x14ac:dyDescent="0.25">
      <c r="A21" s="1030"/>
      <c r="B21" s="732" t="s">
        <v>10</v>
      </c>
      <c r="C21" s="749" t="s">
        <v>34</v>
      </c>
      <c r="D21" s="1026" t="s">
        <v>34</v>
      </c>
      <c r="E21" s="1028"/>
      <c r="F21" s="1026" t="s">
        <v>34</v>
      </c>
      <c r="G21" s="1027"/>
      <c r="H21" s="1028"/>
      <c r="I21" s="1026" t="s">
        <v>34</v>
      </c>
      <c r="J21" s="1027"/>
      <c r="K21" s="1027"/>
      <c r="L21" s="1028"/>
    </row>
    <row r="22" spans="1:31" ht="17" thickBot="1" x14ac:dyDescent="0.25">
      <c r="A22" s="1030"/>
      <c r="B22" s="736" t="s">
        <v>11</v>
      </c>
      <c r="C22" s="749"/>
      <c r="D22" s="432"/>
      <c r="E22" s="435"/>
      <c r="F22" s="121"/>
      <c r="G22" s="78"/>
      <c r="H22" s="120"/>
      <c r="I22" s="432"/>
      <c r="J22" s="78"/>
      <c r="K22" s="78"/>
      <c r="L22" s="120"/>
      <c r="N22" s="830" t="s">
        <v>336</v>
      </c>
      <c r="O22" s="816" t="s">
        <v>354</v>
      </c>
      <c r="P22" s="816" t="s">
        <v>28</v>
      </c>
      <c r="Q22" s="816" t="s">
        <v>29</v>
      </c>
      <c r="R22" s="805" t="s">
        <v>30</v>
      </c>
      <c r="S22" s="810" t="s">
        <v>31</v>
      </c>
    </row>
    <row r="23" spans="1:31" ht="17" thickBot="1" x14ac:dyDescent="0.25">
      <c r="A23" s="1031"/>
      <c r="B23" s="734" t="s">
        <v>18</v>
      </c>
      <c r="C23" s="750" t="s">
        <v>34</v>
      </c>
      <c r="D23" s="1023" t="s">
        <v>34</v>
      </c>
      <c r="E23" s="1025"/>
      <c r="F23" s="1023" t="s">
        <v>34</v>
      </c>
      <c r="G23" s="1024"/>
      <c r="H23" s="1025"/>
      <c r="I23" s="1023" t="s">
        <v>34</v>
      </c>
      <c r="J23" s="1024"/>
      <c r="K23" s="1024"/>
      <c r="L23" s="1025"/>
      <c r="N23" s="831" t="s">
        <v>354</v>
      </c>
      <c r="O23" s="820">
        <v>0</v>
      </c>
      <c r="P23" s="820"/>
      <c r="Q23" s="820"/>
      <c r="R23" s="820"/>
      <c r="S23" s="821"/>
    </row>
    <row r="24" spans="1:31" x14ac:dyDescent="0.2">
      <c r="A24" s="1032" t="s">
        <v>24</v>
      </c>
      <c r="B24" s="4" t="s">
        <v>100</v>
      </c>
      <c r="C24" s="748"/>
      <c r="D24" s="122"/>
      <c r="E24" s="133"/>
      <c r="F24" s="430"/>
      <c r="G24" s="207"/>
      <c r="H24" s="50"/>
      <c r="I24" s="122"/>
      <c r="J24" s="430"/>
      <c r="K24" s="430"/>
      <c r="L24" s="123"/>
      <c r="N24" s="832" t="s">
        <v>28</v>
      </c>
      <c r="O24" s="822">
        <f>C41/5</f>
        <v>0</v>
      </c>
      <c r="P24" s="823">
        <v>0</v>
      </c>
      <c r="Q24" s="823"/>
      <c r="R24" s="823"/>
      <c r="S24" s="824"/>
    </row>
    <row r="25" spans="1:31" x14ac:dyDescent="0.2">
      <c r="A25" s="1034"/>
      <c r="B25" s="7" t="s">
        <v>27</v>
      </c>
      <c r="C25" s="754" t="s">
        <v>34</v>
      </c>
      <c r="D25" s="392" t="s">
        <v>120</v>
      </c>
      <c r="E25" s="120" t="s">
        <v>120</v>
      </c>
      <c r="F25" s="335" t="s">
        <v>121</v>
      </c>
      <c r="G25" s="208" t="s">
        <v>121</v>
      </c>
      <c r="H25" s="421" t="s">
        <v>122</v>
      </c>
      <c r="I25" s="411" t="s">
        <v>121</v>
      </c>
      <c r="J25" s="208" t="s">
        <v>121</v>
      </c>
      <c r="K25" s="338" t="s">
        <v>122</v>
      </c>
      <c r="L25" s="394" t="s">
        <v>34</v>
      </c>
      <c r="M25" s="3"/>
      <c r="N25" s="833" t="s">
        <v>29</v>
      </c>
      <c r="O25" s="823">
        <f>D41/5</f>
        <v>0.4</v>
      </c>
      <c r="P25" s="823">
        <f>E41/5</f>
        <v>0.4</v>
      </c>
      <c r="Q25" s="823">
        <v>0</v>
      </c>
      <c r="R25" s="823"/>
      <c r="S25" s="824"/>
    </row>
    <row r="26" spans="1:31" ht="17" thickBot="1" x14ac:dyDescent="0.25">
      <c r="A26" s="1034"/>
      <c r="B26" s="794" t="s">
        <v>101</v>
      </c>
      <c r="C26" s="750" t="s">
        <v>34</v>
      </c>
      <c r="D26" s="1023" t="s">
        <v>34</v>
      </c>
      <c r="E26" s="1025"/>
      <c r="F26" s="1024" t="s">
        <v>34</v>
      </c>
      <c r="G26" s="1024"/>
      <c r="H26" s="1024"/>
      <c r="I26" s="1023" t="s">
        <v>34</v>
      </c>
      <c r="J26" s="1024"/>
      <c r="K26" s="1024"/>
      <c r="L26" s="1025"/>
      <c r="N26" s="833" t="s">
        <v>30</v>
      </c>
      <c r="O26" s="823">
        <f>F41/5</f>
        <v>0.4</v>
      </c>
      <c r="P26" s="823">
        <f t="shared" ref="P26:Q26" si="4">G41/5</f>
        <v>0.4</v>
      </c>
      <c r="Q26" s="823">
        <f t="shared" si="4"/>
        <v>0.4</v>
      </c>
      <c r="R26" s="825">
        <v>0</v>
      </c>
      <c r="S26" s="826"/>
    </row>
    <row r="27" spans="1:31" ht="17" thickBot="1" x14ac:dyDescent="0.25">
      <c r="A27" s="1034"/>
      <c r="B27" s="795" t="s">
        <v>12</v>
      </c>
      <c r="C27" s="801" t="s">
        <v>34</v>
      </c>
      <c r="D27" s="710" t="s">
        <v>120</v>
      </c>
      <c r="E27" s="120" t="s">
        <v>120</v>
      </c>
      <c r="F27" s="28" t="s">
        <v>314</v>
      </c>
      <c r="G27" s="30" t="s">
        <v>314</v>
      </c>
      <c r="H27" s="218" t="s">
        <v>314</v>
      </c>
      <c r="I27" s="136" t="s">
        <v>314</v>
      </c>
      <c r="J27" s="30" t="s">
        <v>314</v>
      </c>
      <c r="K27" s="30" t="s">
        <v>314</v>
      </c>
      <c r="L27" s="405" t="s">
        <v>34</v>
      </c>
      <c r="N27" s="834" t="s">
        <v>31</v>
      </c>
      <c r="O27" s="827">
        <f>I41/5</f>
        <v>0.4</v>
      </c>
      <c r="P27" s="827">
        <f t="shared" ref="P27:Q27" si="5">J41/5</f>
        <v>0.4</v>
      </c>
      <c r="Q27" s="827">
        <f t="shared" si="5"/>
        <v>0.4</v>
      </c>
      <c r="R27" s="829">
        <f>L41/5</f>
        <v>0</v>
      </c>
      <c r="S27" s="828">
        <v>0</v>
      </c>
    </row>
    <row r="28" spans="1:31" ht="17" thickBot="1" x14ac:dyDescent="0.25">
      <c r="A28" s="1034"/>
      <c r="B28" s="800" t="s">
        <v>25</v>
      </c>
      <c r="C28" s="243"/>
      <c r="D28" s="117"/>
      <c r="E28" s="128"/>
      <c r="F28" s="443"/>
      <c r="G28" s="49"/>
      <c r="H28" s="445"/>
      <c r="I28" s="117"/>
      <c r="J28" s="445"/>
      <c r="K28" s="297"/>
      <c r="L28" s="393"/>
    </row>
    <row r="29" spans="1:31" ht="17" thickBot="1" x14ac:dyDescent="0.25">
      <c r="A29" s="1032" t="s">
        <v>14</v>
      </c>
      <c r="B29" s="800" t="s">
        <v>14</v>
      </c>
      <c r="C29" s="749" t="s">
        <v>34</v>
      </c>
      <c r="D29" s="1021" t="s">
        <v>34</v>
      </c>
      <c r="E29" s="1022"/>
      <c r="F29" s="1020" t="s">
        <v>34</v>
      </c>
      <c r="G29" s="1020"/>
      <c r="H29" s="1020"/>
      <c r="I29" s="1021" t="s">
        <v>34</v>
      </c>
      <c r="J29" s="1020"/>
      <c r="K29" s="1020"/>
      <c r="L29" s="1022"/>
      <c r="N29" s="831" t="s">
        <v>334</v>
      </c>
      <c r="O29" s="816" t="s">
        <v>354</v>
      </c>
      <c r="P29" s="816" t="s">
        <v>28</v>
      </c>
      <c r="Q29" s="816" t="s">
        <v>29</v>
      </c>
      <c r="R29" s="805" t="s">
        <v>30</v>
      </c>
      <c r="S29" s="810" t="s">
        <v>31</v>
      </c>
    </row>
    <row r="30" spans="1:31" ht="17" thickBot="1" x14ac:dyDescent="0.25">
      <c r="A30" s="1033"/>
      <c r="B30" s="8" t="s">
        <v>15</v>
      </c>
      <c r="C30" s="685"/>
      <c r="D30" s="231"/>
      <c r="E30" s="230"/>
      <c r="F30" s="43"/>
      <c r="G30" s="106"/>
      <c r="H30" s="38"/>
      <c r="I30" s="229"/>
      <c r="J30" s="39"/>
      <c r="K30" s="39"/>
      <c r="L30" s="230"/>
      <c r="N30" s="831" t="s">
        <v>354</v>
      </c>
      <c r="O30" s="820">
        <v>0</v>
      </c>
      <c r="P30" s="820"/>
      <c r="Q30" s="820"/>
      <c r="R30" s="820"/>
      <c r="S30" s="821"/>
    </row>
    <row r="31" spans="1:31" x14ac:dyDescent="0.2">
      <c r="A31" s="1029" t="s">
        <v>8</v>
      </c>
      <c r="B31" s="59" t="s">
        <v>9</v>
      </c>
      <c r="C31" s="748" t="s">
        <v>32</v>
      </c>
      <c r="D31" s="122" t="s">
        <v>32</v>
      </c>
      <c r="E31" s="133" t="s">
        <v>34</v>
      </c>
      <c r="F31" s="396" t="s">
        <v>32</v>
      </c>
      <c r="G31" s="336" t="s">
        <v>32</v>
      </c>
      <c r="H31" s="336" t="s">
        <v>32</v>
      </c>
      <c r="I31" s="122" t="s">
        <v>32</v>
      </c>
      <c r="J31" s="207" t="s">
        <v>32</v>
      </c>
      <c r="K31" s="207" t="s">
        <v>32</v>
      </c>
      <c r="L31" s="405" t="s">
        <v>32</v>
      </c>
      <c r="N31" s="832" t="s">
        <v>28</v>
      </c>
      <c r="O31" s="823">
        <f>C42/2</f>
        <v>0</v>
      </c>
      <c r="P31" s="823">
        <v>0</v>
      </c>
      <c r="Q31" s="823"/>
      <c r="R31" s="823"/>
      <c r="S31" s="824"/>
    </row>
    <row r="32" spans="1:31" x14ac:dyDescent="0.2">
      <c r="A32" s="1030"/>
      <c r="B32" s="67" t="s">
        <v>19</v>
      </c>
      <c r="C32" s="749" t="s">
        <v>106</v>
      </c>
      <c r="D32" s="121" t="s">
        <v>119</v>
      </c>
      <c r="E32" s="415" t="s">
        <v>106</v>
      </c>
      <c r="F32" s="432" t="s">
        <v>106</v>
      </c>
      <c r="G32" s="431"/>
      <c r="H32" s="403"/>
      <c r="I32" s="411" t="s">
        <v>106</v>
      </c>
      <c r="J32" s="441" t="s">
        <v>106</v>
      </c>
      <c r="K32" s="408" t="s">
        <v>106</v>
      </c>
      <c r="L32" s="400"/>
      <c r="M32" s="3"/>
      <c r="N32" s="833" t="s">
        <v>29</v>
      </c>
      <c r="O32" s="823">
        <f>D42/2</f>
        <v>0</v>
      </c>
      <c r="P32" s="823">
        <f>E42/2</f>
        <v>0</v>
      </c>
      <c r="Q32" s="823">
        <v>0</v>
      </c>
      <c r="R32" s="823"/>
      <c r="S32" s="824"/>
    </row>
    <row r="33" spans="1:19" x14ac:dyDescent="0.2">
      <c r="A33" s="1030"/>
      <c r="B33" s="47" t="s">
        <v>20</v>
      </c>
      <c r="C33" s="749" t="s">
        <v>34</v>
      </c>
      <c r="D33" s="1015" t="s">
        <v>34</v>
      </c>
      <c r="E33" s="1016"/>
      <c r="F33" s="432" t="s">
        <v>106</v>
      </c>
      <c r="G33" s="431" t="s">
        <v>106</v>
      </c>
      <c r="H33" s="431" t="s">
        <v>106</v>
      </c>
      <c r="I33" s="121" t="s">
        <v>106</v>
      </c>
      <c r="J33" s="441" t="s">
        <v>106</v>
      </c>
      <c r="K33" s="441" t="s">
        <v>106</v>
      </c>
      <c r="L33" s="394" t="s">
        <v>34</v>
      </c>
      <c r="N33" s="833" t="s">
        <v>30</v>
      </c>
      <c r="O33" s="823">
        <f>F42/2</f>
        <v>0</v>
      </c>
      <c r="P33" s="823">
        <f t="shared" ref="P33:Q33" si="6">G42/2</f>
        <v>0</v>
      </c>
      <c r="Q33" s="823">
        <f t="shared" si="6"/>
        <v>0</v>
      </c>
      <c r="R33" s="825">
        <v>0</v>
      </c>
      <c r="S33" s="826"/>
    </row>
    <row r="34" spans="1:19" ht="17" thickBot="1" x14ac:dyDescent="0.25">
      <c r="A34" s="1030"/>
      <c r="B34" s="7" t="s">
        <v>21</v>
      </c>
      <c r="C34" s="749"/>
      <c r="D34" s="1021"/>
      <c r="E34" s="1022"/>
      <c r="F34" s="1020"/>
      <c r="G34" s="1020"/>
      <c r="H34" s="1020"/>
      <c r="I34" s="1021"/>
      <c r="J34" s="1020"/>
      <c r="K34" s="1020"/>
      <c r="L34" s="1022"/>
      <c r="N34" s="834" t="s">
        <v>31</v>
      </c>
      <c r="O34" s="827">
        <f>I42/2</f>
        <v>0</v>
      </c>
      <c r="P34" s="827">
        <f t="shared" ref="P34:R34" si="7">J42/2</f>
        <v>0</v>
      </c>
      <c r="Q34" s="827">
        <f t="shared" si="7"/>
        <v>0</v>
      </c>
      <c r="R34" s="827">
        <f t="shared" si="7"/>
        <v>0</v>
      </c>
      <c r="S34" s="828">
        <v>0</v>
      </c>
    </row>
    <row r="35" spans="1:19" ht="17" thickBot="1" x14ac:dyDescent="0.25">
      <c r="A35" s="1031"/>
      <c r="B35" s="8" t="s">
        <v>13</v>
      </c>
      <c r="C35" s="802"/>
      <c r="D35" s="1017"/>
      <c r="E35" s="1018"/>
      <c r="F35" s="1019"/>
      <c r="G35" s="1019"/>
      <c r="H35" s="1019"/>
      <c r="I35" s="1017"/>
      <c r="J35" s="1019"/>
      <c r="K35" s="1019"/>
      <c r="L35" s="1018"/>
    </row>
    <row r="36" spans="1:19" ht="21" thickTop="1" thickBot="1" x14ac:dyDescent="0.25">
      <c r="A36" s="799"/>
      <c r="C36" s="309" t="s">
        <v>36</v>
      </c>
      <c r="D36" s="1012" t="s">
        <v>37</v>
      </c>
      <c r="E36" s="1013"/>
      <c r="F36" s="1014" t="s">
        <v>128</v>
      </c>
      <c r="G36" s="1014"/>
      <c r="H36" s="1014"/>
      <c r="I36" s="1012" t="s">
        <v>129</v>
      </c>
      <c r="J36" s="1014"/>
      <c r="K36" s="1014"/>
      <c r="L36" s="1013"/>
      <c r="N36" s="830" t="s">
        <v>338</v>
      </c>
      <c r="O36" s="816" t="s">
        <v>354</v>
      </c>
      <c r="P36" s="816" t="s">
        <v>28</v>
      </c>
      <c r="Q36" s="816" t="s">
        <v>29</v>
      </c>
      <c r="R36" s="805" t="s">
        <v>30</v>
      </c>
      <c r="S36" s="810" t="s">
        <v>31</v>
      </c>
    </row>
    <row r="37" spans="1:19" ht="17" thickTop="1" x14ac:dyDescent="0.2">
      <c r="N37" s="831" t="s">
        <v>354</v>
      </c>
      <c r="O37" s="820">
        <v>0</v>
      </c>
      <c r="P37" s="820"/>
      <c r="Q37" s="820"/>
      <c r="R37" s="820"/>
      <c r="S37" s="821"/>
    </row>
    <row r="38" spans="1:19" x14ac:dyDescent="0.2">
      <c r="B38" s="804" t="s">
        <v>215</v>
      </c>
      <c r="C38" s="53">
        <v>4</v>
      </c>
      <c r="D38" s="53">
        <v>10</v>
      </c>
      <c r="E38" s="53">
        <v>9</v>
      </c>
      <c r="F38" s="53">
        <v>11</v>
      </c>
      <c r="G38" s="53">
        <v>10</v>
      </c>
      <c r="H38" s="53">
        <v>6</v>
      </c>
      <c r="I38" s="53">
        <v>11</v>
      </c>
      <c r="J38" s="53">
        <v>11</v>
      </c>
      <c r="K38" s="53">
        <v>7</v>
      </c>
      <c r="L38" s="53">
        <v>3</v>
      </c>
      <c r="N38" s="832" t="s">
        <v>28</v>
      </c>
      <c r="O38" s="823">
        <f>C43/5</f>
        <v>0.4</v>
      </c>
      <c r="P38" s="823">
        <v>0</v>
      </c>
      <c r="Q38" s="823"/>
      <c r="R38" s="823"/>
      <c r="S38" s="824"/>
    </row>
    <row r="39" spans="1:19" x14ac:dyDescent="0.2">
      <c r="B39" s="804" t="s">
        <v>357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0</v>
      </c>
      <c r="I39" s="53">
        <v>0</v>
      </c>
      <c r="J39" s="53">
        <v>0</v>
      </c>
      <c r="K39" s="53">
        <v>0</v>
      </c>
      <c r="L39" s="53">
        <v>0</v>
      </c>
      <c r="N39" s="833" t="s">
        <v>29</v>
      </c>
      <c r="O39" s="823">
        <f>D43/5</f>
        <v>0.4</v>
      </c>
      <c r="P39" s="823">
        <f>E43/5</f>
        <v>0.2</v>
      </c>
      <c r="Q39" s="823">
        <v>0</v>
      </c>
      <c r="R39" s="823"/>
      <c r="S39" s="824"/>
    </row>
    <row r="40" spans="1:19" x14ac:dyDescent="0.2">
      <c r="B40" s="804" t="s">
        <v>5</v>
      </c>
      <c r="C40" s="53">
        <v>2</v>
      </c>
      <c r="D40" s="53">
        <v>2</v>
      </c>
      <c r="E40" s="53">
        <v>2</v>
      </c>
      <c r="F40" s="53">
        <v>2</v>
      </c>
      <c r="G40" s="53">
        <v>2</v>
      </c>
      <c r="H40" s="53">
        <v>2</v>
      </c>
      <c r="I40" s="53">
        <v>2</v>
      </c>
      <c r="J40" s="53">
        <v>2</v>
      </c>
      <c r="K40" s="53">
        <v>2</v>
      </c>
      <c r="L40" s="53">
        <v>2</v>
      </c>
      <c r="N40" s="833" t="s">
        <v>30</v>
      </c>
      <c r="O40" s="823">
        <f>F43/5</f>
        <v>0.6</v>
      </c>
      <c r="P40" s="823">
        <f t="shared" ref="P40:Q40" si="8">G43/5</f>
        <v>0.4</v>
      </c>
      <c r="Q40" s="823">
        <f t="shared" si="8"/>
        <v>0.4</v>
      </c>
      <c r="R40" s="825">
        <v>0</v>
      </c>
      <c r="S40" s="826"/>
    </row>
    <row r="41" spans="1:19" ht="17" thickBot="1" x14ac:dyDescent="0.25">
      <c r="B41" s="804" t="s">
        <v>24</v>
      </c>
      <c r="C41" s="53">
        <v>0</v>
      </c>
      <c r="D41" s="53">
        <v>2</v>
      </c>
      <c r="E41" s="53">
        <v>2</v>
      </c>
      <c r="F41" s="53">
        <v>2</v>
      </c>
      <c r="G41" s="53">
        <v>2</v>
      </c>
      <c r="H41" s="53">
        <v>2</v>
      </c>
      <c r="I41" s="53">
        <v>2</v>
      </c>
      <c r="J41" s="53">
        <v>2</v>
      </c>
      <c r="K41" s="53">
        <v>2</v>
      </c>
      <c r="L41" s="53">
        <v>0</v>
      </c>
      <c r="N41" s="834" t="s">
        <v>31</v>
      </c>
      <c r="O41" s="827">
        <f>I43/5</f>
        <v>0.6</v>
      </c>
      <c r="P41" s="827">
        <f t="shared" ref="P41:R41" si="9">J43/5</f>
        <v>0.6</v>
      </c>
      <c r="Q41" s="827">
        <f t="shared" si="9"/>
        <v>0.6</v>
      </c>
      <c r="R41" s="829">
        <f t="shared" si="9"/>
        <v>0.2</v>
      </c>
      <c r="S41" s="828">
        <v>0</v>
      </c>
    </row>
    <row r="42" spans="1:19" ht="17" thickBot="1" x14ac:dyDescent="0.25">
      <c r="B42" s="804" t="s">
        <v>14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N42" s="24"/>
    </row>
    <row r="43" spans="1:19" ht="17" thickBot="1" x14ac:dyDescent="0.25">
      <c r="B43" s="804" t="s">
        <v>8</v>
      </c>
      <c r="C43" s="53">
        <v>2</v>
      </c>
      <c r="D43" s="53">
        <v>2</v>
      </c>
      <c r="E43" s="53">
        <v>1</v>
      </c>
      <c r="F43" s="53">
        <v>3</v>
      </c>
      <c r="G43" s="53">
        <v>2</v>
      </c>
      <c r="H43" s="53">
        <v>2</v>
      </c>
      <c r="I43" s="53">
        <v>3</v>
      </c>
      <c r="J43" s="53">
        <v>3</v>
      </c>
      <c r="K43" s="53">
        <v>3</v>
      </c>
      <c r="L43" s="53">
        <v>1</v>
      </c>
      <c r="N43" s="835" t="s">
        <v>342</v>
      </c>
      <c r="O43" s="816" t="s">
        <v>354</v>
      </c>
      <c r="P43" s="816" t="s">
        <v>28</v>
      </c>
      <c r="Q43" s="816" t="s">
        <v>29</v>
      </c>
      <c r="R43" s="805" t="s">
        <v>30</v>
      </c>
      <c r="S43" s="810" t="s">
        <v>31</v>
      </c>
    </row>
    <row r="44" spans="1:19" x14ac:dyDescent="0.2">
      <c r="B44" s="804" t="s">
        <v>446</v>
      </c>
      <c r="C44" s="53">
        <v>0</v>
      </c>
      <c r="D44" s="53">
        <v>4</v>
      </c>
      <c r="E44" s="53">
        <v>4</v>
      </c>
      <c r="F44" s="53">
        <v>4</v>
      </c>
      <c r="G44" s="53">
        <v>4</v>
      </c>
      <c r="H44" s="53">
        <v>0</v>
      </c>
      <c r="I44" s="53">
        <v>4</v>
      </c>
      <c r="J44" s="53">
        <v>4</v>
      </c>
      <c r="K44" s="53">
        <v>0</v>
      </c>
      <c r="L44" s="53">
        <v>0</v>
      </c>
      <c r="N44" s="831" t="s">
        <v>354</v>
      </c>
      <c r="O44" s="820">
        <v>0</v>
      </c>
      <c r="P44" s="820"/>
      <c r="Q44" s="820"/>
      <c r="R44" s="820"/>
      <c r="S44" s="821"/>
    </row>
    <row r="45" spans="1:19" x14ac:dyDescent="0.2">
      <c r="N45" s="832" t="s">
        <v>28</v>
      </c>
      <c r="O45" s="823">
        <f>C44/4</f>
        <v>0</v>
      </c>
      <c r="P45" s="823">
        <v>0</v>
      </c>
      <c r="Q45" s="823"/>
      <c r="R45" s="823"/>
      <c r="S45" s="824"/>
    </row>
    <row r="46" spans="1:19" x14ac:dyDescent="0.2">
      <c r="N46" s="833" t="s">
        <v>29</v>
      </c>
      <c r="O46" s="823">
        <f>D44/4</f>
        <v>1</v>
      </c>
      <c r="P46" s="823">
        <f>E44/4</f>
        <v>1</v>
      </c>
      <c r="Q46" s="823">
        <v>0</v>
      </c>
      <c r="R46" s="823"/>
      <c r="S46" s="824"/>
    </row>
    <row r="47" spans="1:19" x14ac:dyDescent="0.2">
      <c r="N47" s="833" t="s">
        <v>30</v>
      </c>
      <c r="O47" s="823">
        <f>F44/4</f>
        <v>1</v>
      </c>
      <c r="P47" s="823">
        <f>G44/4</f>
        <v>1</v>
      </c>
      <c r="Q47" s="823">
        <f>H44/4</f>
        <v>0</v>
      </c>
      <c r="R47" s="825">
        <v>0</v>
      </c>
      <c r="S47" s="826"/>
    </row>
    <row r="48" spans="1:19" ht="17" thickBot="1" x14ac:dyDescent="0.25">
      <c r="N48" s="834" t="s">
        <v>31</v>
      </c>
      <c r="O48" s="827">
        <f>I44/4</f>
        <v>1</v>
      </c>
      <c r="P48" s="827">
        <f>J44/4</f>
        <v>1</v>
      </c>
      <c r="Q48" s="827">
        <f>K44/4</f>
        <v>0</v>
      </c>
      <c r="R48" s="827">
        <f>L44/4</f>
        <v>0</v>
      </c>
      <c r="S48" s="828">
        <v>0</v>
      </c>
    </row>
    <row r="49" spans="14:14" x14ac:dyDescent="0.2">
      <c r="N49" s="24"/>
    </row>
    <row r="50" spans="14:14" x14ac:dyDescent="0.2">
      <c r="N50" s="24"/>
    </row>
    <row r="51" spans="14:14" x14ac:dyDescent="0.2">
      <c r="N51" s="24"/>
    </row>
    <row r="52" spans="14:14" x14ac:dyDescent="0.2">
      <c r="N52" s="24"/>
    </row>
    <row r="53" spans="14:14" x14ac:dyDescent="0.2">
      <c r="N53" s="24"/>
    </row>
    <row r="54" spans="14:14" x14ac:dyDescent="0.2">
      <c r="N54" s="24"/>
    </row>
    <row r="55" spans="14:14" x14ac:dyDescent="0.2">
      <c r="N55" s="24"/>
    </row>
    <row r="56" spans="14:14" x14ac:dyDescent="0.2">
      <c r="N56" s="24"/>
    </row>
    <row r="57" spans="14:14" x14ac:dyDescent="0.2">
      <c r="N57" s="24"/>
    </row>
    <row r="58" spans="14:14" x14ac:dyDescent="0.2">
      <c r="N58" s="24"/>
    </row>
    <row r="59" spans="14:14" x14ac:dyDescent="0.2">
      <c r="N59" s="24"/>
    </row>
    <row r="60" spans="14:14" x14ac:dyDescent="0.2">
      <c r="N60" s="24"/>
    </row>
    <row r="61" spans="14:14" x14ac:dyDescent="0.2">
      <c r="N61" s="24"/>
    </row>
    <row r="62" spans="14:14" x14ac:dyDescent="0.2">
      <c r="N62" s="24"/>
    </row>
    <row r="63" spans="14:14" x14ac:dyDescent="0.2">
      <c r="N63" s="24"/>
    </row>
    <row r="64" spans="14:14" x14ac:dyDescent="0.2">
      <c r="N64" s="24"/>
    </row>
    <row r="65" spans="14:14" x14ac:dyDescent="0.2">
      <c r="N65" s="24"/>
    </row>
    <row r="66" spans="14:14" x14ac:dyDescent="0.2">
      <c r="N66" s="24"/>
    </row>
    <row r="67" spans="14:14" x14ac:dyDescent="0.2">
      <c r="N67" s="24"/>
    </row>
    <row r="68" spans="14:14" x14ac:dyDescent="0.2">
      <c r="N68" s="24"/>
    </row>
    <row r="69" spans="14:14" x14ac:dyDescent="0.2">
      <c r="N69" s="24"/>
    </row>
    <row r="70" spans="14:14" x14ac:dyDescent="0.2">
      <c r="N70" s="24"/>
    </row>
    <row r="71" spans="14:14" x14ac:dyDescent="0.2">
      <c r="N71" s="24"/>
    </row>
    <row r="72" spans="14:14" x14ac:dyDescent="0.2">
      <c r="N72" s="24"/>
    </row>
    <row r="73" spans="14:14" x14ac:dyDescent="0.2">
      <c r="N73" s="24"/>
    </row>
    <row r="74" spans="14:14" x14ac:dyDescent="0.2">
      <c r="N74" s="24"/>
    </row>
  </sheetData>
  <mergeCells count="62">
    <mergeCell ref="I3:L4"/>
    <mergeCell ref="D6:E6"/>
    <mergeCell ref="F6:H6"/>
    <mergeCell ref="I6:L6"/>
    <mergeCell ref="D14:E14"/>
    <mergeCell ref="F14:H14"/>
    <mergeCell ref="I14:L14"/>
    <mergeCell ref="I7:L9"/>
    <mergeCell ref="C11:C13"/>
    <mergeCell ref="C16:C17"/>
    <mergeCell ref="D16:E17"/>
    <mergeCell ref="F16:H17"/>
    <mergeCell ref="I16:L17"/>
    <mergeCell ref="D11:E13"/>
    <mergeCell ref="F11:H13"/>
    <mergeCell ref="I11:L13"/>
    <mergeCell ref="D15:E15"/>
    <mergeCell ref="F15:H15"/>
    <mergeCell ref="I15:L15"/>
    <mergeCell ref="I26:L26"/>
    <mergeCell ref="D10:E10"/>
    <mergeCell ref="F10:H10"/>
    <mergeCell ref="I10:L10"/>
    <mergeCell ref="I23:L23"/>
    <mergeCell ref="F23:H23"/>
    <mergeCell ref="C3:C4"/>
    <mergeCell ref="D3:E4"/>
    <mergeCell ref="F3:H4"/>
    <mergeCell ref="D29:E29"/>
    <mergeCell ref="F29:H29"/>
    <mergeCell ref="C18:C20"/>
    <mergeCell ref="D18:E20"/>
    <mergeCell ref="F18:H20"/>
    <mergeCell ref="D21:E21"/>
    <mergeCell ref="F21:H21"/>
    <mergeCell ref="D23:E23"/>
    <mergeCell ref="D26:E26"/>
    <mergeCell ref="F26:H26"/>
    <mergeCell ref="C7:C9"/>
    <mergeCell ref="D7:E9"/>
    <mergeCell ref="F7:H9"/>
    <mergeCell ref="A3:A9"/>
    <mergeCell ref="A29:A30"/>
    <mergeCell ref="A31:A35"/>
    <mergeCell ref="A10:A23"/>
    <mergeCell ref="A24:A28"/>
    <mergeCell ref="D1:E1"/>
    <mergeCell ref="F1:H1"/>
    <mergeCell ref="I1:L1"/>
    <mergeCell ref="D36:E36"/>
    <mergeCell ref="F36:H36"/>
    <mergeCell ref="I36:L36"/>
    <mergeCell ref="D33:E33"/>
    <mergeCell ref="D35:E35"/>
    <mergeCell ref="F35:H35"/>
    <mergeCell ref="I35:L35"/>
    <mergeCell ref="F34:H34"/>
    <mergeCell ref="I34:L34"/>
    <mergeCell ref="I29:L29"/>
    <mergeCell ref="D34:E34"/>
    <mergeCell ref="I18:L20"/>
    <mergeCell ref="I21:L21"/>
  </mergeCells>
  <phoneticPr fontId="4" type="noConversion"/>
  <pageMargins left="0.7" right="0.7" top="0.75" bottom="0.75" header="0.3" footer="0.3"/>
  <pageSetup paperSize="9" scale="50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74"/>
  <sheetViews>
    <sheetView zoomScaleNormal="100" workbookViewId="0">
      <selection activeCell="P4" sqref="P4:S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1640625" style="22" bestFit="1" customWidth="1"/>
    <col min="4" max="6" width="9.83203125" style="22" bestFit="1" customWidth="1"/>
    <col min="7" max="7" width="9.6640625" bestFit="1" customWidth="1"/>
    <col min="9" max="9" width="7.83203125" customWidth="1"/>
    <col min="10" max="10" width="5.33203125" style="803" bestFit="1" customWidth="1"/>
    <col min="11" max="14" width="5.1640625" style="22" bestFit="1" customWidth="1"/>
    <col min="16" max="17" width="4.6640625" bestFit="1" customWidth="1"/>
    <col min="18" max="18" width="6.33203125" bestFit="1" customWidth="1"/>
    <col min="19" max="19" width="8.33203125" bestFit="1" customWidth="1"/>
  </cols>
  <sheetData>
    <row r="1" spans="1:19" ht="21" thickTop="1" thickBot="1" x14ac:dyDescent="0.25">
      <c r="C1" s="309" t="s">
        <v>38</v>
      </c>
      <c r="D1" s="1014" t="s">
        <v>41</v>
      </c>
      <c r="E1" s="1014"/>
      <c r="F1" s="1012" t="s">
        <v>42</v>
      </c>
      <c r="G1" s="1014"/>
      <c r="H1" s="1013"/>
      <c r="J1" s="830" t="s">
        <v>215</v>
      </c>
      <c r="K1" s="816" t="s">
        <v>335</v>
      </c>
      <c r="L1" s="816" t="s">
        <v>38</v>
      </c>
      <c r="M1" s="816" t="s">
        <v>41</v>
      </c>
      <c r="N1" s="810" t="s">
        <v>42</v>
      </c>
      <c r="P1" s="791" t="s">
        <v>443</v>
      </c>
      <c r="Q1" s="791" t="s">
        <v>442</v>
      </c>
      <c r="R1" s="791" t="s">
        <v>444</v>
      </c>
      <c r="S1" s="791" t="s">
        <v>445</v>
      </c>
    </row>
    <row r="2" spans="1:19" ht="18" thickTop="1" thickBot="1" x14ac:dyDescent="0.25">
      <c r="C2" s="306" t="s">
        <v>130</v>
      </c>
      <c r="D2" s="261" t="s">
        <v>136</v>
      </c>
      <c r="E2" s="262" t="s">
        <v>137</v>
      </c>
      <c r="F2" s="307" t="s">
        <v>138</v>
      </c>
      <c r="G2" s="261" t="s">
        <v>139</v>
      </c>
      <c r="H2" s="308" t="s">
        <v>140</v>
      </c>
      <c r="J2" s="831" t="s">
        <v>335</v>
      </c>
      <c r="K2" s="820">
        <v>0</v>
      </c>
      <c r="L2" s="820"/>
      <c r="M2" s="820"/>
      <c r="N2" s="821"/>
      <c r="P2" s="907">
        <f>MIN(K3:K5,L4:L5,M5)</f>
        <v>5.4054054054054057E-2</v>
      </c>
      <c r="Q2" s="907">
        <f>MAX(K3:K5,L4:L5,M5)</f>
        <v>8.1081081081081086E-2</v>
      </c>
      <c r="R2" s="907">
        <f>AVERAGE(K3:K5,L4:L5,M5)</f>
        <v>7.6576576576576585E-2</v>
      </c>
      <c r="S2" s="907">
        <f>MEDIAN(K3:K5,L4:L5,M5)</f>
        <v>8.1081081081081086E-2</v>
      </c>
    </row>
    <row r="3" spans="1:19" x14ac:dyDescent="0.2">
      <c r="A3" s="1029" t="s">
        <v>357</v>
      </c>
      <c r="B3" s="4" t="s">
        <v>22</v>
      </c>
      <c r="C3" s="1042" t="s">
        <v>34</v>
      </c>
      <c r="D3" s="1044" t="s">
        <v>34</v>
      </c>
      <c r="E3" s="1045"/>
      <c r="F3" s="1044" t="s">
        <v>34</v>
      </c>
      <c r="G3" s="1053"/>
      <c r="H3" s="1045"/>
      <c r="J3" s="832" t="s">
        <v>38</v>
      </c>
      <c r="K3" s="823">
        <f>C38/37</f>
        <v>8.1081081081081086E-2</v>
      </c>
      <c r="L3" s="823">
        <v>0</v>
      </c>
      <c r="M3" s="823"/>
      <c r="N3" s="824"/>
      <c r="P3" s="907">
        <f>MIN(K9:K11,L10:L11,M11)</f>
        <v>0</v>
      </c>
      <c r="Q3" s="907">
        <f>MAX(K9:K11,L10:L11,M11)</f>
        <v>0</v>
      </c>
      <c r="R3" s="907">
        <f>AVERAGE(K9:K11,L10:L11,M11)</f>
        <v>0</v>
      </c>
      <c r="S3" s="907">
        <f>MEDIAN(K9:K11,L10:L11,M11)</f>
        <v>0</v>
      </c>
    </row>
    <row r="4" spans="1:19" x14ac:dyDescent="0.2">
      <c r="A4" s="1030"/>
      <c r="B4" s="5" t="s">
        <v>0</v>
      </c>
      <c r="C4" s="1043"/>
      <c r="D4" s="1046"/>
      <c r="E4" s="1047"/>
      <c r="F4" s="1046"/>
      <c r="G4" s="1051"/>
      <c r="H4" s="1047"/>
      <c r="J4" s="833" t="s">
        <v>41</v>
      </c>
      <c r="K4" s="822">
        <f>D38/37</f>
        <v>5.4054054054054057E-2</v>
      </c>
      <c r="L4" s="823">
        <f>E38/37</f>
        <v>8.1081081081081086E-2</v>
      </c>
      <c r="M4" s="823">
        <v>0</v>
      </c>
      <c r="N4" s="824"/>
      <c r="P4" s="907">
        <f>MIN(K15:K17,L16:L17,M17)</f>
        <v>0.15384615384615385</v>
      </c>
      <c r="Q4" s="907">
        <f>MAX(K15:K17,L16:L17,M17)</f>
        <v>0.15384615384615385</v>
      </c>
      <c r="R4" s="907">
        <f>AVERAGE(K15:K17,L16:L17,M17)</f>
        <v>0.15384615384615385</v>
      </c>
      <c r="S4" s="907">
        <f>MEDIAN(K15:K17,L16:L17,M17)</f>
        <v>0.15384615384615385</v>
      </c>
    </row>
    <row r="5" spans="1:19" ht="17" thickBot="1" x14ac:dyDescent="0.25">
      <c r="A5" s="1030"/>
      <c r="B5" s="5" t="s">
        <v>1</v>
      </c>
      <c r="C5" s="194"/>
      <c r="D5" s="201"/>
      <c r="E5" s="200"/>
      <c r="F5" s="212"/>
      <c r="G5" s="202"/>
      <c r="H5" s="195"/>
      <c r="J5" s="834" t="s">
        <v>42</v>
      </c>
      <c r="K5" s="827">
        <f>F38/37</f>
        <v>8.1081081081081086E-2</v>
      </c>
      <c r="L5" s="827">
        <f>G38/37</f>
        <v>8.1081081081081086E-2</v>
      </c>
      <c r="M5" s="827">
        <f>H38/37</f>
        <v>8.1081081081081086E-2</v>
      </c>
      <c r="N5" s="828">
        <v>0</v>
      </c>
      <c r="P5" s="907">
        <f>MIN(K21:K23,L22:L23,M23)</f>
        <v>0</v>
      </c>
      <c r="Q5" s="907">
        <f>MAX(K21:K23,L22:L23,M23)</f>
        <v>0</v>
      </c>
      <c r="R5" s="907">
        <f>AVERAGE(K21:K23,L22:L23,M23)</f>
        <v>0</v>
      </c>
      <c r="S5" s="907">
        <f>MEDIAN(K21:K23,L22:L23,M23)</f>
        <v>0</v>
      </c>
    </row>
    <row r="6" spans="1:19" ht="17" thickBot="1" x14ac:dyDescent="0.25">
      <c r="A6" s="1030"/>
      <c r="B6" s="5" t="s">
        <v>2</v>
      </c>
      <c r="C6" s="194"/>
      <c r="D6" s="201"/>
      <c r="E6" s="200"/>
      <c r="F6" s="212"/>
      <c r="G6" s="202"/>
      <c r="H6" s="195"/>
      <c r="J6" s="55"/>
      <c r="K6" s="823"/>
      <c r="L6" s="823"/>
      <c r="M6" s="823"/>
      <c r="N6" s="822"/>
      <c r="P6" s="907">
        <f>MIN(K27:K29,L28:L29,M29)</f>
        <v>0</v>
      </c>
      <c r="Q6" s="907">
        <f>MAX(K27:K29,L28:L29,M29)</f>
        <v>0</v>
      </c>
      <c r="R6" s="907">
        <f>AVERAGE(K27:K29,L28:L29,M29)</f>
        <v>0</v>
      </c>
      <c r="S6" s="907">
        <f>MEDIAN(K27:K29,L28:L29,M29)</f>
        <v>0</v>
      </c>
    </row>
    <row r="7" spans="1:19" ht="17" thickBot="1" x14ac:dyDescent="0.25">
      <c r="A7" s="1030"/>
      <c r="B7" s="5" t="s">
        <v>3</v>
      </c>
      <c r="C7" s="1043" t="s">
        <v>34</v>
      </c>
      <c r="D7" s="1046" t="s">
        <v>34</v>
      </c>
      <c r="E7" s="1047"/>
      <c r="F7" s="1046" t="s">
        <v>34</v>
      </c>
      <c r="G7" s="1051"/>
      <c r="H7" s="1047"/>
      <c r="J7" s="835" t="s">
        <v>339</v>
      </c>
      <c r="K7" s="816" t="s">
        <v>335</v>
      </c>
      <c r="L7" s="816" t="s">
        <v>38</v>
      </c>
      <c r="M7" s="816" t="s">
        <v>41</v>
      </c>
      <c r="N7" s="810" t="s">
        <v>42</v>
      </c>
      <c r="P7" s="907">
        <f>MIN(K33:K35,L34:L35,M35)</f>
        <v>0</v>
      </c>
      <c r="Q7" s="907">
        <f>MAX(K33:K35,L34:L35,M35)</f>
        <v>0.2</v>
      </c>
      <c r="R7" s="907">
        <f>AVERAGE(K33:K35,L34:L35,M35)</f>
        <v>0.16666666666666666</v>
      </c>
      <c r="S7" s="907">
        <f>MEDIAN(K33:K35,L34:L35,M35)</f>
        <v>0.2</v>
      </c>
    </row>
    <row r="8" spans="1:19" x14ac:dyDescent="0.2">
      <c r="A8" s="1030"/>
      <c r="B8" s="6" t="s">
        <v>4</v>
      </c>
      <c r="C8" s="1043"/>
      <c r="D8" s="1046"/>
      <c r="E8" s="1047"/>
      <c r="F8" s="1046"/>
      <c r="G8" s="1051"/>
      <c r="H8" s="1047"/>
      <c r="J8" s="831" t="s">
        <v>335</v>
      </c>
      <c r="K8" s="820">
        <v>0</v>
      </c>
      <c r="L8" s="820"/>
      <c r="M8" s="820"/>
      <c r="N8" s="821"/>
      <c r="P8" s="907">
        <f>MIN(K39:K41,L40:L41,M41)</f>
        <v>0</v>
      </c>
      <c r="Q8" s="907">
        <f>MAX(K39:K41,L40:L41,M41)</f>
        <v>0</v>
      </c>
      <c r="R8" s="907">
        <f>AVERAGE(K39:K41,L40:L41,M41)</f>
        <v>0</v>
      </c>
      <c r="S8" s="907">
        <f>MEDIAN(K39:K41,L40:L41,M41)</f>
        <v>0</v>
      </c>
    </row>
    <row r="9" spans="1:19" ht="17" thickBot="1" x14ac:dyDescent="0.25">
      <c r="A9" s="1031"/>
      <c r="B9" s="505" t="s">
        <v>123</v>
      </c>
      <c r="C9" s="1048"/>
      <c r="D9" s="1059"/>
      <c r="E9" s="1055"/>
      <c r="F9" s="1059"/>
      <c r="G9" s="1060"/>
      <c r="H9" s="1055"/>
      <c r="J9" s="832" t="s">
        <v>38</v>
      </c>
      <c r="K9" s="823">
        <f>C39/10</f>
        <v>0</v>
      </c>
      <c r="L9" s="823">
        <v>0</v>
      </c>
      <c r="M9" s="823"/>
      <c r="N9" s="824"/>
    </row>
    <row r="10" spans="1:19" x14ac:dyDescent="0.2">
      <c r="A10" s="1029" t="s">
        <v>5</v>
      </c>
      <c r="B10" s="732" t="s">
        <v>6</v>
      </c>
      <c r="C10" s="1042" t="s">
        <v>34</v>
      </c>
      <c r="D10" s="1044" t="s">
        <v>34</v>
      </c>
      <c r="E10" s="1045"/>
      <c r="F10" s="1044" t="s">
        <v>34</v>
      </c>
      <c r="G10" s="1053"/>
      <c r="H10" s="1045"/>
      <c r="J10" s="833" t="s">
        <v>41</v>
      </c>
      <c r="K10" s="823">
        <f>D39/10</f>
        <v>0</v>
      </c>
      <c r="L10" s="823">
        <f>E39/10</f>
        <v>0</v>
      </c>
      <c r="M10" s="823">
        <v>0</v>
      </c>
      <c r="N10" s="824"/>
    </row>
    <row r="11" spans="1:19" ht="17" thickBot="1" x14ac:dyDescent="0.25">
      <c r="A11" s="1030"/>
      <c r="B11" s="733" t="s">
        <v>7</v>
      </c>
      <c r="C11" s="1043"/>
      <c r="D11" s="1046"/>
      <c r="E11" s="1047"/>
      <c r="F11" s="1046"/>
      <c r="G11" s="1051"/>
      <c r="H11" s="1047"/>
      <c r="J11" s="834" t="s">
        <v>42</v>
      </c>
      <c r="K11" s="827">
        <f>F39/10</f>
        <v>0</v>
      </c>
      <c r="L11" s="827">
        <f>G39/10</f>
        <v>0</v>
      </c>
      <c r="M11" s="827">
        <f>H39/10</f>
        <v>0</v>
      </c>
      <c r="N11" s="828">
        <v>0</v>
      </c>
    </row>
    <row r="12" spans="1:19" ht="17" thickBot="1" x14ac:dyDescent="0.25">
      <c r="A12" s="1030"/>
      <c r="B12" s="733" t="s">
        <v>16</v>
      </c>
      <c r="C12" s="1043"/>
      <c r="D12" s="1046"/>
      <c r="E12" s="1047"/>
      <c r="F12" s="1046"/>
      <c r="G12" s="1051"/>
      <c r="H12" s="1047"/>
      <c r="J12" s="55"/>
      <c r="K12" s="823"/>
      <c r="L12" s="823"/>
      <c r="M12" s="823"/>
      <c r="N12" s="822"/>
    </row>
    <row r="13" spans="1:19" ht="17" thickBot="1" x14ac:dyDescent="0.25">
      <c r="A13" s="1030"/>
      <c r="B13" s="733" t="s">
        <v>26</v>
      </c>
      <c r="C13" s="1043"/>
      <c r="D13" s="1046"/>
      <c r="E13" s="1047"/>
      <c r="F13" s="1046"/>
      <c r="G13" s="1051"/>
      <c r="H13" s="1047"/>
      <c r="J13" s="835" t="s">
        <v>337</v>
      </c>
      <c r="K13" s="816" t="s">
        <v>335</v>
      </c>
      <c r="L13" s="816" t="s">
        <v>38</v>
      </c>
      <c r="M13" s="816" t="s">
        <v>41</v>
      </c>
      <c r="N13" s="810" t="s">
        <v>42</v>
      </c>
    </row>
    <row r="14" spans="1:19" x14ac:dyDescent="0.2">
      <c r="A14" s="1030"/>
      <c r="B14" s="733" t="s">
        <v>316</v>
      </c>
      <c r="C14" s="170"/>
      <c r="D14" s="717"/>
      <c r="E14" s="718"/>
      <c r="F14" s="721"/>
      <c r="G14" s="723"/>
      <c r="H14" s="716"/>
      <c r="J14" s="831" t="s">
        <v>335</v>
      </c>
      <c r="K14" s="820">
        <v>0</v>
      </c>
      <c r="L14" s="820"/>
      <c r="M14" s="820"/>
      <c r="N14" s="821"/>
    </row>
    <row r="15" spans="1:19" x14ac:dyDescent="0.2">
      <c r="A15" s="1030"/>
      <c r="B15" s="733" t="s">
        <v>17</v>
      </c>
      <c r="C15" s="1043" t="s">
        <v>34</v>
      </c>
      <c r="D15" s="1046" t="s">
        <v>34</v>
      </c>
      <c r="E15" s="1047"/>
      <c r="F15" s="1046" t="s">
        <v>34</v>
      </c>
      <c r="G15" s="1051"/>
      <c r="H15" s="1047"/>
      <c r="J15" s="832" t="s">
        <v>38</v>
      </c>
      <c r="K15" s="823">
        <f>C40/13</f>
        <v>0.15384615384615385</v>
      </c>
      <c r="L15" s="823">
        <v>0</v>
      </c>
      <c r="M15" s="823"/>
      <c r="N15" s="824"/>
    </row>
    <row r="16" spans="1:19" x14ac:dyDescent="0.2">
      <c r="A16" s="1030"/>
      <c r="B16" s="733" t="s">
        <v>253</v>
      </c>
      <c r="C16" s="1043"/>
      <c r="D16" s="1046"/>
      <c r="E16" s="1047"/>
      <c r="F16" s="1046"/>
      <c r="G16" s="1051"/>
      <c r="H16" s="1047"/>
      <c r="J16" s="833" t="s">
        <v>41</v>
      </c>
      <c r="K16" s="823">
        <f>D40/13</f>
        <v>0.15384615384615385</v>
      </c>
      <c r="L16" s="823">
        <f>E40/13</f>
        <v>0.15384615384615385</v>
      </c>
      <c r="M16" s="823">
        <v>0</v>
      </c>
      <c r="N16" s="824"/>
    </row>
    <row r="17" spans="1:14" ht="17" thickBot="1" x14ac:dyDescent="0.25">
      <c r="A17" s="1030"/>
      <c r="B17" s="733" t="s">
        <v>254</v>
      </c>
      <c r="C17" s="1043"/>
      <c r="D17" s="1046"/>
      <c r="E17" s="1047"/>
      <c r="F17" s="1046"/>
      <c r="G17" s="1051"/>
      <c r="H17" s="1047"/>
      <c r="J17" s="834" t="s">
        <v>42</v>
      </c>
      <c r="K17" s="827">
        <f>F40/13</f>
        <v>0.15384615384615385</v>
      </c>
      <c r="L17" s="827">
        <f>G40/13</f>
        <v>0.15384615384615385</v>
      </c>
      <c r="M17" s="827">
        <f>H40/13</f>
        <v>0.15384615384615385</v>
      </c>
      <c r="N17" s="828">
        <v>0</v>
      </c>
    </row>
    <row r="18" spans="1:14" ht="17" thickBot="1" x14ac:dyDescent="0.25">
      <c r="A18" s="1030"/>
      <c r="B18" s="733" t="s">
        <v>98</v>
      </c>
      <c r="C18" s="194"/>
      <c r="D18" s="201"/>
      <c r="E18" s="200"/>
      <c r="F18" s="212"/>
      <c r="G18" s="202"/>
      <c r="H18" s="195"/>
      <c r="J18" s="55"/>
      <c r="K18" s="823"/>
      <c r="L18" s="823"/>
      <c r="M18" s="823"/>
      <c r="N18" s="822"/>
    </row>
    <row r="19" spans="1:14" ht="17" thickBot="1" x14ac:dyDescent="0.25">
      <c r="A19" s="1030"/>
      <c r="B19" s="733" t="s">
        <v>99</v>
      </c>
      <c r="C19" s="1043"/>
      <c r="D19" s="1046"/>
      <c r="E19" s="1047"/>
      <c r="F19" s="1021"/>
      <c r="G19" s="1020"/>
      <c r="H19" s="1022"/>
      <c r="J19" s="835" t="s">
        <v>336</v>
      </c>
      <c r="K19" s="816" t="s">
        <v>335</v>
      </c>
      <c r="L19" s="816" t="s">
        <v>38</v>
      </c>
      <c r="M19" s="816" t="s">
        <v>41</v>
      </c>
      <c r="N19" s="810" t="s">
        <v>42</v>
      </c>
    </row>
    <row r="20" spans="1:14" ht="17" thickBot="1" x14ac:dyDescent="0.25">
      <c r="A20" s="1030"/>
      <c r="B20" s="734" t="s">
        <v>23</v>
      </c>
      <c r="C20" s="1048"/>
      <c r="D20" s="1059"/>
      <c r="E20" s="1055"/>
      <c r="F20" s="1023"/>
      <c r="G20" s="1024"/>
      <c r="H20" s="1025"/>
      <c r="J20" s="831" t="s">
        <v>335</v>
      </c>
      <c r="K20" s="820">
        <v>0</v>
      </c>
      <c r="L20" s="820"/>
      <c r="M20" s="820"/>
      <c r="N20" s="821"/>
    </row>
    <row r="21" spans="1:14" x14ac:dyDescent="0.2">
      <c r="A21" s="1030"/>
      <c r="B21" s="732" t="s">
        <v>10</v>
      </c>
      <c r="C21" s="198"/>
      <c r="D21" s="193"/>
      <c r="E21" s="199"/>
      <c r="F21" s="189"/>
      <c r="G21" s="205"/>
      <c r="H21" s="197"/>
      <c r="J21" s="832" t="s">
        <v>38</v>
      </c>
      <c r="K21" s="823">
        <f>C41/5</f>
        <v>0</v>
      </c>
      <c r="L21" s="823">
        <v>0</v>
      </c>
      <c r="M21" s="823"/>
      <c r="N21" s="824"/>
    </row>
    <row r="22" spans="1:14" x14ac:dyDescent="0.2">
      <c r="A22" s="1030"/>
      <c r="B22" s="736" t="s">
        <v>11</v>
      </c>
      <c r="C22" s="194"/>
      <c r="D22" s="201"/>
      <c r="E22" s="200"/>
      <c r="F22" s="190"/>
      <c r="G22" s="210"/>
      <c r="H22" s="195"/>
      <c r="J22" s="833" t="s">
        <v>41</v>
      </c>
      <c r="K22" s="823">
        <f>D41/5</f>
        <v>0</v>
      </c>
      <c r="L22" s="823">
        <f>E41/5</f>
        <v>0</v>
      </c>
      <c r="M22" s="823">
        <v>0</v>
      </c>
      <c r="N22" s="824"/>
    </row>
    <row r="23" spans="1:14" ht="16" customHeight="1" thickBot="1" x14ac:dyDescent="0.25">
      <c r="A23" s="1031"/>
      <c r="B23" s="734" t="s">
        <v>18</v>
      </c>
      <c r="C23" s="225"/>
      <c r="D23" s="204"/>
      <c r="E23" s="203"/>
      <c r="F23" s="191"/>
      <c r="G23" s="206"/>
      <c r="H23" s="213"/>
      <c r="J23" s="834" t="s">
        <v>42</v>
      </c>
      <c r="K23" s="827">
        <f>F41/5</f>
        <v>0</v>
      </c>
      <c r="L23" s="827">
        <f>G41/5</f>
        <v>0</v>
      </c>
      <c r="M23" s="827">
        <f>H41/5</f>
        <v>0</v>
      </c>
      <c r="N23" s="828">
        <v>0</v>
      </c>
    </row>
    <row r="24" spans="1:14" ht="17" thickBot="1" x14ac:dyDescent="0.25">
      <c r="A24" s="1032" t="s">
        <v>24</v>
      </c>
      <c r="B24" s="4" t="s">
        <v>100</v>
      </c>
      <c r="C24" s="1042" t="s">
        <v>34</v>
      </c>
      <c r="D24" s="1062" t="s">
        <v>34</v>
      </c>
      <c r="E24" s="1064"/>
      <c r="F24" s="1062" t="s">
        <v>34</v>
      </c>
      <c r="G24" s="1063"/>
      <c r="H24" s="1064"/>
      <c r="J24" s="55"/>
      <c r="K24" s="823"/>
      <c r="L24" s="823"/>
      <c r="M24" s="823"/>
      <c r="N24" s="822"/>
    </row>
    <row r="25" spans="1:14" ht="17" thickBot="1" x14ac:dyDescent="0.25">
      <c r="A25" s="1034"/>
      <c r="B25" s="7" t="s">
        <v>27</v>
      </c>
      <c r="C25" s="1043"/>
      <c r="D25" s="1015"/>
      <c r="E25" s="1016"/>
      <c r="F25" s="1015"/>
      <c r="G25" s="1061"/>
      <c r="H25" s="1016"/>
      <c r="I25" s="3"/>
      <c r="J25" s="835" t="s">
        <v>334</v>
      </c>
      <c r="K25" s="816" t="s">
        <v>335</v>
      </c>
      <c r="L25" s="816" t="s">
        <v>38</v>
      </c>
      <c r="M25" s="816" t="s">
        <v>41</v>
      </c>
      <c r="N25" s="810" t="s">
        <v>42</v>
      </c>
    </row>
    <row r="26" spans="1:14" ht="17" customHeight="1" thickBot="1" x14ac:dyDescent="0.25">
      <c r="A26" s="1034"/>
      <c r="B26" s="794" t="s">
        <v>101</v>
      </c>
      <c r="C26" s="225"/>
      <c r="D26" s="13"/>
      <c r="E26" s="12"/>
      <c r="F26" s="234"/>
      <c r="G26" s="208"/>
      <c r="H26" s="192"/>
      <c r="J26" s="831" t="s">
        <v>335</v>
      </c>
      <c r="K26" s="820">
        <v>0</v>
      </c>
      <c r="L26" s="820"/>
      <c r="M26" s="820"/>
      <c r="N26" s="821"/>
    </row>
    <row r="27" spans="1:14" ht="17" thickBot="1" x14ac:dyDescent="0.25">
      <c r="A27" s="1034"/>
      <c r="B27" s="795" t="s">
        <v>12</v>
      </c>
      <c r="C27" s="198" t="s">
        <v>34</v>
      </c>
      <c r="D27" s="1065" t="s">
        <v>34</v>
      </c>
      <c r="E27" s="1066"/>
      <c r="F27" s="1065" t="s">
        <v>34</v>
      </c>
      <c r="G27" s="1088"/>
      <c r="H27" s="1066"/>
      <c r="J27" s="832" t="s">
        <v>38</v>
      </c>
      <c r="K27" s="823">
        <f>C42/2</f>
        <v>0</v>
      </c>
      <c r="L27" s="823">
        <v>0</v>
      </c>
      <c r="M27" s="823"/>
      <c r="N27" s="824"/>
    </row>
    <row r="28" spans="1:14" ht="17" thickBot="1" x14ac:dyDescent="0.25">
      <c r="A28" s="1034"/>
      <c r="B28" s="800" t="s">
        <v>25</v>
      </c>
      <c r="C28" s="219" t="s">
        <v>34</v>
      </c>
      <c r="D28" s="1065" t="s">
        <v>34</v>
      </c>
      <c r="E28" s="1066"/>
      <c r="F28" s="1065" t="s">
        <v>34</v>
      </c>
      <c r="G28" s="1088"/>
      <c r="H28" s="1066"/>
      <c r="J28" s="833" t="s">
        <v>41</v>
      </c>
      <c r="K28" s="823">
        <f>D42/2</f>
        <v>0</v>
      </c>
      <c r="L28" s="823">
        <f>E42/2</f>
        <v>0</v>
      </c>
      <c r="M28" s="823">
        <v>0</v>
      </c>
      <c r="N28" s="824"/>
    </row>
    <row r="29" spans="1:14" ht="17" thickBot="1" x14ac:dyDescent="0.25">
      <c r="A29" s="1032" t="s">
        <v>14</v>
      </c>
      <c r="B29" s="797" t="s">
        <v>14</v>
      </c>
      <c r="C29" s="753" t="s">
        <v>34</v>
      </c>
      <c r="D29" s="1062" t="s">
        <v>34</v>
      </c>
      <c r="E29" s="1064"/>
      <c r="F29" s="1062" t="s">
        <v>34</v>
      </c>
      <c r="G29" s="1063"/>
      <c r="H29" s="1064"/>
      <c r="J29" s="834" t="s">
        <v>42</v>
      </c>
      <c r="K29" s="827">
        <f>F42/2</f>
        <v>0</v>
      </c>
      <c r="L29" s="827">
        <f>G42/2</f>
        <v>0</v>
      </c>
      <c r="M29" s="827">
        <f>H42/2</f>
        <v>0</v>
      </c>
      <c r="N29" s="828">
        <v>0</v>
      </c>
    </row>
    <row r="30" spans="1:14" ht="17" thickBot="1" x14ac:dyDescent="0.25">
      <c r="A30" s="1033"/>
      <c r="B30" s="798" t="s">
        <v>15</v>
      </c>
      <c r="C30" s="756"/>
      <c r="D30" s="739"/>
      <c r="E30" s="777"/>
      <c r="F30" s="737"/>
      <c r="G30" s="209"/>
      <c r="H30" s="738"/>
      <c r="J30" s="55"/>
      <c r="K30" s="823"/>
      <c r="L30" s="823"/>
      <c r="M30" s="823"/>
      <c r="N30" s="822"/>
    </row>
    <row r="31" spans="1:14" ht="17" thickBot="1" x14ac:dyDescent="0.25">
      <c r="A31" s="1029" t="s">
        <v>8</v>
      </c>
      <c r="B31" s="731" t="s">
        <v>9</v>
      </c>
      <c r="C31" s="754" t="s">
        <v>32</v>
      </c>
      <c r="D31" s="201" t="s">
        <v>34</v>
      </c>
      <c r="E31" s="757" t="s">
        <v>32</v>
      </c>
      <c r="F31" s="212" t="s">
        <v>32</v>
      </c>
      <c r="G31" s="210" t="s">
        <v>32</v>
      </c>
      <c r="H31" s="215" t="s">
        <v>32</v>
      </c>
      <c r="J31" s="830" t="s">
        <v>338</v>
      </c>
      <c r="K31" s="816" t="s">
        <v>335</v>
      </c>
      <c r="L31" s="816" t="s">
        <v>38</v>
      </c>
      <c r="M31" s="816" t="s">
        <v>41</v>
      </c>
      <c r="N31" s="810" t="s">
        <v>42</v>
      </c>
    </row>
    <row r="32" spans="1:14" x14ac:dyDescent="0.2">
      <c r="A32" s="1030"/>
      <c r="B32" s="731" t="s">
        <v>19</v>
      </c>
      <c r="C32" s="194" t="s">
        <v>34</v>
      </c>
      <c r="D32" s="1046" t="s">
        <v>34</v>
      </c>
      <c r="E32" s="1047"/>
      <c r="F32" s="1046" t="s">
        <v>34</v>
      </c>
      <c r="G32" s="1051"/>
      <c r="H32" s="1047"/>
      <c r="I32" s="3"/>
      <c r="J32" s="831" t="s">
        <v>335</v>
      </c>
      <c r="K32" s="820">
        <v>0</v>
      </c>
      <c r="L32" s="820"/>
      <c r="M32" s="820"/>
      <c r="N32" s="821"/>
    </row>
    <row r="33" spans="1:14" x14ac:dyDescent="0.2">
      <c r="A33" s="1030"/>
      <c r="B33" s="47" t="s">
        <v>20</v>
      </c>
      <c r="C33" s="194" t="s">
        <v>34</v>
      </c>
      <c r="D33" s="1046" t="s">
        <v>34</v>
      </c>
      <c r="E33" s="1047"/>
      <c r="F33" s="1046" t="s">
        <v>34</v>
      </c>
      <c r="G33" s="1051"/>
      <c r="H33" s="1047"/>
      <c r="J33" s="832" t="s">
        <v>38</v>
      </c>
      <c r="K33" s="823">
        <f>C43/5</f>
        <v>0.2</v>
      </c>
      <c r="L33" s="823">
        <v>0</v>
      </c>
      <c r="M33" s="823"/>
      <c r="N33" s="824"/>
    </row>
    <row r="34" spans="1:14" x14ac:dyDescent="0.2">
      <c r="A34" s="1030"/>
      <c r="B34" s="7" t="s">
        <v>21</v>
      </c>
      <c r="C34" s="194"/>
      <c r="D34" s="201"/>
      <c r="E34" s="200"/>
      <c r="F34" s="212"/>
      <c r="G34" s="210"/>
      <c r="H34" s="215"/>
      <c r="J34" s="833" t="s">
        <v>41</v>
      </c>
      <c r="K34" s="822">
        <f>D43/5</f>
        <v>0</v>
      </c>
      <c r="L34" s="823">
        <f>E43/5</f>
        <v>0.2</v>
      </c>
      <c r="M34" s="823">
        <v>0</v>
      </c>
      <c r="N34" s="824"/>
    </row>
    <row r="35" spans="1:14" ht="17" thickBot="1" x14ac:dyDescent="0.25">
      <c r="A35" s="1031"/>
      <c r="B35" s="8" t="s">
        <v>13</v>
      </c>
      <c r="C35" s="225" t="s">
        <v>34</v>
      </c>
      <c r="D35" s="1059" t="s">
        <v>34</v>
      </c>
      <c r="E35" s="1055"/>
      <c r="F35" s="1059" t="s">
        <v>34</v>
      </c>
      <c r="G35" s="1060"/>
      <c r="H35" s="1055"/>
      <c r="J35" s="834" t="s">
        <v>42</v>
      </c>
      <c r="K35" s="827">
        <f>F43/5</f>
        <v>0.2</v>
      </c>
      <c r="L35" s="827">
        <f>G43/5</f>
        <v>0.2</v>
      </c>
      <c r="M35" s="827">
        <f>H43/5</f>
        <v>0.2</v>
      </c>
      <c r="N35" s="828">
        <v>0</v>
      </c>
    </row>
    <row r="36" spans="1:14" ht="21" thickTop="1" thickBot="1" x14ac:dyDescent="0.25">
      <c r="A36" s="799"/>
      <c r="C36" s="246" t="s">
        <v>38</v>
      </c>
      <c r="D36" s="1009" t="s">
        <v>41</v>
      </c>
      <c r="E36" s="1010"/>
      <c r="F36" s="1086" t="s">
        <v>42</v>
      </c>
      <c r="G36" s="1084"/>
      <c r="H36" s="1087"/>
    </row>
    <row r="37" spans="1:14" ht="17" thickBot="1" x14ac:dyDescent="0.25">
      <c r="J37" s="835" t="s">
        <v>342</v>
      </c>
      <c r="K37" s="844" t="s">
        <v>335</v>
      </c>
      <c r="L37" s="844" t="s">
        <v>38</v>
      </c>
      <c r="M37" s="844" t="s">
        <v>41</v>
      </c>
      <c r="N37" s="813" t="s">
        <v>42</v>
      </c>
    </row>
    <row r="38" spans="1:14" x14ac:dyDescent="0.2">
      <c r="B38" s="804" t="s">
        <v>215</v>
      </c>
      <c r="C38" s="811">
        <v>3</v>
      </c>
      <c r="D38" s="811">
        <v>2</v>
      </c>
      <c r="E38" s="811">
        <v>3</v>
      </c>
      <c r="F38" s="811">
        <v>3</v>
      </c>
      <c r="G38" s="815">
        <v>3</v>
      </c>
      <c r="H38" s="815">
        <v>3</v>
      </c>
      <c r="J38" s="835" t="s">
        <v>335</v>
      </c>
      <c r="K38" s="820">
        <v>0</v>
      </c>
      <c r="L38" s="820"/>
      <c r="M38" s="820"/>
      <c r="N38" s="821"/>
    </row>
    <row r="39" spans="1:14" x14ac:dyDescent="0.2">
      <c r="B39" s="804" t="s">
        <v>357</v>
      </c>
      <c r="C39" s="811">
        <v>0</v>
      </c>
      <c r="D39" s="811">
        <v>0</v>
      </c>
      <c r="E39" s="811">
        <v>0</v>
      </c>
      <c r="F39" s="811">
        <v>0</v>
      </c>
      <c r="G39" s="815">
        <v>0</v>
      </c>
      <c r="H39" s="815">
        <v>0</v>
      </c>
      <c r="J39" s="845" t="s">
        <v>38</v>
      </c>
      <c r="K39" s="823">
        <f>C44/4</f>
        <v>0</v>
      </c>
      <c r="L39" s="823">
        <v>0</v>
      </c>
      <c r="M39" s="823"/>
      <c r="N39" s="824"/>
    </row>
    <row r="40" spans="1:14" x14ac:dyDescent="0.2">
      <c r="B40" s="804" t="s">
        <v>5</v>
      </c>
      <c r="C40" s="811">
        <v>2</v>
      </c>
      <c r="D40" s="811">
        <v>2</v>
      </c>
      <c r="E40" s="811">
        <v>2</v>
      </c>
      <c r="F40" s="811">
        <v>2</v>
      </c>
      <c r="G40" s="815">
        <v>2</v>
      </c>
      <c r="H40" s="815">
        <v>2</v>
      </c>
      <c r="J40" s="846" t="s">
        <v>41</v>
      </c>
      <c r="K40" s="823">
        <f>D44/4</f>
        <v>0</v>
      </c>
      <c r="L40" s="823">
        <f>E44/4</f>
        <v>0</v>
      </c>
      <c r="M40" s="823">
        <v>0</v>
      </c>
      <c r="N40" s="824"/>
    </row>
    <row r="41" spans="1:14" ht="17" thickBot="1" x14ac:dyDescent="0.25">
      <c r="B41" s="804" t="s">
        <v>24</v>
      </c>
      <c r="C41" s="811">
        <v>0</v>
      </c>
      <c r="D41" s="811">
        <v>0</v>
      </c>
      <c r="E41" s="811">
        <v>0</v>
      </c>
      <c r="F41" s="811">
        <v>0</v>
      </c>
      <c r="G41" s="811">
        <v>0</v>
      </c>
      <c r="H41" s="811">
        <v>0</v>
      </c>
      <c r="J41" s="847" t="s">
        <v>42</v>
      </c>
      <c r="K41" s="827">
        <f>F44/4</f>
        <v>0</v>
      </c>
      <c r="L41" s="827">
        <f>G44/4</f>
        <v>0</v>
      </c>
      <c r="M41" s="827">
        <f>H44/4</f>
        <v>0</v>
      </c>
      <c r="N41" s="842">
        <v>0</v>
      </c>
    </row>
    <row r="42" spans="1:14" x14ac:dyDescent="0.2">
      <c r="B42" s="804" t="s">
        <v>14</v>
      </c>
      <c r="C42" s="811">
        <v>0</v>
      </c>
      <c r="D42" s="811">
        <v>0</v>
      </c>
      <c r="E42" s="811">
        <v>0</v>
      </c>
      <c r="F42" s="811">
        <v>0</v>
      </c>
      <c r="G42" s="811">
        <v>0</v>
      </c>
      <c r="H42" s="811">
        <v>0</v>
      </c>
      <c r="J42" s="24"/>
      <c r="K42" s="760"/>
      <c r="L42" s="760"/>
      <c r="M42" s="760"/>
      <c r="N42" s="760"/>
    </row>
    <row r="43" spans="1:14" x14ac:dyDescent="0.2">
      <c r="B43" s="804" t="s">
        <v>8</v>
      </c>
      <c r="C43" s="811">
        <v>1</v>
      </c>
      <c r="D43" s="811">
        <v>0</v>
      </c>
      <c r="E43" s="811">
        <v>1</v>
      </c>
      <c r="F43" s="811">
        <v>1</v>
      </c>
      <c r="G43" s="815">
        <v>1</v>
      </c>
      <c r="H43" s="815">
        <v>1</v>
      </c>
      <c r="J43" s="24"/>
      <c r="K43" s="760"/>
      <c r="L43" s="760"/>
      <c r="M43" s="760"/>
      <c r="N43" s="760"/>
    </row>
    <row r="44" spans="1:14" x14ac:dyDescent="0.2">
      <c r="B44" s="961" t="s">
        <v>451</v>
      </c>
      <c r="C44" s="37">
        <v>0</v>
      </c>
      <c r="D44" s="37">
        <v>0</v>
      </c>
      <c r="E44" s="37">
        <v>0</v>
      </c>
      <c r="F44" s="22">
        <v>0</v>
      </c>
      <c r="G44" s="815">
        <v>0</v>
      </c>
      <c r="H44" s="815">
        <v>0</v>
      </c>
      <c r="J44" s="24"/>
    </row>
    <row r="45" spans="1:14" x14ac:dyDescent="0.2">
      <c r="J45" s="24"/>
    </row>
    <row r="46" spans="1:14" x14ac:dyDescent="0.2">
      <c r="J46" s="24"/>
    </row>
    <row r="47" spans="1:14" x14ac:dyDescent="0.2">
      <c r="G47" s="22"/>
      <c r="H47" s="22"/>
      <c r="J47" s="24"/>
    </row>
    <row r="48" spans="1:14" x14ac:dyDescent="0.2">
      <c r="J48" s="24"/>
    </row>
    <row r="49" spans="10:10" x14ac:dyDescent="0.2">
      <c r="J49" s="24"/>
    </row>
    <row r="50" spans="10:10" x14ac:dyDescent="0.2">
      <c r="J50" s="24"/>
    </row>
    <row r="51" spans="10:10" x14ac:dyDescent="0.2">
      <c r="J51" s="24"/>
    </row>
    <row r="52" spans="10:10" x14ac:dyDescent="0.2">
      <c r="J52" s="24"/>
    </row>
    <row r="53" spans="10:10" x14ac:dyDescent="0.2">
      <c r="J53" s="24"/>
    </row>
    <row r="54" spans="10:10" x14ac:dyDescent="0.2">
      <c r="J54" s="24"/>
    </row>
    <row r="55" spans="10:10" x14ac:dyDescent="0.2">
      <c r="J55" s="24"/>
    </row>
    <row r="56" spans="10:10" x14ac:dyDescent="0.2">
      <c r="J56" s="24"/>
    </row>
    <row r="57" spans="10:10" x14ac:dyDescent="0.2">
      <c r="J57" s="24"/>
    </row>
    <row r="58" spans="10:10" x14ac:dyDescent="0.2">
      <c r="J58" s="24"/>
    </row>
    <row r="59" spans="10:10" x14ac:dyDescent="0.2">
      <c r="J59" s="24"/>
    </row>
    <row r="60" spans="10:10" x14ac:dyDescent="0.2">
      <c r="J60" s="24"/>
    </row>
    <row r="61" spans="10:10" x14ac:dyDescent="0.2">
      <c r="J61" s="24"/>
    </row>
    <row r="62" spans="10:10" x14ac:dyDescent="0.2">
      <c r="J62" s="24"/>
    </row>
    <row r="63" spans="10:10" x14ac:dyDescent="0.2">
      <c r="J63" s="24"/>
    </row>
    <row r="64" spans="10:10" x14ac:dyDescent="0.2">
      <c r="J64" s="24"/>
    </row>
    <row r="65" spans="10:10" x14ac:dyDescent="0.2">
      <c r="J65" s="24"/>
    </row>
    <row r="66" spans="10:10" x14ac:dyDescent="0.2">
      <c r="J66" s="24"/>
    </row>
    <row r="67" spans="10:10" x14ac:dyDescent="0.2">
      <c r="J67" s="24"/>
    </row>
    <row r="68" spans="10:10" x14ac:dyDescent="0.2">
      <c r="J68" s="24"/>
    </row>
    <row r="69" spans="10:10" x14ac:dyDescent="0.2">
      <c r="J69" s="24"/>
    </row>
    <row r="70" spans="10:10" x14ac:dyDescent="0.2">
      <c r="J70" s="24"/>
    </row>
    <row r="71" spans="10:10" x14ac:dyDescent="0.2">
      <c r="J71" s="24"/>
    </row>
    <row r="72" spans="10:10" x14ac:dyDescent="0.2">
      <c r="J72" s="24"/>
    </row>
    <row r="73" spans="10:10" x14ac:dyDescent="0.2">
      <c r="J73" s="24"/>
    </row>
    <row r="74" spans="10:10" x14ac:dyDescent="0.2">
      <c r="J74" s="24"/>
    </row>
  </sheetData>
  <mergeCells count="39">
    <mergeCell ref="F28:H28"/>
    <mergeCell ref="F19:H20"/>
    <mergeCell ref="C24:C25"/>
    <mergeCell ref="D24:E25"/>
    <mergeCell ref="F24:H25"/>
    <mergeCell ref="D27:E27"/>
    <mergeCell ref="F27:H27"/>
    <mergeCell ref="A24:A28"/>
    <mergeCell ref="A31:A35"/>
    <mergeCell ref="A29:A30"/>
    <mergeCell ref="A3:A9"/>
    <mergeCell ref="A10:A23"/>
    <mergeCell ref="F10:H13"/>
    <mergeCell ref="F15:H17"/>
    <mergeCell ref="D1:E1"/>
    <mergeCell ref="F1:H1"/>
    <mergeCell ref="F3:H4"/>
    <mergeCell ref="F7:H9"/>
    <mergeCell ref="C3:C4"/>
    <mergeCell ref="D29:E29"/>
    <mergeCell ref="C19:C20"/>
    <mergeCell ref="D19:E20"/>
    <mergeCell ref="D28:E28"/>
    <mergeCell ref="D3:E4"/>
    <mergeCell ref="C7:C9"/>
    <mergeCell ref="D7:E9"/>
    <mergeCell ref="C10:C13"/>
    <mergeCell ref="C15:C17"/>
    <mergeCell ref="D10:E13"/>
    <mergeCell ref="D15:E17"/>
    <mergeCell ref="D32:E32"/>
    <mergeCell ref="F32:H32"/>
    <mergeCell ref="D36:E36"/>
    <mergeCell ref="F36:H36"/>
    <mergeCell ref="F29:H29"/>
    <mergeCell ref="D33:E33"/>
    <mergeCell ref="F33:H33"/>
    <mergeCell ref="D35:E35"/>
    <mergeCell ref="F35:H3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4"/>
  <sheetViews>
    <sheetView zoomScaleNormal="100" workbookViewId="0">
      <selection activeCell="L4" sqref="L4:O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5" style="1" bestFit="1" customWidth="1"/>
    <col min="4" max="4" width="8.83203125" style="1" bestFit="1" customWidth="1"/>
    <col min="5" max="5" width="11.5" style="1" bestFit="1" customWidth="1"/>
    <col min="6" max="6" width="7.83203125" customWidth="1"/>
    <col min="7" max="7" width="5.33203125" style="803" bestFit="1" customWidth="1"/>
    <col min="8" max="8" width="4.6640625" style="22" bestFit="1" customWidth="1"/>
    <col min="9" max="10" width="5.33203125" style="22" bestFit="1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</cols>
  <sheetData>
    <row r="1" spans="1:15" ht="21" thickTop="1" thickBot="1" x14ac:dyDescent="0.25">
      <c r="C1" s="309" t="s">
        <v>36</v>
      </c>
      <c r="D1" s="1012" t="s">
        <v>37</v>
      </c>
      <c r="E1" s="1013"/>
      <c r="G1" s="830" t="s">
        <v>215</v>
      </c>
      <c r="H1" s="816" t="s">
        <v>342</v>
      </c>
      <c r="I1" s="816" t="s">
        <v>36</v>
      </c>
      <c r="J1" s="841" t="s">
        <v>37</v>
      </c>
      <c r="L1" s="791" t="s">
        <v>443</v>
      </c>
      <c r="M1" s="791" t="s">
        <v>442</v>
      </c>
      <c r="N1" s="791" t="s">
        <v>444</v>
      </c>
      <c r="O1" s="791" t="s">
        <v>445</v>
      </c>
    </row>
    <row r="2" spans="1:15" ht="18" thickTop="1" thickBot="1" x14ac:dyDescent="0.25">
      <c r="C2" s="263" t="s">
        <v>186</v>
      </c>
      <c r="D2" s="115" t="s">
        <v>187</v>
      </c>
      <c r="E2" s="116" t="s">
        <v>127</v>
      </c>
      <c r="G2" s="831" t="s">
        <v>342</v>
      </c>
      <c r="H2" s="820">
        <v>0</v>
      </c>
      <c r="I2" s="820"/>
      <c r="J2" s="821"/>
      <c r="L2" s="907">
        <f>MIN(H3:H4,I4)</f>
        <v>5.4054054054054057E-2</v>
      </c>
      <c r="M2" s="907">
        <f>MAX(H3:H4,I4)</f>
        <v>0.1891891891891892</v>
      </c>
      <c r="N2" s="907">
        <f>AVERAGE(H3:H4,I4)</f>
        <v>0.14414414414414414</v>
      </c>
      <c r="O2" s="907">
        <f>MEDIAN(H3:H4,I4)</f>
        <v>0.1891891891891892</v>
      </c>
    </row>
    <row r="3" spans="1:15" x14ac:dyDescent="0.2">
      <c r="A3" s="1029" t="s">
        <v>357</v>
      </c>
      <c r="B3" s="4" t="s">
        <v>22</v>
      </c>
      <c r="C3" s="1042" t="s">
        <v>34</v>
      </c>
      <c r="D3" s="1044" t="s">
        <v>34</v>
      </c>
      <c r="E3" s="1045"/>
      <c r="G3" s="832" t="s">
        <v>36</v>
      </c>
      <c r="H3" s="823">
        <f>C38/37</f>
        <v>0.1891891891891892</v>
      </c>
      <c r="I3" s="823">
        <v>0</v>
      </c>
      <c r="J3" s="824"/>
      <c r="L3" s="907">
        <f>MIN(H8:H9,I9)</f>
        <v>0</v>
      </c>
      <c r="M3" s="907">
        <f>MAX(H8:H9,I9)</f>
        <v>0.1</v>
      </c>
      <c r="N3" s="907">
        <f>AVERAGE(H8:H9,I9)</f>
        <v>6.6666666666666666E-2</v>
      </c>
      <c r="O3" s="907">
        <f>MEDIAN(H8:H9,I9)</f>
        <v>0.1</v>
      </c>
    </row>
    <row r="4" spans="1:15" ht="17" thickBot="1" x14ac:dyDescent="0.25">
      <c r="A4" s="1030"/>
      <c r="B4" s="5" t="s">
        <v>0</v>
      </c>
      <c r="C4" s="1043"/>
      <c r="D4" s="1046"/>
      <c r="E4" s="1047"/>
      <c r="G4" s="834" t="s">
        <v>37</v>
      </c>
      <c r="H4" s="827">
        <f>D38/37</f>
        <v>0.1891891891891892</v>
      </c>
      <c r="I4" s="829">
        <f>E38/37</f>
        <v>5.4054054054054057E-2</v>
      </c>
      <c r="J4" s="842">
        <v>0</v>
      </c>
      <c r="L4" s="907">
        <f>MIN(H13:H14,I14)</f>
        <v>0.15384615384615385</v>
      </c>
      <c r="M4" s="907">
        <f>MAX(H13:H14,I14)</f>
        <v>0.30769230769230771</v>
      </c>
      <c r="N4" s="907">
        <f>AVERAGE(H13:H14,I14)</f>
        <v>0.25641025641025644</v>
      </c>
      <c r="O4" s="907">
        <f>MEDIAN(H13:H14,I14)</f>
        <v>0.30769230769230771</v>
      </c>
    </row>
    <row r="5" spans="1:15" ht="17" thickBot="1" x14ac:dyDescent="0.25">
      <c r="A5" s="1030"/>
      <c r="B5" s="5" t="s">
        <v>1</v>
      </c>
      <c r="C5" s="1043"/>
      <c r="D5" s="1046"/>
      <c r="E5" s="1047"/>
      <c r="G5" s="55"/>
      <c r="H5" s="823"/>
      <c r="I5" s="823"/>
      <c r="J5" s="823"/>
      <c r="L5" s="907">
        <f>MIN(H18:H19,I19)</f>
        <v>0</v>
      </c>
      <c r="M5" s="907">
        <f>MAX(H18:H19,I19)</f>
        <v>0.2</v>
      </c>
      <c r="N5" s="907">
        <f>AVERAGE(H18:H19,I19)</f>
        <v>0.13333333333333333</v>
      </c>
      <c r="O5" s="907">
        <f>MEDIAN(H18:H19,I19)</f>
        <v>0.2</v>
      </c>
    </row>
    <row r="6" spans="1:15" ht="17" thickBot="1" x14ac:dyDescent="0.25">
      <c r="A6" s="1030"/>
      <c r="B6" s="5" t="s">
        <v>2</v>
      </c>
      <c r="C6" s="194" t="s">
        <v>32</v>
      </c>
      <c r="D6" s="212" t="s">
        <v>32</v>
      </c>
      <c r="E6" s="195" t="s">
        <v>34</v>
      </c>
      <c r="G6" s="830" t="s">
        <v>339</v>
      </c>
      <c r="H6" s="816" t="s">
        <v>342</v>
      </c>
      <c r="I6" s="816" t="s">
        <v>36</v>
      </c>
      <c r="J6" s="841" t="s">
        <v>37</v>
      </c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</row>
    <row r="7" spans="1:15" x14ac:dyDescent="0.2">
      <c r="A7" s="1030"/>
      <c r="B7" s="5" t="s">
        <v>3</v>
      </c>
      <c r="C7" s="1043" t="s">
        <v>34</v>
      </c>
      <c r="D7" s="1046" t="s">
        <v>34</v>
      </c>
      <c r="E7" s="1047"/>
      <c r="G7" s="831" t="s">
        <v>342</v>
      </c>
      <c r="H7" s="820">
        <v>0</v>
      </c>
      <c r="I7" s="820"/>
      <c r="J7" s="821"/>
      <c r="L7" s="907">
        <f>MIN(H28:H29,I29)</f>
        <v>0</v>
      </c>
      <c r="M7" s="907">
        <f>MAX(H28:H29,I29)</f>
        <v>0.2</v>
      </c>
      <c r="N7" s="907">
        <f>AVERAGE(H28:H29,I29)</f>
        <v>0.13333333333333333</v>
      </c>
      <c r="O7" s="907">
        <f>MEDIAN(H28:H29,I29)</f>
        <v>0.2</v>
      </c>
    </row>
    <row r="8" spans="1:15" x14ac:dyDescent="0.2">
      <c r="A8" s="1030"/>
      <c r="B8" s="6" t="s">
        <v>4</v>
      </c>
      <c r="C8" s="1043"/>
      <c r="D8" s="1046"/>
      <c r="E8" s="1047"/>
      <c r="G8" s="832" t="s">
        <v>36</v>
      </c>
      <c r="H8" s="823">
        <f>C39/10</f>
        <v>0.1</v>
      </c>
      <c r="I8" s="823">
        <v>0</v>
      </c>
      <c r="J8" s="824"/>
      <c r="L8" s="907">
        <f>MIN(H33:H34,I34)</f>
        <v>0</v>
      </c>
      <c r="M8" s="907">
        <f>MAX(H33:H34,I34)</f>
        <v>0</v>
      </c>
      <c r="N8" s="907">
        <f>AVERAGE(H33:H34,I34)</f>
        <v>0</v>
      </c>
      <c r="O8" s="907">
        <f>MEDIAN(H33:H34,I34)</f>
        <v>0</v>
      </c>
    </row>
    <row r="9" spans="1:15" ht="17" thickBot="1" x14ac:dyDescent="0.25">
      <c r="A9" s="1031"/>
      <c r="B9" s="505" t="s">
        <v>123</v>
      </c>
      <c r="C9" s="1048"/>
      <c r="D9" s="1059"/>
      <c r="E9" s="1055"/>
      <c r="F9" s="11"/>
      <c r="G9" s="834" t="s">
        <v>37</v>
      </c>
      <c r="H9" s="827">
        <f>D39/10</f>
        <v>0.1</v>
      </c>
      <c r="I9" s="829">
        <f>E39/10</f>
        <v>0</v>
      </c>
      <c r="J9" s="842">
        <v>0</v>
      </c>
    </row>
    <row r="10" spans="1:15" ht="17" thickBot="1" x14ac:dyDescent="0.25">
      <c r="A10" s="1029" t="s">
        <v>5</v>
      </c>
      <c r="B10" s="732" t="s">
        <v>6</v>
      </c>
      <c r="C10" s="631" t="s">
        <v>34</v>
      </c>
      <c r="D10" s="1044" t="s">
        <v>34</v>
      </c>
      <c r="E10" s="1045"/>
      <c r="F10" s="11"/>
      <c r="G10" s="55"/>
      <c r="H10" s="823"/>
      <c r="I10" s="823"/>
      <c r="J10" s="823"/>
    </row>
    <row r="11" spans="1:15" ht="17" thickBot="1" x14ac:dyDescent="0.25">
      <c r="A11" s="1030"/>
      <c r="B11" s="733" t="s">
        <v>7</v>
      </c>
      <c r="C11" s="632" t="s">
        <v>124</v>
      </c>
      <c r="D11" s="1046" t="s">
        <v>124</v>
      </c>
      <c r="E11" s="1047"/>
      <c r="F11" s="11"/>
      <c r="G11" s="830" t="s">
        <v>337</v>
      </c>
      <c r="H11" s="816" t="s">
        <v>342</v>
      </c>
      <c r="I11" s="816" t="s">
        <v>36</v>
      </c>
      <c r="J11" s="841" t="s">
        <v>37</v>
      </c>
    </row>
    <row r="12" spans="1:15" x14ac:dyDescent="0.2">
      <c r="A12" s="1030"/>
      <c r="B12" s="733" t="s">
        <v>16</v>
      </c>
      <c r="C12" s="1043" t="s">
        <v>34</v>
      </c>
      <c r="D12" s="1046" t="s">
        <v>34</v>
      </c>
      <c r="E12" s="1047"/>
      <c r="F12" s="11"/>
      <c r="G12" s="831" t="s">
        <v>342</v>
      </c>
      <c r="H12" s="820">
        <v>0</v>
      </c>
      <c r="I12" s="820"/>
      <c r="J12" s="821"/>
    </row>
    <row r="13" spans="1:15" x14ac:dyDescent="0.2">
      <c r="A13" s="1030"/>
      <c r="B13" s="733" t="s">
        <v>26</v>
      </c>
      <c r="C13" s="1043"/>
      <c r="D13" s="1046"/>
      <c r="E13" s="1047"/>
      <c r="G13" s="832" t="s">
        <v>36</v>
      </c>
      <c r="H13" s="823">
        <f>C40/13</f>
        <v>0.30769230769230771</v>
      </c>
      <c r="I13" s="823">
        <v>0</v>
      </c>
      <c r="J13" s="824"/>
    </row>
    <row r="14" spans="1:15" ht="17" thickBot="1" x14ac:dyDescent="0.25">
      <c r="A14" s="1030"/>
      <c r="B14" s="733" t="s">
        <v>316</v>
      </c>
      <c r="C14" s="170"/>
      <c r="D14" s="168"/>
      <c r="E14" s="235"/>
      <c r="G14" s="834" t="s">
        <v>37</v>
      </c>
      <c r="H14" s="827">
        <f>D40/13</f>
        <v>0.30769230769230771</v>
      </c>
      <c r="I14" s="829">
        <f>E40/13</f>
        <v>0.15384615384615385</v>
      </c>
      <c r="J14" s="842">
        <v>0</v>
      </c>
    </row>
    <row r="15" spans="1:15" ht="17" thickBot="1" x14ac:dyDescent="0.25">
      <c r="A15" s="1030"/>
      <c r="B15" s="733" t="s">
        <v>17</v>
      </c>
      <c r="C15" s="1043" t="s">
        <v>34</v>
      </c>
      <c r="D15" s="1046" t="s">
        <v>34</v>
      </c>
      <c r="E15" s="1047"/>
      <c r="G15" s="55"/>
      <c r="H15" s="823"/>
      <c r="I15" s="823"/>
      <c r="J15" s="823"/>
    </row>
    <row r="16" spans="1:15" ht="17" thickBot="1" x14ac:dyDescent="0.25">
      <c r="A16" s="1030"/>
      <c r="B16" s="733" t="s">
        <v>253</v>
      </c>
      <c r="C16" s="1043"/>
      <c r="D16" s="1046"/>
      <c r="E16" s="1047"/>
      <c r="G16" s="830" t="s">
        <v>336</v>
      </c>
      <c r="H16" s="816" t="s">
        <v>342</v>
      </c>
      <c r="I16" s="816" t="s">
        <v>36</v>
      </c>
      <c r="J16" s="841" t="s">
        <v>37</v>
      </c>
    </row>
    <row r="17" spans="1:10" x14ac:dyDescent="0.2">
      <c r="A17" s="1030"/>
      <c r="B17" s="733" t="s">
        <v>254</v>
      </c>
      <c r="C17" s="1043"/>
      <c r="D17" s="1046"/>
      <c r="E17" s="1047"/>
      <c r="G17" s="831" t="s">
        <v>342</v>
      </c>
      <c r="H17" s="820">
        <v>0</v>
      </c>
      <c r="I17" s="820"/>
      <c r="J17" s="821"/>
    </row>
    <row r="18" spans="1:10" x14ac:dyDescent="0.2">
      <c r="A18" s="1030"/>
      <c r="B18" s="733" t="s">
        <v>98</v>
      </c>
      <c r="C18" s="194"/>
      <c r="D18" s="168"/>
      <c r="E18" s="235"/>
      <c r="G18" s="832" t="s">
        <v>36</v>
      </c>
      <c r="H18" s="823">
        <f>C41/5</f>
        <v>0.2</v>
      </c>
      <c r="I18" s="823">
        <v>0</v>
      </c>
      <c r="J18" s="824"/>
    </row>
    <row r="19" spans="1:10" ht="17" thickBot="1" x14ac:dyDescent="0.25">
      <c r="A19" s="1030"/>
      <c r="B19" s="733" t="s">
        <v>99</v>
      </c>
      <c r="C19" s="194"/>
      <c r="D19" s="168"/>
      <c r="E19" s="235"/>
      <c r="G19" s="834" t="s">
        <v>37</v>
      </c>
      <c r="H19" s="827">
        <f>D41/5</f>
        <v>0.2</v>
      </c>
      <c r="I19" s="829">
        <f>E41/5</f>
        <v>0</v>
      </c>
      <c r="J19" s="842">
        <v>0</v>
      </c>
    </row>
    <row r="20" spans="1:10" ht="17" thickBot="1" x14ac:dyDescent="0.25">
      <c r="A20" s="1030"/>
      <c r="B20" s="734" t="s">
        <v>23</v>
      </c>
      <c r="C20" s="194" t="s">
        <v>34</v>
      </c>
      <c r="D20" s="1059" t="s">
        <v>34</v>
      </c>
      <c r="E20" s="1055"/>
      <c r="G20" s="55"/>
      <c r="H20" s="823"/>
      <c r="I20" s="823"/>
      <c r="J20" s="823"/>
    </row>
    <row r="21" spans="1:10" ht="17" thickBot="1" x14ac:dyDescent="0.25">
      <c r="A21" s="1030"/>
      <c r="B21" s="732" t="s">
        <v>10</v>
      </c>
      <c r="C21" s="198" t="s">
        <v>33</v>
      </c>
      <c r="D21" s="216" t="s">
        <v>33</v>
      </c>
      <c r="E21" s="197" t="s">
        <v>34</v>
      </c>
      <c r="G21" s="830" t="s">
        <v>334</v>
      </c>
      <c r="H21" s="816" t="s">
        <v>342</v>
      </c>
      <c r="I21" s="816" t="s">
        <v>36</v>
      </c>
      <c r="J21" s="841" t="s">
        <v>37</v>
      </c>
    </row>
    <row r="22" spans="1:10" x14ac:dyDescent="0.2">
      <c r="A22" s="1030"/>
      <c r="B22" s="736" t="s">
        <v>11</v>
      </c>
      <c r="C22" s="194"/>
      <c r="D22" s="212"/>
      <c r="E22" s="195"/>
      <c r="G22" s="831" t="s">
        <v>342</v>
      </c>
      <c r="H22" s="820">
        <v>0</v>
      </c>
      <c r="I22" s="820"/>
      <c r="J22" s="821"/>
    </row>
    <row r="23" spans="1:10" ht="16" customHeight="1" thickBot="1" x14ac:dyDescent="0.25">
      <c r="A23" s="1031"/>
      <c r="B23" s="734" t="s">
        <v>18</v>
      </c>
      <c r="C23" s="225" t="s">
        <v>33</v>
      </c>
      <c r="D23" s="158" t="s">
        <v>33</v>
      </c>
      <c r="E23" s="213" t="s">
        <v>34</v>
      </c>
      <c r="F23" s="2"/>
      <c r="G23" s="832" t="s">
        <v>36</v>
      </c>
      <c r="H23" s="822">
        <f>C42/2</f>
        <v>0</v>
      </c>
      <c r="I23" s="823">
        <v>0</v>
      </c>
      <c r="J23" s="824"/>
    </row>
    <row r="24" spans="1:10" ht="17" thickBot="1" x14ac:dyDescent="0.25">
      <c r="A24" s="1032" t="s">
        <v>24</v>
      </c>
      <c r="B24" s="4" t="s">
        <v>100</v>
      </c>
      <c r="C24" s="198"/>
      <c r="D24" s="239"/>
      <c r="E24" s="196"/>
      <c r="F24" s="2"/>
      <c r="G24" s="834" t="s">
        <v>37</v>
      </c>
      <c r="H24" s="829">
        <f>D42/2</f>
        <v>0</v>
      </c>
      <c r="I24" s="829">
        <f>E42/2</f>
        <v>0</v>
      </c>
      <c r="J24" s="842">
        <v>0</v>
      </c>
    </row>
    <row r="25" spans="1:10" ht="17" thickBot="1" x14ac:dyDescent="0.25">
      <c r="A25" s="1034"/>
      <c r="B25" s="7" t="s">
        <v>27</v>
      </c>
      <c r="C25" s="194" t="s">
        <v>32</v>
      </c>
      <c r="D25" s="234" t="s">
        <v>32</v>
      </c>
      <c r="E25" s="188" t="s">
        <v>34</v>
      </c>
      <c r="F25" s="2"/>
      <c r="G25" s="55"/>
      <c r="H25" s="823"/>
      <c r="I25" s="823"/>
      <c r="J25" s="823"/>
    </row>
    <row r="26" spans="1:10" ht="17" customHeight="1" thickBot="1" x14ac:dyDescent="0.25">
      <c r="A26" s="1034"/>
      <c r="B26" s="794" t="s">
        <v>101</v>
      </c>
      <c r="C26" s="225" t="s">
        <v>34</v>
      </c>
      <c r="D26" s="1017" t="s">
        <v>34</v>
      </c>
      <c r="E26" s="1018"/>
      <c r="G26" s="830" t="s">
        <v>338</v>
      </c>
      <c r="H26" s="816" t="s">
        <v>342</v>
      </c>
      <c r="I26" s="816" t="s">
        <v>36</v>
      </c>
      <c r="J26" s="841" t="s">
        <v>37</v>
      </c>
    </row>
    <row r="27" spans="1:10" ht="17" thickBot="1" x14ac:dyDescent="0.25">
      <c r="A27" s="1034"/>
      <c r="B27" s="795" t="s">
        <v>12</v>
      </c>
      <c r="C27" s="198" t="s">
        <v>34</v>
      </c>
      <c r="D27" s="1065" t="s">
        <v>34</v>
      </c>
      <c r="E27" s="1066"/>
      <c r="F27" s="3"/>
      <c r="G27" s="831" t="s">
        <v>342</v>
      </c>
      <c r="H27" s="820">
        <v>0</v>
      </c>
      <c r="I27" s="820"/>
      <c r="J27" s="821"/>
    </row>
    <row r="28" spans="1:10" ht="17" thickBot="1" x14ac:dyDescent="0.25">
      <c r="A28" s="1034"/>
      <c r="B28" s="800" t="s">
        <v>25</v>
      </c>
      <c r="C28" s="219"/>
      <c r="D28" s="160"/>
      <c r="E28" s="187"/>
      <c r="G28" s="832" t="s">
        <v>36</v>
      </c>
      <c r="H28" s="823">
        <f>C43/5</f>
        <v>0.2</v>
      </c>
      <c r="I28" s="823">
        <v>0</v>
      </c>
      <c r="J28" s="824"/>
    </row>
    <row r="29" spans="1:10" ht="17" thickBot="1" x14ac:dyDescent="0.25">
      <c r="A29" s="1032" t="s">
        <v>14</v>
      </c>
      <c r="B29" s="797" t="s">
        <v>14</v>
      </c>
      <c r="C29" s="753" t="s">
        <v>32</v>
      </c>
      <c r="D29" s="762" t="s">
        <v>32</v>
      </c>
      <c r="E29" s="192" t="s">
        <v>32</v>
      </c>
      <c r="G29" s="834" t="s">
        <v>37</v>
      </c>
      <c r="H29" s="827">
        <f>D43/5</f>
        <v>0.2</v>
      </c>
      <c r="I29" s="829">
        <f>E43/5</f>
        <v>0</v>
      </c>
      <c r="J29" s="842">
        <v>0</v>
      </c>
    </row>
    <row r="30" spans="1:10" ht="17" thickBot="1" x14ac:dyDescent="0.25">
      <c r="A30" s="1033"/>
      <c r="B30" s="798" t="s">
        <v>15</v>
      </c>
      <c r="C30" s="756" t="s">
        <v>34</v>
      </c>
      <c r="D30" s="1017" t="s">
        <v>34</v>
      </c>
      <c r="E30" s="1016"/>
      <c r="G30" s="55"/>
      <c r="H30" s="823"/>
      <c r="I30" s="823"/>
      <c r="J30" s="823"/>
    </row>
    <row r="31" spans="1:10" ht="17" thickBot="1" x14ac:dyDescent="0.25">
      <c r="A31" s="1029" t="s">
        <v>8</v>
      </c>
      <c r="B31" s="731" t="s">
        <v>9</v>
      </c>
      <c r="C31" s="754" t="s">
        <v>33</v>
      </c>
      <c r="D31" s="212" t="s">
        <v>33</v>
      </c>
      <c r="E31" s="197" t="s">
        <v>34</v>
      </c>
      <c r="G31" s="835" t="s">
        <v>342</v>
      </c>
      <c r="H31" s="844" t="s">
        <v>342</v>
      </c>
      <c r="I31" s="844" t="s">
        <v>36</v>
      </c>
      <c r="J31" s="813" t="s">
        <v>37</v>
      </c>
    </row>
    <row r="32" spans="1:10" x14ac:dyDescent="0.2">
      <c r="A32" s="1030"/>
      <c r="B32" s="731" t="s">
        <v>19</v>
      </c>
      <c r="C32" s="194" t="s">
        <v>34</v>
      </c>
      <c r="D32" s="1046" t="s">
        <v>34</v>
      </c>
      <c r="E32" s="1047"/>
      <c r="G32" s="835" t="s">
        <v>342</v>
      </c>
      <c r="H32" s="820">
        <v>0</v>
      </c>
      <c r="I32" s="820"/>
      <c r="J32" s="821"/>
    </row>
    <row r="33" spans="1:15" x14ac:dyDescent="0.2">
      <c r="A33" s="1030"/>
      <c r="B33" s="47" t="s">
        <v>20</v>
      </c>
      <c r="C33" s="194" t="s">
        <v>34</v>
      </c>
      <c r="D33" s="1046" t="s">
        <v>34</v>
      </c>
      <c r="E33" s="1047"/>
      <c r="G33" s="845" t="s">
        <v>36</v>
      </c>
      <c r="H33" s="823">
        <f>C44/4</f>
        <v>0</v>
      </c>
      <c r="I33" s="823">
        <v>0</v>
      </c>
      <c r="J33" s="824"/>
    </row>
    <row r="34" spans="1:15" ht="17" thickBot="1" x14ac:dyDescent="0.25">
      <c r="A34" s="1030"/>
      <c r="B34" s="7" t="s">
        <v>21</v>
      </c>
      <c r="C34" s="194" t="s">
        <v>34</v>
      </c>
      <c r="D34" s="1046" t="s">
        <v>34</v>
      </c>
      <c r="E34" s="1047"/>
      <c r="G34" s="847" t="s">
        <v>37</v>
      </c>
      <c r="H34" s="827">
        <f>D44/4</f>
        <v>0</v>
      </c>
      <c r="I34" s="827">
        <f>E44/4</f>
        <v>0</v>
      </c>
      <c r="J34" s="842">
        <v>0</v>
      </c>
    </row>
    <row r="35" spans="1:15" ht="17" thickBot="1" x14ac:dyDescent="0.25">
      <c r="A35" s="1031"/>
      <c r="B35" s="8" t="s">
        <v>13</v>
      </c>
      <c r="C35" s="225"/>
      <c r="D35" s="158"/>
      <c r="E35" s="213"/>
      <c r="G35" s="68"/>
      <c r="H35" s="760"/>
      <c r="I35" s="760"/>
      <c r="J35" s="760"/>
    </row>
    <row r="36" spans="1:15" ht="21" thickTop="1" thickBot="1" x14ac:dyDescent="0.25">
      <c r="A36" s="799"/>
      <c r="C36" s="226" t="s">
        <v>36</v>
      </c>
      <c r="D36" s="1009" t="s">
        <v>37</v>
      </c>
      <c r="E36" s="1010"/>
      <c r="G36" s="55"/>
      <c r="H36" s="839"/>
      <c r="I36" s="839"/>
      <c r="J36" s="839"/>
    </row>
    <row r="37" spans="1:15" x14ac:dyDescent="0.2">
      <c r="G37" s="55"/>
      <c r="H37" s="840"/>
      <c r="I37" s="840"/>
      <c r="J37" s="840"/>
    </row>
    <row r="38" spans="1:15" x14ac:dyDescent="0.2">
      <c r="B38" s="804" t="s">
        <v>215</v>
      </c>
      <c r="C38" s="1">
        <v>7</v>
      </c>
      <c r="D38" s="1">
        <v>7</v>
      </c>
      <c r="E38" s="1">
        <v>2</v>
      </c>
      <c r="G38" s="843"/>
      <c r="H38" s="823"/>
      <c r="I38" s="823"/>
      <c r="J38" s="823"/>
    </row>
    <row r="39" spans="1:15" x14ac:dyDescent="0.2">
      <c r="B39" s="804" t="s">
        <v>357</v>
      </c>
      <c r="C39" s="1">
        <v>1</v>
      </c>
      <c r="D39" s="1">
        <v>1</v>
      </c>
      <c r="E39" s="1">
        <v>0</v>
      </c>
      <c r="G39" s="55"/>
      <c r="H39" s="823"/>
      <c r="I39" s="823"/>
      <c r="J39" s="823"/>
    </row>
    <row r="40" spans="1:15" x14ac:dyDescent="0.2">
      <c r="B40" s="804" t="s">
        <v>5</v>
      </c>
      <c r="C40" s="1">
        <v>4</v>
      </c>
      <c r="D40" s="1">
        <v>4</v>
      </c>
      <c r="E40" s="1">
        <v>2</v>
      </c>
      <c r="G40" s="55"/>
      <c r="H40" s="823"/>
      <c r="I40" s="823"/>
      <c r="J40" s="823"/>
    </row>
    <row r="41" spans="1:15" x14ac:dyDescent="0.2">
      <c r="B41" s="804" t="s">
        <v>24</v>
      </c>
      <c r="C41" s="1">
        <v>1</v>
      </c>
      <c r="D41" s="1">
        <v>1</v>
      </c>
      <c r="E41" s="1">
        <v>0</v>
      </c>
      <c r="F41" s="17"/>
      <c r="G41" s="55"/>
      <c r="H41" s="823"/>
      <c r="I41" s="823"/>
      <c r="J41" s="823"/>
      <c r="N41" s="17"/>
      <c r="O41" s="17"/>
    </row>
    <row r="42" spans="1:15" x14ac:dyDescent="0.2">
      <c r="B42" s="804" t="s">
        <v>14</v>
      </c>
      <c r="C42" s="1">
        <v>0</v>
      </c>
      <c r="D42" s="1">
        <v>0</v>
      </c>
      <c r="E42" s="1">
        <v>0</v>
      </c>
      <c r="F42" s="17"/>
      <c r="G42" s="24"/>
      <c r="H42" s="760"/>
      <c r="I42" s="760"/>
      <c r="J42" s="760"/>
      <c r="N42" s="17"/>
      <c r="O42" s="17"/>
    </row>
    <row r="43" spans="1:15" x14ac:dyDescent="0.2">
      <c r="B43" s="804" t="s">
        <v>8</v>
      </c>
      <c r="C43" s="1">
        <v>1</v>
      </c>
      <c r="D43" s="1">
        <v>1</v>
      </c>
      <c r="E43" s="1">
        <v>0</v>
      </c>
      <c r="G43" s="24"/>
    </row>
    <row r="44" spans="1:15" x14ac:dyDescent="0.2">
      <c r="B44" s="961" t="s">
        <v>451</v>
      </c>
      <c r="C44" s="37">
        <v>0</v>
      </c>
      <c r="D44" s="37">
        <v>0</v>
      </c>
      <c r="E44" s="37">
        <v>0</v>
      </c>
      <c r="G44" s="24"/>
    </row>
    <row r="45" spans="1:15" x14ac:dyDescent="0.2">
      <c r="G45" s="24"/>
    </row>
    <row r="46" spans="1:15" x14ac:dyDescent="0.2">
      <c r="G46" s="24"/>
    </row>
    <row r="47" spans="1:15" x14ac:dyDescent="0.2">
      <c r="G47" s="24"/>
    </row>
    <row r="48" spans="1:15" x14ac:dyDescent="0.2">
      <c r="G48" s="24"/>
    </row>
    <row r="49" spans="7:7" x14ac:dyDescent="0.2">
      <c r="G49" s="24"/>
    </row>
    <row r="50" spans="7:7" x14ac:dyDescent="0.2">
      <c r="G50" s="24"/>
    </row>
    <row r="51" spans="7:7" x14ac:dyDescent="0.2">
      <c r="G51" s="24"/>
    </row>
    <row r="52" spans="7:7" x14ac:dyDescent="0.2">
      <c r="G52" s="24"/>
    </row>
    <row r="53" spans="7:7" x14ac:dyDescent="0.2">
      <c r="G53" s="24"/>
    </row>
    <row r="54" spans="7:7" x14ac:dyDescent="0.2">
      <c r="G54" s="24"/>
    </row>
    <row r="55" spans="7:7" x14ac:dyDescent="0.2">
      <c r="G55" s="24"/>
    </row>
    <row r="56" spans="7:7" x14ac:dyDescent="0.2">
      <c r="G56" s="24"/>
    </row>
    <row r="57" spans="7:7" x14ac:dyDescent="0.2">
      <c r="G57" s="24"/>
    </row>
    <row r="58" spans="7:7" x14ac:dyDescent="0.2">
      <c r="G58" s="24"/>
    </row>
    <row r="59" spans="7:7" x14ac:dyDescent="0.2">
      <c r="G59" s="24"/>
    </row>
    <row r="60" spans="7:7" x14ac:dyDescent="0.2">
      <c r="G60" s="24"/>
    </row>
    <row r="61" spans="7:7" x14ac:dyDescent="0.2">
      <c r="G61" s="24"/>
    </row>
    <row r="62" spans="7:7" x14ac:dyDescent="0.2">
      <c r="G62" s="24"/>
    </row>
    <row r="63" spans="7:7" x14ac:dyDescent="0.2">
      <c r="G63" s="24"/>
    </row>
    <row r="64" spans="7:7" x14ac:dyDescent="0.2">
      <c r="G64" s="24"/>
    </row>
    <row r="65" spans="7:7" x14ac:dyDescent="0.2">
      <c r="G65" s="24"/>
    </row>
    <row r="66" spans="7:7" x14ac:dyDescent="0.2">
      <c r="G66" s="24"/>
    </row>
    <row r="67" spans="7:7" x14ac:dyDescent="0.2">
      <c r="G67" s="24"/>
    </row>
    <row r="68" spans="7:7" x14ac:dyDescent="0.2">
      <c r="G68" s="24"/>
    </row>
    <row r="69" spans="7:7" x14ac:dyDescent="0.2">
      <c r="G69" s="24"/>
    </row>
    <row r="70" spans="7:7" x14ac:dyDescent="0.2">
      <c r="G70" s="24"/>
    </row>
    <row r="71" spans="7:7" x14ac:dyDescent="0.2">
      <c r="G71" s="24"/>
    </row>
    <row r="72" spans="7:7" x14ac:dyDescent="0.2">
      <c r="G72" s="24"/>
    </row>
    <row r="73" spans="7:7" x14ac:dyDescent="0.2">
      <c r="G73" s="24"/>
    </row>
    <row r="74" spans="7:7" x14ac:dyDescent="0.2">
      <c r="G74" s="24"/>
    </row>
  </sheetData>
  <mergeCells count="24">
    <mergeCell ref="A31:A35"/>
    <mergeCell ref="A29:A30"/>
    <mergeCell ref="C3:C5"/>
    <mergeCell ref="D3:E5"/>
    <mergeCell ref="A24:A28"/>
    <mergeCell ref="A3:A9"/>
    <mergeCell ref="A10:A23"/>
    <mergeCell ref="C7:C9"/>
    <mergeCell ref="C12:C13"/>
    <mergeCell ref="C15:C17"/>
    <mergeCell ref="D1:E1"/>
    <mergeCell ref="D36:E36"/>
    <mergeCell ref="D26:E26"/>
    <mergeCell ref="D27:E27"/>
    <mergeCell ref="D30:E30"/>
    <mergeCell ref="D32:E32"/>
    <mergeCell ref="D34:E34"/>
    <mergeCell ref="D33:E33"/>
    <mergeCell ref="D7:E9"/>
    <mergeCell ref="D20:E20"/>
    <mergeCell ref="D10:E10"/>
    <mergeCell ref="D11:E11"/>
    <mergeCell ref="D12:E13"/>
    <mergeCell ref="D15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74"/>
  <sheetViews>
    <sheetView topLeftCell="B1" zoomScaleNormal="100" workbookViewId="0">
      <selection activeCell="P8" sqref="P8:S8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4" style="1" bestFit="1" customWidth="1"/>
    <col min="4" max="4" width="11.5" style="1" bestFit="1" customWidth="1"/>
    <col min="5" max="5" width="15.5" style="1" bestFit="1" customWidth="1"/>
    <col min="6" max="6" width="11.5" style="1" bestFit="1" customWidth="1"/>
    <col min="7" max="7" width="15.5" bestFit="1" customWidth="1"/>
    <col min="8" max="8" width="12.83203125" bestFit="1" customWidth="1"/>
    <col min="9" max="9" width="7.83203125" customWidth="1"/>
    <col min="10" max="10" width="8.83203125" style="803" bestFit="1" customWidth="1"/>
    <col min="11" max="11" width="5" style="22" bestFit="1" customWidth="1"/>
    <col min="12" max="12" width="8.83203125" style="22" bestFit="1" customWidth="1"/>
    <col min="13" max="14" width="6.5" style="22" bestFit="1" customWidth="1"/>
    <col min="16" max="17" width="4.6640625" bestFit="1" customWidth="1"/>
    <col min="18" max="18" width="6.33203125" bestFit="1" customWidth="1"/>
    <col min="19" max="19" width="8.33203125" bestFit="1" customWidth="1"/>
  </cols>
  <sheetData>
    <row r="1" spans="1:19" ht="21" thickTop="1" thickBot="1" x14ac:dyDescent="0.25">
      <c r="C1" s="309" t="s">
        <v>53</v>
      </c>
      <c r="D1" s="1012" t="s">
        <v>102</v>
      </c>
      <c r="E1" s="1013"/>
      <c r="F1" s="1068" t="s">
        <v>96</v>
      </c>
      <c r="G1" s="1069"/>
      <c r="H1" s="1070"/>
      <c r="J1" s="830" t="s">
        <v>215</v>
      </c>
      <c r="K1" s="816" t="s">
        <v>343</v>
      </c>
      <c r="L1" s="816" t="s">
        <v>53</v>
      </c>
      <c r="M1" s="816" t="s">
        <v>102</v>
      </c>
      <c r="N1" s="810" t="s">
        <v>96</v>
      </c>
      <c r="P1" s="791" t="s">
        <v>443</v>
      </c>
      <c r="Q1" s="791" t="s">
        <v>442</v>
      </c>
      <c r="R1" s="791" t="s">
        <v>444</v>
      </c>
      <c r="S1" s="791" t="s">
        <v>445</v>
      </c>
    </row>
    <row r="2" spans="1:19" ht="18" thickTop="1" thickBot="1" x14ac:dyDescent="0.25">
      <c r="C2" s="177" t="s">
        <v>189</v>
      </c>
      <c r="D2" s="115" t="s">
        <v>190</v>
      </c>
      <c r="E2" s="116" t="s">
        <v>191</v>
      </c>
      <c r="F2" s="313" t="s">
        <v>194</v>
      </c>
      <c r="G2" s="312" t="s">
        <v>192</v>
      </c>
      <c r="H2" s="345" t="s">
        <v>193</v>
      </c>
      <c r="J2" s="831" t="s">
        <v>343</v>
      </c>
      <c r="K2" s="820">
        <v>0</v>
      </c>
      <c r="L2" s="820"/>
      <c r="M2" s="820"/>
      <c r="N2" s="821"/>
      <c r="P2" s="907">
        <f>MIN(K3:K5,L4:L5,M5)</f>
        <v>0.16216216216216217</v>
      </c>
      <c r="Q2" s="907">
        <f>MAX(K3:K5,L4:L5,M5)</f>
        <v>0.27027027027027029</v>
      </c>
      <c r="R2" s="907">
        <f>AVERAGE(K3:K5,L4:L5,M5)</f>
        <v>0.24324324324324328</v>
      </c>
      <c r="S2" s="907">
        <f>MEDIAN(K3:K5,L4:L5,M5)</f>
        <v>0.2567567567567568</v>
      </c>
    </row>
    <row r="3" spans="1:19" x14ac:dyDescent="0.2">
      <c r="A3" s="1029" t="s">
        <v>357</v>
      </c>
      <c r="B3" s="4" t="s">
        <v>22</v>
      </c>
      <c r="C3" s="1042" t="s">
        <v>34</v>
      </c>
      <c r="D3" s="1044" t="s">
        <v>34</v>
      </c>
      <c r="E3" s="1045"/>
      <c r="F3" s="1044" t="s">
        <v>34</v>
      </c>
      <c r="G3" s="1053"/>
      <c r="H3" s="1045"/>
      <c r="J3" s="832" t="s">
        <v>53</v>
      </c>
      <c r="K3" s="823">
        <f>C38/37</f>
        <v>0.27027027027027029</v>
      </c>
      <c r="L3" s="823">
        <v>0</v>
      </c>
      <c r="M3" s="823"/>
      <c r="N3" s="824"/>
      <c r="P3" s="907">
        <f>MIN(K9:K11,L10:L11,M11)</f>
        <v>0</v>
      </c>
      <c r="Q3" s="907">
        <f>MAX(K9:K11,L10:L11,M11)</f>
        <v>0</v>
      </c>
      <c r="R3" s="907">
        <f>AVERAGE(K9:K11,L10:L11,M11)</f>
        <v>0</v>
      </c>
      <c r="S3" s="907">
        <f>MEDIAN(K9:K11,L10:L11,M11)</f>
        <v>0</v>
      </c>
    </row>
    <row r="4" spans="1:19" x14ac:dyDescent="0.2">
      <c r="A4" s="1030"/>
      <c r="B4" s="5" t="s">
        <v>0</v>
      </c>
      <c r="C4" s="1043"/>
      <c r="D4" s="1046"/>
      <c r="E4" s="1047"/>
      <c r="F4" s="1046"/>
      <c r="G4" s="1051"/>
      <c r="H4" s="1047"/>
      <c r="J4" s="833" t="s">
        <v>102</v>
      </c>
      <c r="K4" s="823">
        <f>D38/37</f>
        <v>0.24324324324324326</v>
      </c>
      <c r="L4" s="823">
        <f>E38/37</f>
        <v>0.27027027027027029</v>
      </c>
      <c r="M4" s="823">
        <v>0</v>
      </c>
      <c r="N4" s="824"/>
      <c r="P4" s="907">
        <f>MIN(K15:K17,L16:L17,M17)</f>
        <v>0.15384615384615385</v>
      </c>
      <c r="Q4" s="907">
        <f>MAX(K15:K17,L16:L17,M17)</f>
        <v>0.15384615384615385</v>
      </c>
      <c r="R4" s="907">
        <f>AVERAGE(K15:K17,L16:L17,M17)</f>
        <v>0.15384615384615385</v>
      </c>
      <c r="S4" s="907">
        <f>MEDIAN(K15:K17,L16:L17,M17)</f>
        <v>0.15384615384615385</v>
      </c>
    </row>
    <row r="5" spans="1:19" ht="17" thickBot="1" x14ac:dyDescent="0.25">
      <c r="A5" s="1030"/>
      <c r="B5" s="5" t="s">
        <v>1</v>
      </c>
      <c r="C5" s="279"/>
      <c r="D5" s="271"/>
      <c r="E5" s="288"/>
      <c r="F5" s="295"/>
      <c r="G5" s="292"/>
      <c r="H5" s="280"/>
      <c r="J5" s="834" t="s">
        <v>96</v>
      </c>
      <c r="K5" s="827">
        <f>F38/37</f>
        <v>0.24324324324324326</v>
      </c>
      <c r="L5" s="827">
        <f>G38/37</f>
        <v>0.27027027027027029</v>
      </c>
      <c r="M5" s="829">
        <f>H38/37</f>
        <v>0.16216216216216217</v>
      </c>
      <c r="N5" s="828">
        <v>0</v>
      </c>
      <c r="P5" s="907">
        <f>MIN(K21:K23,L22:L23,M23)</f>
        <v>0</v>
      </c>
      <c r="Q5" s="907">
        <f>MAX(K21:K23,L22:L23,M23)</f>
        <v>0.6</v>
      </c>
      <c r="R5" s="907">
        <f>AVERAGE(K21:K23,L22:L23,M23)</f>
        <v>0.5</v>
      </c>
      <c r="S5" s="907">
        <f>MEDIAN(K21:K23,L22:L23,M23)</f>
        <v>0.6</v>
      </c>
    </row>
    <row r="6" spans="1:19" ht="17" thickBot="1" x14ac:dyDescent="0.25">
      <c r="A6" s="1030"/>
      <c r="B6" s="5" t="s">
        <v>2</v>
      </c>
      <c r="C6" s="279"/>
      <c r="D6" s="271"/>
      <c r="E6" s="288"/>
      <c r="F6" s="295"/>
      <c r="G6" s="292"/>
      <c r="H6" s="280"/>
      <c r="J6" s="55"/>
      <c r="K6" s="823"/>
      <c r="L6" s="823"/>
      <c r="M6" s="823"/>
      <c r="N6" s="822"/>
      <c r="P6" s="907">
        <f>MIN(K27:K29,L28:L29,M29)</f>
        <v>0</v>
      </c>
      <c r="Q6" s="907">
        <f>MAX(K27:K29,L28:L29,M29)</f>
        <v>0</v>
      </c>
      <c r="R6" s="907">
        <f>AVERAGE(K27:K29,L28:L29,M29)</f>
        <v>0</v>
      </c>
      <c r="S6" s="907">
        <f>MEDIAN(K27:K29,L28:L29,M29)</f>
        <v>0</v>
      </c>
    </row>
    <row r="7" spans="1:19" ht="17" thickBot="1" x14ac:dyDescent="0.25">
      <c r="A7" s="1030"/>
      <c r="B7" s="5" t="s">
        <v>3</v>
      </c>
      <c r="C7" s="1043" t="s">
        <v>34</v>
      </c>
      <c r="D7" s="1046" t="s">
        <v>34</v>
      </c>
      <c r="E7" s="1047"/>
      <c r="F7" s="1046" t="s">
        <v>34</v>
      </c>
      <c r="G7" s="1051"/>
      <c r="H7" s="1047"/>
      <c r="J7" s="835" t="s">
        <v>339</v>
      </c>
      <c r="K7" s="844" t="s">
        <v>343</v>
      </c>
      <c r="L7" s="844" t="s">
        <v>53</v>
      </c>
      <c r="M7" s="844" t="s">
        <v>102</v>
      </c>
      <c r="N7" s="813" t="s">
        <v>96</v>
      </c>
      <c r="P7" s="907">
        <f>MIN(K33:K35,L34:L35,M35)</f>
        <v>0.2</v>
      </c>
      <c r="Q7" s="907">
        <f>MAX(K33:K35,L34:L35,M35)</f>
        <v>0.4</v>
      </c>
      <c r="R7" s="907">
        <f>AVERAGE(K33:K35,L34:L35,M35)</f>
        <v>0.3</v>
      </c>
      <c r="S7" s="907">
        <f>MEDIAN(K33:K35,L34:L35,M35)</f>
        <v>0.30000000000000004</v>
      </c>
    </row>
    <row r="8" spans="1:19" x14ac:dyDescent="0.2">
      <c r="A8" s="1030"/>
      <c r="B8" s="6" t="s">
        <v>4</v>
      </c>
      <c r="C8" s="1043"/>
      <c r="D8" s="1046"/>
      <c r="E8" s="1047"/>
      <c r="F8" s="1046"/>
      <c r="G8" s="1051"/>
      <c r="H8" s="1047"/>
      <c r="J8" s="835" t="s">
        <v>343</v>
      </c>
      <c r="K8" s="820">
        <v>0</v>
      </c>
      <c r="L8" s="820"/>
      <c r="M8" s="820"/>
      <c r="N8" s="821"/>
      <c r="P8" s="907">
        <f>MIN(K39:K41,L40:L41,M41)</f>
        <v>0.75</v>
      </c>
      <c r="Q8" s="907">
        <f>MAX(K39:K41,L40:L41,M41)</f>
        <v>0.75</v>
      </c>
      <c r="R8" s="907">
        <f>AVERAGE(K39:K41,L40:L41,M41)</f>
        <v>0.75</v>
      </c>
      <c r="S8" s="907">
        <f>MEDIAN(K39:K41,L40:L41,M41)</f>
        <v>0.75</v>
      </c>
    </row>
    <row r="9" spans="1:19" ht="17" thickBot="1" x14ac:dyDescent="0.25">
      <c r="A9" s="1031"/>
      <c r="B9" s="505" t="s">
        <v>123</v>
      </c>
      <c r="C9" s="1048"/>
      <c r="D9" s="1059"/>
      <c r="E9" s="1055"/>
      <c r="F9" s="1059"/>
      <c r="G9" s="1060"/>
      <c r="H9" s="1055"/>
      <c r="J9" s="845" t="s">
        <v>53</v>
      </c>
      <c r="K9" s="823">
        <f>C39/10</f>
        <v>0</v>
      </c>
      <c r="L9" s="823">
        <v>0</v>
      </c>
      <c r="M9" s="823"/>
      <c r="N9" s="824"/>
    </row>
    <row r="10" spans="1:19" x14ac:dyDescent="0.2">
      <c r="A10" s="1029" t="s">
        <v>5</v>
      </c>
      <c r="B10" s="732" t="s">
        <v>6</v>
      </c>
      <c r="C10" s="1042" t="s">
        <v>34</v>
      </c>
      <c r="D10" s="1044" t="s">
        <v>34</v>
      </c>
      <c r="E10" s="1045"/>
      <c r="F10" s="1044" t="s">
        <v>34</v>
      </c>
      <c r="G10" s="1053"/>
      <c r="H10" s="1045"/>
      <c r="J10" s="846" t="s">
        <v>102</v>
      </c>
      <c r="K10" s="823">
        <f>D39/10</f>
        <v>0</v>
      </c>
      <c r="L10" s="823">
        <f>E39/10</f>
        <v>0</v>
      </c>
      <c r="M10" s="823">
        <v>0</v>
      </c>
      <c r="N10" s="824"/>
    </row>
    <row r="11" spans="1:19" ht="17" thickBot="1" x14ac:dyDescent="0.25">
      <c r="A11" s="1030"/>
      <c r="B11" s="733" t="s">
        <v>7</v>
      </c>
      <c r="C11" s="1043"/>
      <c r="D11" s="1046"/>
      <c r="E11" s="1047"/>
      <c r="F11" s="1046"/>
      <c r="G11" s="1051"/>
      <c r="H11" s="1047"/>
      <c r="J11" s="847" t="s">
        <v>96</v>
      </c>
      <c r="K11" s="827">
        <f>F39/10</f>
        <v>0</v>
      </c>
      <c r="L11" s="827">
        <f>G39/10</f>
        <v>0</v>
      </c>
      <c r="M11" s="827">
        <f>H39/10</f>
        <v>0</v>
      </c>
      <c r="N11" s="842">
        <v>0</v>
      </c>
    </row>
    <row r="12" spans="1:19" ht="17" thickBot="1" x14ac:dyDescent="0.25">
      <c r="A12" s="1030"/>
      <c r="B12" s="733" t="s">
        <v>16</v>
      </c>
      <c r="C12" s="1043"/>
      <c r="D12" s="1046"/>
      <c r="E12" s="1047"/>
      <c r="F12" s="1046"/>
      <c r="G12" s="1051"/>
      <c r="H12" s="1047"/>
      <c r="J12" s="55"/>
      <c r="K12" s="823"/>
      <c r="L12" s="823"/>
      <c r="M12" s="823"/>
      <c r="N12" s="822"/>
    </row>
    <row r="13" spans="1:19" ht="17" thickBot="1" x14ac:dyDescent="0.25">
      <c r="A13" s="1030"/>
      <c r="B13" s="733" t="s">
        <v>26</v>
      </c>
      <c r="C13" s="1043"/>
      <c r="D13" s="1046"/>
      <c r="E13" s="1047"/>
      <c r="F13" s="1046"/>
      <c r="G13" s="1051"/>
      <c r="H13" s="1047"/>
      <c r="J13" s="835" t="s">
        <v>337</v>
      </c>
      <c r="K13" s="844" t="s">
        <v>343</v>
      </c>
      <c r="L13" s="844" t="s">
        <v>53</v>
      </c>
      <c r="M13" s="844" t="s">
        <v>102</v>
      </c>
      <c r="N13" s="813" t="s">
        <v>96</v>
      </c>
    </row>
    <row r="14" spans="1:19" x14ac:dyDescent="0.2">
      <c r="A14" s="1030"/>
      <c r="B14" s="733" t="s">
        <v>316</v>
      </c>
      <c r="C14" s="1043"/>
      <c r="D14" s="1046"/>
      <c r="E14" s="1047"/>
      <c r="F14" s="1046"/>
      <c r="G14" s="1051"/>
      <c r="H14" s="1047"/>
      <c r="J14" s="835" t="s">
        <v>343</v>
      </c>
      <c r="K14" s="820">
        <v>0</v>
      </c>
      <c r="L14" s="820"/>
      <c r="M14" s="820"/>
      <c r="N14" s="821"/>
    </row>
    <row r="15" spans="1:19" x14ac:dyDescent="0.2">
      <c r="A15" s="1030"/>
      <c r="B15" s="733" t="s">
        <v>17</v>
      </c>
      <c r="C15" s="1043"/>
      <c r="D15" s="1046"/>
      <c r="E15" s="1047"/>
      <c r="F15" s="1046"/>
      <c r="G15" s="1051"/>
      <c r="H15" s="1047"/>
      <c r="J15" s="845" t="s">
        <v>53</v>
      </c>
      <c r="K15" s="823">
        <f>C40/13</f>
        <v>0.15384615384615385</v>
      </c>
      <c r="L15" s="823">
        <v>0</v>
      </c>
      <c r="M15" s="823"/>
      <c r="N15" s="824"/>
    </row>
    <row r="16" spans="1:19" x14ac:dyDescent="0.2">
      <c r="A16" s="1030"/>
      <c r="B16" s="733" t="s">
        <v>253</v>
      </c>
      <c r="C16" s="1043"/>
      <c r="D16" s="1046"/>
      <c r="E16" s="1047"/>
      <c r="F16" s="1046"/>
      <c r="G16" s="1051"/>
      <c r="H16" s="1047"/>
      <c r="J16" s="846" t="s">
        <v>102</v>
      </c>
      <c r="K16" s="823">
        <f>D40/13</f>
        <v>0.15384615384615385</v>
      </c>
      <c r="L16" s="823">
        <f>E40/13</f>
        <v>0.15384615384615385</v>
      </c>
      <c r="M16" s="823">
        <v>0</v>
      </c>
      <c r="N16" s="824"/>
    </row>
    <row r="17" spans="1:14" ht="17" thickBot="1" x14ac:dyDescent="0.25">
      <c r="A17" s="1030"/>
      <c r="B17" s="733" t="s">
        <v>254</v>
      </c>
      <c r="C17" s="1043"/>
      <c r="D17" s="1046"/>
      <c r="E17" s="1047"/>
      <c r="F17" s="1046"/>
      <c r="G17" s="1051"/>
      <c r="H17" s="1047"/>
      <c r="J17" s="847" t="s">
        <v>96</v>
      </c>
      <c r="K17" s="827">
        <f>F40/13</f>
        <v>0.15384615384615385</v>
      </c>
      <c r="L17" s="827">
        <f>G40/13</f>
        <v>0.15384615384615385</v>
      </c>
      <c r="M17" s="827">
        <f>H40/13</f>
        <v>0.15384615384615385</v>
      </c>
      <c r="N17" s="842">
        <v>0</v>
      </c>
    </row>
    <row r="18" spans="1:14" ht="17" thickBot="1" x14ac:dyDescent="0.25">
      <c r="A18" s="1030"/>
      <c r="B18" s="733" t="s">
        <v>98</v>
      </c>
      <c r="C18" s="1043" t="s">
        <v>34</v>
      </c>
      <c r="D18" s="1046" t="s">
        <v>34</v>
      </c>
      <c r="E18" s="1047"/>
      <c r="F18" s="1046" t="s">
        <v>34</v>
      </c>
      <c r="G18" s="1051"/>
      <c r="H18" s="1047"/>
      <c r="J18" s="55"/>
      <c r="K18" s="823"/>
      <c r="L18" s="823"/>
      <c r="M18" s="823"/>
      <c r="N18" s="822"/>
    </row>
    <row r="19" spans="1:14" ht="17" thickBot="1" x14ac:dyDescent="0.25">
      <c r="A19" s="1030"/>
      <c r="B19" s="733" t="s">
        <v>99</v>
      </c>
      <c r="C19" s="1043"/>
      <c r="D19" s="1046"/>
      <c r="E19" s="1047"/>
      <c r="F19" s="1046"/>
      <c r="G19" s="1051"/>
      <c r="H19" s="1047"/>
      <c r="J19" s="830" t="s">
        <v>336</v>
      </c>
      <c r="K19" s="816" t="s">
        <v>343</v>
      </c>
      <c r="L19" s="816" t="s">
        <v>53</v>
      </c>
      <c r="M19" s="816" t="s">
        <v>102</v>
      </c>
      <c r="N19" s="810" t="s">
        <v>96</v>
      </c>
    </row>
    <row r="20" spans="1:14" ht="17" thickBot="1" x14ac:dyDescent="0.25">
      <c r="A20" s="1030"/>
      <c r="B20" s="734" t="s">
        <v>23</v>
      </c>
      <c r="C20" s="1048"/>
      <c r="D20" s="1059"/>
      <c r="E20" s="1055"/>
      <c r="F20" s="1059"/>
      <c r="G20" s="1060"/>
      <c r="H20" s="1055"/>
      <c r="J20" s="831" t="s">
        <v>343</v>
      </c>
      <c r="K20" s="820">
        <v>0</v>
      </c>
      <c r="L20" s="820"/>
      <c r="M20" s="820"/>
      <c r="N20" s="821"/>
    </row>
    <row r="21" spans="1:14" x14ac:dyDescent="0.2">
      <c r="A21" s="1030"/>
      <c r="B21" s="732" t="s">
        <v>10</v>
      </c>
      <c r="C21" s="278" t="s">
        <v>34</v>
      </c>
      <c r="D21" s="1044" t="s">
        <v>34</v>
      </c>
      <c r="E21" s="1045"/>
      <c r="F21" s="1044" t="s">
        <v>34</v>
      </c>
      <c r="G21" s="1053"/>
      <c r="H21" s="1045"/>
      <c r="J21" s="832" t="s">
        <v>53</v>
      </c>
      <c r="K21" s="823">
        <f>C41/5</f>
        <v>0.6</v>
      </c>
      <c r="L21" s="823">
        <v>0</v>
      </c>
      <c r="M21" s="823"/>
      <c r="N21" s="824"/>
    </row>
    <row r="22" spans="1:14" x14ac:dyDescent="0.2">
      <c r="A22" s="1030"/>
      <c r="B22" s="736" t="s">
        <v>11</v>
      </c>
      <c r="C22" s="279"/>
      <c r="D22" s="271"/>
      <c r="E22" s="288"/>
      <c r="F22" s="295"/>
      <c r="G22" s="292"/>
      <c r="H22" s="264"/>
      <c r="J22" s="833" t="s">
        <v>102</v>
      </c>
      <c r="K22" s="823">
        <f>D41/5</f>
        <v>0.6</v>
      </c>
      <c r="L22" s="823">
        <f>E41/5</f>
        <v>0.6</v>
      </c>
      <c r="M22" s="823">
        <v>0</v>
      </c>
      <c r="N22" s="824"/>
    </row>
    <row r="23" spans="1:14" ht="16" customHeight="1" thickBot="1" x14ac:dyDescent="0.25">
      <c r="A23" s="1031"/>
      <c r="B23" s="734" t="s">
        <v>18</v>
      </c>
      <c r="C23" s="281" t="s">
        <v>34</v>
      </c>
      <c r="D23" s="1059" t="s">
        <v>34</v>
      </c>
      <c r="E23" s="1055"/>
      <c r="F23" s="1059" t="s">
        <v>34</v>
      </c>
      <c r="G23" s="1060"/>
      <c r="H23" s="1055"/>
      <c r="J23" s="834" t="s">
        <v>96</v>
      </c>
      <c r="K23" s="827">
        <f>F41/5</f>
        <v>0.6</v>
      </c>
      <c r="L23" s="827">
        <f>G41/5</f>
        <v>0.6</v>
      </c>
      <c r="M23" s="829">
        <f>H41/5</f>
        <v>0</v>
      </c>
      <c r="N23" s="828">
        <v>0</v>
      </c>
    </row>
    <row r="24" spans="1:14" ht="17" thickBot="1" x14ac:dyDescent="0.25">
      <c r="A24" s="1032" t="s">
        <v>24</v>
      </c>
      <c r="B24" s="4" t="s">
        <v>100</v>
      </c>
      <c r="C24" s="590" t="s">
        <v>33</v>
      </c>
      <c r="D24" s="595" t="s">
        <v>33</v>
      </c>
      <c r="E24" s="587" t="s">
        <v>33</v>
      </c>
      <c r="F24" s="595" t="s">
        <v>33</v>
      </c>
      <c r="G24" s="593" t="s">
        <v>33</v>
      </c>
      <c r="H24" s="1089" t="s">
        <v>34</v>
      </c>
      <c r="J24" s="55"/>
      <c r="K24" s="823"/>
      <c r="L24" s="823"/>
      <c r="M24" s="823"/>
      <c r="N24" s="822"/>
    </row>
    <row r="25" spans="1:14" ht="17" thickBot="1" x14ac:dyDescent="0.25">
      <c r="A25" s="1034"/>
      <c r="B25" s="7" t="s">
        <v>27</v>
      </c>
      <c r="C25" s="591" t="s">
        <v>33</v>
      </c>
      <c r="D25" s="596" t="s">
        <v>33</v>
      </c>
      <c r="E25" s="588" t="s">
        <v>33</v>
      </c>
      <c r="F25" s="596" t="s">
        <v>33</v>
      </c>
      <c r="G25" s="594" t="s">
        <v>33</v>
      </c>
      <c r="H25" s="1090"/>
      <c r="I25" s="3"/>
      <c r="J25" s="835" t="s">
        <v>334</v>
      </c>
      <c r="K25" s="844" t="s">
        <v>343</v>
      </c>
      <c r="L25" s="844" t="s">
        <v>53</v>
      </c>
      <c r="M25" s="844" t="s">
        <v>102</v>
      </c>
      <c r="N25" s="813" t="s">
        <v>96</v>
      </c>
    </row>
    <row r="26" spans="1:14" ht="17" thickBot="1" x14ac:dyDescent="0.25">
      <c r="A26" s="1034"/>
      <c r="B26" s="794" t="s">
        <v>101</v>
      </c>
      <c r="C26" s="592"/>
      <c r="D26" s="597"/>
      <c r="E26" s="589"/>
      <c r="F26" s="597"/>
      <c r="G26" s="598"/>
      <c r="H26" s="712"/>
      <c r="J26" s="835" t="s">
        <v>343</v>
      </c>
      <c r="K26" s="820">
        <v>0</v>
      </c>
      <c r="L26" s="820"/>
      <c r="M26" s="820"/>
      <c r="N26" s="821"/>
    </row>
    <row r="27" spans="1:14" ht="17" thickBot="1" x14ac:dyDescent="0.25">
      <c r="A27" s="1034"/>
      <c r="B27" s="795" t="s">
        <v>12</v>
      </c>
      <c r="C27" s="278" t="s">
        <v>33</v>
      </c>
      <c r="D27" s="276" t="s">
        <v>33</v>
      </c>
      <c r="E27" s="138" t="s">
        <v>33</v>
      </c>
      <c r="F27" s="162" t="s">
        <v>33</v>
      </c>
      <c r="G27" s="49" t="s">
        <v>33</v>
      </c>
      <c r="H27" s="346" t="s">
        <v>34</v>
      </c>
      <c r="J27" s="845" t="s">
        <v>53</v>
      </c>
      <c r="K27" s="823">
        <f>C42/2</f>
        <v>0</v>
      </c>
      <c r="L27" s="823">
        <v>0</v>
      </c>
      <c r="M27" s="823"/>
      <c r="N27" s="824"/>
    </row>
    <row r="28" spans="1:14" ht="17" thickBot="1" x14ac:dyDescent="0.25">
      <c r="A28" s="1034"/>
      <c r="B28" s="800" t="s">
        <v>25</v>
      </c>
      <c r="C28" s="219"/>
      <c r="D28" s="269"/>
      <c r="E28" s="275"/>
      <c r="F28" s="162"/>
      <c r="G28" s="26"/>
      <c r="H28" s="346"/>
      <c r="J28" s="846" t="s">
        <v>102</v>
      </c>
      <c r="K28" s="823">
        <f>D42/2</f>
        <v>0</v>
      </c>
      <c r="L28" s="823">
        <f>E42/2</f>
        <v>0</v>
      </c>
      <c r="M28" s="823">
        <v>0</v>
      </c>
      <c r="N28" s="824"/>
    </row>
    <row r="29" spans="1:14" ht="17" thickBot="1" x14ac:dyDescent="0.25">
      <c r="A29" s="1032" t="s">
        <v>14</v>
      </c>
      <c r="B29" s="797" t="s">
        <v>14</v>
      </c>
      <c r="C29" s="1042" t="s">
        <v>34</v>
      </c>
      <c r="D29" s="1062" t="s">
        <v>34</v>
      </c>
      <c r="E29" s="1064"/>
      <c r="F29" s="1062" t="s">
        <v>34</v>
      </c>
      <c r="G29" s="1063"/>
      <c r="H29" s="1064"/>
      <c r="J29" s="847" t="s">
        <v>96</v>
      </c>
      <c r="K29" s="827">
        <f>F42/2</f>
        <v>0</v>
      </c>
      <c r="L29" s="827">
        <f>G42/2</f>
        <v>0</v>
      </c>
      <c r="M29" s="827">
        <f>H42/2</f>
        <v>0</v>
      </c>
      <c r="N29" s="842">
        <v>0</v>
      </c>
    </row>
    <row r="30" spans="1:14" ht="17" thickBot="1" x14ac:dyDescent="0.25">
      <c r="A30" s="1033"/>
      <c r="B30" s="798" t="s">
        <v>15</v>
      </c>
      <c r="C30" s="1048"/>
      <c r="D30" s="1017"/>
      <c r="E30" s="1018"/>
      <c r="F30" s="1017"/>
      <c r="G30" s="1019"/>
      <c r="H30" s="1018"/>
      <c r="J30" s="55"/>
      <c r="K30" s="823"/>
      <c r="L30" s="823"/>
      <c r="M30" s="823"/>
      <c r="N30" s="822"/>
    </row>
    <row r="31" spans="1:14" ht="18" thickBot="1" x14ac:dyDescent="0.25">
      <c r="A31" s="1029" t="s">
        <v>8</v>
      </c>
      <c r="B31" s="731" t="s">
        <v>9</v>
      </c>
      <c r="C31" s="754" t="s">
        <v>33</v>
      </c>
      <c r="D31" s="271" t="s">
        <v>34</v>
      </c>
      <c r="E31" s="765" t="s">
        <v>33</v>
      </c>
      <c r="F31" s="769" t="s">
        <v>34</v>
      </c>
      <c r="G31" s="347" t="s">
        <v>33</v>
      </c>
      <c r="H31" s="742" t="s">
        <v>34</v>
      </c>
      <c r="J31" s="830" t="s">
        <v>338</v>
      </c>
      <c r="K31" s="816" t="s">
        <v>343</v>
      </c>
      <c r="L31" s="816" t="s">
        <v>53</v>
      </c>
      <c r="M31" s="816" t="s">
        <v>102</v>
      </c>
      <c r="N31" s="810" t="s">
        <v>96</v>
      </c>
    </row>
    <row r="32" spans="1:14" ht="17" x14ac:dyDescent="0.2">
      <c r="A32" s="1030"/>
      <c r="B32" s="731" t="s">
        <v>19</v>
      </c>
      <c r="C32" s="279" t="s">
        <v>33</v>
      </c>
      <c r="D32" s="271" t="s">
        <v>33</v>
      </c>
      <c r="E32" s="288" t="s">
        <v>33</v>
      </c>
      <c r="F32" s="295" t="s">
        <v>33</v>
      </c>
      <c r="G32" s="347" t="s">
        <v>33</v>
      </c>
      <c r="H32" s="264" t="s">
        <v>33</v>
      </c>
      <c r="I32" s="3"/>
      <c r="J32" s="831" t="s">
        <v>343</v>
      </c>
      <c r="K32" s="820">
        <v>0</v>
      </c>
      <c r="L32" s="820"/>
      <c r="M32" s="820"/>
      <c r="N32" s="821"/>
    </row>
    <row r="33" spans="1:14" x14ac:dyDescent="0.2">
      <c r="A33" s="1030"/>
      <c r="B33" s="47" t="s">
        <v>20</v>
      </c>
      <c r="C33" s="638" t="s">
        <v>34</v>
      </c>
      <c r="D33" s="1046" t="s">
        <v>34</v>
      </c>
      <c r="E33" s="1047"/>
      <c r="F33" s="1046" t="s">
        <v>34</v>
      </c>
      <c r="G33" s="1051"/>
      <c r="H33" s="1047"/>
      <c r="J33" s="832" t="s">
        <v>53</v>
      </c>
      <c r="K33" s="823">
        <f>C43/5</f>
        <v>0.4</v>
      </c>
      <c r="L33" s="823">
        <v>0</v>
      </c>
      <c r="M33" s="823"/>
      <c r="N33" s="824"/>
    </row>
    <row r="34" spans="1:14" x14ac:dyDescent="0.2">
      <c r="A34" s="1030"/>
      <c r="B34" s="7" t="s">
        <v>21</v>
      </c>
      <c r="C34" s="638"/>
      <c r="D34" s="636"/>
      <c r="E34" s="642"/>
      <c r="F34" s="173"/>
      <c r="G34" s="9"/>
      <c r="H34" s="235"/>
      <c r="J34" s="833" t="s">
        <v>102</v>
      </c>
      <c r="K34" s="822">
        <f>D43/5</f>
        <v>0.2</v>
      </c>
      <c r="L34" s="823">
        <f>E43/5</f>
        <v>0.4</v>
      </c>
      <c r="M34" s="823">
        <v>0</v>
      </c>
      <c r="N34" s="824"/>
    </row>
    <row r="35" spans="1:14" ht="17" thickBot="1" x14ac:dyDescent="0.25">
      <c r="A35" s="1031"/>
      <c r="B35" s="8" t="s">
        <v>13</v>
      </c>
      <c r="C35" s="640" t="s">
        <v>34</v>
      </c>
      <c r="D35" s="1059" t="s">
        <v>34</v>
      </c>
      <c r="E35" s="1055"/>
      <c r="F35" s="1059" t="s">
        <v>34</v>
      </c>
      <c r="G35" s="1060"/>
      <c r="H35" s="1055"/>
      <c r="J35" s="834" t="s">
        <v>96</v>
      </c>
      <c r="K35" s="829">
        <f>F43/5</f>
        <v>0.2</v>
      </c>
      <c r="L35" s="827">
        <f>G43/5</f>
        <v>0.4</v>
      </c>
      <c r="M35" s="829">
        <f>H43/5</f>
        <v>0.2</v>
      </c>
      <c r="N35" s="828">
        <v>0</v>
      </c>
    </row>
    <row r="36" spans="1:14" ht="21" thickTop="1" thickBot="1" x14ac:dyDescent="0.25">
      <c r="A36" s="799"/>
      <c r="C36" s="226" t="s">
        <v>53</v>
      </c>
      <c r="D36" s="1009" t="s">
        <v>102</v>
      </c>
      <c r="E36" s="1010"/>
      <c r="F36" s="1009" t="s">
        <v>96</v>
      </c>
      <c r="G36" s="1011"/>
      <c r="H36" s="1010"/>
    </row>
    <row r="37" spans="1:14" ht="17" thickBot="1" x14ac:dyDescent="0.25">
      <c r="C37" s="22"/>
      <c r="D37" s="22"/>
      <c r="E37" s="22"/>
      <c r="F37" s="22"/>
      <c r="G37" s="37"/>
      <c r="H37" s="37"/>
      <c r="J37" s="835" t="s">
        <v>342</v>
      </c>
      <c r="K37" s="844" t="s">
        <v>343</v>
      </c>
      <c r="L37" s="844" t="s">
        <v>53</v>
      </c>
      <c r="M37" s="844" t="s">
        <v>102</v>
      </c>
      <c r="N37" s="813" t="s">
        <v>96</v>
      </c>
    </row>
    <row r="38" spans="1:14" x14ac:dyDescent="0.2">
      <c r="B38" s="804" t="s">
        <v>215</v>
      </c>
      <c r="C38" s="811">
        <v>10</v>
      </c>
      <c r="D38" s="811">
        <v>9</v>
      </c>
      <c r="E38" s="811">
        <v>10</v>
      </c>
      <c r="F38" s="811">
        <v>9</v>
      </c>
      <c r="G38" s="863">
        <v>10</v>
      </c>
      <c r="H38" s="863">
        <v>6</v>
      </c>
      <c r="J38" s="835" t="s">
        <v>343</v>
      </c>
      <c r="K38" s="820">
        <v>0</v>
      </c>
      <c r="L38" s="820"/>
      <c r="M38" s="820"/>
      <c r="N38" s="821"/>
    </row>
    <row r="39" spans="1:14" x14ac:dyDescent="0.2">
      <c r="B39" s="804" t="s">
        <v>357</v>
      </c>
      <c r="C39" s="811">
        <v>0</v>
      </c>
      <c r="D39" s="811">
        <v>0</v>
      </c>
      <c r="E39" s="811">
        <v>0</v>
      </c>
      <c r="F39" s="811">
        <v>0</v>
      </c>
      <c r="G39" s="863">
        <v>0</v>
      </c>
      <c r="H39" s="863">
        <v>0</v>
      </c>
      <c r="J39" s="845" t="s">
        <v>53</v>
      </c>
      <c r="K39" s="823">
        <f>C44/4</f>
        <v>0.75</v>
      </c>
      <c r="L39" s="823">
        <v>0</v>
      </c>
      <c r="M39" s="823"/>
      <c r="N39" s="824"/>
    </row>
    <row r="40" spans="1:14" x14ac:dyDescent="0.2">
      <c r="B40" s="804" t="s">
        <v>5</v>
      </c>
      <c r="C40" s="811">
        <v>2</v>
      </c>
      <c r="D40" s="811">
        <v>2</v>
      </c>
      <c r="E40" s="811">
        <v>2</v>
      </c>
      <c r="F40" s="811">
        <v>2</v>
      </c>
      <c r="G40" s="863">
        <v>2</v>
      </c>
      <c r="H40" s="863">
        <v>2</v>
      </c>
      <c r="J40" s="846" t="s">
        <v>102</v>
      </c>
      <c r="K40" s="823">
        <f>D44/4</f>
        <v>0.75</v>
      </c>
      <c r="L40" s="823">
        <f>E44/4</f>
        <v>0.75</v>
      </c>
      <c r="M40" s="823">
        <v>0</v>
      </c>
      <c r="N40" s="824"/>
    </row>
    <row r="41" spans="1:14" ht="17" thickBot="1" x14ac:dyDescent="0.25">
      <c r="B41" s="804" t="s">
        <v>24</v>
      </c>
      <c r="C41" s="815">
        <v>3</v>
      </c>
      <c r="D41" s="812">
        <v>3</v>
      </c>
      <c r="E41" s="812">
        <v>3</v>
      </c>
      <c r="F41" s="812">
        <v>3</v>
      </c>
      <c r="G41" s="864">
        <v>3</v>
      </c>
      <c r="H41" s="863">
        <v>0</v>
      </c>
      <c r="J41" s="847" t="s">
        <v>96</v>
      </c>
      <c r="K41" s="827">
        <f>F44/4</f>
        <v>0.75</v>
      </c>
      <c r="L41" s="827">
        <f>G44/4</f>
        <v>0.75</v>
      </c>
      <c r="M41" s="827">
        <f>H44/4</f>
        <v>0.75</v>
      </c>
      <c r="N41" s="842">
        <v>0</v>
      </c>
    </row>
    <row r="42" spans="1:14" x14ac:dyDescent="0.2">
      <c r="B42" s="804" t="s">
        <v>14</v>
      </c>
      <c r="C42" s="815">
        <v>0</v>
      </c>
      <c r="D42" s="815">
        <v>0</v>
      </c>
      <c r="E42" s="815">
        <v>0</v>
      </c>
      <c r="F42" s="815">
        <v>0</v>
      </c>
      <c r="G42" s="864">
        <v>0</v>
      </c>
      <c r="H42" s="863">
        <v>0</v>
      </c>
      <c r="J42" s="24"/>
      <c r="K42" s="760"/>
      <c r="L42" s="760"/>
      <c r="M42" s="760"/>
      <c r="N42" s="760"/>
    </row>
    <row r="43" spans="1:14" x14ac:dyDescent="0.2">
      <c r="B43" s="804" t="s">
        <v>8</v>
      </c>
      <c r="C43" s="815">
        <v>2</v>
      </c>
      <c r="D43" s="815">
        <v>1</v>
      </c>
      <c r="E43" s="815">
        <v>2</v>
      </c>
      <c r="F43" s="815">
        <v>1</v>
      </c>
      <c r="G43" s="864">
        <v>2</v>
      </c>
      <c r="H43" s="863">
        <v>1</v>
      </c>
      <c r="J43" s="24"/>
      <c r="K43" s="760"/>
      <c r="L43" s="760"/>
      <c r="M43" s="760"/>
      <c r="N43" s="760"/>
    </row>
    <row r="44" spans="1:14" x14ac:dyDescent="0.2">
      <c r="B44" s="961" t="s">
        <v>451</v>
      </c>
      <c r="C44" s="37">
        <v>3</v>
      </c>
      <c r="D44" s="37">
        <v>3</v>
      </c>
      <c r="E44" s="37">
        <v>3</v>
      </c>
      <c r="F44" s="1">
        <v>3</v>
      </c>
      <c r="G44" s="864">
        <v>3</v>
      </c>
      <c r="H44" s="863">
        <v>3</v>
      </c>
      <c r="J44" s="24"/>
    </row>
    <row r="45" spans="1:14" x14ac:dyDescent="0.2">
      <c r="J45" s="24"/>
    </row>
    <row r="46" spans="1:14" x14ac:dyDescent="0.2">
      <c r="J46" s="24"/>
    </row>
    <row r="47" spans="1:14" x14ac:dyDescent="0.2">
      <c r="G47" s="1"/>
      <c r="H47" s="1"/>
      <c r="J47" s="24"/>
    </row>
    <row r="48" spans="1:14" x14ac:dyDescent="0.2">
      <c r="J48" s="24"/>
    </row>
    <row r="49" spans="10:10" x14ac:dyDescent="0.2">
      <c r="J49" s="24"/>
    </row>
    <row r="50" spans="10:10" x14ac:dyDescent="0.2">
      <c r="J50" s="24"/>
    </row>
    <row r="51" spans="10:10" x14ac:dyDescent="0.2">
      <c r="J51" s="24"/>
    </row>
    <row r="52" spans="10:10" x14ac:dyDescent="0.2">
      <c r="J52" s="24"/>
    </row>
    <row r="53" spans="10:10" x14ac:dyDescent="0.2">
      <c r="J53" s="24"/>
    </row>
    <row r="54" spans="10:10" x14ac:dyDescent="0.2">
      <c r="J54" s="24"/>
    </row>
    <row r="55" spans="10:10" x14ac:dyDescent="0.2">
      <c r="J55" s="24"/>
    </row>
    <row r="56" spans="10:10" x14ac:dyDescent="0.2">
      <c r="J56" s="24"/>
    </row>
    <row r="57" spans="10:10" x14ac:dyDescent="0.2">
      <c r="J57" s="24"/>
    </row>
    <row r="58" spans="10:10" x14ac:dyDescent="0.2">
      <c r="J58" s="24"/>
    </row>
    <row r="59" spans="10:10" x14ac:dyDescent="0.2">
      <c r="J59" s="24"/>
    </row>
    <row r="60" spans="10:10" x14ac:dyDescent="0.2">
      <c r="J60" s="24"/>
    </row>
    <row r="61" spans="10:10" x14ac:dyDescent="0.2">
      <c r="J61" s="24"/>
    </row>
    <row r="62" spans="10:10" x14ac:dyDescent="0.2">
      <c r="J62" s="24"/>
    </row>
    <row r="63" spans="10:10" x14ac:dyDescent="0.2">
      <c r="J63" s="24"/>
    </row>
    <row r="64" spans="10:10" x14ac:dyDescent="0.2">
      <c r="J64" s="24"/>
    </row>
    <row r="65" spans="10:10" x14ac:dyDescent="0.2">
      <c r="J65" s="24"/>
    </row>
    <row r="66" spans="10:10" x14ac:dyDescent="0.2">
      <c r="J66" s="24"/>
    </row>
    <row r="67" spans="10:10" x14ac:dyDescent="0.2">
      <c r="J67" s="24"/>
    </row>
    <row r="68" spans="10:10" x14ac:dyDescent="0.2">
      <c r="J68" s="24"/>
    </row>
    <row r="69" spans="10:10" x14ac:dyDescent="0.2">
      <c r="J69" s="24"/>
    </row>
    <row r="70" spans="10:10" x14ac:dyDescent="0.2">
      <c r="J70" s="24"/>
    </row>
    <row r="71" spans="10:10" x14ac:dyDescent="0.2">
      <c r="J71" s="24"/>
    </row>
    <row r="72" spans="10:10" x14ac:dyDescent="0.2">
      <c r="J72" s="24"/>
    </row>
    <row r="73" spans="10:10" x14ac:dyDescent="0.2">
      <c r="J73" s="24"/>
    </row>
    <row r="74" spans="10:10" x14ac:dyDescent="0.2">
      <c r="J74" s="24"/>
    </row>
  </sheetData>
  <mergeCells count="33">
    <mergeCell ref="A10:A23"/>
    <mergeCell ref="D29:E30"/>
    <mergeCell ref="A29:A30"/>
    <mergeCell ref="C29:C30"/>
    <mergeCell ref="A24:A28"/>
    <mergeCell ref="F3:H4"/>
    <mergeCell ref="D7:E9"/>
    <mergeCell ref="F7:H9"/>
    <mergeCell ref="F29:H30"/>
    <mergeCell ref="F21:H21"/>
    <mergeCell ref="D23:E23"/>
    <mergeCell ref="F23:H23"/>
    <mergeCell ref="D36:E36"/>
    <mergeCell ref="F36:H36"/>
    <mergeCell ref="D33:E33"/>
    <mergeCell ref="D35:E35"/>
    <mergeCell ref="F33:H33"/>
    <mergeCell ref="A31:A35"/>
    <mergeCell ref="C3:C4"/>
    <mergeCell ref="F35:H35"/>
    <mergeCell ref="D1:E1"/>
    <mergeCell ref="C7:C9"/>
    <mergeCell ref="C10:C17"/>
    <mergeCell ref="C18:C20"/>
    <mergeCell ref="F1:H1"/>
    <mergeCell ref="D10:E17"/>
    <mergeCell ref="D18:E20"/>
    <mergeCell ref="F18:H20"/>
    <mergeCell ref="F10:H17"/>
    <mergeCell ref="H24:H25"/>
    <mergeCell ref="D21:E21"/>
    <mergeCell ref="A3:A9"/>
    <mergeCell ref="D3:E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74"/>
  <sheetViews>
    <sheetView topLeftCell="J1" zoomScaleNormal="100" workbookViewId="0">
      <selection activeCell="U4" sqref="U4:X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0.1640625" style="22" bestFit="1" customWidth="1"/>
    <col min="4" max="4" width="13.1640625" style="22" bestFit="1" customWidth="1"/>
    <col min="5" max="5" width="14.5" style="22" bestFit="1" customWidth="1"/>
    <col min="6" max="6" width="13.1640625" style="22" bestFit="1" customWidth="1"/>
    <col min="7" max="7" width="14.5" style="22" bestFit="1" customWidth="1"/>
    <col min="8" max="8" width="19" style="22" bestFit="1" customWidth="1"/>
    <col min="9" max="9" width="10.6640625" style="1" bestFit="1" customWidth="1"/>
    <col min="10" max="10" width="12.1640625" style="1" bestFit="1" customWidth="1"/>
    <col min="11" max="12" width="15.33203125" style="1" bestFit="1" customWidth="1"/>
    <col min="13" max="13" width="7.83203125" customWidth="1"/>
    <col min="14" max="14" width="8.83203125" style="803" bestFit="1" customWidth="1"/>
    <col min="15" max="15" width="4.6640625" style="22" bestFit="1" customWidth="1"/>
    <col min="16" max="16" width="5.6640625" style="22" bestFit="1" customWidth="1"/>
    <col min="17" max="18" width="8.83203125" style="22" bestFit="1" customWidth="1"/>
    <col min="19" max="19" width="6.5" style="22" bestFit="1" customWidth="1"/>
    <col min="21" max="22" width="4.6640625" bestFit="1" customWidth="1"/>
    <col min="23" max="23" width="6.33203125" bestFit="1" customWidth="1"/>
    <col min="24" max="24" width="8.33203125" bestFit="1" customWidth="1"/>
  </cols>
  <sheetData>
    <row r="1" spans="1:24" ht="21" thickTop="1" thickBot="1" x14ac:dyDescent="0.25">
      <c r="C1" s="309" t="s">
        <v>54</v>
      </c>
      <c r="D1" s="1014" t="s">
        <v>103</v>
      </c>
      <c r="E1" s="1014"/>
      <c r="F1" s="1012" t="s">
        <v>104</v>
      </c>
      <c r="G1" s="1014"/>
      <c r="H1" s="1013"/>
      <c r="I1" s="1012" t="s">
        <v>55</v>
      </c>
      <c r="J1" s="1014"/>
      <c r="K1" s="1014"/>
      <c r="L1" s="1013"/>
      <c r="N1" s="830" t="s">
        <v>215</v>
      </c>
      <c r="O1" s="816" t="s">
        <v>344</v>
      </c>
      <c r="P1" s="816" t="s">
        <v>54</v>
      </c>
      <c r="Q1" s="816" t="s">
        <v>103</v>
      </c>
      <c r="R1" s="805" t="s">
        <v>104</v>
      </c>
      <c r="S1" s="810" t="s">
        <v>55</v>
      </c>
      <c r="U1" s="791" t="s">
        <v>443</v>
      </c>
      <c r="V1" s="791" t="s">
        <v>442</v>
      </c>
      <c r="W1" s="791" t="s">
        <v>444</v>
      </c>
      <c r="X1" s="791" t="s">
        <v>445</v>
      </c>
    </row>
    <row r="2" spans="1:24" ht="18" thickTop="1" thickBot="1" x14ac:dyDescent="0.25">
      <c r="C2" s="306" t="s">
        <v>195</v>
      </c>
      <c r="D2" s="261" t="s">
        <v>197</v>
      </c>
      <c r="E2" s="73" t="s">
        <v>196</v>
      </c>
      <c r="F2" s="307" t="s">
        <v>198</v>
      </c>
      <c r="G2" s="261" t="s">
        <v>199</v>
      </c>
      <c r="H2" s="354" t="s">
        <v>204</v>
      </c>
      <c r="I2" s="313" t="s">
        <v>200</v>
      </c>
      <c r="J2" s="355" t="s">
        <v>201</v>
      </c>
      <c r="K2" s="312" t="s">
        <v>202</v>
      </c>
      <c r="L2" s="356" t="s">
        <v>203</v>
      </c>
      <c r="N2" s="831" t="s">
        <v>344</v>
      </c>
      <c r="O2" s="820">
        <v>0</v>
      </c>
      <c r="P2" s="820"/>
      <c r="Q2" s="820"/>
      <c r="R2" s="820"/>
      <c r="S2" s="821"/>
      <c r="U2" s="907">
        <f>MIN(O3:O6,P4:P6,Q5:Q6,R6)</f>
        <v>0.13513513513513514</v>
      </c>
      <c r="V2" s="907">
        <f>MAX(O3:O6,P4:P6,Q5:Q6,R6)</f>
        <v>0.24324324324324326</v>
      </c>
      <c r="W2" s="907">
        <f>AVERAGE(O3:O6,P4:P6,Q5:Q6,R6)</f>
        <v>0.19729729729729728</v>
      </c>
      <c r="X2" s="907">
        <f>MEDIAN(O3:O6,P4:P6,Q5:Q6,R6)</f>
        <v>0.20270270270270271</v>
      </c>
    </row>
    <row r="3" spans="1:24" x14ac:dyDescent="0.2">
      <c r="A3" s="1029" t="s">
        <v>357</v>
      </c>
      <c r="B3" s="4" t="s">
        <v>22</v>
      </c>
      <c r="C3" s="278" t="s">
        <v>34</v>
      </c>
      <c r="D3" s="1044" t="s">
        <v>34</v>
      </c>
      <c r="E3" s="1045"/>
      <c r="F3" s="1044" t="s">
        <v>34</v>
      </c>
      <c r="G3" s="1053"/>
      <c r="H3" s="1045"/>
      <c r="I3" s="1097" t="s">
        <v>34</v>
      </c>
      <c r="J3" s="1098"/>
      <c r="K3" s="1098"/>
      <c r="L3" s="1099"/>
      <c r="N3" s="832" t="s">
        <v>54</v>
      </c>
      <c r="O3" s="822">
        <f>C38/37</f>
        <v>0.13513513513513514</v>
      </c>
      <c r="P3" s="823">
        <v>0</v>
      </c>
      <c r="Q3" s="823"/>
      <c r="R3" s="823"/>
      <c r="S3" s="824"/>
      <c r="U3" s="907">
        <f>MIN(O10:O13,P11:P13,Q12:Q13,R13)</f>
        <v>0</v>
      </c>
      <c r="V3" s="907">
        <f>MAX(O10:O13,P11:P13,Q12:Q13,R13)</f>
        <v>0.2</v>
      </c>
      <c r="W3" s="907">
        <f>AVERAGE(O10:O13,P11:P13,Q12:Q13,R13)</f>
        <v>0.15999999999999998</v>
      </c>
      <c r="X3" s="907">
        <f>MEDIAN(O10:O13,P11:P13,Q12:Q13,R13)</f>
        <v>0.2</v>
      </c>
    </row>
    <row r="4" spans="1:24" x14ac:dyDescent="0.2">
      <c r="A4" s="1030"/>
      <c r="B4" s="5" t="s">
        <v>0</v>
      </c>
      <c r="C4" s="279" t="s">
        <v>32</v>
      </c>
      <c r="D4" s="284" t="s">
        <v>32</v>
      </c>
      <c r="E4" s="1071" t="s">
        <v>34</v>
      </c>
      <c r="F4" s="271" t="s">
        <v>32</v>
      </c>
      <c r="G4" s="292" t="s">
        <v>32</v>
      </c>
      <c r="H4" s="274" t="s">
        <v>32</v>
      </c>
      <c r="I4" s="357" t="s">
        <v>32</v>
      </c>
      <c r="J4" s="340" t="s">
        <v>32</v>
      </c>
      <c r="K4" s="340" t="s">
        <v>32</v>
      </c>
      <c r="L4" s="1071" t="s">
        <v>34</v>
      </c>
      <c r="N4" s="833" t="s">
        <v>103</v>
      </c>
      <c r="O4" s="823">
        <f>D38/37</f>
        <v>0.1891891891891892</v>
      </c>
      <c r="P4" s="822">
        <f>E38/37</f>
        <v>0.13513513513513514</v>
      </c>
      <c r="Q4" s="823">
        <v>0</v>
      </c>
      <c r="R4" s="823"/>
      <c r="S4" s="824"/>
      <c r="U4" s="907">
        <f>MIN(O17:O20,P18:P20,Q19:Q20,R20)</f>
        <v>0.15384615384615385</v>
      </c>
      <c r="V4" s="907">
        <f>MAX(O17:O20,P18:P20,Q19:Q20,R20)</f>
        <v>0.30769230769230771</v>
      </c>
      <c r="W4" s="907">
        <f>AVERAGE(O17:O20,P18:P20,Q19:Q20,R20)</f>
        <v>0.2384615384615385</v>
      </c>
      <c r="X4" s="907">
        <f>MEDIAN(O17:O20,P18:P20,Q19:Q20,R20)</f>
        <v>0.23076923076923078</v>
      </c>
    </row>
    <row r="5" spans="1:24" x14ac:dyDescent="0.2">
      <c r="A5" s="1030"/>
      <c r="B5" s="5" t="s">
        <v>1</v>
      </c>
      <c r="C5" s="279" t="s">
        <v>32</v>
      </c>
      <c r="D5" s="284" t="s">
        <v>32</v>
      </c>
      <c r="E5" s="1071"/>
      <c r="F5" s="271" t="s">
        <v>32</v>
      </c>
      <c r="G5" s="292" t="s">
        <v>32</v>
      </c>
      <c r="H5" s="274" t="s">
        <v>32</v>
      </c>
      <c r="I5" s="359" t="s">
        <v>32</v>
      </c>
      <c r="J5" s="77" t="s">
        <v>32</v>
      </c>
      <c r="K5" s="77" t="s">
        <v>32</v>
      </c>
      <c r="L5" s="1071"/>
      <c r="N5" s="833" t="s">
        <v>104</v>
      </c>
      <c r="O5" s="823">
        <f>F38/37</f>
        <v>0.24324324324324326</v>
      </c>
      <c r="P5" s="823">
        <f>G38/37</f>
        <v>0.24324324324324326</v>
      </c>
      <c r="Q5" s="823">
        <f>H38/37</f>
        <v>0.1891891891891892</v>
      </c>
      <c r="R5" s="825">
        <v>0</v>
      </c>
      <c r="S5" s="826"/>
      <c r="U5" s="907">
        <f>MIN(O24:O27,P25:P27,Q26:Q27,R27)</f>
        <v>0</v>
      </c>
      <c r="V5" s="907">
        <f>MAX(O24:O27,P25:P27,Q26:Q27,R27)</f>
        <v>0.2</v>
      </c>
      <c r="W5" s="907">
        <f>AVERAGE(O24:O27,P25:P27,Q26:Q27,R27)</f>
        <v>0.12</v>
      </c>
      <c r="X5" s="907">
        <f>MEDIAN(O24:O27,P25:P27,Q26:Q27,R27)</f>
        <v>0.2</v>
      </c>
    </row>
    <row r="6" spans="1:24" ht="17" thickBot="1" x14ac:dyDescent="0.25">
      <c r="A6" s="1030"/>
      <c r="B6" s="5" t="s">
        <v>2</v>
      </c>
      <c r="C6" s="279"/>
      <c r="D6" s="284"/>
      <c r="E6" s="288"/>
      <c r="F6" s="271"/>
      <c r="G6" s="292"/>
      <c r="H6" s="361"/>
      <c r="I6" s="359"/>
      <c r="J6" s="77"/>
      <c r="K6" s="77"/>
      <c r="L6" s="341"/>
      <c r="N6" s="834" t="s">
        <v>55</v>
      </c>
      <c r="O6" s="827">
        <f>I38/37</f>
        <v>0.24324324324324326</v>
      </c>
      <c r="P6" s="827">
        <f>J38/37</f>
        <v>0.21621621621621623</v>
      </c>
      <c r="Q6" s="827">
        <f>K38/37</f>
        <v>0.24324324324324326</v>
      </c>
      <c r="R6" s="829">
        <f>L38/37</f>
        <v>0.13513513513513514</v>
      </c>
      <c r="S6" s="828">
        <v>0</v>
      </c>
      <c r="U6" s="907">
        <f>MIN(O31:O34,P32:P34,Q33:Q34,R34)</f>
        <v>0</v>
      </c>
      <c r="V6" s="907">
        <f>MAX(O31:O34,P32:P34,Q33:Q34,R34)</f>
        <v>0</v>
      </c>
      <c r="W6" s="907">
        <f>AVERAGE(O31:O34,P32:P34,Q33:Q34,R34)</f>
        <v>0</v>
      </c>
      <c r="X6" s="907">
        <f>MEDIAN(O31:O34,P32:P34,Q33:Q34,R34)</f>
        <v>0</v>
      </c>
    </row>
    <row r="7" spans="1:24" ht="17" thickBot="1" x14ac:dyDescent="0.25">
      <c r="A7" s="1030"/>
      <c r="B7" s="5" t="s">
        <v>3</v>
      </c>
      <c r="C7" s="1043" t="s">
        <v>34</v>
      </c>
      <c r="D7" s="1046" t="s">
        <v>34</v>
      </c>
      <c r="E7" s="1047"/>
      <c r="F7" s="1046" t="s">
        <v>34</v>
      </c>
      <c r="G7" s="1051"/>
      <c r="H7" s="1047"/>
      <c r="I7" s="1021" t="s">
        <v>34</v>
      </c>
      <c r="J7" s="1020"/>
      <c r="K7" s="1020"/>
      <c r="L7" s="1022"/>
      <c r="U7" s="907">
        <f>MIN(O38:O41,P39:P41,Q40:Q41,R41)</f>
        <v>0.2</v>
      </c>
      <c r="V7" s="907">
        <f>MAX(O38:O41,P39:P41,Q40:Q41,R41)</f>
        <v>0.6</v>
      </c>
      <c r="W7" s="907">
        <f>AVERAGE(O38:O41,P39:P41,Q40:Q41,R41)</f>
        <v>0.40000000000000008</v>
      </c>
      <c r="X7" s="907">
        <f>MEDIAN(O38:O41,P39:P41,Q40:Q41,R41)</f>
        <v>0.4</v>
      </c>
    </row>
    <row r="8" spans="1:24" ht="17" thickBot="1" x14ac:dyDescent="0.25">
      <c r="A8" s="1030"/>
      <c r="B8" s="6" t="s">
        <v>4</v>
      </c>
      <c r="C8" s="1043"/>
      <c r="D8" s="1046"/>
      <c r="E8" s="1047"/>
      <c r="F8" s="1046"/>
      <c r="G8" s="1051"/>
      <c r="H8" s="1047"/>
      <c r="I8" s="1021"/>
      <c r="J8" s="1020"/>
      <c r="K8" s="1020"/>
      <c r="L8" s="1022"/>
      <c r="N8" s="830" t="s">
        <v>339</v>
      </c>
      <c r="O8" s="816" t="s">
        <v>344</v>
      </c>
      <c r="P8" s="816" t="s">
        <v>54</v>
      </c>
      <c r="Q8" s="816" t="s">
        <v>103</v>
      </c>
      <c r="R8" s="805" t="s">
        <v>104</v>
      </c>
      <c r="S8" s="810" t="s">
        <v>55</v>
      </c>
      <c r="U8" s="907">
        <f>MIN(O45:O48,P46:P48,Q47:Q48,R48)</f>
        <v>0</v>
      </c>
      <c r="V8" s="907">
        <f>MAX(O45:O48,P46:P48,Q47:Q48,R48)</f>
        <v>0</v>
      </c>
      <c r="W8" s="907">
        <f>AVERAGE(O45:O48,P46:P48,Q47:Q48,R48)</f>
        <v>0</v>
      </c>
      <c r="X8" s="907">
        <f>MEDIAN(O45:O48,P46:P48,Q47:Q48,R48)</f>
        <v>0</v>
      </c>
    </row>
    <row r="9" spans="1:24" ht="17" thickBot="1" x14ac:dyDescent="0.25">
      <c r="A9" s="1031"/>
      <c r="B9" s="505" t="s">
        <v>123</v>
      </c>
      <c r="C9" s="1048"/>
      <c r="D9" s="1059"/>
      <c r="E9" s="1055"/>
      <c r="F9" s="1059"/>
      <c r="G9" s="1060"/>
      <c r="H9" s="1055"/>
      <c r="I9" s="1023"/>
      <c r="J9" s="1024"/>
      <c r="K9" s="1024"/>
      <c r="L9" s="1025"/>
      <c r="N9" s="831" t="s">
        <v>344</v>
      </c>
      <c r="O9" s="820">
        <v>0</v>
      </c>
      <c r="P9" s="820"/>
      <c r="Q9" s="820"/>
      <c r="R9" s="820"/>
      <c r="S9" s="821"/>
    </row>
    <row r="10" spans="1:24" x14ac:dyDescent="0.2">
      <c r="A10" s="1029" t="s">
        <v>5</v>
      </c>
      <c r="B10" s="732" t="s">
        <v>6</v>
      </c>
      <c r="C10" s="279"/>
      <c r="E10" s="285"/>
      <c r="F10" s="294"/>
      <c r="G10" s="291"/>
      <c r="H10" s="360"/>
      <c r="I10" s="265"/>
      <c r="J10" s="107"/>
      <c r="K10" s="107"/>
      <c r="L10" s="266"/>
      <c r="N10" s="832" t="s">
        <v>54</v>
      </c>
      <c r="O10" s="823">
        <f>C39/10</f>
        <v>0.2</v>
      </c>
      <c r="P10" s="823">
        <v>0</v>
      </c>
      <c r="Q10" s="823"/>
      <c r="R10" s="823"/>
      <c r="S10" s="824"/>
    </row>
    <row r="11" spans="1:24" x14ac:dyDescent="0.2">
      <c r="A11" s="1030"/>
      <c r="B11" s="733" t="s">
        <v>7</v>
      </c>
      <c r="C11" s="279"/>
      <c r="D11" s="284"/>
      <c r="E11" s="282"/>
      <c r="F11" s="295"/>
      <c r="G11" s="304"/>
      <c r="H11" s="361"/>
      <c r="I11" s="359"/>
      <c r="J11" s="77"/>
      <c r="K11" s="77"/>
      <c r="L11" s="341"/>
      <c r="N11" s="833" t="s">
        <v>103</v>
      </c>
      <c r="O11" s="823">
        <f>D39/10</f>
        <v>0.2</v>
      </c>
      <c r="P11" s="822">
        <f>E39/10</f>
        <v>0</v>
      </c>
      <c r="Q11" s="823">
        <v>0</v>
      </c>
      <c r="R11" s="823"/>
      <c r="S11" s="824"/>
    </row>
    <row r="12" spans="1:24" x14ac:dyDescent="0.2">
      <c r="A12" s="1030"/>
      <c r="B12" s="733" t="s">
        <v>16</v>
      </c>
      <c r="C12" s="279"/>
      <c r="D12" s="284"/>
      <c r="E12" s="282"/>
      <c r="F12" s="295"/>
      <c r="G12" s="304"/>
      <c r="H12" s="361"/>
      <c r="I12" s="359"/>
      <c r="J12" s="77"/>
      <c r="K12" s="77"/>
      <c r="L12" s="341"/>
      <c r="N12" s="833" t="s">
        <v>104</v>
      </c>
      <c r="O12" s="823">
        <f>F39/10</f>
        <v>0.2</v>
      </c>
      <c r="P12" s="823">
        <f>G39/10</f>
        <v>0.2</v>
      </c>
      <c r="Q12" s="823">
        <f>H39/10</f>
        <v>0.2</v>
      </c>
      <c r="R12" s="825">
        <v>0</v>
      </c>
      <c r="S12" s="826"/>
    </row>
    <row r="13" spans="1:24" ht="17" thickBot="1" x14ac:dyDescent="0.25">
      <c r="A13" s="1030"/>
      <c r="B13" s="733" t="s">
        <v>26</v>
      </c>
      <c r="C13" s="279"/>
      <c r="D13" s="284"/>
      <c r="E13" s="282"/>
      <c r="F13" s="295"/>
      <c r="G13" s="304"/>
      <c r="H13" s="361"/>
      <c r="I13" s="359"/>
      <c r="J13" s="77"/>
      <c r="K13" s="77"/>
      <c r="L13" s="341"/>
      <c r="N13" s="834" t="s">
        <v>55</v>
      </c>
      <c r="O13" s="827">
        <f>I39/10</f>
        <v>0.2</v>
      </c>
      <c r="P13" s="827">
        <f>J39/10</f>
        <v>0.2</v>
      </c>
      <c r="Q13" s="827">
        <f>K39/10</f>
        <v>0.2</v>
      </c>
      <c r="R13" s="829">
        <f>L39/10</f>
        <v>0</v>
      </c>
      <c r="S13" s="828">
        <v>0</v>
      </c>
    </row>
    <row r="14" spans="1:24" ht="17" thickBot="1" x14ac:dyDescent="0.25">
      <c r="A14" s="1030"/>
      <c r="B14" s="733" t="s">
        <v>316</v>
      </c>
      <c r="C14" s="656"/>
      <c r="D14" s="658"/>
      <c r="E14" s="659"/>
      <c r="F14" s="662"/>
      <c r="G14" s="668"/>
      <c r="H14" s="361"/>
      <c r="I14" s="664"/>
      <c r="J14" s="77"/>
      <c r="K14" s="77"/>
      <c r="L14" s="665"/>
    </row>
    <row r="15" spans="1:24" ht="17" thickBot="1" x14ac:dyDescent="0.25">
      <c r="A15" s="1030"/>
      <c r="B15" s="733" t="s">
        <v>17</v>
      </c>
      <c r="C15" s="279"/>
      <c r="D15" s="284"/>
      <c r="E15" s="282"/>
      <c r="F15" s="295"/>
      <c r="G15" s="304"/>
      <c r="H15" s="361"/>
      <c r="I15" s="359"/>
      <c r="J15" s="77"/>
      <c r="K15" s="77"/>
      <c r="L15" s="341"/>
      <c r="N15" s="830" t="s">
        <v>337</v>
      </c>
      <c r="O15" s="816" t="s">
        <v>344</v>
      </c>
      <c r="P15" s="816" t="s">
        <v>54</v>
      </c>
      <c r="Q15" s="816" t="s">
        <v>103</v>
      </c>
      <c r="R15" s="805" t="s">
        <v>104</v>
      </c>
      <c r="S15" s="810" t="s">
        <v>55</v>
      </c>
    </row>
    <row r="16" spans="1:24" x14ac:dyDescent="0.2">
      <c r="A16" s="1030"/>
      <c r="B16" s="733" t="s">
        <v>253</v>
      </c>
      <c r="C16" s="279"/>
      <c r="D16" s="284"/>
      <c r="E16" s="282"/>
      <c r="F16" s="295"/>
      <c r="G16" s="304"/>
      <c r="H16" s="361"/>
      <c r="I16" s="359"/>
      <c r="J16" s="77"/>
      <c r="K16" s="77"/>
      <c r="L16" s="341"/>
      <c r="N16" s="831" t="s">
        <v>344</v>
      </c>
      <c r="O16" s="820">
        <v>0</v>
      </c>
      <c r="P16" s="820"/>
      <c r="Q16" s="820"/>
      <c r="R16" s="820"/>
      <c r="S16" s="821"/>
    </row>
    <row r="17" spans="1:19" x14ac:dyDescent="0.2">
      <c r="A17" s="1030"/>
      <c r="B17" s="733" t="s">
        <v>254</v>
      </c>
      <c r="C17" s="399"/>
      <c r="D17" s="402"/>
      <c r="E17" s="403"/>
      <c r="F17" s="411"/>
      <c r="G17" s="335"/>
      <c r="H17" s="361"/>
      <c r="I17" s="418"/>
      <c r="J17" s="77"/>
      <c r="K17" s="77"/>
      <c r="L17" s="420"/>
      <c r="N17" s="832" t="s">
        <v>54</v>
      </c>
      <c r="O17" s="822">
        <f>C40/13</f>
        <v>0.15384615384615385</v>
      </c>
      <c r="P17" s="823">
        <v>0</v>
      </c>
      <c r="Q17" s="823"/>
      <c r="R17" s="823"/>
      <c r="S17" s="824"/>
    </row>
    <row r="18" spans="1:19" x14ac:dyDescent="0.2">
      <c r="A18" s="1030"/>
      <c r="B18" s="733" t="s">
        <v>98</v>
      </c>
      <c r="C18" s="279" t="s">
        <v>34</v>
      </c>
      <c r="D18" s="364" t="s">
        <v>32</v>
      </c>
      <c r="E18" s="365" t="s">
        <v>32</v>
      </c>
      <c r="F18" s="295" t="s">
        <v>95</v>
      </c>
      <c r="G18" s="301" t="s">
        <v>95</v>
      </c>
      <c r="H18" s="361" t="s">
        <v>95</v>
      </c>
      <c r="I18" s="364" t="s">
        <v>32</v>
      </c>
      <c r="J18" s="366" t="s">
        <v>32</v>
      </c>
      <c r="K18" s="77" t="s">
        <v>34</v>
      </c>
      <c r="L18" s="367" t="s">
        <v>32</v>
      </c>
      <c r="N18" s="833" t="s">
        <v>103</v>
      </c>
      <c r="O18" s="823">
        <f>D40/13</f>
        <v>0.23076923076923078</v>
      </c>
      <c r="P18" s="823">
        <f>E40/13</f>
        <v>0.23076923076923078</v>
      </c>
      <c r="Q18" s="823">
        <v>0</v>
      </c>
      <c r="R18" s="823"/>
      <c r="S18" s="824"/>
    </row>
    <row r="19" spans="1:19" x14ac:dyDescent="0.2">
      <c r="A19" s="1030"/>
      <c r="B19" s="733" t="s">
        <v>99</v>
      </c>
      <c r="C19" s="279"/>
      <c r="D19" s="284"/>
      <c r="E19" s="282"/>
      <c r="F19" s="295" t="s">
        <v>33</v>
      </c>
      <c r="G19" s="301" t="s">
        <v>33</v>
      </c>
      <c r="H19" s="361" t="s">
        <v>33</v>
      </c>
      <c r="I19" s="359" t="s">
        <v>33</v>
      </c>
      <c r="J19" s="77" t="s">
        <v>33</v>
      </c>
      <c r="K19" s="77" t="s">
        <v>33</v>
      </c>
      <c r="L19" s="341" t="s">
        <v>34</v>
      </c>
      <c r="N19" s="833" t="s">
        <v>104</v>
      </c>
      <c r="O19" s="823">
        <f>F40/13</f>
        <v>0.23076923076923078</v>
      </c>
      <c r="P19" s="823">
        <f>G40/13</f>
        <v>0.23076923076923078</v>
      </c>
      <c r="Q19" s="823">
        <f>H40/13</f>
        <v>0.23076923076923078</v>
      </c>
      <c r="R19" s="825">
        <v>0</v>
      </c>
      <c r="S19" s="826"/>
    </row>
    <row r="20" spans="1:19" ht="17" thickBot="1" x14ac:dyDescent="0.25">
      <c r="A20" s="1030"/>
      <c r="B20" s="734" t="s">
        <v>23</v>
      </c>
      <c r="C20" s="279"/>
      <c r="D20" s="286"/>
      <c r="E20" s="283"/>
      <c r="F20" s="311"/>
      <c r="G20" s="305"/>
      <c r="H20" s="362"/>
      <c r="I20" s="267"/>
      <c r="J20" s="108"/>
      <c r="K20" s="108"/>
      <c r="L20" s="268"/>
      <c r="N20" s="834" t="s">
        <v>55</v>
      </c>
      <c r="O20" s="827">
        <f>I40/13</f>
        <v>0.30769230769230771</v>
      </c>
      <c r="P20" s="827">
        <f>J40/13</f>
        <v>0.30769230769230771</v>
      </c>
      <c r="Q20" s="827">
        <f>K40/13</f>
        <v>0.23076923076923078</v>
      </c>
      <c r="R20" s="827">
        <f>L40/13</f>
        <v>0.23076923076923078</v>
      </c>
      <c r="S20" s="828">
        <v>0</v>
      </c>
    </row>
    <row r="21" spans="1:19" ht="17" thickBot="1" x14ac:dyDescent="0.25">
      <c r="A21" s="1030"/>
      <c r="B21" s="732" t="s">
        <v>10</v>
      </c>
      <c r="C21" s="278" t="s">
        <v>34</v>
      </c>
      <c r="D21" s="1044" t="s">
        <v>34</v>
      </c>
      <c r="E21" s="1045"/>
      <c r="F21" s="1044" t="s">
        <v>34</v>
      </c>
      <c r="G21" s="1053"/>
      <c r="H21" s="1045"/>
      <c r="I21" s="1091" t="s">
        <v>34</v>
      </c>
      <c r="J21" s="1092"/>
      <c r="K21" s="1092"/>
      <c r="L21" s="1093"/>
    </row>
    <row r="22" spans="1:19" ht="17" thickBot="1" x14ac:dyDescent="0.25">
      <c r="A22" s="1030"/>
      <c r="B22" s="736" t="s">
        <v>11</v>
      </c>
      <c r="C22" s="279"/>
      <c r="D22" s="284"/>
      <c r="E22" s="282"/>
      <c r="F22" s="271"/>
      <c r="G22" s="292"/>
      <c r="H22" s="342"/>
      <c r="I22" s="359"/>
      <c r="J22" s="77"/>
      <c r="K22" s="77"/>
      <c r="L22" s="341"/>
      <c r="N22" s="830" t="s">
        <v>336</v>
      </c>
      <c r="O22" s="816" t="s">
        <v>344</v>
      </c>
      <c r="P22" s="816" t="s">
        <v>54</v>
      </c>
      <c r="Q22" s="816" t="s">
        <v>103</v>
      </c>
      <c r="R22" s="805" t="s">
        <v>104</v>
      </c>
      <c r="S22" s="810" t="s">
        <v>55</v>
      </c>
    </row>
    <row r="23" spans="1:19" ht="16" customHeight="1" thickBot="1" x14ac:dyDescent="0.25">
      <c r="A23" s="1031"/>
      <c r="B23" s="734" t="s">
        <v>18</v>
      </c>
      <c r="C23" s="281" t="s">
        <v>34</v>
      </c>
      <c r="D23" s="1059" t="s">
        <v>34</v>
      </c>
      <c r="E23" s="1055"/>
      <c r="F23" s="1059" t="s">
        <v>34</v>
      </c>
      <c r="G23" s="1060"/>
      <c r="H23" s="1055"/>
      <c r="I23" s="1094" t="s">
        <v>34</v>
      </c>
      <c r="J23" s="1095"/>
      <c r="K23" s="1095"/>
      <c r="L23" s="1096"/>
      <c r="N23" s="831" t="s">
        <v>344</v>
      </c>
      <c r="O23" s="820">
        <v>0</v>
      </c>
      <c r="P23" s="820"/>
      <c r="Q23" s="820"/>
      <c r="R23" s="820"/>
      <c r="S23" s="821"/>
    </row>
    <row r="24" spans="1:19" x14ac:dyDescent="0.2">
      <c r="A24" s="1032" t="s">
        <v>24</v>
      </c>
      <c r="B24" s="4" t="s">
        <v>100</v>
      </c>
      <c r="C24" s="278"/>
      <c r="D24" s="299"/>
      <c r="E24" s="298"/>
      <c r="F24" s="239"/>
      <c r="G24" s="299"/>
      <c r="H24" s="360"/>
      <c r="I24" s="265"/>
      <c r="J24" s="107"/>
      <c r="K24" s="107"/>
      <c r="L24" s="266"/>
      <c r="N24" s="832" t="s">
        <v>54</v>
      </c>
      <c r="O24" s="822">
        <f>C41/5</f>
        <v>0</v>
      </c>
      <c r="P24" s="823">
        <v>0</v>
      </c>
      <c r="Q24" s="823"/>
      <c r="R24" s="823"/>
      <c r="S24" s="824"/>
    </row>
    <row r="25" spans="1:19" x14ac:dyDescent="0.2">
      <c r="A25" s="1034"/>
      <c r="B25" s="7" t="s">
        <v>27</v>
      </c>
      <c r="C25" s="279"/>
      <c r="D25" s="301"/>
      <c r="E25" s="300"/>
      <c r="F25" s="234"/>
      <c r="G25" s="301"/>
      <c r="H25" s="361"/>
      <c r="I25" s="359"/>
      <c r="J25" s="77"/>
      <c r="K25" s="77"/>
      <c r="L25" s="341"/>
      <c r="M25" s="3"/>
      <c r="N25" s="833" t="s">
        <v>103</v>
      </c>
      <c r="O25" s="822">
        <f>D41/5</f>
        <v>0</v>
      </c>
      <c r="P25" s="822">
        <f>E41/5</f>
        <v>0</v>
      </c>
      <c r="Q25" s="823">
        <v>0</v>
      </c>
      <c r="R25" s="823"/>
      <c r="S25" s="824"/>
    </row>
    <row r="26" spans="1:19" ht="17" thickBot="1" x14ac:dyDescent="0.25">
      <c r="A26" s="1034"/>
      <c r="B26" s="794" t="s">
        <v>101</v>
      </c>
      <c r="C26" s="281"/>
      <c r="D26" s="303"/>
      <c r="E26" s="302"/>
      <c r="F26" s="160"/>
      <c r="G26" s="303"/>
      <c r="H26" s="362"/>
      <c r="I26" s="267"/>
      <c r="J26" s="108"/>
      <c r="K26" s="108"/>
      <c r="L26" s="268"/>
      <c r="N26" s="833" t="s">
        <v>104</v>
      </c>
      <c r="O26" s="823">
        <f>F41/5</f>
        <v>0.2</v>
      </c>
      <c r="P26" s="823">
        <f t="shared" ref="P26:Q26" si="0">G41/5</f>
        <v>0.2</v>
      </c>
      <c r="Q26" s="823">
        <f t="shared" si="0"/>
        <v>0.2</v>
      </c>
      <c r="R26" s="825">
        <v>0</v>
      </c>
      <c r="S26" s="826"/>
    </row>
    <row r="27" spans="1:19" ht="18" thickBot="1" x14ac:dyDescent="0.25">
      <c r="A27" s="1034"/>
      <c r="B27" s="795" t="s">
        <v>12</v>
      </c>
      <c r="C27" s="278" t="s">
        <v>34</v>
      </c>
      <c r="D27" s="297" t="s">
        <v>34</v>
      </c>
      <c r="E27" s="296" t="s">
        <v>34</v>
      </c>
      <c r="F27" s="161" t="s">
        <v>33</v>
      </c>
      <c r="G27" s="69" t="s">
        <v>33</v>
      </c>
      <c r="H27" s="368" t="s">
        <v>33</v>
      </c>
      <c r="I27" s="161" t="s">
        <v>33</v>
      </c>
      <c r="J27" s="369" t="s">
        <v>33</v>
      </c>
      <c r="K27" s="369" t="s">
        <v>33</v>
      </c>
      <c r="L27" s="341" t="s">
        <v>34</v>
      </c>
      <c r="N27" s="834" t="s">
        <v>55</v>
      </c>
      <c r="O27" s="827">
        <f>I41/5</f>
        <v>0.2</v>
      </c>
      <c r="P27" s="827">
        <f t="shared" ref="P27:R27" si="1">J41/5</f>
        <v>0.2</v>
      </c>
      <c r="Q27" s="827">
        <f t="shared" si="1"/>
        <v>0.2</v>
      </c>
      <c r="R27" s="829">
        <f t="shared" si="1"/>
        <v>0</v>
      </c>
      <c r="S27" s="828">
        <v>0</v>
      </c>
    </row>
    <row r="28" spans="1:19" ht="17" thickBot="1" x14ac:dyDescent="0.25">
      <c r="A28" s="1034"/>
      <c r="B28" s="800" t="s">
        <v>25</v>
      </c>
      <c r="C28" s="753"/>
      <c r="D28" s="338"/>
      <c r="E28" s="761"/>
      <c r="F28" s="776"/>
      <c r="G28" s="337"/>
      <c r="H28" s="363"/>
      <c r="I28" s="265"/>
      <c r="J28" s="107"/>
      <c r="K28" s="107"/>
      <c r="L28" s="266"/>
    </row>
    <row r="29" spans="1:19" ht="17" thickBot="1" x14ac:dyDescent="0.25">
      <c r="A29" s="1032" t="s">
        <v>14</v>
      </c>
      <c r="B29" s="797" t="s">
        <v>14</v>
      </c>
      <c r="C29" s="753" t="s">
        <v>34</v>
      </c>
      <c r="D29" s="1062" t="s">
        <v>34</v>
      </c>
      <c r="E29" s="1064"/>
      <c r="F29" s="1062" t="s">
        <v>34</v>
      </c>
      <c r="G29" s="1063"/>
      <c r="H29" s="1064"/>
      <c r="I29" s="1091" t="s">
        <v>34</v>
      </c>
      <c r="J29" s="1092"/>
      <c r="K29" s="1092"/>
      <c r="L29" s="1093"/>
      <c r="N29" s="831" t="s">
        <v>334</v>
      </c>
      <c r="O29" s="816" t="s">
        <v>344</v>
      </c>
      <c r="P29" s="816" t="s">
        <v>54</v>
      </c>
      <c r="Q29" s="816" t="s">
        <v>103</v>
      </c>
      <c r="R29" s="805" t="s">
        <v>104</v>
      </c>
      <c r="S29" s="810" t="s">
        <v>55</v>
      </c>
    </row>
    <row r="30" spans="1:19" ht="17" thickBot="1" x14ac:dyDescent="0.25">
      <c r="A30" s="1033"/>
      <c r="B30" s="798" t="s">
        <v>15</v>
      </c>
      <c r="C30" s="756"/>
      <c r="D30" s="739"/>
      <c r="E30" s="777"/>
      <c r="F30" s="597"/>
      <c r="G30" s="339"/>
      <c r="H30" s="362"/>
      <c r="I30" s="774"/>
      <c r="J30" s="108"/>
      <c r="K30" s="108"/>
      <c r="L30" s="775"/>
      <c r="N30" s="831" t="s">
        <v>344</v>
      </c>
      <c r="O30" s="820">
        <v>0</v>
      </c>
      <c r="P30" s="820"/>
      <c r="Q30" s="820"/>
      <c r="R30" s="820"/>
      <c r="S30" s="821"/>
    </row>
    <row r="31" spans="1:19" ht="17" x14ac:dyDescent="0.2">
      <c r="A31" s="1029" t="s">
        <v>8</v>
      </c>
      <c r="B31" s="731" t="s">
        <v>9</v>
      </c>
      <c r="C31" s="754" t="s">
        <v>33</v>
      </c>
      <c r="D31" s="304" t="s">
        <v>33</v>
      </c>
      <c r="E31" s="757" t="s">
        <v>33</v>
      </c>
      <c r="F31" s="769" t="s">
        <v>33</v>
      </c>
      <c r="G31" s="783" t="s">
        <v>33</v>
      </c>
      <c r="H31" s="370" t="s">
        <v>34</v>
      </c>
      <c r="I31" s="359" t="s">
        <v>33</v>
      </c>
      <c r="J31" s="77" t="s">
        <v>34</v>
      </c>
      <c r="K31" s="77" t="s">
        <v>33</v>
      </c>
      <c r="L31" s="341" t="s">
        <v>33</v>
      </c>
      <c r="N31" s="832" t="s">
        <v>54</v>
      </c>
      <c r="O31" s="823">
        <f>C42/2</f>
        <v>0</v>
      </c>
      <c r="P31" s="823">
        <v>0</v>
      </c>
      <c r="Q31" s="823"/>
      <c r="R31" s="823"/>
      <c r="S31" s="824"/>
    </row>
    <row r="32" spans="1:19" ht="17" x14ac:dyDescent="0.2">
      <c r="A32" s="1030"/>
      <c r="B32" s="731" t="s">
        <v>19</v>
      </c>
      <c r="C32" s="279" t="s">
        <v>34</v>
      </c>
      <c r="D32" s="304" t="s">
        <v>33</v>
      </c>
      <c r="E32" s="284" t="s">
        <v>33</v>
      </c>
      <c r="F32" s="295" t="s">
        <v>33</v>
      </c>
      <c r="G32" s="304" t="s">
        <v>33</v>
      </c>
      <c r="H32" s="370" t="s">
        <v>34</v>
      </c>
      <c r="I32" s="359" t="s">
        <v>34</v>
      </c>
      <c r="J32" s="77" t="s">
        <v>34</v>
      </c>
      <c r="K32" s="77" t="s">
        <v>33</v>
      </c>
      <c r="L32" s="341" t="s">
        <v>33</v>
      </c>
      <c r="M32" s="3"/>
      <c r="N32" s="833" t="s">
        <v>103</v>
      </c>
      <c r="O32" s="823">
        <f>D42/2</f>
        <v>0</v>
      </c>
      <c r="P32" s="823">
        <f>E42/2</f>
        <v>0</v>
      </c>
      <c r="Q32" s="823">
        <v>0</v>
      </c>
      <c r="R32" s="823"/>
      <c r="S32" s="824"/>
    </row>
    <row r="33" spans="1:19" x14ac:dyDescent="0.2">
      <c r="A33" s="1030"/>
      <c r="B33" s="47" t="s">
        <v>20</v>
      </c>
      <c r="C33" s="279" t="s">
        <v>34</v>
      </c>
      <c r="D33" s="1046" t="s">
        <v>34</v>
      </c>
      <c r="E33" s="1047"/>
      <c r="F33" s="636" t="s">
        <v>106</v>
      </c>
      <c r="G33" s="641" t="s">
        <v>106</v>
      </c>
      <c r="H33" s="639" t="s">
        <v>106</v>
      </c>
      <c r="I33" s="634" t="s">
        <v>106</v>
      </c>
      <c r="J33" s="633" t="s">
        <v>106</v>
      </c>
      <c r="K33" s="633" t="s">
        <v>106</v>
      </c>
      <c r="L33" s="635" t="s">
        <v>34</v>
      </c>
      <c r="N33" s="833" t="s">
        <v>104</v>
      </c>
      <c r="O33" s="823">
        <f>F42/2</f>
        <v>0</v>
      </c>
      <c r="P33" s="823">
        <f t="shared" ref="P33:Q33" si="2">G42/2</f>
        <v>0</v>
      </c>
      <c r="Q33" s="823">
        <f t="shared" si="2"/>
        <v>0</v>
      </c>
      <c r="R33" s="825">
        <v>0</v>
      </c>
      <c r="S33" s="826"/>
    </row>
    <row r="34" spans="1:19" ht="17" thickBot="1" x14ac:dyDescent="0.25">
      <c r="A34" s="1030"/>
      <c r="B34" s="7" t="s">
        <v>21</v>
      </c>
      <c r="C34" s="279"/>
      <c r="D34" s="284"/>
      <c r="E34" s="282"/>
      <c r="F34" s="295"/>
      <c r="G34" s="304"/>
      <c r="H34" s="361"/>
      <c r="I34" s="359"/>
      <c r="J34" s="77"/>
      <c r="K34" s="77"/>
      <c r="L34" s="341"/>
      <c r="N34" s="834" t="s">
        <v>55</v>
      </c>
      <c r="O34" s="827">
        <f>I42/2</f>
        <v>0</v>
      </c>
      <c r="P34" s="827">
        <f t="shared" ref="P34:R34" si="3">J42/2</f>
        <v>0</v>
      </c>
      <c r="Q34" s="827">
        <f t="shared" si="3"/>
        <v>0</v>
      </c>
      <c r="R34" s="827">
        <f t="shared" si="3"/>
        <v>0</v>
      </c>
      <c r="S34" s="828">
        <v>0</v>
      </c>
    </row>
    <row r="35" spans="1:19" ht="17" thickBot="1" x14ac:dyDescent="0.25">
      <c r="A35" s="1031"/>
      <c r="B35" s="8" t="s">
        <v>13</v>
      </c>
      <c r="C35" s="281"/>
      <c r="D35" s="286"/>
      <c r="E35" s="283"/>
      <c r="F35" s="311"/>
      <c r="G35" s="305"/>
      <c r="H35" s="362"/>
      <c r="I35" s="267"/>
      <c r="J35" s="108"/>
      <c r="K35" s="108"/>
      <c r="L35" s="268"/>
    </row>
    <row r="36" spans="1:19" ht="21" thickTop="1" thickBot="1" x14ac:dyDescent="0.25">
      <c r="A36" s="799"/>
      <c r="C36" s="226" t="s">
        <v>54</v>
      </c>
      <c r="D36" s="1011" t="s">
        <v>103</v>
      </c>
      <c r="E36" s="1010"/>
      <c r="F36" s="1009" t="s">
        <v>104</v>
      </c>
      <c r="G36" s="1011"/>
      <c r="H36" s="1010"/>
      <c r="I36" s="1009" t="s">
        <v>55</v>
      </c>
      <c r="J36" s="1011"/>
      <c r="K36" s="1011"/>
      <c r="L36" s="1010"/>
      <c r="N36" s="830" t="s">
        <v>338</v>
      </c>
      <c r="O36" s="816" t="s">
        <v>344</v>
      </c>
      <c r="P36" s="816" t="s">
        <v>54</v>
      </c>
      <c r="Q36" s="816" t="s">
        <v>103</v>
      </c>
      <c r="R36" s="805" t="s">
        <v>104</v>
      </c>
      <c r="S36" s="810" t="s">
        <v>55</v>
      </c>
    </row>
    <row r="37" spans="1:19" x14ac:dyDescent="0.2">
      <c r="C37" s="1"/>
      <c r="D37" s="1"/>
      <c r="E37" s="1"/>
      <c r="F37" s="1"/>
      <c r="G37" s="1"/>
      <c r="H37" s="353"/>
      <c r="I37" s="353"/>
      <c r="J37" s="353"/>
      <c r="K37" s="353"/>
      <c r="L37" s="353"/>
      <c r="N37" s="831" t="s">
        <v>344</v>
      </c>
      <c r="O37" s="820">
        <v>0</v>
      </c>
      <c r="P37" s="820"/>
      <c r="Q37" s="820"/>
      <c r="R37" s="820"/>
      <c r="S37" s="821"/>
    </row>
    <row r="38" spans="1:19" x14ac:dyDescent="0.2">
      <c r="B38" s="804" t="s">
        <v>215</v>
      </c>
      <c r="C38" s="1">
        <v>5</v>
      </c>
      <c r="D38" s="1">
        <v>7</v>
      </c>
      <c r="E38" s="1">
        <v>5</v>
      </c>
      <c r="F38" s="1">
        <v>9</v>
      </c>
      <c r="G38" s="1">
        <v>9</v>
      </c>
      <c r="H38" s="353">
        <v>7</v>
      </c>
      <c r="I38" s="353">
        <v>9</v>
      </c>
      <c r="J38" s="353">
        <v>8</v>
      </c>
      <c r="K38" s="353">
        <v>9</v>
      </c>
      <c r="L38" s="353">
        <v>5</v>
      </c>
      <c r="N38" s="832" t="s">
        <v>54</v>
      </c>
      <c r="O38" s="822">
        <f>C43/5</f>
        <v>0.2</v>
      </c>
      <c r="P38" s="823">
        <v>0</v>
      </c>
      <c r="Q38" s="823"/>
      <c r="R38" s="823"/>
      <c r="S38" s="824"/>
    </row>
    <row r="39" spans="1:19" x14ac:dyDescent="0.2">
      <c r="B39" s="804" t="s">
        <v>357</v>
      </c>
      <c r="C39" s="1">
        <v>2</v>
      </c>
      <c r="D39" s="1">
        <v>2</v>
      </c>
      <c r="E39" s="1">
        <v>0</v>
      </c>
      <c r="F39" s="1">
        <v>2</v>
      </c>
      <c r="G39" s="1">
        <v>2</v>
      </c>
      <c r="H39" s="353">
        <v>2</v>
      </c>
      <c r="I39" s="353">
        <v>2</v>
      </c>
      <c r="J39" s="353">
        <v>2</v>
      </c>
      <c r="K39" s="353">
        <v>2</v>
      </c>
      <c r="L39" s="353">
        <v>0</v>
      </c>
      <c r="N39" s="833" t="s">
        <v>103</v>
      </c>
      <c r="O39" s="823">
        <f>D43/5</f>
        <v>0.4</v>
      </c>
      <c r="P39" s="823">
        <f>E43/5</f>
        <v>0.4</v>
      </c>
      <c r="Q39" s="823">
        <v>0</v>
      </c>
      <c r="R39" s="823"/>
      <c r="S39" s="824"/>
    </row>
    <row r="40" spans="1:19" x14ac:dyDescent="0.2">
      <c r="B40" s="804" t="s">
        <v>5</v>
      </c>
      <c r="C40" s="22">
        <v>2</v>
      </c>
      <c r="D40" s="23">
        <v>3</v>
      </c>
      <c r="E40" s="23">
        <v>3</v>
      </c>
      <c r="F40" s="23">
        <v>3</v>
      </c>
      <c r="G40" s="23">
        <v>3</v>
      </c>
      <c r="H40" s="23">
        <v>3</v>
      </c>
      <c r="I40" s="1">
        <v>4</v>
      </c>
      <c r="J40" s="1">
        <v>4</v>
      </c>
      <c r="K40" s="1">
        <v>3</v>
      </c>
      <c r="L40" s="1">
        <v>3</v>
      </c>
      <c r="N40" s="833" t="s">
        <v>104</v>
      </c>
      <c r="O40" s="823">
        <f>F43/5</f>
        <v>0.6</v>
      </c>
      <c r="P40" s="823">
        <f t="shared" ref="P40:Q40" si="4">G43/5</f>
        <v>0.6</v>
      </c>
      <c r="Q40" s="822">
        <f t="shared" si="4"/>
        <v>0.2</v>
      </c>
      <c r="R40" s="825">
        <v>0</v>
      </c>
      <c r="S40" s="826"/>
    </row>
    <row r="41" spans="1:19" ht="17" thickBot="1" x14ac:dyDescent="0.25">
      <c r="B41" s="804" t="s">
        <v>24</v>
      </c>
      <c r="C41" s="22">
        <v>0</v>
      </c>
      <c r="D41" s="23">
        <v>0</v>
      </c>
      <c r="E41" s="23">
        <v>0</v>
      </c>
      <c r="F41" s="23">
        <v>1</v>
      </c>
      <c r="G41" s="23">
        <v>1</v>
      </c>
      <c r="H41" s="23">
        <v>1</v>
      </c>
      <c r="I41" s="1">
        <v>1</v>
      </c>
      <c r="J41" s="1">
        <v>1</v>
      </c>
      <c r="K41" s="1">
        <v>1</v>
      </c>
      <c r="L41" s="1">
        <v>0</v>
      </c>
      <c r="N41" s="834" t="s">
        <v>55</v>
      </c>
      <c r="O41" s="827">
        <f>I43/5</f>
        <v>0.4</v>
      </c>
      <c r="P41" s="829">
        <f t="shared" ref="P41:R41" si="5">J43/5</f>
        <v>0.2</v>
      </c>
      <c r="Q41" s="827">
        <f t="shared" si="5"/>
        <v>0.6</v>
      </c>
      <c r="R41" s="827">
        <f t="shared" si="5"/>
        <v>0.4</v>
      </c>
      <c r="S41" s="828">
        <v>0</v>
      </c>
    </row>
    <row r="42" spans="1:19" ht="17" thickBot="1" x14ac:dyDescent="0.25">
      <c r="B42" s="804" t="s">
        <v>14</v>
      </c>
      <c r="C42" s="22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1">
        <v>0</v>
      </c>
      <c r="J42" s="1">
        <v>0</v>
      </c>
      <c r="K42" s="1">
        <v>0</v>
      </c>
      <c r="L42" s="1">
        <v>0</v>
      </c>
      <c r="N42" s="24"/>
    </row>
    <row r="43" spans="1:19" ht="17" thickBot="1" x14ac:dyDescent="0.25">
      <c r="B43" s="804" t="s">
        <v>8</v>
      </c>
      <c r="C43" s="22">
        <v>1</v>
      </c>
      <c r="D43" s="23">
        <v>2</v>
      </c>
      <c r="E43" s="23">
        <v>2</v>
      </c>
      <c r="F43" s="23">
        <v>3</v>
      </c>
      <c r="G43" s="23">
        <v>3</v>
      </c>
      <c r="H43" s="23">
        <v>1</v>
      </c>
      <c r="I43" s="1">
        <v>2</v>
      </c>
      <c r="J43" s="1">
        <v>1</v>
      </c>
      <c r="K43" s="1">
        <v>3</v>
      </c>
      <c r="L43" s="1">
        <v>2</v>
      </c>
      <c r="N43" s="835" t="s">
        <v>342</v>
      </c>
      <c r="O43" s="844" t="s">
        <v>344</v>
      </c>
      <c r="P43" s="844" t="s">
        <v>54</v>
      </c>
      <c r="Q43" s="844" t="s">
        <v>103</v>
      </c>
      <c r="R43" s="844" t="s">
        <v>104</v>
      </c>
      <c r="S43" s="813" t="s">
        <v>55</v>
      </c>
    </row>
    <row r="44" spans="1:19" x14ac:dyDescent="0.2">
      <c r="B44" s="961" t="s">
        <v>451</v>
      </c>
      <c r="C44" s="37">
        <v>0</v>
      </c>
      <c r="D44" s="37">
        <v>0</v>
      </c>
      <c r="E44" s="37">
        <v>0</v>
      </c>
      <c r="F44" s="23">
        <v>0</v>
      </c>
      <c r="G44" s="23">
        <v>0</v>
      </c>
      <c r="H44" s="23">
        <v>0</v>
      </c>
      <c r="I44" s="1">
        <v>0</v>
      </c>
      <c r="J44" s="1">
        <v>0</v>
      </c>
      <c r="K44" s="1">
        <v>0</v>
      </c>
      <c r="L44" s="1">
        <v>0</v>
      </c>
      <c r="N44" s="835" t="s">
        <v>344</v>
      </c>
      <c r="O44" s="820">
        <v>0</v>
      </c>
      <c r="P44" s="820"/>
      <c r="Q44" s="820"/>
      <c r="R44" s="820"/>
      <c r="S44" s="821"/>
    </row>
    <row r="45" spans="1:19" x14ac:dyDescent="0.2">
      <c r="D45" s="23"/>
      <c r="E45" s="23"/>
      <c r="F45" s="23"/>
      <c r="G45" s="23"/>
      <c r="H45" s="23"/>
      <c r="N45" s="845" t="s">
        <v>54</v>
      </c>
      <c r="O45" s="823">
        <f>C44/4</f>
        <v>0</v>
      </c>
      <c r="P45" s="823">
        <v>0</v>
      </c>
      <c r="Q45" s="823"/>
      <c r="R45" s="823"/>
      <c r="S45" s="824"/>
    </row>
    <row r="46" spans="1:19" x14ac:dyDescent="0.2">
      <c r="D46" s="23"/>
      <c r="E46" s="23"/>
      <c r="F46" s="23"/>
      <c r="G46" s="23"/>
      <c r="H46" s="23"/>
      <c r="N46" s="846" t="s">
        <v>103</v>
      </c>
      <c r="O46" s="823">
        <f>D44/4</f>
        <v>0</v>
      </c>
      <c r="P46" s="823">
        <f>E44/4</f>
        <v>0</v>
      </c>
      <c r="Q46" s="823">
        <v>0</v>
      </c>
      <c r="R46" s="823"/>
      <c r="S46" s="824"/>
    </row>
    <row r="47" spans="1:19" x14ac:dyDescent="0.2">
      <c r="I47" s="22"/>
      <c r="J47" s="22"/>
      <c r="K47" s="22"/>
      <c r="L47" s="22"/>
      <c r="N47" s="846" t="s">
        <v>104</v>
      </c>
      <c r="O47" s="823">
        <f>F44/4</f>
        <v>0</v>
      </c>
      <c r="P47" s="823">
        <f>G44/4</f>
        <v>0</v>
      </c>
      <c r="Q47" s="823">
        <f>H44/4</f>
        <v>0</v>
      </c>
      <c r="R47" s="823">
        <v>0</v>
      </c>
      <c r="S47" s="824"/>
    </row>
    <row r="48" spans="1:19" ht="17" thickBot="1" x14ac:dyDescent="0.25">
      <c r="D48" s="23"/>
      <c r="E48" s="23"/>
      <c r="F48" s="23"/>
      <c r="G48" s="23"/>
      <c r="H48" s="23"/>
      <c r="N48" s="847" t="s">
        <v>55</v>
      </c>
      <c r="O48" s="827">
        <f>I44/4</f>
        <v>0</v>
      </c>
      <c r="P48" s="827">
        <f>J44/4</f>
        <v>0</v>
      </c>
      <c r="Q48" s="827">
        <f>K44/4</f>
        <v>0</v>
      </c>
      <c r="R48" s="827">
        <f>L44/4</f>
        <v>0</v>
      </c>
      <c r="S48" s="842">
        <v>0</v>
      </c>
    </row>
    <row r="49" spans="4:14" x14ac:dyDescent="0.2">
      <c r="D49" s="23"/>
      <c r="E49" s="23"/>
      <c r="F49" s="23"/>
      <c r="G49" s="23"/>
      <c r="H49" s="23"/>
      <c r="N49" s="24"/>
    </row>
    <row r="50" spans="4:14" x14ac:dyDescent="0.2">
      <c r="D50" s="23"/>
      <c r="E50" s="23"/>
      <c r="F50" s="23"/>
      <c r="G50" s="23"/>
      <c r="H50" s="23"/>
      <c r="N50" s="24"/>
    </row>
    <row r="51" spans="4:14" x14ac:dyDescent="0.2">
      <c r="D51" s="23"/>
      <c r="E51" s="23"/>
      <c r="F51" s="23"/>
      <c r="G51" s="23"/>
      <c r="H51" s="23"/>
      <c r="N51" s="24"/>
    </row>
    <row r="52" spans="4:14" x14ac:dyDescent="0.2">
      <c r="D52" s="23"/>
      <c r="E52" s="23"/>
      <c r="F52" s="23"/>
      <c r="G52" s="23"/>
      <c r="H52" s="23"/>
      <c r="N52" s="24"/>
    </row>
    <row r="53" spans="4:14" x14ac:dyDescent="0.2">
      <c r="D53" s="23"/>
      <c r="E53" s="23"/>
      <c r="F53" s="23"/>
      <c r="G53" s="23"/>
      <c r="H53" s="23"/>
      <c r="N53" s="24"/>
    </row>
    <row r="54" spans="4:14" x14ac:dyDescent="0.2">
      <c r="D54" s="23"/>
      <c r="E54" s="23"/>
      <c r="F54" s="23"/>
      <c r="G54" s="23"/>
      <c r="H54" s="23"/>
      <c r="N54" s="24"/>
    </row>
    <row r="55" spans="4:14" x14ac:dyDescent="0.2">
      <c r="D55" s="23"/>
      <c r="E55" s="23"/>
      <c r="F55" s="23"/>
      <c r="G55" s="23"/>
      <c r="H55" s="23"/>
      <c r="N55" s="24"/>
    </row>
    <row r="56" spans="4:14" x14ac:dyDescent="0.2">
      <c r="D56" s="23"/>
      <c r="E56" s="23"/>
      <c r="F56" s="23"/>
      <c r="G56" s="23"/>
      <c r="H56" s="23"/>
      <c r="N56" s="24"/>
    </row>
    <row r="57" spans="4:14" x14ac:dyDescent="0.2">
      <c r="D57" s="23"/>
      <c r="E57" s="23"/>
      <c r="F57" s="23"/>
      <c r="G57" s="23"/>
      <c r="H57" s="23"/>
      <c r="N57" s="24"/>
    </row>
    <row r="58" spans="4:14" x14ac:dyDescent="0.2">
      <c r="D58" s="23"/>
      <c r="E58" s="23"/>
      <c r="F58" s="23"/>
      <c r="G58" s="23"/>
      <c r="H58" s="23"/>
      <c r="N58" s="24"/>
    </row>
    <row r="59" spans="4:14" x14ac:dyDescent="0.2">
      <c r="D59" s="23"/>
      <c r="E59" s="23"/>
      <c r="F59" s="23"/>
      <c r="G59" s="23"/>
      <c r="H59" s="23"/>
      <c r="N59" s="24"/>
    </row>
    <row r="60" spans="4:14" x14ac:dyDescent="0.2">
      <c r="D60" s="23"/>
      <c r="E60" s="23"/>
      <c r="F60" s="23"/>
      <c r="G60" s="23"/>
      <c r="H60" s="23"/>
      <c r="N60" s="24"/>
    </row>
    <row r="61" spans="4:14" x14ac:dyDescent="0.2">
      <c r="D61" s="23"/>
      <c r="E61" s="23"/>
      <c r="F61" s="23"/>
      <c r="G61" s="23"/>
      <c r="H61" s="23"/>
      <c r="N61" s="24"/>
    </row>
    <row r="62" spans="4:14" x14ac:dyDescent="0.2">
      <c r="D62" s="23"/>
      <c r="E62" s="23"/>
      <c r="F62" s="23"/>
      <c r="G62" s="23"/>
      <c r="H62" s="23"/>
      <c r="N62" s="24"/>
    </row>
    <row r="63" spans="4:14" x14ac:dyDescent="0.2">
      <c r="D63" s="23"/>
      <c r="E63" s="23"/>
      <c r="F63" s="23"/>
      <c r="G63" s="23"/>
      <c r="H63" s="23"/>
      <c r="N63" s="24"/>
    </row>
    <row r="64" spans="4:14" x14ac:dyDescent="0.2">
      <c r="D64" s="23"/>
      <c r="E64" s="23"/>
      <c r="F64" s="23"/>
      <c r="G64" s="23"/>
      <c r="H64" s="23"/>
      <c r="N64" s="24"/>
    </row>
    <row r="65" spans="4:14" x14ac:dyDescent="0.2">
      <c r="D65" s="23"/>
      <c r="E65" s="23"/>
      <c r="F65" s="23"/>
      <c r="G65" s="23"/>
      <c r="H65" s="23"/>
      <c r="N65" s="24"/>
    </row>
    <row r="66" spans="4:14" x14ac:dyDescent="0.2">
      <c r="D66" s="23"/>
      <c r="E66" s="23"/>
      <c r="F66" s="23"/>
      <c r="G66" s="23"/>
      <c r="H66" s="23"/>
      <c r="N66" s="24"/>
    </row>
    <row r="67" spans="4:14" x14ac:dyDescent="0.2">
      <c r="D67" s="23"/>
      <c r="E67" s="23"/>
      <c r="F67" s="23"/>
      <c r="G67" s="23"/>
      <c r="H67" s="23"/>
      <c r="N67" s="24"/>
    </row>
    <row r="68" spans="4:14" x14ac:dyDescent="0.2">
      <c r="N68" s="24"/>
    </row>
    <row r="69" spans="4:14" x14ac:dyDescent="0.2">
      <c r="N69" s="24"/>
    </row>
    <row r="70" spans="4:14" x14ac:dyDescent="0.2">
      <c r="N70" s="24"/>
    </row>
    <row r="71" spans="4:14" x14ac:dyDescent="0.2">
      <c r="N71" s="24"/>
    </row>
    <row r="72" spans="4:14" x14ac:dyDescent="0.2">
      <c r="N72" s="24"/>
    </row>
    <row r="73" spans="4:14" x14ac:dyDescent="0.2">
      <c r="N73" s="24"/>
    </row>
    <row r="74" spans="4:14" x14ac:dyDescent="0.2">
      <c r="N74" s="24"/>
    </row>
  </sheetData>
  <mergeCells count="30">
    <mergeCell ref="F3:H3"/>
    <mergeCell ref="I3:L3"/>
    <mergeCell ref="D33:E33"/>
    <mergeCell ref="F29:H29"/>
    <mergeCell ref="E4:E5"/>
    <mergeCell ref="L4:L5"/>
    <mergeCell ref="I29:L29"/>
    <mergeCell ref="D3:E3"/>
    <mergeCell ref="D1:E1"/>
    <mergeCell ref="F1:H1"/>
    <mergeCell ref="I1:L1"/>
    <mergeCell ref="D36:E36"/>
    <mergeCell ref="F36:H36"/>
    <mergeCell ref="I36:L36"/>
    <mergeCell ref="D7:E9"/>
    <mergeCell ref="F7:H9"/>
    <mergeCell ref="I7:L9"/>
    <mergeCell ref="D21:E21"/>
    <mergeCell ref="F21:H21"/>
    <mergeCell ref="I21:L21"/>
    <mergeCell ref="D23:E23"/>
    <mergeCell ref="F23:H23"/>
    <mergeCell ref="I23:L23"/>
    <mergeCell ref="D29:E29"/>
    <mergeCell ref="A3:A9"/>
    <mergeCell ref="C7:C9"/>
    <mergeCell ref="A24:A28"/>
    <mergeCell ref="A31:A35"/>
    <mergeCell ref="A29:A30"/>
    <mergeCell ref="A10:A23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74"/>
  <sheetViews>
    <sheetView zoomScaleNormal="100" workbookViewId="0">
      <selection activeCell="L4" sqref="L4:O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4" width="11" style="22" bestFit="1" customWidth="1"/>
    <col min="5" max="5" width="11.5" style="22" bestFit="1" customWidth="1"/>
    <col min="6" max="6" width="7.83203125" customWidth="1"/>
    <col min="7" max="7" width="5.83203125" style="803" bestFit="1" customWidth="1"/>
    <col min="8" max="10" width="5.83203125" style="22" bestFit="1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</cols>
  <sheetData>
    <row r="1" spans="1:20" ht="21" thickTop="1" thickBot="1" x14ac:dyDescent="0.25">
      <c r="C1" s="309" t="s">
        <v>56</v>
      </c>
      <c r="D1" s="1012" t="s">
        <v>57</v>
      </c>
      <c r="E1" s="1013"/>
      <c r="G1" s="859" t="s">
        <v>215</v>
      </c>
      <c r="H1" s="848" t="s">
        <v>345</v>
      </c>
      <c r="I1" s="848" t="s">
        <v>56</v>
      </c>
      <c r="J1" s="849" t="s">
        <v>57</v>
      </c>
      <c r="K1" s="36"/>
      <c r="L1" s="791" t="s">
        <v>443</v>
      </c>
      <c r="M1" s="791" t="s">
        <v>442</v>
      </c>
      <c r="N1" s="791" t="s">
        <v>444</v>
      </c>
      <c r="O1" s="791" t="s">
        <v>445</v>
      </c>
      <c r="P1" s="36"/>
      <c r="Q1" s="36"/>
      <c r="R1" s="36"/>
      <c r="S1" s="36"/>
      <c r="T1" s="36"/>
    </row>
    <row r="2" spans="1:20" ht="18" thickTop="1" thickBot="1" x14ac:dyDescent="0.25">
      <c r="C2" s="177" t="s">
        <v>205</v>
      </c>
      <c r="D2" s="115" t="s">
        <v>206</v>
      </c>
      <c r="E2" s="116" t="s">
        <v>207</v>
      </c>
      <c r="G2" s="831" t="s">
        <v>345</v>
      </c>
      <c r="H2" s="820">
        <v>0</v>
      </c>
      <c r="I2" s="820"/>
      <c r="J2" s="821"/>
      <c r="L2" s="907">
        <f>MIN(H3:H4,I4)</f>
        <v>8.1081081081081086E-2</v>
      </c>
      <c r="M2" s="907">
        <f>MAX(H3:H4,I4)</f>
        <v>0.13513513513513514</v>
      </c>
      <c r="N2" s="907">
        <f>AVERAGE(H3:H4,I4)</f>
        <v>0.10810810810810811</v>
      </c>
      <c r="O2" s="907">
        <f>MEDIAN(H3:H4,I4)</f>
        <v>0.10810810810810811</v>
      </c>
    </row>
    <row r="3" spans="1:20" x14ac:dyDescent="0.2">
      <c r="A3" s="1029" t="s">
        <v>357</v>
      </c>
      <c r="B3" s="792" t="s">
        <v>22</v>
      </c>
      <c r="C3" s="753"/>
      <c r="D3" s="743"/>
      <c r="E3" s="764"/>
      <c r="G3" s="832" t="s">
        <v>56</v>
      </c>
      <c r="H3" s="867">
        <f>C38/37</f>
        <v>0.10810810810810811</v>
      </c>
      <c r="I3" s="823">
        <v>0</v>
      </c>
      <c r="J3" s="824"/>
      <c r="L3" s="907">
        <f>MIN(H8:H9,I9)</f>
        <v>0</v>
      </c>
      <c r="M3" s="907">
        <f>MAX(H8:H9,I9)</f>
        <v>0</v>
      </c>
      <c r="N3" s="907">
        <f>AVERAGE(H8:H9,I9)</f>
        <v>0</v>
      </c>
      <c r="O3" s="907">
        <f>MEDIAN(H8:H9,I9)</f>
        <v>0</v>
      </c>
    </row>
    <row r="4" spans="1:20" ht="17" thickBot="1" x14ac:dyDescent="0.25">
      <c r="A4" s="1030"/>
      <c r="B4" s="865" t="s">
        <v>0</v>
      </c>
      <c r="C4" s="1043" t="s">
        <v>34</v>
      </c>
      <c r="D4" s="1046" t="s">
        <v>34</v>
      </c>
      <c r="E4" s="1047"/>
      <c r="G4" s="834" t="s">
        <v>57</v>
      </c>
      <c r="H4" s="827">
        <f>D38/37</f>
        <v>0.13513513513513514</v>
      </c>
      <c r="I4" s="829">
        <f>E38/37</f>
        <v>8.1081081081081086E-2</v>
      </c>
      <c r="J4" s="842">
        <v>0</v>
      </c>
      <c r="L4" s="907">
        <f>MIN(H13:H14,I14)</f>
        <v>0.15384615384615385</v>
      </c>
      <c r="M4" s="907">
        <f>MAX(H13:H14,I14)</f>
        <v>0.23076923076923078</v>
      </c>
      <c r="N4" s="907">
        <f>AVERAGE(H13:H14,I14)</f>
        <v>0.20512820512820515</v>
      </c>
      <c r="O4" s="907">
        <f>MEDIAN(H13:H14,I14)</f>
        <v>0.23076923076923078</v>
      </c>
    </row>
    <row r="5" spans="1:20" ht="17" thickBot="1" x14ac:dyDescent="0.25">
      <c r="A5" s="1030"/>
      <c r="B5" s="865" t="s">
        <v>1</v>
      </c>
      <c r="C5" s="1043"/>
      <c r="D5" s="1046"/>
      <c r="E5" s="1047"/>
      <c r="G5" s="55"/>
      <c r="H5" s="823"/>
      <c r="I5" s="823"/>
      <c r="J5" s="823"/>
      <c r="L5" s="907">
        <f>MIN(H18:H19,I19)</f>
        <v>0</v>
      </c>
      <c r="M5" s="907">
        <f>MAX(H18:H19,I19)</f>
        <v>0.2</v>
      </c>
      <c r="N5" s="907">
        <f>AVERAGE(H18:H19,I19)</f>
        <v>0.13333333333333333</v>
      </c>
      <c r="O5" s="907">
        <f>MEDIAN(H18:H19,I19)</f>
        <v>0.2</v>
      </c>
    </row>
    <row r="6" spans="1:20" ht="17" thickBot="1" x14ac:dyDescent="0.25">
      <c r="A6" s="1030"/>
      <c r="B6" s="865" t="s">
        <v>2</v>
      </c>
      <c r="C6" s="754"/>
      <c r="D6" s="744"/>
      <c r="E6" s="765"/>
      <c r="G6" s="866" t="s">
        <v>339</v>
      </c>
      <c r="H6" s="848" t="s">
        <v>345</v>
      </c>
      <c r="I6" s="848" t="s">
        <v>56</v>
      </c>
      <c r="J6" s="849" t="s">
        <v>57</v>
      </c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</row>
    <row r="7" spans="1:20" x14ac:dyDescent="0.2">
      <c r="A7" s="1030"/>
      <c r="B7" s="865" t="s">
        <v>3</v>
      </c>
      <c r="C7" s="1043" t="s">
        <v>34</v>
      </c>
      <c r="D7" s="1046" t="s">
        <v>34</v>
      </c>
      <c r="E7" s="1047"/>
      <c r="G7" s="831" t="s">
        <v>345</v>
      </c>
      <c r="H7" s="820">
        <v>0</v>
      </c>
      <c r="I7" s="820"/>
      <c r="J7" s="821"/>
      <c r="L7" s="907">
        <f>MIN(H28:H29,I29)</f>
        <v>0</v>
      </c>
      <c r="M7" s="907">
        <f>MAX(H28:H29,I29)</f>
        <v>0.2</v>
      </c>
      <c r="N7" s="907">
        <f>AVERAGE(H28:H29,I29)</f>
        <v>0.13333333333333333</v>
      </c>
      <c r="O7" s="907">
        <f>MEDIAN(H28:H29,I29)</f>
        <v>0.2</v>
      </c>
    </row>
    <row r="8" spans="1:20" x14ac:dyDescent="0.2">
      <c r="A8" s="1030"/>
      <c r="B8" s="796" t="s">
        <v>4</v>
      </c>
      <c r="C8" s="1043"/>
      <c r="D8" s="1046"/>
      <c r="E8" s="1047"/>
      <c r="G8" s="832" t="s">
        <v>56</v>
      </c>
      <c r="H8" s="867">
        <f>C39/10</f>
        <v>0</v>
      </c>
      <c r="I8" s="823">
        <v>0</v>
      </c>
      <c r="J8" s="824"/>
      <c r="L8" s="907">
        <f>MIN(H33:H34,I34)</f>
        <v>0</v>
      </c>
      <c r="M8" s="907">
        <f>MAX(H33:H34,I34)</f>
        <v>0</v>
      </c>
      <c r="N8" s="907">
        <f>AVERAGE(H33:H34,I34)</f>
        <v>0</v>
      </c>
      <c r="O8" s="907">
        <f>MEDIAN(H33:H34,I34)</f>
        <v>0</v>
      </c>
    </row>
    <row r="9" spans="1:20" ht="17" thickBot="1" x14ac:dyDescent="0.25">
      <c r="A9" s="1031"/>
      <c r="B9" s="793" t="s">
        <v>123</v>
      </c>
      <c r="C9" s="1048"/>
      <c r="D9" s="1059"/>
      <c r="E9" s="1055"/>
      <c r="F9" s="11"/>
      <c r="G9" s="834" t="s">
        <v>57</v>
      </c>
      <c r="H9" s="827">
        <f>D39/10</f>
        <v>0</v>
      </c>
      <c r="I9" s="827">
        <f>E39/10</f>
        <v>0</v>
      </c>
      <c r="J9" s="842">
        <v>0</v>
      </c>
    </row>
    <row r="10" spans="1:20" ht="17" thickBot="1" x14ac:dyDescent="0.25">
      <c r="A10" s="1029" t="s">
        <v>5</v>
      </c>
      <c r="B10" s="771" t="s">
        <v>6</v>
      </c>
      <c r="C10" s="279"/>
      <c r="D10" s="271"/>
      <c r="E10" s="765"/>
      <c r="F10" s="11"/>
      <c r="G10" s="55"/>
      <c r="H10" s="823"/>
      <c r="I10" s="823"/>
      <c r="J10" s="823"/>
    </row>
    <row r="11" spans="1:20" ht="17" thickBot="1" x14ac:dyDescent="0.25">
      <c r="A11" s="1030"/>
      <c r="B11" s="733" t="s">
        <v>7</v>
      </c>
      <c r="C11" s="279"/>
      <c r="D11" s="271"/>
      <c r="E11" s="288"/>
      <c r="F11" s="11"/>
      <c r="G11" s="830" t="s">
        <v>337</v>
      </c>
      <c r="H11" s="848" t="s">
        <v>345</v>
      </c>
      <c r="I11" s="848" t="s">
        <v>56</v>
      </c>
      <c r="J11" s="849" t="s">
        <v>57</v>
      </c>
    </row>
    <row r="12" spans="1:20" x14ac:dyDescent="0.2">
      <c r="A12" s="1030"/>
      <c r="B12" s="733" t="s">
        <v>16</v>
      </c>
      <c r="C12" s="279"/>
      <c r="D12" s="271"/>
      <c r="E12" s="288"/>
      <c r="F12" s="11"/>
      <c r="G12" s="831" t="s">
        <v>345</v>
      </c>
      <c r="H12" s="820">
        <v>0</v>
      </c>
      <c r="I12" s="820"/>
      <c r="J12" s="821"/>
    </row>
    <row r="13" spans="1:20" x14ac:dyDescent="0.2">
      <c r="A13" s="1030"/>
      <c r="B13" s="733" t="s">
        <v>26</v>
      </c>
      <c r="C13" s="279"/>
      <c r="D13" s="271"/>
      <c r="E13" s="288"/>
      <c r="G13" s="832" t="s">
        <v>56</v>
      </c>
      <c r="H13" s="867">
        <f>C40/13</f>
        <v>0.23076923076923078</v>
      </c>
      <c r="I13" s="823">
        <v>0</v>
      </c>
      <c r="J13" s="824"/>
    </row>
    <row r="14" spans="1:20" ht="17" thickBot="1" x14ac:dyDescent="0.25">
      <c r="A14" s="1030"/>
      <c r="B14" s="733" t="s">
        <v>316</v>
      </c>
      <c r="C14" s="656"/>
      <c r="D14" s="654"/>
      <c r="E14" s="660"/>
      <c r="G14" s="834" t="s">
        <v>57</v>
      </c>
      <c r="H14" s="827">
        <f>D40/13</f>
        <v>0.23076923076923078</v>
      </c>
      <c r="I14" s="829">
        <f>E40/13</f>
        <v>0.15384615384615385</v>
      </c>
      <c r="J14" s="842">
        <v>0</v>
      </c>
    </row>
    <row r="15" spans="1:20" ht="17" thickBot="1" x14ac:dyDescent="0.25">
      <c r="A15" s="1030"/>
      <c r="B15" s="733" t="s">
        <v>17</v>
      </c>
      <c r="C15" s="279"/>
      <c r="D15" s="271"/>
      <c r="E15" s="288"/>
      <c r="G15" s="55"/>
      <c r="H15" s="823"/>
      <c r="I15" s="823"/>
      <c r="J15" s="823"/>
    </row>
    <row r="16" spans="1:20" ht="17" thickBot="1" x14ac:dyDescent="0.25">
      <c r="A16" s="1030"/>
      <c r="B16" s="733" t="s">
        <v>253</v>
      </c>
      <c r="C16" s="399"/>
      <c r="D16" s="392"/>
      <c r="E16" s="404"/>
      <c r="G16" s="830" t="s">
        <v>336</v>
      </c>
      <c r="H16" s="848" t="s">
        <v>345</v>
      </c>
      <c r="I16" s="848" t="s">
        <v>56</v>
      </c>
      <c r="J16" s="849" t="s">
        <v>57</v>
      </c>
    </row>
    <row r="17" spans="1:10" x14ac:dyDescent="0.2">
      <c r="A17" s="1030"/>
      <c r="B17" s="733" t="s">
        <v>254</v>
      </c>
      <c r="C17" s="279"/>
      <c r="D17" s="271"/>
      <c r="E17" s="288"/>
      <c r="G17" s="831" t="s">
        <v>345</v>
      </c>
      <c r="H17" s="820">
        <v>0</v>
      </c>
      <c r="I17" s="820"/>
      <c r="J17" s="821"/>
    </row>
    <row r="18" spans="1:10" x14ac:dyDescent="0.2">
      <c r="A18" s="1030"/>
      <c r="B18" s="733" t="s">
        <v>98</v>
      </c>
      <c r="C18" s="279" t="s">
        <v>32</v>
      </c>
      <c r="D18" s="271" t="s">
        <v>32</v>
      </c>
      <c r="E18" s="274" t="s">
        <v>34</v>
      </c>
      <c r="G18" s="832" t="s">
        <v>56</v>
      </c>
      <c r="H18" s="867">
        <f>C41/5</f>
        <v>0.2</v>
      </c>
      <c r="I18" s="823">
        <v>0</v>
      </c>
      <c r="J18" s="824"/>
    </row>
    <row r="19" spans="1:10" ht="17" thickBot="1" x14ac:dyDescent="0.25">
      <c r="A19" s="1030"/>
      <c r="B19" s="733" t="s">
        <v>99</v>
      </c>
      <c r="C19" s="279"/>
      <c r="D19" s="271"/>
      <c r="E19" s="288"/>
      <c r="G19" s="834" t="s">
        <v>57</v>
      </c>
      <c r="H19" s="827">
        <f>D41/5</f>
        <v>0.2</v>
      </c>
      <c r="I19" s="829">
        <f>E41/5</f>
        <v>0</v>
      </c>
      <c r="J19" s="842">
        <v>0</v>
      </c>
    </row>
    <row r="20" spans="1:10" ht="17" thickBot="1" x14ac:dyDescent="0.25">
      <c r="A20" s="1030"/>
      <c r="B20" s="734" t="s">
        <v>23</v>
      </c>
      <c r="C20" s="279"/>
      <c r="D20" s="272"/>
      <c r="E20" s="293"/>
      <c r="G20" s="55"/>
      <c r="H20" s="823"/>
      <c r="I20" s="823"/>
      <c r="J20" s="823"/>
    </row>
    <row r="21" spans="1:10" ht="17" thickBot="1" x14ac:dyDescent="0.25">
      <c r="A21" s="1030"/>
      <c r="B21" s="732" t="s">
        <v>10</v>
      </c>
      <c r="C21" s="278"/>
      <c r="D21" s="349"/>
      <c r="E21" s="350"/>
      <c r="G21" s="835" t="s">
        <v>334</v>
      </c>
      <c r="H21" s="848" t="s">
        <v>345</v>
      </c>
      <c r="I21" s="848" t="s">
        <v>56</v>
      </c>
      <c r="J21" s="849" t="s">
        <v>57</v>
      </c>
    </row>
    <row r="22" spans="1:10" x14ac:dyDescent="0.2">
      <c r="A22" s="1030"/>
      <c r="B22" s="736" t="s">
        <v>11</v>
      </c>
      <c r="C22" s="279"/>
      <c r="D22" s="168"/>
      <c r="E22" s="235"/>
      <c r="G22" s="831" t="s">
        <v>345</v>
      </c>
      <c r="H22" s="820">
        <v>0</v>
      </c>
      <c r="I22" s="820"/>
      <c r="J22" s="821"/>
    </row>
    <row r="23" spans="1:10" ht="16" customHeight="1" thickBot="1" x14ac:dyDescent="0.25">
      <c r="A23" s="1031"/>
      <c r="B23" s="734" t="s">
        <v>18</v>
      </c>
      <c r="C23" s="281"/>
      <c r="D23" s="220"/>
      <c r="E23" s="348"/>
      <c r="F23" s="2"/>
      <c r="G23" s="832" t="s">
        <v>56</v>
      </c>
      <c r="H23" s="823">
        <f>C42/2</f>
        <v>0</v>
      </c>
      <c r="I23" s="823">
        <v>0</v>
      </c>
      <c r="J23" s="824"/>
    </row>
    <row r="24" spans="1:10" ht="17" thickBot="1" x14ac:dyDescent="0.25">
      <c r="A24" s="1032" t="s">
        <v>24</v>
      </c>
      <c r="B24" s="4" t="s">
        <v>100</v>
      </c>
      <c r="C24" s="278" t="s">
        <v>32</v>
      </c>
      <c r="D24" s="239" t="s">
        <v>32</v>
      </c>
      <c r="E24" s="273" t="s">
        <v>34</v>
      </c>
      <c r="F24" s="2"/>
      <c r="G24" s="834" t="s">
        <v>57</v>
      </c>
      <c r="H24" s="827">
        <f>D42/2</f>
        <v>0</v>
      </c>
      <c r="I24" s="827">
        <f>E42/2</f>
        <v>0</v>
      </c>
      <c r="J24" s="842">
        <v>0</v>
      </c>
    </row>
    <row r="25" spans="1:10" ht="17" thickBot="1" x14ac:dyDescent="0.25">
      <c r="A25" s="1034"/>
      <c r="B25" s="7" t="s">
        <v>27</v>
      </c>
      <c r="C25" s="279"/>
      <c r="D25" s="234"/>
      <c r="E25" s="274"/>
      <c r="F25" s="2"/>
      <c r="G25" s="55"/>
      <c r="H25" s="823"/>
      <c r="I25" s="823"/>
      <c r="J25" s="823"/>
    </row>
    <row r="26" spans="1:10" ht="17" customHeight="1" thickBot="1" x14ac:dyDescent="0.25">
      <c r="A26" s="1034"/>
      <c r="B26" s="794" t="s">
        <v>101</v>
      </c>
      <c r="C26" s="281"/>
      <c r="D26" s="160"/>
      <c r="E26" s="275"/>
      <c r="G26" s="830" t="s">
        <v>338</v>
      </c>
      <c r="H26" s="848" t="s">
        <v>345</v>
      </c>
      <c r="I26" s="848" t="s">
        <v>56</v>
      </c>
      <c r="J26" s="849" t="s">
        <v>57</v>
      </c>
    </row>
    <row r="27" spans="1:10" ht="17" thickBot="1" x14ac:dyDescent="0.25">
      <c r="A27" s="1034"/>
      <c r="B27" s="795" t="s">
        <v>12</v>
      </c>
      <c r="C27" s="278"/>
      <c r="D27" s="162"/>
      <c r="E27" s="138"/>
      <c r="F27" s="3"/>
      <c r="G27" s="831" t="s">
        <v>345</v>
      </c>
      <c r="H27" s="820">
        <v>0</v>
      </c>
      <c r="I27" s="820"/>
      <c r="J27" s="821"/>
    </row>
    <row r="28" spans="1:10" ht="17" thickBot="1" x14ac:dyDescent="0.25">
      <c r="A28" s="1034"/>
      <c r="B28" s="800" t="s">
        <v>25</v>
      </c>
      <c r="C28" s="219" t="s">
        <v>34</v>
      </c>
      <c r="D28" s="1065" t="s">
        <v>34</v>
      </c>
      <c r="E28" s="1066"/>
      <c r="G28" s="832" t="s">
        <v>56</v>
      </c>
      <c r="H28" s="822">
        <f>C43/5</f>
        <v>0</v>
      </c>
      <c r="I28" s="823">
        <v>0</v>
      </c>
      <c r="J28" s="824"/>
    </row>
    <row r="29" spans="1:10" ht="17" thickBot="1" x14ac:dyDescent="0.25">
      <c r="A29" s="1032" t="s">
        <v>14</v>
      </c>
      <c r="B29" s="797" t="s">
        <v>14</v>
      </c>
      <c r="C29" s="279" t="s">
        <v>34</v>
      </c>
      <c r="D29" s="1015" t="s">
        <v>34</v>
      </c>
      <c r="E29" s="1016"/>
      <c r="G29" s="834" t="s">
        <v>57</v>
      </c>
      <c r="H29" s="827">
        <f>D43/5</f>
        <v>0.2</v>
      </c>
      <c r="I29" s="827">
        <f>E43/5</f>
        <v>0.2</v>
      </c>
      <c r="J29" s="842">
        <v>0</v>
      </c>
    </row>
    <row r="30" spans="1:10" ht="17" thickBot="1" x14ac:dyDescent="0.25">
      <c r="A30" s="1033"/>
      <c r="B30" s="798" t="s">
        <v>15</v>
      </c>
      <c r="C30" s="279"/>
      <c r="D30" s="234"/>
      <c r="E30" s="274"/>
      <c r="G30" s="55"/>
      <c r="H30" s="823"/>
      <c r="I30" s="823"/>
      <c r="J30" s="823"/>
    </row>
    <row r="31" spans="1:10" ht="17" thickBot="1" x14ac:dyDescent="0.25">
      <c r="A31" s="1029" t="s">
        <v>8</v>
      </c>
      <c r="B31" s="731" t="s">
        <v>9</v>
      </c>
      <c r="C31" s="278" t="s">
        <v>34</v>
      </c>
      <c r="D31" s="1044" t="s">
        <v>34</v>
      </c>
      <c r="E31" s="1045"/>
      <c r="G31" s="835" t="s">
        <v>342</v>
      </c>
      <c r="H31" s="908" t="s">
        <v>345</v>
      </c>
      <c r="I31" s="908" t="s">
        <v>56</v>
      </c>
      <c r="J31" s="909" t="s">
        <v>57</v>
      </c>
    </row>
    <row r="32" spans="1:10" x14ac:dyDescent="0.2">
      <c r="A32" s="1030"/>
      <c r="B32" s="731" t="s">
        <v>19</v>
      </c>
      <c r="C32" s="279" t="s">
        <v>34</v>
      </c>
      <c r="D32" s="295" t="s">
        <v>33</v>
      </c>
      <c r="E32" s="280" t="s">
        <v>33</v>
      </c>
      <c r="G32" s="835" t="s">
        <v>345</v>
      </c>
      <c r="H32" s="820">
        <v>0</v>
      </c>
      <c r="I32" s="820"/>
      <c r="J32" s="821"/>
    </row>
    <row r="33" spans="1:15" x14ac:dyDescent="0.2">
      <c r="A33" s="1030"/>
      <c r="B33" s="47" t="s">
        <v>20</v>
      </c>
      <c r="C33" s="279" t="s">
        <v>34</v>
      </c>
      <c r="D33" s="1046" t="s">
        <v>34</v>
      </c>
      <c r="E33" s="1047"/>
      <c r="G33" s="845" t="s">
        <v>56</v>
      </c>
      <c r="H33" s="823">
        <f>C44/4</f>
        <v>0</v>
      </c>
      <c r="I33" s="823">
        <v>0</v>
      </c>
      <c r="J33" s="824"/>
    </row>
    <row r="34" spans="1:15" ht="17" thickBot="1" x14ac:dyDescent="0.25">
      <c r="A34" s="1030"/>
      <c r="B34" s="7" t="s">
        <v>21</v>
      </c>
      <c r="C34" s="279"/>
      <c r="D34" s="173"/>
      <c r="E34" s="214"/>
      <c r="G34" s="847" t="s">
        <v>57</v>
      </c>
      <c r="H34" s="827">
        <f>D44/4</f>
        <v>0</v>
      </c>
      <c r="I34" s="827">
        <f>E44/4</f>
        <v>0</v>
      </c>
      <c r="J34" s="842">
        <v>0</v>
      </c>
    </row>
    <row r="35" spans="1:15" ht="17" thickBot="1" x14ac:dyDescent="0.25">
      <c r="A35" s="1031"/>
      <c r="B35" s="8" t="s">
        <v>13</v>
      </c>
      <c r="C35" s="281" t="s">
        <v>34</v>
      </c>
      <c r="D35" s="1059" t="s">
        <v>34</v>
      </c>
      <c r="E35" s="1055"/>
      <c r="G35" s="68"/>
      <c r="H35" s="760"/>
      <c r="I35" s="760"/>
      <c r="J35" s="760"/>
    </row>
    <row r="36" spans="1:15" ht="21" thickTop="1" thickBot="1" x14ac:dyDescent="0.25">
      <c r="A36" s="799"/>
      <c r="C36" s="226" t="s">
        <v>56</v>
      </c>
      <c r="D36" s="1009" t="s">
        <v>57</v>
      </c>
      <c r="E36" s="1010"/>
      <c r="G36" s="55"/>
      <c r="H36" s="839"/>
      <c r="I36" s="839"/>
      <c r="J36" s="839"/>
    </row>
    <row r="37" spans="1:15" x14ac:dyDescent="0.2">
      <c r="C37" s="1"/>
      <c r="D37" s="1"/>
      <c r="E37" s="1"/>
      <c r="G37" s="55"/>
      <c r="H37" s="840"/>
      <c r="I37" s="840"/>
      <c r="J37" s="840"/>
    </row>
    <row r="38" spans="1:15" x14ac:dyDescent="0.2">
      <c r="B38" s="804" t="s">
        <v>215</v>
      </c>
      <c r="C38" s="1">
        <v>4</v>
      </c>
      <c r="D38" s="1">
        <v>5</v>
      </c>
      <c r="E38" s="1">
        <v>3</v>
      </c>
      <c r="G38" s="843"/>
      <c r="H38" s="823"/>
      <c r="I38" s="823"/>
      <c r="J38" s="823"/>
    </row>
    <row r="39" spans="1:15" x14ac:dyDescent="0.2">
      <c r="B39" s="804" t="s">
        <v>357</v>
      </c>
      <c r="C39" s="1">
        <v>0</v>
      </c>
      <c r="D39" s="1">
        <v>0</v>
      </c>
      <c r="E39" s="1">
        <v>0</v>
      </c>
      <c r="G39" s="55"/>
      <c r="H39" s="823"/>
      <c r="I39" s="823"/>
      <c r="J39" s="823"/>
    </row>
    <row r="40" spans="1:15" x14ac:dyDescent="0.2">
      <c r="B40" s="804" t="s">
        <v>5</v>
      </c>
      <c r="C40" s="23">
        <v>3</v>
      </c>
      <c r="D40" s="23">
        <v>3</v>
      </c>
      <c r="E40" s="23">
        <v>2</v>
      </c>
      <c r="G40" s="55"/>
      <c r="H40" s="823"/>
      <c r="I40" s="823"/>
      <c r="J40" s="823"/>
    </row>
    <row r="41" spans="1:15" x14ac:dyDescent="0.2">
      <c r="B41" s="804" t="s">
        <v>24</v>
      </c>
      <c r="C41" s="22">
        <v>1</v>
      </c>
      <c r="D41" s="22">
        <v>1</v>
      </c>
      <c r="E41" s="22">
        <v>0</v>
      </c>
      <c r="F41" s="17"/>
      <c r="G41" s="55"/>
      <c r="H41" s="823"/>
      <c r="I41" s="823"/>
      <c r="J41" s="823"/>
      <c r="N41" s="17"/>
      <c r="O41" s="17"/>
    </row>
    <row r="42" spans="1:15" x14ac:dyDescent="0.2">
      <c r="B42" s="804" t="s">
        <v>14</v>
      </c>
      <c r="C42" s="22">
        <v>0</v>
      </c>
      <c r="D42" s="22">
        <v>0</v>
      </c>
      <c r="E42" s="22">
        <v>0</v>
      </c>
      <c r="F42" s="17"/>
      <c r="G42" s="24"/>
      <c r="H42" s="760"/>
      <c r="I42" s="760"/>
      <c r="J42" s="760"/>
      <c r="N42" s="17"/>
      <c r="O42" s="17"/>
    </row>
    <row r="43" spans="1:15" x14ac:dyDescent="0.2">
      <c r="B43" s="804" t="s">
        <v>8</v>
      </c>
      <c r="C43" s="22">
        <v>0</v>
      </c>
      <c r="D43" s="22">
        <v>1</v>
      </c>
      <c r="E43" s="22">
        <v>1</v>
      </c>
      <c r="G43" s="24"/>
    </row>
    <row r="44" spans="1:15" x14ac:dyDescent="0.2">
      <c r="B44" s="961" t="s">
        <v>451</v>
      </c>
      <c r="C44" s="37">
        <v>0</v>
      </c>
      <c r="D44" s="37">
        <v>0</v>
      </c>
      <c r="E44" s="37">
        <v>0</v>
      </c>
      <c r="G44" s="24"/>
    </row>
    <row r="45" spans="1:15" x14ac:dyDescent="0.2">
      <c r="G45" s="24"/>
    </row>
    <row r="46" spans="1:15" x14ac:dyDescent="0.2">
      <c r="G46" s="24"/>
    </row>
    <row r="47" spans="1:15" x14ac:dyDescent="0.2">
      <c r="G47" s="24"/>
    </row>
    <row r="48" spans="1:15" x14ac:dyDescent="0.2">
      <c r="G48" s="24"/>
    </row>
    <row r="49" spans="7:7" x14ac:dyDescent="0.2">
      <c r="G49" s="24"/>
    </row>
    <row r="50" spans="7:7" x14ac:dyDescent="0.2">
      <c r="G50" s="24"/>
    </row>
    <row r="51" spans="7:7" x14ac:dyDescent="0.2">
      <c r="G51" s="24"/>
    </row>
    <row r="52" spans="7:7" x14ac:dyDescent="0.2">
      <c r="G52" s="24"/>
    </row>
    <row r="53" spans="7:7" x14ac:dyDescent="0.2">
      <c r="G53" s="24"/>
    </row>
    <row r="54" spans="7:7" x14ac:dyDescent="0.2">
      <c r="G54" s="24"/>
    </row>
    <row r="55" spans="7:7" x14ac:dyDescent="0.2">
      <c r="G55" s="24"/>
    </row>
    <row r="56" spans="7:7" x14ac:dyDescent="0.2">
      <c r="G56" s="24"/>
    </row>
    <row r="57" spans="7:7" x14ac:dyDescent="0.2">
      <c r="G57" s="24"/>
    </row>
    <row r="58" spans="7:7" x14ac:dyDescent="0.2">
      <c r="G58" s="24"/>
    </row>
    <row r="59" spans="7:7" x14ac:dyDescent="0.2">
      <c r="G59" s="24"/>
    </row>
    <row r="60" spans="7:7" x14ac:dyDescent="0.2">
      <c r="G60" s="24"/>
    </row>
    <row r="61" spans="7:7" x14ac:dyDescent="0.2">
      <c r="G61" s="24"/>
    </row>
    <row r="62" spans="7:7" x14ac:dyDescent="0.2">
      <c r="G62" s="24"/>
    </row>
    <row r="63" spans="7:7" x14ac:dyDescent="0.2">
      <c r="G63" s="24"/>
    </row>
    <row r="64" spans="7:7" x14ac:dyDescent="0.2">
      <c r="G64" s="24"/>
    </row>
    <row r="65" spans="7:7" x14ac:dyDescent="0.2">
      <c r="G65" s="24"/>
    </row>
    <row r="66" spans="7:7" x14ac:dyDescent="0.2">
      <c r="G66" s="24"/>
    </row>
    <row r="67" spans="7:7" x14ac:dyDescent="0.2">
      <c r="G67" s="24"/>
    </row>
    <row r="68" spans="7:7" x14ac:dyDescent="0.2">
      <c r="G68" s="24"/>
    </row>
    <row r="69" spans="7:7" x14ac:dyDescent="0.2">
      <c r="G69" s="24"/>
    </row>
    <row r="70" spans="7:7" x14ac:dyDescent="0.2">
      <c r="G70" s="24"/>
    </row>
    <row r="71" spans="7:7" x14ac:dyDescent="0.2">
      <c r="G71" s="24"/>
    </row>
    <row r="72" spans="7:7" x14ac:dyDescent="0.2">
      <c r="G72" s="24"/>
    </row>
    <row r="73" spans="7:7" x14ac:dyDescent="0.2">
      <c r="G73" s="24"/>
    </row>
    <row r="74" spans="7:7" x14ac:dyDescent="0.2">
      <c r="G74" s="24"/>
    </row>
  </sheetData>
  <mergeCells count="16">
    <mergeCell ref="D36:E36"/>
    <mergeCell ref="A10:A23"/>
    <mergeCell ref="A29:A30"/>
    <mergeCell ref="A24:A28"/>
    <mergeCell ref="D33:E33"/>
    <mergeCell ref="D1:E1"/>
    <mergeCell ref="C7:C9"/>
    <mergeCell ref="C4:C5"/>
    <mergeCell ref="D4:E5"/>
    <mergeCell ref="D7:E9"/>
    <mergeCell ref="A3:A9"/>
    <mergeCell ref="D31:E31"/>
    <mergeCell ref="D29:E29"/>
    <mergeCell ref="A31:A35"/>
    <mergeCell ref="D28:E28"/>
    <mergeCell ref="D35:E3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74"/>
  <sheetViews>
    <sheetView zoomScaleNormal="100" workbookViewId="0">
      <selection activeCell="J1" sqref="J1:N5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5" style="22" bestFit="1" customWidth="1"/>
    <col min="4" max="5" width="10.83203125" style="23" bestFit="1" customWidth="1"/>
    <col min="6" max="7" width="12.6640625" style="23" bestFit="1" customWidth="1"/>
    <col min="8" max="8" width="12.6640625" bestFit="1" customWidth="1"/>
    <col min="9" max="9" width="7.83203125" customWidth="1"/>
    <col min="10" max="10" width="7.6640625" style="803" bestFit="1" customWidth="1"/>
    <col min="11" max="13" width="5.6640625" style="22" bestFit="1" customWidth="1"/>
    <col min="14" max="14" width="7.6640625" style="22" bestFit="1" customWidth="1"/>
    <col min="16" max="17" width="4.6640625" bestFit="1" customWidth="1"/>
    <col min="18" max="18" width="6.33203125" bestFit="1" customWidth="1"/>
    <col min="19" max="19" width="8.33203125" bestFit="1" customWidth="1"/>
  </cols>
  <sheetData>
    <row r="1" spans="1:19" ht="21" thickTop="1" thickBot="1" x14ac:dyDescent="0.25">
      <c r="C1" s="309" t="s">
        <v>58</v>
      </c>
      <c r="D1" s="1014" t="s">
        <v>59</v>
      </c>
      <c r="E1" s="1013"/>
      <c r="F1" s="1068" t="s">
        <v>60</v>
      </c>
      <c r="G1" s="1069"/>
      <c r="H1" s="1070"/>
      <c r="J1" s="830" t="s">
        <v>215</v>
      </c>
      <c r="K1" s="816" t="s">
        <v>346</v>
      </c>
      <c r="L1" s="816" t="s">
        <v>58</v>
      </c>
      <c r="M1" s="816" t="s">
        <v>59</v>
      </c>
      <c r="N1" s="810" t="s">
        <v>60</v>
      </c>
      <c r="P1" s="791" t="s">
        <v>443</v>
      </c>
      <c r="Q1" s="791" t="s">
        <v>442</v>
      </c>
      <c r="R1" s="791" t="s">
        <v>444</v>
      </c>
      <c r="S1" s="791" t="s">
        <v>445</v>
      </c>
    </row>
    <row r="2" spans="1:19" ht="18" thickTop="1" thickBot="1" x14ac:dyDescent="0.25">
      <c r="C2" s="177" t="s">
        <v>208</v>
      </c>
      <c r="D2" s="25" t="s">
        <v>209</v>
      </c>
      <c r="E2" s="238" t="s">
        <v>210</v>
      </c>
      <c r="F2" s="313" t="s">
        <v>211</v>
      </c>
      <c r="G2" s="355" t="s">
        <v>212</v>
      </c>
      <c r="H2" s="259" t="s">
        <v>213</v>
      </c>
      <c r="J2" s="831" t="s">
        <v>346</v>
      </c>
      <c r="K2" s="820">
        <v>0</v>
      </c>
      <c r="L2" s="820"/>
      <c r="M2" s="820"/>
      <c r="N2" s="821"/>
      <c r="P2" s="907">
        <f>MIN(K3:K5,L4:L5,M5)</f>
        <v>8.1081081081081086E-2</v>
      </c>
      <c r="Q2" s="907">
        <f>MAX(K3:K5,L4:L5,M5)</f>
        <v>0.45945945945945948</v>
      </c>
      <c r="R2" s="907">
        <f>AVERAGE(K3:K5,L4:L5,M5)</f>
        <v>0.28378378378378383</v>
      </c>
      <c r="S2" s="907">
        <f>MEDIAN(K3:K5,L4:L5,M5)</f>
        <v>0.29729729729729731</v>
      </c>
    </row>
    <row r="3" spans="1:19" x14ac:dyDescent="0.2">
      <c r="A3" s="1029" t="s">
        <v>357</v>
      </c>
      <c r="B3" s="792" t="s">
        <v>22</v>
      </c>
      <c r="C3" s="1042" t="s">
        <v>34</v>
      </c>
      <c r="D3" s="1044" t="s">
        <v>34</v>
      </c>
      <c r="E3" s="1045"/>
      <c r="F3" s="1044" t="s">
        <v>34</v>
      </c>
      <c r="G3" s="1053"/>
      <c r="H3" s="1045"/>
      <c r="J3" s="832" t="s">
        <v>58</v>
      </c>
      <c r="K3" s="823">
        <f>C38/37</f>
        <v>0.16216216216216217</v>
      </c>
      <c r="L3" s="823">
        <v>0</v>
      </c>
      <c r="M3" s="823"/>
      <c r="N3" s="824"/>
      <c r="P3" s="907">
        <f>MIN(K9:K11,L10:L11,M11)</f>
        <v>0</v>
      </c>
      <c r="Q3" s="907">
        <f>MAX(K9:K11,L10:L11,M11)</f>
        <v>0.1</v>
      </c>
      <c r="R3" s="907">
        <f>AVERAGE(K9:K11,L10:L11,M11)</f>
        <v>5.000000000000001E-2</v>
      </c>
      <c r="S3" s="907">
        <f>MEDIAN(K9:K11,L10:L11,M11)</f>
        <v>0.05</v>
      </c>
    </row>
    <row r="4" spans="1:19" x14ac:dyDescent="0.2">
      <c r="A4" s="1030"/>
      <c r="B4" s="865" t="s">
        <v>0</v>
      </c>
      <c r="C4" s="1043"/>
      <c r="D4" s="1046"/>
      <c r="E4" s="1047"/>
      <c r="F4" s="1046"/>
      <c r="G4" s="1051"/>
      <c r="H4" s="1047"/>
      <c r="J4" s="833" t="s">
        <v>59</v>
      </c>
      <c r="K4" s="823">
        <f>D38/37</f>
        <v>0.13513513513513514</v>
      </c>
      <c r="L4" s="822">
        <f>E38/37</f>
        <v>8.1081081081081086E-2</v>
      </c>
      <c r="M4" s="823">
        <v>0</v>
      </c>
      <c r="N4" s="824"/>
      <c r="P4" s="907">
        <f>MIN(K15:K17,L16:L17,M17)</f>
        <v>0.15384615384615385</v>
      </c>
      <c r="Q4" s="907">
        <f>MAX(K15:K17,L16:L17,M17)</f>
        <v>0.38461538461538464</v>
      </c>
      <c r="R4" s="907">
        <f>AVERAGE(K15:K17,L16:L17,M17)</f>
        <v>0.26923076923076922</v>
      </c>
      <c r="S4" s="907">
        <f>MEDIAN(K15:K17,L16:L17,M17)</f>
        <v>0.26923076923076927</v>
      </c>
    </row>
    <row r="5" spans="1:19" ht="17" thickBot="1" x14ac:dyDescent="0.25">
      <c r="A5" s="1030"/>
      <c r="B5" s="865" t="s">
        <v>1</v>
      </c>
      <c r="C5" s="1043"/>
      <c r="D5" s="1046"/>
      <c r="E5" s="1047"/>
      <c r="F5" s="1046"/>
      <c r="G5" s="1051"/>
      <c r="H5" s="1047"/>
      <c r="J5" s="834" t="s">
        <v>60</v>
      </c>
      <c r="K5" s="827">
        <f>F38/37</f>
        <v>0.43243243243243246</v>
      </c>
      <c r="L5" s="827">
        <f>G38/37</f>
        <v>0.45945945945945948</v>
      </c>
      <c r="M5" s="827">
        <f>H38/37</f>
        <v>0.43243243243243246</v>
      </c>
      <c r="N5" s="842">
        <v>0</v>
      </c>
      <c r="P5" s="907">
        <f>MIN(K21:K23,L22:L23,M23)</f>
        <v>0</v>
      </c>
      <c r="Q5" s="907">
        <f>MAX(K21:K23,L22:L23,M23)</f>
        <v>1</v>
      </c>
      <c r="R5" s="907">
        <f>AVERAGE(K21:K23,L22:L23,M23)</f>
        <v>0.6333333333333333</v>
      </c>
      <c r="S5" s="907">
        <f>MEDIAN(K21:K23,L22:L23,M23)</f>
        <v>0.7</v>
      </c>
    </row>
    <row r="6" spans="1:19" ht="17" thickBot="1" x14ac:dyDescent="0.25">
      <c r="A6" s="1030"/>
      <c r="B6" s="865" t="s">
        <v>2</v>
      </c>
      <c r="C6" s="279"/>
      <c r="D6" s="168"/>
      <c r="E6" s="235"/>
      <c r="F6" s="173"/>
      <c r="G6" s="11"/>
      <c r="H6" s="372"/>
      <c r="J6" s="55"/>
      <c r="K6" s="823"/>
      <c r="L6" s="823"/>
      <c r="M6" s="823"/>
      <c r="N6" s="823"/>
      <c r="P6" s="907">
        <f>MIN(K27:K29,L28:L29,M29)</f>
        <v>0</v>
      </c>
      <c r="Q6" s="907">
        <f>MAX(K27:K29,L28:L29,M29)</f>
        <v>0</v>
      </c>
      <c r="R6" s="907">
        <f>AVERAGE(K27:K29,L28:L29,M29)</f>
        <v>0</v>
      </c>
      <c r="S6" s="907">
        <f>MEDIAN(K27:K29,L28:L29,M29)</f>
        <v>0</v>
      </c>
    </row>
    <row r="7" spans="1:19" ht="17" thickBot="1" x14ac:dyDescent="0.25">
      <c r="A7" s="1030"/>
      <c r="B7" s="865" t="s">
        <v>3</v>
      </c>
      <c r="C7" s="1043" t="s">
        <v>34</v>
      </c>
      <c r="D7" s="1046" t="s">
        <v>34</v>
      </c>
      <c r="E7" s="1047"/>
      <c r="F7" s="1046" t="s">
        <v>34</v>
      </c>
      <c r="G7" s="1051"/>
      <c r="H7" s="1047"/>
      <c r="J7" s="830" t="s">
        <v>339</v>
      </c>
      <c r="K7" s="844" t="s">
        <v>346</v>
      </c>
      <c r="L7" s="844" t="s">
        <v>58</v>
      </c>
      <c r="M7" s="844" t="s">
        <v>59</v>
      </c>
      <c r="N7" s="813" t="s">
        <v>60</v>
      </c>
      <c r="P7" s="907">
        <f>MIN(K33:K35,L34:L35,M35)</f>
        <v>0.2</v>
      </c>
      <c r="Q7" s="907">
        <f>MAX(K33:K35,L34:L35,M35)</f>
        <v>0.4</v>
      </c>
      <c r="R7" s="907">
        <f>AVERAGE(K33:K35,L34:L35,M35)</f>
        <v>0.26666666666666666</v>
      </c>
      <c r="S7" s="907">
        <f>MEDIAN(K33:K35,L34:L35,M35)</f>
        <v>0.2</v>
      </c>
    </row>
    <row r="8" spans="1:19" x14ac:dyDescent="0.2">
      <c r="A8" s="1030"/>
      <c r="B8" s="796" t="s">
        <v>4</v>
      </c>
      <c r="C8" s="1043"/>
      <c r="D8" s="1046"/>
      <c r="E8" s="1047"/>
      <c r="F8" s="1046"/>
      <c r="G8" s="1051"/>
      <c r="H8" s="1047"/>
      <c r="J8" s="831" t="s">
        <v>346</v>
      </c>
      <c r="K8" s="820">
        <v>0</v>
      </c>
      <c r="L8" s="820"/>
      <c r="M8" s="820"/>
      <c r="N8" s="821"/>
      <c r="P8" s="907">
        <f>MIN(K39:K41,L40:L41,M41)</f>
        <v>0</v>
      </c>
      <c r="Q8" s="907">
        <f>MAX(K39:K41,L40:L41,M41)</f>
        <v>1</v>
      </c>
      <c r="R8" s="907">
        <f>AVERAGE(K39:K41,L40:L41,M41)</f>
        <v>0.5</v>
      </c>
      <c r="S8" s="907">
        <f>MEDIAN(K39:K41,L40:L41,M41)</f>
        <v>0.5</v>
      </c>
    </row>
    <row r="9" spans="1:19" ht="17" thickBot="1" x14ac:dyDescent="0.25">
      <c r="A9" s="1031"/>
      <c r="B9" s="793" t="s">
        <v>123</v>
      </c>
      <c r="C9" s="1048"/>
      <c r="D9" s="1059"/>
      <c r="E9" s="1055"/>
      <c r="F9" s="697" t="s">
        <v>33</v>
      </c>
      <c r="G9" s="598" t="s">
        <v>33</v>
      </c>
      <c r="H9" s="694" t="s">
        <v>33</v>
      </c>
      <c r="J9" s="832" t="s">
        <v>58</v>
      </c>
      <c r="K9" s="822">
        <f>C39/10</f>
        <v>0</v>
      </c>
      <c r="L9" s="823">
        <v>0</v>
      </c>
      <c r="M9" s="823"/>
      <c r="N9" s="824"/>
    </row>
    <row r="10" spans="1:19" x14ac:dyDescent="0.2">
      <c r="A10" s="1029" t="s">
        <v>5</v>
      </c>
      <c r="B10" s="771" t="s">
        <v>6</v>
      </c>
      <c r="C10" s="1035" t="s">
        <v>34</v>
      </c>
      <c r="D10" s="1026" t="s">
        <v>34</v>
      </c>
      <c r="E10" s="1028"/>
      <c r="F10" s="1044" t="s">
        <v>34</v>
      </c>
      <c r="G10" s="1053"/>
      <c r="H10" s="1045"/>
      <c r="J10" s="833" t="s">
        <v>59</v>
      </c>
      <c r="K10" s="822">
        <f>D39/10</f>
        <v>0</v>
      </c>
      <c r="L10" s="822">
        <f>E39/10</f>
        <v>0</v>
      </c>
      <c r="M10" s="823">
        <v>0</v>
      </c>
      <c r="N10" s="824"/>
    </row>
    <row r="11" spans="1:19" ht="17" thickBot="1" x14ac:dyDescent="0.25">
      <c r="A11" s="1030"/>
      <c r="B11" s="733" t="s">
        <v>7</v>
      </c>
      <c r="C11" s="1036"/>
      <c r="D11" s="1021"/>
      <c r="E11" s="1022"/>
      <c r="F11" s="1046"/>
      <c r="G11" s="1051"/>
      <c r="H11" s="1047"/>
      <c r="J11" s="834" t="s">
        <v>60</v>
      </c>
      <c r="K11" s="827">
        <f>F39/10</f>
        <v>0.1</v>
      </c>
      <c r="L11" s="827">
        <f>G39/10</f>
        <v>0.1</v>
      </c>
      <c r="M11" s="827">
        <f>H39/10</f>
        <v>0.1</v>
      </c>
      <c r="N11" s="842">
        <v>0</v>
      </c>
    </row>
    <row r="12" spans="1:19" ht="17" thickBot="1" x14ac:dyDescent="0.25">
      <c r="A12" s="1030"/>
      <c r="B12" s="733" t="s">
        <v>16</v>
      </c>
      <c r="C12" s="1036"/>
      <c r="D12" s="1021"/>
      <c r="E12" s="1022"/>
      <c r="F12" s="1046"/>
      <c r="G12" s="1051"/>
      <c r="H12" s="1047"/>
      <c r="J12" s="55"/>
      <c r="K12" s="823"/>
      <c r="L12" s="823"/>
      <c r="M12" s="823"/>
      <c r="N12" s="823"/>
    </row>
    <row r="13" spans="1:19" ht="17" thickBot="1" x14ac:dyDescent="0.25">
      <c r="A13" s="1030"/>
      <c r="B13" s="733" t="s">
        <v>26</v>
      </c>
      <c r="C13" s="1036"/>
      <c r="D13" s="1021"/>
      <c r="E13" s="1022"/>
      <c r="F13" s="1046"/>
      <c r="G13" s="1051"/>
      <c r="H13" s="1047"/>
      <c r="J13" s="830" t="s">
        <v>337</v>
      </c>
      <c r="K13" s="844" t="s">
        <v>346</v>
      </c>
      <c r="L13" s="844" t="s">
        <v>58</v>
      </c>
      <c r="M13" s="844" t="s">
        <v>59</v>
      </c>
      <c r="N13" s="813" t="s">
        <v>60</v>
      </c>
    </row>
    <row r="14" spans="1:19" x14ac:dyDescent="0.2">
      <c r="A14" s="1030"/>
      <c r="B14" s="733" t="s">
        <v>316</v>
      </c>
      <c r="C14" s="685"/>
      <c r="D14" s="229"/>
      <c r="E14" s="233"/>
      <c r="F14" s="173"/>
      <c r="G14" s="10"/>
      <c r="H14" s="214"/>
      <c r="J14" s="831" t="s">
        <v>346</v>
      </c>
      <c r="K14" s="820">
        <v>0</v>
      </c>
      <c r="L14" s="820"/>
      <c r="M14" s="820"/>
      <c r="N14" s="821"/>
    </row>
    <row r="15" spans="1:19" x14ac:dyDescent="0.2">
      <c r="A15" s="1030"/>
      <c r="B15" s="733" t="s">
        <v>17</v>
      </c>
      <c r="C15" s="1036" t="s">
        <v>34</v>
      </c>
      <c r="D15" s="1021" t="s">
        <v>34</v>
      </c>
      <c r="E15" s="1022"/>
      <c r="F15" s="1046" t="s">
        <v>34</v>
      </c>
      <c r="G15" s="1051"/>
      <c r="H15" s="1047"/>
      <c r="J15" s="832" t="s">
        <v>58</v>
      </c>
      <c r="K15" s="822">
        <f>C40/13</f>
        <v>0.15384615384615385</v>
      </c>
      <c r="L15" s="823">
        <v>0</v>
      </c>
      <c r="M15" s="823"/>
      <c r="N15" s="824"/>
    </row>
    <row r="16" spans="1:19" x14ac:dyDescent="0.2">
      <c r="A16" s="1030"/>
      <c r="B16" s="733" t="s">
        <v>253</v>
      </c>
      <c r="C16" s="1036"/>
      <c r="D16" s="1021"/>
      <c r="E16" s="1022"/>
      <c r="F16" s="1046"/>
      <c r="G16" s="1051"/>
      <c r="H16" s="1047"/>
      <c r="J16" s="833" t="s">
        <v>59</v>
      </c>
      <c r="K16" s="822">
        <f>D40/13</f>
        <v>0.15384615384615385</v>
      </c>
      <c r="L16" s="822">
        <f>E40/13</f>
        <v>0.15384615384615385</v>
      </c>
      <c r="M16" s="823">
        <v>0</v>
      </c>
      <c r="N16" s="824"/>
    </row>
    <row r="17" spans="1:14" ht="17" thickBot="1" x14ac:dyDescent="0.25">
      <c r="A17" s="1030"/>
      <c r="B17" s="733" t="s">
        <v>254</v>
      </c>
      <c r="C17" s="1036"/>
      <c r="D17" s="1021"/>
      <c r="E17" s="1022"/>
      <c r="F17" s="1046"/>
      <c r="G17" s="1051"/>
      <c r="H17" s="1047"/>
      <c r="J17" s="834" t="s">
        <v>60</v>
      </c>
      <c r="K17" s="827">
        <f>F40/13</f>
        <v>0.38461538461538464</v>
      </c>
      <c r="L17" s="827">
        <f>G40/13</f>
        <v>0.38461538461538464</v>
      </c>
      <c r="M17" s="827">
        <f>H40/13</f>
        <v>0.38461538461538464</v>
      </c>
      <c r="N17" s="842">
        <v>0</v>
      </c>
    </row>
    <row r="18" spans="1:14" ht="17" thickBot="1" x14ac:dyDescent="0.25">
      <c r="A18" s="1030"/>
      <c r="B18" s="733" t="s">
        <v>98</v>
      </c>
      <c r="C18" s="279"/>
      <c r="D18" s="284"/>
      <c r="E18" s="288"/>
      <c r="F18" s="295"/>
      <c r="G18" s="208"/>
      <c r="H18" s="655"/>
      <c r="J18" s="55"/>
      <c r="K18" s="823"/>
      <c r="L18" s="823"/>
      <c r="M18" s="823"/>
      <c r="N18" s="823"/>
    </row>
    <row r="19" spans="1:14" ht="17" thickBot="1" x14ac:dyDescent="0.25">
      <c r="A19" s="1030"/>
      <c r="B19" s="733" t="s">
        <v>99</v>
      </c>
      <c r="C19" s="279"/>
      <c r="D19" s="284"/>
      <c r="E19" s="288"/>
      <c r="F19" s="295"/>
      <c r="G19" s="11"/>
      <c r="H19" s="373"/>
      <c r="J19" s="830" t="s">
        <v>336</v>
      </c>
      <c r="K19" s="844" t="s">
        <v>346</v>
      </c>
      <c r="L19" s="844" t="s">
        <v>58</v>
      </c>
      <c r="M19" s="844" t="s">
        <v>59</v>
      </c>
      <c r="N19" s="813" t="s">
        <v>60</v>
      </c>
    </row>
    <row r="20" spans="1:14" ht="17" thickBot="1" x14ac:dyDescent="0.25">
      <c r="A20" s="1030"/>
      <c r="B20" s="734" t="s">
        <v>23</v>
      </c>
      <c r="C20" s="279" t="s">
        <v>34</v>
      </c>
      <c r="D20" s="1059" t="s">
        <v>34</v>
      </c>
      <c r="E20" s="1055"/>
      <c r="F20" s="1059" t="s">
        <v>34</v>
      </c>
      <c r="G20" s="1060"/>
      <c r="H20" s="1055"/>
      <c r="J20" s="831" t="s">
        <v>346</v>
      </c>
      <c r="K20" s="820">
        <v>0</v>
      </c>
      <c r="L20" s="820"/>
      <c r="M20" s="820"/>
      <c r="N20" s="821"/>
    </row>
    <row r="21" spans="1:14" x14ac:dyDescent="0.2">
      <c r="A21" s="1030"/>
      <c r="B21" s="732" t="s">
        <v>10</v>
      </c>
      <c r="C21" s="1042" t="s">
        <v>34</v>
      </c>
      <c r="D21" s="1044" t="s">
        <v>34</v>
      </c>
      <c r="E21" s="1045"/>
      <c r="F21" s="294" t="s">
        <v>33</v>
      </c>
      <c r="G21" s="377" t="s">
        <v>33</v>
      </c>
      <c r="H21" s="378" t="s">
        <v>33</v>
      </c>
      <c r="J21" s="832" t="s">
        <v>58</v>
      </c>
      <c r="K21" s="823">
        <f>C41/5</f>
        <v>0.4</v>
      </c>
      <c r="L21" s="823">
        <v>0</v>
      </c>
      <c r="M21" s="823"/>
      <c r="N21" s="824"/>
    </row>
    <row r="22" spans="1:14" x14ac:dyDescent="0.2">
      <c r="A22" s="1030"/>
      <c r="B22" s="736" t="s">
        <v>11</v>
      </c>
      <c r="C22" s="1043"/>
      <c r="D22" s="1046"/>
      <c r="E22" s="1047"/>
      <c r="F22" s="295" t="s">
        <v>106</v>
      </c>
      <c r="G22" s="379" t="s">
        <v>106</v>
      </c>
      <c r="H22" s="380" t="s">
        <v>106</v>
      </c>
      <c r="J22" s="833" t="s">
        <v>59</v>
      </c>
      <c r="K22" s="823">
        <f>D41/5</f>
        <v>0.4</v>
      </c>
      <c r="L22" s="822">
        <f>E41/5</f>
        <v>0</v>
      </c>
      <c r="M22" s="823">
        <v>0</v>
      </c>
      <c r="N22" s="824"/>
    </row>
    <row r="23" spans="1:14" ht="16" customHeight="1" thickBot="1" x14ac:dyDescent="0.25">
      <c r="A23" s="1031"/>
      <c r="B23" s="734" t="s">
        <v>18</v>
      </c>
      <c r="C23" s="1048"/>
      <c r="D23" s="1059"/>
      <c r="E23" s="1055"/>
      <c r="F23" s="311" t="s">
        <v>33</v>
      </c>
      <c r="G23" s="381" t="s">
        <v>33</v>
      </c>
      <c r="H23" s="382" t="s">
        <v>33</v>
      </c>
      <c r="J23" s="834" t="s">
        <v>60</v>
      </c>
      <c r="K23" s="827">
        <f>F41/5</f>
        <v>1</v>
      </c>
      <c r="L23" s="827">
        <f>G41/5</f>
        <v>1</v>
      </c>
      <c r="M23" s="827">
        <f>H41/5</f>
        <v>1</v>
      </c>
      <c r="N23" s="842">
        <v>0</v>
      </c>
    </row>
    <row r="24" spans="1:14" ht="17" thickBot="1" x14ac:dyDescent="0.25">
      <c r="A24" s="1032" t="s">
        <v>24</v>
      </c>
      <c r="B24" s="4" t="s">
        <v>100</v>
      </c>
      <c r="C24" s="278" t="s">
        <v>34</v>
      </c>
      <c r="D24" s="1062" t="s">
        <v>34</v>
      </c>
      <c r="E24" s="1064"/>
      <c r="F24" s="239" t="s">
        <v>33</v>
      </c>
      <c r="G24" s="358" t="s">
        <v>33</v>
      </c>
      <c r="H24" s="380" t="s">
        <v>33</v>
      </c>
      <c r="J24" s="55"/>
      <c r="K24" s="823"/>
      <c r="L24" s="823"/>
      <c r="M24" s="823"/>
      <c r="N24" s="823"/>
    </row>
    <row r="25" spans="1:14" ht="17" thickBot="1" x14ac:dyDescent="0.25">
      <c r="A25" s="1034"/>
      <c r="B25" s="7" t="s">
        <v>27</v>
      </c>
      <c r="C25" s="279" t="s">
        <v>32</v>
      </c>
      <c r="D25" s="290" t="s">
        <v>32</v>
      </c>
      <c r="E25" s="274" t="s">
        <v>34</v>
      </c>
      <c r="F25" s="234" t="s">
        <v>214</v>
      </c>
      <c r="G25" s="18" t="s">
        <v>33</v>
      </c>
      <c r="H25" s="380" t="s">
        <v>33</v>
      </c>
      <c r="I25" s="3"/>
      <c r="J25" s="830" t="s">
        <v>334</v>
      </c>
      <c r="K25" s="844" t="s">
        <v>346</v>
      </c>
      <c r="L25" s="844" t="s">
        <v>58</v>
      </c>
      <c r="M25" s="844" t="s">
        <v>59</v>
      </c>
      <c r="N25" s="813" t="s">
        <v>60</v>
      </c>
    </row>
    <row r="26" spans="1:14" ht="17" thickBot="1" x14ac:dyDescent="0.25">
      <c r="A26" s="1034"/>
      <c r="B26" s="794" t="s">
        <v>101</v>
      </c>
      <c r="C26" s="281" t="s">
        <v>34</v>
      </c>
      <c r="D26" s="1017" t="s">
        <v>34</v>
      </c>
      <c r="E26" s="1018"/>
      <c r="F26" s="160" t="s">
        <v>33</v>
      </c>
      <c r="G26" s="18" t="s">
        <v>33</v>
      </c>
      <c r="H26" s="380" t="s">
        <v>33</v>
      </c>
      <c r="J26" s="831" t="s">
        <v>346</v>
      </c>
      <c r="K26" s="820">
        <v>0</v>
      </c>
      <c r="L26" s="820"/>
      <c r="M26" s="820"/>
      <c r="N26" s="821"/>
    </row>
    <row r="27" spans="1:14" ht="17" thickBot="1" x14ac:dyDescent="0.25">
      <c r="A27" s="1034"/>
      <c r="B27" s="795" t="s">
        <v>12</v>
      </c>
      <c r="C27" s="376" t="s">
        <v>32</v>
      </c>
      <c r="D27" s="375" t="s">
        <v>32</v>
      </c>
      <c r="E27" s="138" t="s">
        <v>34</v>
      </c>
      <c r="F27" s="374" t="s">
        <v>214</v>
      </c>
      <c r="G27" s="383" t="s">
        <v>214</v>
      </c>
      <c r="H27" s="384" t="s">
        <v>214</v>
      </c>
      <c r="J27" s="832" t="s">
        <v>58</v>
      </c>
      <c r="K27" s="823">
        <f>C42/2</f>
        <v>0</v>
      </c>
      <c r="L27" s="823">
        <v>0</v>
      </c>
      <c r="M27" s="823"/>
      <c r="N27" s="824"/>
    </row>
    <row r="28" spans="1:14" ht="17" thickBot="1" x14ac:dyDescent="0.25">
      <c r="A28" s="1034"/>
      <c r="B28" s="800" t="s">
        <v>25</v>
      </c>
      <c r="C28" s="753" t="s">
        <v>34</v>
      </c>
      <c r="D28" s="1062" t="s">
        <v>34</v>
      </c>
      <c r="E28" s="1064"/>
      <c r="F28" s="776" t="s">
        <v>33</v>
      </c>
      <c r="G28" s="358" t="s">
        <v>33</v>
      </c>
      <c r="H28" s="380" t="s">
        <v>33</v>
      </c>
      <c r="J28" s="833" t="s">
        <v>59</v>
      </c>
      <c r="K28" s="823">
        <f>D42/2</f>
        <v>0</v>
      </c>
      <c r="L28" s="822">
        <f>E42/2</f>
        <v>0</v>
      </c>
      <c r="M28" s="823">
        <v>0</v>
      </c>
      <c r="N28" s="824"/>
    </row>
    <row r="29" spans="1:14" ht="17" thickBot="1" x14ac:dyDescent="0.25">
      <c r="A29" s="1032" t="s">
        <v>14</v>
      </c>
      <c r="B29" s="797" t="s">
        <v>14</v>
      </c>
      <c r="C29" s="753" t="s">
        <v>105</v>
      </c>
      <c r="D29" s="762" t="s">
        <v>105</v>
      </c>
      <c r="E29" s="746" t="s">
        <v>34</v>
      </c>
      <c r="F29" s="762" t="s">
        <v>105</v>
      </c>
      <c r="G29" s="207" t="s">
        <v>105</v>
      </c>
      <c r="H29" s="763" t="s">
        <v>105</v>
      </c>
      <c r="J29" s="834" t="s">
        <v>60</v>
      </c>
      <c r="K29" s="827">
        <f>F42/2</f>
        <v>0</v>
      </c>
      <c r="L29" s="827">
        <f>G42/2</f>
        <v>0</v>
      </c>
      <c r="M29" s="827">
        <f>H42/2</f>
        <v>0</v>
      </c>
      <c r="N29" s="842">
        <v>0</v>
      </c>
    </row>
    <row r="30" spans="1:14" ht="17" thickBot="1" x14ac:dyDescent="0.25">
      <c r="A30" s="1033"/>
      <c r="B30" s="798" t="s">
        <v>15</v>
      </c>
      <c r="C30" s="756" t="s">
        <v>34</v>
      </c>
      <c r="D30" s="1017" t="s">
        <v>34</v>
      </c>
      <c r="E30" s="1018"/>
      <c r="F30" s="1017" t="s">
        <v>34</v>
      </c>
      <c r="G30" s="1019"/>
      <c r="H30" s="1018"/>
      <c r="J30" s="55"/>
      <c r="K30" s="823"/>
      <c r="L30" s="823"/>
      <c r="M30" s="823"/>
      <c r="N30" s="823"/>
    </row>
    <row r="31" spans="1:14" ht="18" thickBot="1" x14ac:dyDescent="0.25">
      <c r="A31" s="1029" t="s">
        <v>8</v>
      </c>
      <c r="B31" s="731" t="s">
        <v>9</v>
      </c>
      <c r="C31" s="754" t="s">
        <v>33</v>
      </c>
      <c r="D31" s="760" t="s">
        <v>34</v>
      </c>
      <c r="E31" s="765" t="s">
        <v>33</v>
      </c>
      <c r="F31" s="769" t="s">
        <v>34</v>
      </c>
      <c r="G31" s="347" t="s">
        <v>33</v>
      </c>
      <c r="H31" s="380" t="s">
        <v>34</v>
      </c>
      <c r="J31" s="830" t="s">
        <v>338</v>
      </c>
      <c r="K31" s="844" t="s">
        <v>346</v>
      </c>
      <c r="L31" s="844" t="s">
        <v>58</v>
      </c>
      <c r="M31" s="844" t="s">
        <v>59</v>
      </c>
      <c r="N31" s="813" t="s">
        <v>60</v>
      </c>
    </row>
    <row r="32" spans="1:14" ht="17" x14ac:dyDescent="0.2">
      <c r="A32" s="1030"/>
      <c r="B32" s="731" t="s">
        <v>19</v>
      </c>
      <c r="C32" s="279" t="s">
        <v>34</v>
      </c>
      <c r="D32" s="284" t="s">
        <v>34</v>
      </c>
      <c r="E32" s="288" t="s">
        <v>34</v>
      </c>
      <c r="F32" s="295" t="s">
        <v>34</v>
      </c>
      <c r="G32" s="347" t="s">
        <v>34</v>
      </c>
      <c r="H32" s="380" t="s">
        <v>34</v>
      </c>
      <c r="I32" s="3"/>
      <c r="J32" s="831" t="s">
        <v>346</v>
      </c>
      <c r="K32" s="820">
        <v>0</v>
      </c>
      <c r="L32" s="820"/>
      <c r="M32" s="820"/>
      <c r="N32" s="821"/>
    </row>
    <row r="33" spans="1:14" x14ac:dyDescent="0.2">
      <c r="A33" s="1030"/>
      <c r="B33" s="47" t="s">
        <v>20</v>
      </c>
      <c r="C33" s="279" t="s">
        <v>32</v>
      </c>
      <c r="D33" s="284" t="s">
        <v>32</v>
      </c>
      <c r="E33" s="288" t="s">
        <v>34</v>
      </c>
      <c r="F33" s="295" t="s">
        <v>32</v>
      </c>
      <c r="G33" s="358" t="s">
        <v>32</v>
      </c>
      <c r="H33" s="380" t="s">
        <v>32</v>
      </c>
      <c r="J33" s="832" t="s">
        <v>58</v>
      </c>
      <c r="K33" s="823">
        <f>C43/5</f>
        <v>0.4</v>
      </c>
      <c r="L33" s="823">
        <v>0</v>
      </c>
      <c r="M33" s="823"/>
      <c r="N33" s="824"/>
    </row>
    <row r="34" spans="1:14" x14ac:dyDescent="0.2">
      <c r="A34" s="1030"/>
      <c r="B34" s="7" t="s">
        <v>21</v>
      </c>
      <c r="C34" s="279"/>
      <c r="D34" s="284"/>
      <c r="E34" s="288"/>
      <c r="F34" s="295"/>
      <c r="G34" s="358"/>
      <c r="H34" s="380"/>
      <c r="J34" s="833" t="s">
        <v>59</v>
      </c>
      <c r="K34" s="822">
        <f>D43/5</f>
        <v>0.2</v>
      </c>
      <c r="L34" s="822">
        <f>E43/5</f>
        <v>0.2</v>
      </c>
      <c r="M34" s="823">
        <v>0</v>
      </c>
      <c r="N34" s="824"/>
    </row>
    <row r="35" spans="1:14" ht="17" thickBot="1" x14ac:dyDescent="0.25">
      <c r="A35" s="1031"/>
      <c r="B35" s="8" t="s">
        <v>13</v>
      </c>
      <c r="C35" s="281"/>
      <c r="D35" s="286"/>
      <c r="E35" s="293"/>
      <c r="F35" s="311"/>
      <c r="G35" s="358"/>
      <c r="H35" s="380"/>
      <c r="J35" s="834" t="s">
        <v>60</v>
      </c>
      <c r="K35" s="829">
        <f>F43/5</f>
        <v>0.2</v>
      </c>
      <c r="L35" s="827">
        <f>G43/5</f>
        <v>0.4</v>
      </c>
      <c r="M35" s="829">
        <f>H43/5</f>
        <v>0.2</v>
      </c>
      <c r="N35" s="842">
        <v>0</v>
      </c>
    </row>
    <row r="36" spans="1:14" ht="21" thickTop="1" thickBot="1" x14ac:dyDescent="0.25">
      <c r="A36" s="799"/>
      <c r="C36" s="226" t="s">
        <v>58</v>
      </c>
      <c r="D36" s="1009" t="s">
        <v>59</v>
      </c>
      <c r="E36" s="1010"/>
      <c r="F36" s="1009" t="s">
        <v>60</v>
      </c>
      <c r="G36" s="1011"/>
      <c r="H36" s="1010"/>
    </row>
    <row r="37" spans="1:14" ht="17" thickBot="1" x14ac:dyDescent="0.25">
      <c r="C37" s="1"/>
      <c r="D37" s="1"/>
      <c r="E37" s="1"/>
      <c r="F37" s="1"/>
      <c r="G37" s="36"/>
      <c r="H37" s="36"/>
      <c r="J37" s="835" t="s">
        <v>342</v>
      </c>
      <c r="K37" s="844" t="s">
        <v>346</v>
      </c>
      <c r="L37" s="844" t="s">
        <v>58</v>
      </c>
      <c r="M37" s="844" t="s">
        <v>59</v>
      </c>
      <c r="N37" s="813" t="s">
        <v>60</v>
      </c>
    </row>
    <row r="38" spans="1:14" x14ac:dyDescent="0.2">
      <c r="B38" s="804" t="s">
        <v>215</v>
      </c>
      <c r="C38" s="815">
        <v>6</v>
      </c>
      <c r="D38" s="815">
        <v>5</v>
      </c>
      <c r="E38" s="815">
        <v>3</v>
      </c>
      <c r="F38" s="815">
        <v>16</v>
      </c>
      <c r="G38" s="868">
        <v>17</v>
      </c>
      <c r="H38" s="868">
        <v>16</v>
      </c>
      <c r="J38" s="835" t="s">
        <v>346</v>
      </c>
      <c r="K38" s="820">
        <v>0</v>
      </c>
      <c r="L38" s="820"/>
      <c r="M38" s="820"/>
      <c r="N38" s="821"/>
    </row>
    <row r="39" spans="1:14" x14ac:dyDescent="0.2">
      <c r="B39" s="804" t="s">
        <v>357</v>
      </c>
      <c r="C39" s="811">
        <v>0</v>
      </c>
      <c r="D39" s="808">
        <v>0</v>
      </c>
      <c r="E39" s="808">
        <v>0</v>
      </c>
      <c r="F39" s="808">
        <v>1</v>
      </c>
      <c r="G39" s="808">
        <v>1</v>
      </c>
      <c r="H39" s="808">
        <v>1</v>
      </c>
      <c r="J39" s="845" t="s">
        <v>58</v>
      </c>
      <c r="K39" s="823">
        <f>C44/4</f>
        <v>0</v>
      </c>
      <c r="L39" s="823">
        <v>0</v>
      </c>
      <c r="M39" s="823"/>
      <c r="N39" s="824"/>
    </row>
    <row r="40" spans="1:14" x14ac:dyDescent="0.2">
      <c r="B40" s="804" t="s">
        <v>5</v>
      </c>
      <c r="C40" s="811">
        <v>2</v>
      </c>
      <c r="D40" s="808">
        <v>2</v>
      </c>
      <c r="E40" s="808">
        <v>2</v>
      </c>
      <c r="F40" s="808">
        <v>5</v>
      </c>
      <c r="G40" s="808">
        <v>5</v>
      </c>
      <c r="H40" s="808">
        <v>5</v>
      </c>
      <c r="J40" s="846" t="s">
        <v>59</v>
      </c>
      <c r="K40" s="823">
        <f>D44/4</f>
        <v>0</v>
      </c>
      <c r="L40" s="823">
        <f>E44/4</f>
        <v>0</v>
      </c>
      <c r="M40" s="823">
        <v>0</v>
      </c>
      <c r="N40" s="824"/>
    </row>
    <row r="41" spans="1:14" ht="17" thickBot="1" x14ac:dyDescent="0.25">
      <c r="B41" s="804" t="s">
        <v>24</v>
      </c>
      <c r="C41" s="811">
        <v>2</v>
      </c>
      <c r="D41" s="808">
        <v>2</v>
      </c>
      <c r="E41" s="808">
        <v>0</v>
      </c>
      <c r="F41" s="808">
        <v>5</v>
      </c>
      <c r="G41" s="808">
        <v>5</v>
      </c>
      <c r="H41" s="808">
        <v>5</v>
      </c>
      <c r="J41" s="847" t="s">
        <v>60</v>
      </c>
      <c r="K41" s="827">
        <f>F44/4</f>
        <v>1</v>
      </c>
      <c r="L41" s="827">
        <f>G44/4</f>
        <v>1</v>
      </c>
      <c r="M41" s="827">
        <f>H44/4</f>
        <v>1</v>
      </c>
      <c r="N41" s="842">
        <v>0</v>
      </c>
    </row>
    <row r="42" spans="1:14" x14ac:dyDescent="0.2">
      <c r="B42" s="804" t="s">
        <v>14</v>
      </c>
      <c r="C42" s="811">
        <v>0</v>
      </c>
      <c r="D42" s="808">
        <v>0</v>
      </c>
      <c r="E42" s="808">
        <v>0</v>
      </c>
      <c r="F42" s="808">
        <v>0</v>
      </c>
      <c r="G42" s="808">
        <v>0</v>
      </c>
      <c r="H42" s="808">
        <v>0</v>
      </c>
      <c r="J42" s="24"/>
      <c r="K42" s="760"/>
      <c r="L42" s="760"/>
      <c r="M42" s="760"/>
      <c r="N42" s="760"/>
    </row>
    <row r="43" spans="1:14" x14ac:dyDescent="0.2">
      <c r="B43" s="804" t="s">
        <v>8</v>
      </c>
      <c r="C43" s="811">
        <v>2</v>
      </c>
      <c r="D43" s="808">
        <v>1</v>
      </c>
      <c r="E43" s="808">
        <v>1</v>
      </c>
      <c r="F43" s="808">
        <v>1</v>
      </c>
      <c r="G43" s="808">
        <v>2</v>
      </c>
      <c r="H43" s="808">
        <v>1</v>
      </c>
      <c r="J43" s="24"/>
      <c r="K43" s="760"/>
      <c r="L43" s="760"/>
      <c r="M43" s="760"/>
      <c r="N43" s="760"/>
    </row>
    <row r="44" spans="1:14" x14ac:dyDescent="0.2">
      <c r="B44" s="961" t="s">
        <v>451</v>
      </c>
      <c r="C44" s="37">
        <v>0</v>
      </c>
      <c r="D44" s="37">
        <v>0</v>
      </c>
      <c r="E44" s="37">
        <v>0</v>
      </c>
      <c r="F44" s="23">
        <v>4</v>
      </c>
      <c r="G44" s="23">
        <v>4</v>
      </c>
      <c r="H44" s="808">
        <v>4</v>
      </c>
      <c r="J44" s="24"/>
    </row>
    <row r="45" spans="1:14" x14ac:dyDescent="0.2">
      <c r="J45" s="24"/>
    </row>
    <row r="46" spans="1:14" x14ac:dyDescent="0.2">
      <c r="D46" s="22"/>
      <c r="E46" s="22"/>
      <c r="F46" s="22"/>
      <c r="G46" s="22"/>
      <c r="H46" s="22"/>
      <c r="J46" s="24"/>
    </row>
    <row r="47" spans="1:14" x14ac:dyDescent="0.2">
      <c r="J47" s="24"/>
    </row>
    <row r="48" spans="1:14" x14ac:dyDescent="0.2">
      <c r="J48" s="24"/>
    </row>
    <row r="49" spans="10:10" x14ac:dyDescent="0.2">
      <c r="J49" s="24"/>
    </row>
    <row r="50" spans="10:10" x14ac:dyDescent="0.2">
      <c r="J50" s="24"/>
    </row>
    <row r="51" spans="10:10" x14ac:dyDescent="0.2">
      <c r="J51" s="24"/>
    </row>
    <row r="52" spans="10:10" x14ac:dyDescent="0.2">
      <c r="J52" s="24"/>
    </row>
    <row r="53" spans="10:10" x14ac:dyDescent="0.2">
      <c r="J53" s="24"/>
    </row>
    <row r="54" spans="10:10" x14ac:dyDescent="0.2">
      <c r="J54" s="24"/>
    </row>
    <row r="55" spans="10:10" x14ac:dyDescent="0.2">
      <c r="J55" s="24"/>
    </row>
    <row r="56" spans="10:10" x14ac:dyDescent="0.2">
      <c r="J56" s="24"/>
    </row>
    <row r="57" spans="10:10" x14ac:dyDescent="0.2">
      <c r="J57" s="24"/>
    </row>
    <row r="58" spans="10:10" x14ac:dyDescent="0.2">
      <c r="J58" s="24"/>
    </row>
    <row r="59" spans="10:10" x14ac:dyDescent="0.2">
      <c r="J59" s="24"/>
    </row>
    <row r="60" spans="10:10" x14ac:dyDescent="0.2">
      <c r="J60" s="24"/>
    </row>
    <row r="61" spans="10:10" x14ac:dyDescent="0.2">
      <c r="J61" s="24"/>
    </row>
    <row r="62" spans="10:10" x14ac:dyDescent="0.2">
      <c r="J62" s="24"/>
    </row>
    <row r="63" spans="10:10" x14ac:dyDescent="0.2">
      <c r="J63" s="24"/>
    </row>
    <row r="64" spans="10:10" x14ac:dyDescent="0.2">
      <c r="J64" s="24"/>
    </row>
    <row r="65" spans="10:10" x14ac:dyDescent="0.2">
      <c r="J65" s="24"/>
    </row>
    <row r="66" spans="10:10" x14ac:dyDescent="0.2">
      <c r="J66" s="24"/>
    </row>
    <row r="67" spans="10:10" x14ac:dyDescent="0.2">
      <c r="J67" s="24"/>
    </row>
    <row r="68" spans="10:10" x14ac:dyDescent="0.2">
      <c r="J68" s="24"/>
    </row>
    <row r="69" spans="10:10" x14ac:dyDescent="0.2">
      <c r="J69" s="24"/>
    </row>
    <row r="70" spans="10:10" x14ac:dyDescent="0.2">
      <c r="J70" s="24"/>
    </row>
    <row r="71" spans="10:10" x14ac:dyDescent="0.2">
      <c r="J71" s="24"/>
    </row>
    <row r="72" spans="10:10" x14ac:dyDescent="0.2">
      <c r="J72" s="24"/>
    </row>
    <row r="73" spans="10:10" x14ac:dyDescent="0.2">
      <c r="J73" s="24"/>
    </row>
    <row r="74" spans="10:10" x14ac:dyDescent="0.2">
      <c r="J74" s="24"/>
    </row>
  </sheetData>
  <mergeCells count="30">
    <mergeCell ref="D1:E1"/>
    <mergeCell ref="F1:H1"/>
    <mergeCell ref="D3:E5"/>
    <mergeCell ref="F3:H5"/>
    <mergeCell ref="D36:E36"/>
    <mergeCell ref="F36:H36"/>
    <mergeCell ref="F30:H30"/>
    <mergeCell ref="D21:E23"/>
    <mergeCell ref="D30:E30"/>
    <mergeCell ref="D24:E24"/>
    <mergeCell ref="D26:E26"/>
    <mergeCell ref="F20:H20"/>
    <mergeCell ref="D7:E9"/>
    <mergeCell ref="F10:H13"/>
    <mergeCell ref="F15:H17"/>
    <mergeCell ref="F7:H8"/>
    <mergeCell ref="A3:A9"/>
    <mergeCell ref="A29:A30"/>
    <mergeCell ref="A10:A23"/>
    <mergeCell ref="D28:E28"/>
    <mergeCell ref="A31:A35"/>
    <mergeCell ref="A24:A28"/>
    <mergeCell ref="D20:E20"/>
    <mergeCell ref="C21:C23"/>
    <mergeCell ref="C10:C13"/>
    <mergeCell ref="C15:C17"/>
    <mergeCell ref="D10:E13"/>
    <mergeCell ref="D15:E17"/>
    <mergeCell ref="C7:C9"/>
    <mergeCell ref="C3:C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4"/>
  <sheetViews>
    <sheetView zoomScaleNormal="100" workbookViewId="0">
      <selection activeCell="L4" sqref="L4:O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5" style="22" bestFit="1" customWidth="1"/>
    <col min="4" max="5" width="9.6640625" style="22" bestFit="1" customWidth="1"/>
    <col min="6" max="6" width="7.83203125" customWidth="1"/>
    <col min="7" max="7" width="5.33203125" style="803" bestFit="1" customWidth="1"/>
    <col min="8" max="10" width="5.1640625" style="22" bestFit="1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</cols>
  <sheetData>
    <row r="1" spans="1:15" ht="21" thickTop="1" thickBot="1" x14ac:dyDescent="0.25">
      <c r="C1" s="309" t="s">
        <v>38</v>
      </c>
      <c r="D1" s="1012" t="s">
        <v>41</v>
      </c>
      <c r="E1" s="1013"/>
      <c r="G1" s="830" t="s">
        <v>215</v>
      </c>
      <c r="H1" s="816" t="s">
        <v>335</v>
      </c>
      <c r="I1" s="816" t="s">
        <v>38</v>
      </c>
      <c r="J1" s="841" t="s">
        <v>41</v>
      </c>
      <c r="L1" s="791" t="s">
        <v>443</v>
      </c>
      <c r="M1" s="791" t="s">
        <v>442</v>
      </c>
      <c r="N1" s="791" t="s">
        <v>444</v>
      </c>
      <c r="O1" s="791" t="s">
        <v>445</v>
      </c>
    </row>
    <row r="2" spans="1:15" ht="18" thickTop="1" thickBot="1" x14ac:dyDescent="0.25">
      <c r="C2" s="263" t="s">
        <v>130</v>
      </c>
      <c r="D2" s="126" t="s">
        <v>136</v>
      </c>
      <c r="E2" s="127" t="s">
        <v>137</v>
      </c>
      <c r="G2" s="831" t="s">
        <v>335</v>
      </c>
      <c r="H2" s="820">
        <v>0</v>
      </c>
      <c r="I2" s="820"/>
      <c r="J2" s="821"/>
      <c r="L2" s="907">
        <f>MIN(H3:H4,I4)</f>
        <v>5.4054054054054057E-2</v>
      </c>
      <c r="M2" s="907">
        <f>MAX(H3:H4,I4)</f>
        <v>8.1081081081081086E-2</v>
      </c>
      <c r="N2" s="907">
        <f>AVERAGE(H3:H4,I4)</f>
        <v>7.2072072072072071E-2</v>
      </c>
      <c r="O2" s="907">
        <f>MEDIAN(H3:H4,I4)</f>
        <v>8.1081081081081086E-2</v>
      </c>
    </row>
    <row r="3" spans="1:15" x14ac:dyDescent="0.2">
      <c r="A3" s="1029" t="s">
        <v>357</v>
      </c>
      <c r="B3" s="792" t="s">
        <v>22</v>
      </c>
      <c r="C3" s="1042" t="s">
        <v>34</v>
      </c>
      <c r="D3" s="1044" t="s">
        <v>34</v>
      </c>
      <c r="E3" s="1045"/>
      <c r="G3" s="832" t="s">
        <v>38</v>
      </c>
      <c r="H3" s="823">
        <f>C38/37</f>
        <v>8.1081081081081086E-2</v>
      </c>
      <c r="I3" s="823">
        <v>0</v>
      </c>
      <c r="J3" s="824"/>
      <c r="L3" s="907">
        <f>MIN(H8:H9,I9)</f>
        <v>0</v>
      </c>
      <c r="M3" s="907">
        <f>MAX(H8:H9,I9)</f>
        <v>0</v>
      </c>
      <c r="N3" s="907">
        <f>AVERAGE(H8:H9,I9)</f>
        <v>0</v>
      </c>
      <c r="O3" s="907">
        <f>MEDIAN(H8:H9,I9)</f>
        <v>0</v>
      </c>
    </row>
    <row r="4" spans="1:15" ht="17" thickBot="1" x14ac:dyDescent="0.25">
      <c r="A4" s="1030"/>
      <c r="B4" s="865" t="s">
        <v>0</v>
      </c>
      <c r="C4" s="1043"/>
      <c r="D4" s="1046"/>
      <c r="E4" s="1047"/>
      <c r="G4" s="834" t="s">
        <v>41</v>
      </c>
      <c r="H4" s="827">
        <f>D38/37</f>
        <v>8.1081081081081086E-2</v>
      </c>
      <c r="I4" s="829">
        <f>E38/37</f>
        <v>5.4054054054054057E-2</v>
      </c>
      <c r="J4" s="842">
        <v>0</v>
      </c>
      <c r="L4" s="907">
        <f>MIN(H13:H14,I14)</f>
        <v>0.15384615384615385</v>
      </c>
      <c r="M4" s="907">
        <f>MAX(H13:H14,I14)</f>
        <v>0.15384615384615385</v>
      </c>
      <c r="N4" s="907">
        <f>AVERAGE(H13:H14,I14)</f>
        <v>0.15384615384615385</v>
      </c>
      <c r="O4" s="907">
        <f>MEDIAN(H13:H14,I14)</f>
        <v>0.15384615384615385</v>
      </c>
    </row>
    <row r="5" spans="1:15" ht="17" thickBot="1" x14ac:dyDescent="0.25">
      <c r="A5" s="1030"/>
      <c r="B5" s="865" t="s">
        <v>1</v>
      </c>
      <c r="C5" s="1043"/>
      <c r="D5" s="1046"/>
      <c r="E5" s="1047"/>
      <c r="G5" s="55"/>
      <c r="H5" s="823"/>
      <c r="I5" s="823"/>
      <c r="J5" s="823"/>
      <c r="L5" s="907">
        <f>MIN(H18:H19,I19)</f>
        <v>0</v>
      </c>
      <c r="M5" s="907">
        <f>MAX(H18:H19,I19)</f>
        <v>0</v>
      </c>
      <c r="N5" s="907">
        <f>AVERAGE(H18:H19,I19)</f>
        <v>0</v>
      </c>
      <c r="O5" s="907">
        <f>MEDIAN(H18:H19,I19)</f>
        <v>0</v>
      </c>
    </row>
    <row r="6" spans="1:15" ht="17" thickBot="1" x14ac:dyDescent="0.25">
      <c r="A6" s="1030"/>
      <c r="B6" s="865" t="s">
        <v>2</v>
      </c>
      <c r="C6" s="754"/>
      <c r="D6" s="744"/>
      <c r="E6" s="765"/>
      <c r="G6" s="835" t="s">
        <v>339</v>
      </c>
      <c r="H6" s="844" t="s">
        <v>335</v>
      </c>
      <c r="I6" s="844" t="s">
        <v>38</v>
      </c>
      <c r="J6" s="813" t="s">
        <v>41</v>
      </c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</row>
    <row r="7" spans="1:15" x14ac:dyDescent="0.2">
      <c r="A7" s="1030"/>
      <c r="B7" s="865" t="s">
        <v>3</v>
      </c>
      <c r="C7" s="754" t="s">
        <v>34</v>
      </c>
      <c r="D7" s="1046" t="s">
        <v>34</v>
      </c>
      <c r="E7" s="1047"/>
      <c r="G7" s="835" t="s">
        <v>335</v>
      </c>
      <c r="H7" s="820">
        <v>0</v>
      </c>
      <c r="I7" s="820"/>
      <c r="J7" s="821"/>
      <c r="L7" s="907">
        <f>MIN(H28:H29,I29)</f>
        <v>0</v>
      </c>
      <c r="M7" s="907">
        <f>MAX(H28:H29,I29)</f>
        <v>0.2</v>
      </c>
      <c r="N7" s="907">
        <f>AVERAGE(H28:H29,I29)</f>
        <v>0.13333333333333333</v>
      </c>
      <c r="O7" s="907">
        <f>MEDIAN(H28:H29,I29)</f>
        <v>0.2</v>
      </c>
    </row>
    <row r="8" spans="1:15" x14ac:dyDescent="0.2">
      <c r="A8" s="1030"/>
      <c r="B8" s="796" t="s">
        <v>4</v>
      </c>
      <c r="C8" s="754"/>
      <c r="D8" s="744"/>
      <c r="E8" s="765"/>
      <c r="G8" s="845" t="s">
        <v>38</v>
      </c>
      <c r="H8" s="823">
        <f>C39/10</f>
        <v>0</v>
      </c>
      <c r="I8" s="823">
        <v>0</v>
      </c>
      <c r="J8" s="824"/>
      <c r="L8" s="907">
        <f>MIN(H33:H34,I34)</f>
        <v>0</v>
      </c>
      <c r="M8" s="907">
        <f>MAX(H33:H34,I34)</f>
        <v>0</v>
      </c>
      <c r="N8" s="907">
        <f>AVERAGE(H33:H34,I34)</f>
        <v>0</v>
      </c>
      <c r="O8" s="907">
        <f>MEDIAN(H33:H34,I34)</f>
        <v>0</v>
      </c>
    </row>
    <row r="9" spans="1:15" ht="17" thickBot="1" x14ac:dyDescent="0.25">
      <c r="A9" s="1031"/>
      <c r="B9" s="793" t="s">
        <v>123</v>
      </c>
      <c r="C9" s="756"/>
      <c r="D9" s="745"/>
      <c r="E9" s="766"/>
      <c r="F9" s="11"/>
      <c r="G9" s="847" t="s">
        <v>41</v>
      </c>
      <c r="H9" s="827">
        <f>D39/10</f>
        <v>0</v>
      </c>
      <c r="I9" s="827">
        <f>E39/10</f>
        <v>0</v>
      </c>
      <c r="J9" s="842">
        <v>0</v>
      </c>
    </row>
    <row r="10" spans="1:15" ht="17" thickBot="1" x14ac:dyDescent="0.25">
      <c r="A10" s="1029" t="s">
        <v>5</v>
      </c>
      <c r="B10" s="771" t="s">
        <v>6</v>
      </c>
      <c r="C10" s="279" t="s">
        <v>34</v>
      </c>
      <c r="D10" s="1046" t="s">
        <v>34</v>
      </c>
      <c r="E10" s="1047"/>
      <c r="F10" s="11"/>
      <c r="G10" s="869"/>
      <c r="H10" s="823"/>
      <c r="I10" s="823"/>
      <c r="J10" s="823"/>
    </row>
    <row r="11" spans="1:15" ht="17" thickBot="1" x14ac:dyDescent="0.25">
      <c r="A11" s="1030"/>
      <c r="B11" s="733" t="s">
        <v>7</v>
      </c>
      <c r="C11" s="279"/>
      <c r="D11" s="271"/>
      <c r="E11" s="288"/>
      <c r="F11" s="11"/>
      <c r="G11" s="835" t="s">
        <v>337</v>
      </c>
      <c r="H11" s="844" t="s">
        <v>335</v>
      </c>
      <c r="I11" s="844" t="s">
        <v>38</v>
      </c>
      <c r="J11" s="813" t="s">
        <v>41</v>
      </c>
    </row>
    <row r="12" spans="1:15" x14ac:dyDescent="0.2">
      <c r="A12" s="1030"/>
      <c r="B12" s="733" t="s">
        <v>16</v>
      </c>
      <c r="C12" s="1043" t="s">
        <v>124</v>
      </c>
      <c r="D12" s="1046" t="s">
        <v>124</v>
      </c>
      <c r="E12" s="1047"/>
      <c r="F12" s="11"/>
      <c r="G12" s="835" t="s">
        <v>335</v>
      </c>
      <c r="H12" s="820">
        <v>0</v>
      </c>
      <c r="I12" s="820"/>
      <c r="J12" s="821"/>
    </row>
    <row r="13" spans="1:15" x14ac:dyDescent="0.2">
      <c r="A13" s="1030"/>
      <c r="B13" s="733" t="s">
        <v>26</v>
      </c>
      <c r="C13" s="1043"/>
      <c r="D13" s="1046"/>
      <c r="E13" s="1047"/>
      <c r="G13" s="845" t="s">
        <v>38</v>
      </c>
      <c r="H13" s="823">
        <f>C40/13</f>
        <v>0.15384615384615385</v>
      </c>
      <c r="I13" s="823">
        <v>0</v>
      </c>
      <c r="J13" s="824"/>
    </row>
    <row r="14" spans="1:15" ht="17" thickBot="1" x14ac:dyDescent="0.25">
      <c r="A14" s="1030"/>
      <c r="B14" s="733" t="s">
        <v>316</v>
      </c>
      <c r="C14" s="656"/>
      <c r="D14" s="654"/>
      <c r="E14" s="660"/>
      <c r="G14" s="847" t="s">
        <v>41</v>
      </c>
      <c r="H14" s="827">
        <f>D40/13</f>
        <v>0.15384615384615385</v>
      </c>
      <c r="I14" s="827">
        <f>E40/13</f>
        <v>0.15384615384615385</v>
      </c>
      <c r="J14" s="842">
        <v>0</v>
      </c>
    </row>
    <row r="15" spans="1:15" ht="17" thickBot="1" x14ac:dyDescent="0.25">
      <c r="A15" s="1030"/>
      <c r="B15" s="733" t="s">
        <v>17</v>
      </c>
      <c r="C15" s="279" t="s">
        <v>34</v>
      </c>
      <c r="D15" s="1046" t="s">
        <v>34</v>
      </c>
      <c r="E15" s="1047"/>
      <c r="G15" s="869"/>
      <c r="H15" s="823"/>
      <c r="I15" s="823"/>
      <c r="J15" s="823"/>
    </row>
    <row r="16" spans="1:15" ht="17" thickBot="1" x14ac:dyDescent="0.25">
      <c r="A16" s="1030"/>
      <c r="B16" s="733" t="s">
        <v>253</v>
      </c>
      <c r="C16" s="399"/>
      <c r="D16" s="392"/>
      <c r="E16" s="642"/>
      <c r="G16" s="835" t="s">
        <v>336</v>
      </c>
      <c r="H16" s="844" t="s">
        <v>335</v>
      </c>
      <c r="I16" s="844" t="s">
        <v>38</v>
      </c>
      <c r="J16" s="813" t="s">
        <v>41</v>
      </c>
    </row>
    <row r="17" spans="1:10" x14ac:dyDescent="0.2">
      <c r="A17" s="1030"/>
      <c r="B17" s="733" t="s">
        <v>254</v>
      </c>
      <c r="C17" s="279"/>
      <c r="D17" s="271"/>
      <c r="E17" s="288"/>
      <c r="G17" s="835" t="s">
        <v>335</v>
      </c>
      <c r="H17" s="820">
        <v>0</v>
      </c>
      <c r="I17" s="820"/>
      <c r="J17" s="821"/>
    </row>
    <row r="18" spans="1:10" x14ac:dyDescent="0.2">
      <c r="A18" s="1030"/>
      <c r="B18" s="733" t="s">
        <v>98</v>
      </c>
      <c r="C18" s="279"/>
      <c r="D18" s="271"/>
      <c r="E18" s="288"/>
      <c r="G18" s="845" t="s">
        <v>38</v>
      </c>
      <c r="H18" s="823">
        <f>C41/5</f>
        <v>0</v>
      </c>
      <c r="I18" s="823">
        <v>0</v>
      </c>
      <c r="J18" s="824"/>
    </row>
    <row r="19" spans="1:10" ht="17" thickBot="1" x14ac:dyDescent="0.25">
      <c r="A19" s="1030"/>
      <c r="B19" s="733" t="s">
        <v>99</v>
      </c>
      <c r="C19" s="279"/>
      <c r="D19" s="271"/>
      <c r="E19" s="288"/>
      <c r="G19" s="847" t="s">
        <v>41</v>
      </c>
      <c r="H19" s="827">
        <f>D41/5</f>
        <v>0</v>
      </c>
      <c r="I19" s="827">
        <f>E41/5</f>
        <v>0</v>
      </c>
      <c r="J19" s="842">
        <v>0</v>
      </c>
    </row>
    <row r="20" spans="1:10" ht="17" thickBot="1" x14ac:dyDescent="0.25">
      <c r="A20" s="1030"/>
      <c r="B20" s="734" t="s">
        <v>23</v>
      </c>
      <c r="C20" s="279"/>
      <c r="D20" s="271"/>
      <c r="E20" s="288"/>
      <c r="G20" s="869"/>
      <c r="H20" s="823"/>
      <c r="I20" s="823"/>
      <c r="J20" s="823"/>
    </row>
    <row r="21" spans="1:10" ht="17" thickBot="1" x14ac:dyDescent="0.25">
      <c r="A21" s="1030"/>
      <c r="B21" s="732" t="s">
        <v>10</v>
      </c>
      <c r="C21" s="1042" t="s">
        <v>34</v>
      </c>
      <c r="D21" s="1044" t="s">
        <v>34</v>
      </c>
      <c r="E21" s="1045"/>
      <c r="G21" s="835" t="s">
        <v>334</v>
      </c>
      <c r="H21" s="844" t="s">
        <v>335</v>
      </c>
      <c r="I21" s="844" t="s">
        <v>38</v>
      </c>
      <c r="J21" s="813" t="s">
        <v>41</v>
      </c>
    </row>
    <row r="22" spans="1:10" x14ac:dyDescent="0.2">
      <c r="A22" s="1030"/>
      <c r="B22" s="736" t="s">
        <v>11</v>
      </c>
      <c r="C22" s="1043"/>
      <c r="D22" s="1046"/>
      <c r="E22" s="1047"/>
      <c r="G22" s="835" t="s">
        <v>335</v>
      </c>
      <c r="H22" s="820">
        <v>0</v>
      </c>
      <c r="I22" s="820"/>
      <c r="J22" s="821"/>
    </row>
    <row r="23" spans="1:10" ht="16" customHeight="1" thickBot="1" x14ac:dyDescent="0.25">
      <c r="A23" s="1031"/>
      <c r="B23" s="734" t="s">
        <v>18</v>
      </c>
      <c r="C23" s="1048"/>
      <c r="D23" s="1059"/>
      <c r="E23" s="1055"/>
      <c r="F23" s="2"/>
      <c r="G23" s="845" t="s">
        <v>38</v>
      </c>
      <c r="H23" s="823">
        <f>C42/2</f>
        <v>0</v>
      </c>
      <c r="I23" s="823">
        <v>0</v>
      </c>
      <c r="J23" s="824"/>
    </row>
    <row r="24" spans="1:10" ht="17" thickBot="1" x14ac:dyDescent="0.25">
      <c r="A24" s="1032" t="s">
        <v>24</v>
      </c>
      <c r="B24" s="4" t="s">
        <v>100</v>
      </c>
      <c r="C24" s="278"/>
      <c r="D24" s="289"/>
      <c r="E24" s="273"/>
      <c r="F24" s="2"/>
      <c r="G24" s="847" t="s">
        <v>41</v>
      </c>
      <c r="H24" s="827">
        <f>D42/2</f>
        <v>0</v>
      </c>
      <c r="I24" s="827">
        <f>E42/2</f>
        <v>0</v>
      </c>
      <c r="J24" s="842">
        <v>0</v>
      </c>
    </row>
    <row r="25" spans="1:10" ht="17" thickBot="1" x14ac:dyDescent="0.25">
      <c r="A25" s="1034"/>
      <c r="B25" s="7" t="s">
        <v>27</v>
      </c>
      <c r="C25" s="1043" t="s">
        <v>34</v>
      </c>
      <c r="D25" s="1015" t="s">
        <v>34</v>
      </c>
      <c r="E25" s="1016"/>
      <c r="F25" s="2"/>
      <c r="G25" s="55"/>
      <c r="H25" s="823"/>
      <c r="I25" s="823"/>
      <c r="J25" s="823"/>
    </row>
    <row r="26" spans="1:10" ht="17" customHeight="1" thickBot="1" x14ac:dyDescent="0.25">
      <c r="A26" s="1034"/>
      <c r="B26" s="794" t="s">
        <v>101</v>
      </c>
      <c r="C26" s="1048"/>
      <c r="D26" s="1017"/>
      <c r="E26" s="1018"/>
      <c r="G26" s="830" t="s">
        <v>338</v>
      </c>
      <c r="H26" s="844" t="s">
        <v>335</v>
      </c>
      <c r="I26" s="844" t="s">
        <v>38</v>
      </c>
      <c r="J26" s="813" t="s">
        <v>41</v>
      </c>
    </row>
    <row r="27" spans="1:10" ht="17" thickBot="1" x14ac:dyDescent="0.25">
      <c r="A27" s="1034"/>
      <c r="B27" s="795" t="s">
        <v>12</v>
      </c>
      <c r="C27" s="278"/>
      <c r="D27" s="276"/>
      <c r="E27" s="138"/>
      <c r="F27" s="3"/>
      <c r="G27" s="831" t="s">
        <v>335</v>
      </c>
      <c r="H27" s="820">
        <v>0</v>
      </c>
      <c r="I27" s="820"/>
      <c r="J27" s="821"/>
    </row>
    <row r="28" spans="1:10" ht="17" thickBot="1" x14ac:dyDescent="0.25">
      <c r="A28" s="1034"/>
      <c r="B28" s="800" t="s">
        <v>25</v>
      </c>
      <c r="C28" s="219"/>
      <c r="D28" s="351"/>
      <c r="E28" s="352"/>
      <c r="G28" s="832" t="s">
        <v>38</v>
      </c>
      <c r="H28" s="823">
        <f>C43/5</f>
        <v>0.2</v>
      </c>
      <c r="I28" s="823">
        <v>0</v>
      </c>
      <c r="J28" s="824"/>
    </row>
    <row r="29" spans="1:10" ht="17" thickBot="1" x14ac:dyDescent="0.25">
      <c r="A29" s="1032" t="s">
        <v>14</v>
      </c>
      <c r="B29" s="797" t="s">
        <v>14</v>
      </c>
      <c r="C29" s="279" t="s">
        <v>34</v>
      </c>
      <c r="D29" s="1015" t="s">
        <v>34</v>
      </c>
      <c r="E29" s="1016"/>
      <c r="G29" s="834" t="s">
        <v>41</v>
      </c>
      <c r="H29" s="827">
        <f>D43/5</f>
        <v>0.2</v>
      </c>
      <c r="I29" s="829">
        <f>E43/5</f>
        <v>0</v>
      </c>
      <c r="J29" s="842">
        <v>0</v>
      </c>
    </row>
    <row r="30" spans="1:10" ht="17" thickBot="1" x14ac:dyDescent="0.25">
      <c r="A30" s="1033"/>
      <c r="B30" s="798" t="s">
        <v>15</v>
      </c>
      <c r="C30" s="279"/>
      <c r="D30" s="277"/>
      <c r="E30" s="274"/>
      <c r="G30" s="55"/>
      <c r="H30" s="823"/>
      <c r="I30" s="823"/>
      <c r="J30" s="823"/>
    </row>
    <row r="31" spans="1:10" ht="17" thickBot="1" x14ac:dyDescent="0.25">
      <c r="A31" s="1029" t="s">
        <v>8</v>
      </c>
      <c r="B31" s="731" t="s">
        <v>9</v>
      </c>
      <c r="C31" s="278" t="s">
        <v>33</v>
      </c>
      <c r="D31" s="270" t="s">
        <v>33</v>
      </c>
      <c r="E31" s="287" t="s">
        <v>34</v>
      </c>
      <c r="G31" s="835" t="s">
        <v>342</v>
      </c>
      <c r="H31" s="844" t="s">
        <v>335</v>
      </c>
      <c r="I31" s="844" t="s">
        <v>38</v>
      </c>
      <c r="J31" s="813" t="s">
        <v>41</v>
      </c>
    </row>
    <row r="32" spans="1:10" x14ac:dyDescent="0.2">
      <c r="A32" s="1030"/>
      <c r="B32" s="731" t="s">
        <v>19</v>
      </c>
      <c r="C32" s="279"/>
      <c r="D32" s="168"/>
      <c r="E32" s="235"/>
      <c r="G32" s="835" t="s">
        <v>335</v>
      </c>
      <c r="H32" s="820">
        <v>0</v>
      </c>
      <c r="I32" s="820"/>
      <c r="J32" s="821"/>
    </row>
    <row r="33" spans="1:15" x14ac:dyDescent="0.2">
      <c r="A33" s="1030"/>
      <c r="B33" s="47" t="s">
        <v>20</v>
      </c>
      <c r="C33" s="279"/>
      <c r="D33" s="271"/>
      <c r="E33" s="288"/>
      <c r="G33" s="845" t="s">
        <v>38</v>
      </c>
      <c r="H33" s="823">
        <f>C44/4</f>
        <v>0</v>
      </c>
      <c r="I33" s="823">
        <v>0</v>
      </c>
      <c r="J33" s="824"/>
    </row>
    <row r="34" spans="1:15" ht="17" thickBot="1" x14ac:dyDescent="0.25">
      <c r="A34" s="1030"/>
      <c r="B34" s="7" t="s">
        <v>21</v>
      </c>
      <c r="C34" s="279"/>
      <c r="D34" s="271"/>
      <c r="E34" s="288"/>
      <c r="G34" s="847" t="s">
        <v>41</v>
      </c>
      <c r="H34" s="827">
        <f>D44/4</f>
        <v>0</v>
      </c>
      <c r="I34" s="827">
        <f>E44/4</f>
        <v>0</v>
      </c>
      <c r="J34" s="842">
        <v>0</v>
      </c>
    </row>
    <row r="35" spans="1:15" ht="17" thickBot="1" x14ac:dyDescent="0.25">
      <c r="A35" s="1031"/>
      <c r="B35" s="8" t="s">
        <v>13</v>
      </c>
      <c r="C35" s="281"/>
      <c r="D35" s="272"/>
      <c r="E35" s="293"/>
      <c r="G35" s="68"/>
      <c r="H35" s="760"/>
      <c r="I35" s="760"/>
      <c r="J35" s="760"/>
    </row>
    <row r="36" spans="1:15" ht="21" thickTop="1" thickBot="1" x14ac:dyDescent="0.25">
      <c r="A36" s="799"/>
      <c r="C36" s="226" t="s">
        <v>38</v>
      </c>
      <c r="D36" s="1009" t="s">
        <v>41</v>
      </c>
      <c r="E36" s="1010"/>
      <c r="G36" s="55"/>
      <c r="H36" s="839"/>
      <c r="I36" s="839"/>
      <c r="J36" s="839"/>
    </row>
    <row r="37" spans="1:15" x14ac:dyDescent="0.2">
      <c r="C37" s="1"/>
      <c r="D37" s="1"/>
      <c r="E37" s="1"/>
      <c r="G37" s="55"/>
      <c r="H37" s="840"/>
      <c r="I37" s="840"/>
      <c r="J37" s="840"/>
    </row>
    <row r="38" spans="1:15" x14ac:dyDescent="0.2">
      <c r="B38" s="804" t="s">
        <v>215</v>
      </c>
      <c r="C38" s="815">
        <v>3</v>
      </c>
      <c r="D38" s="815">
        <v>3</v>
      </c>
      <c r="E38" s="815">
        <v>2</v>
      </c>
      <c r="G38" s="843"/>
      <c r="H38" s="823"/>
      <c r="I38" s="823"/>
      <c r="J38" s="823"/>
    </row>
    <row r="39" spans="1:15" x14ac:dyDescent="0.2">
      <c r="B39" s="804" t="s">
        <v>357</v>
      </c>
      <c r="C39" s="815">
        <v>0</v>
      </c>
      <c r="D39" s="815">
        <v>0</v>
      </c>
      <c r="E39" s="815">
        <v>0</v>
      </c>
      <c r="G39" s="55"/>
      <c r="H39" s="823"/>
      <c r="I39" s="823"/>
      <c r="J39" s="823"/>
    </row>
    <row r="40" spans="1:15" x14ac:dyDescent="0.2">
      <c r="B40" s="804" t="s">
        <v>5</v>
      </c>
      <c r="C40" s="811">
        <v>2</v>
      </c>
      <c r="D40" s="811">
        <v>2</v>
      </c>
      <c r="E40" s="811">
        <v>2</v>
      </c>
      <c r="G40" s="55"/>
      <c r="H40" s="823"/>
      <c r="I40" s="823"/>
      <c r="J40" s="823"/>
    </row>
    <row r="41" spans="1:15" x14ac:dyDescent="0.2">
      <c r="B41" s="804" t="s">
        <v>24</v>
      </c>
      <c r="C41" s="811">
        <v>0</v>
      </c>
      <c r="D41" s="811">
        <v>0</v>
      </c>
      <c r="E41" s="811">
        <v>0</v>
      </c>
      <c r="F41" s="17"/>
      <c r="G41" s="55"/>
      <c r="H41" s="823"/>
      <c r="I41" s="823"/>
      <c r="J41" s="823"/>
      <c r="N41" s="17"/>
      <c r="O41" s="17"/>
    </row>
    <row r="42" spans="1:15" x14ac:dyDescent="0.2">
      <c r="B42" s="804" t="s">
        <v>14</v>
      </c>
      <c r="C42" s="811">
        <v>0</v>
      </c>
      <c r="D42" s="811">
        <v>0</v>
      </c>
      <c r="E42" s="811">
        <v>0</v>
      </c>
      <c r="F42" s="17"/>
      <c r="G42" s="24"/>
      <c r="H42" s="760"/>
      <c r="I42" s="760"/>
      <c r="J42" s="760"/>
      <c r="N42" s="17"/>
      <c r="O42" s="17"/>
    </row>
    <row r="43" spans="1:15" x14ac:dyDescent="0.2">
      <c r="B43" s="804" t="s">
        <v>8</v>
      </c>
      <c r="C43" s="811">
        <v>1</v>
      </c>
      <c r="D43" s="811">
        <v>1</v>
      </c>
      <c r="E43" s="811">
        <v>0</v>
      </c>
      <c r="G43" s="24"/>
    </row>
    <row r="44" spans="1:15" x14ac:dyDescent="0.2">
      <c r="B44" s="961" t="s">
        <v>451</v>
      </c>
      <c r="C44" s="37">
        <v>0</v>
      </c>
      <c r="D44" s="37">
        <v>0</v>
      </c>
      <c r="E44" s="37">
        <v>0</v>
      </c>
      <c r="G44" s="24"/>
    </row>
    <row r="45" spans="1:15" x14ac:dyDescent="0.2">
      <c r="G45" s="24"/>
    </row>
    <row r="46" spans="1:15" x14ac:dyDescent="0.2">
      <c r="G46" s="24"/>
    </row>
    <row r="47" spans="1:15" x14ac:dyDescent="0.2">
      <c r="G47" s="24"/>
    </row>
    <row r="48" spans="1:15" x14ac:dyDescent="0.2">
      <c r="G48" s="24"/>
    </row>
    <row r="49" spans="7:7" x14ac:dyDescent="0.2">
      <c r="G49" s="24"/>
    </row>
    <row r="50" spans="7:7" x14ac:dyDescent="0.2">
      <c r="G50" s="24"/>
    </row>
    <row r="51" spans="7:7" x14ac:dyDescent="0.2">
      <c r="G51" s="24"/>
    </row>
    <row r="52" spans="7:7" x14ac:dyDescent="0.2">
      <c r="G52" s="24"/>
    </row>
    <row r="53" spans="7:7" x14ac:dyDescent="0.2">
      <c r="G53" s="24"/>
    </row>
    <row r="54" spans="7:7" x14ac:dyDescent="0.2">
      <c r="G54" s="24"/>
    </row>
    <row r="55" spans="7:7" x14ac:dyDescent="0.2">
      <c r="G55" s="24"/>
    </row>
    <row r="56" spans="7:7" x14ac:dyDescent="0.2">
      <c r="G56" s="24"/>
    </row>
    <row r="57" spans="7:7" x14ac:dyDescent="0.2">
      <c r="G57" s="24"/>
    </row>
    <row r="58" spans="7:7" x14ac:dyDescent="0.2">
      <c r="G58" s="24"/>
    </row>
    <row r="59" spans="7:7" x14ac:dyDescent="0.2">
      <c r="G59" s="24"/>
    </row>
    <row r="60" spans="7:7" x14ac:dyDescent="0.2">
      <c r="G60" s="24"/>
    </row>
    <row r="61" spans="7:7" x14ac:dyDescent="0.2">
      <c r="G61" s="24"/>
    </row>
    <row r="62" spans="7:7" x14ac:dyDescent="0.2">
      <c r="G62" s="24"/>
    </row>
    <row r="63" spans="7:7" x14ac:dyDescent="0.2">
      <c r="G63" s="24"/>
    </row>
    <row r="64" spans="7:7" x14ac:dyDescent="0.2">
      <c r="G64" s="24"/>
    </row>
    <row r="65" spans="7:7" x14ac:dyDescent="0.2">
      <c r="G65" s="24"/>
    </row>
    <row r="66" spans="7:7" x14ac:dyDescent="0.2">
      <c r="G66" s="24"/>
    </row>
    <row r="67" spans="7:7" x14ac:dyDescent="0.2">
      <c r="G67" s="24"/>
    </row>
    <row r="68" spans="7:7" x14ac:dyDescent="0.2">
      <c r="G68" s="24"/>
    </row>
    <row r="69" spans="7:7" x14ac:dyDescent="0.2">
      <c r="G69" s="24"/>
    </row>
    <row r="70" spans="7:7" x14ac:dyDescent="0.2">
      <c r="G70" s="24"/>
    </row>
    <row r="71" spans="7:7" x14ac:dyDescent="0.2">
      <c r="G71" s="24"/>
    </row>
    <row r="72" spans="7:7" x14ac:dyDescent="0.2">
      <c r="G72" s="24"/>
    </row>
    <row r="73" spans="7:7" x14ac:dyDescent="0.2">
      <c r="G73" s="24"/>
    </row>
    <row r="74" spans="7:7" x14ac:dyDescent="0.2">
      <c r="G74" s="24"/>
    </row>
  </sheetData>
  <mergeCells count="19">
    <mergeCell ref="D1:E1"/>
    <mergeCell ref="D12:E13"/>
    <mergeCell ref="C21:C23"/>
    <mergeCell ref="D21:E23"/>
    <mergeCell ref="C25:C26"/>
    <mergeCell ref="D25:E26"/>
    <mergeCell ref="D7:E7"/>
    <mergeCell ref="C3:C5"/>
    <mergeCell ref="D3:E5"/>
    <mergeCell ref="D36:E36"/>
    <mergeCell ref="D10:E10"/>
    <mergeCell ref="D15:E15"/>
    <mergeCell ref="D29:E29"/>
    <mergeCell ref="C12:C13"/>
    <mergeCell ref="A31:A35"/>
    <mergeCell ref="A29:A30"/>
    <mergeCell ref="A24:A28"/>
    <mergeCell ref="A3:A9"/>
    <mergeCell ref="A10:A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74"/>
  <sheetViews>
    <sheetView zoomScaleNormal="100" workbookViewId="0">
      <selection activeCell="L4" sqref="L4:O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9.1640625" style="22" bestFit="1" customWidth="1"/>
    <col min="4" max="4" width="9.83203125" style="22" bestFit="1" customWidth="1"/>
    <col min="5" max="5" width="10.33203125" style="22" bestFit="1" customWidth="1"/>
    <col min="6" max="6" width="7.83203125" customWidth="1"/>
    <col min="7" max="7" width="5.6640625" style="803" bestFit="1" customWidth="1"/>
    <col min="8" max="8" width="4.6640625" style="22" bestFit="1" customWidth="1"/>
    <col min="9" max="9" width="5.1640625" style="22" bestFit="1" customWidth="1"/>
    <col min="10" max="10" width="5.6640625" style="22" bestFit="1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</cols>
  <sheetData>
    <row r="1" spans="1:15" ht="21" thickTop="1" thickBot="1" x14ac:dyDescent="0.25">
      <c r="C1" s="309" t="s">
        <v>61</v>
      </c>
      <c r="D1" s="1012" t="s">
        <v>62</v>
      </c>
      <c r="E1" s="1013"/>
      <c r="G1" s="830" t="s">
        <v>215</v>
      </c>
      <c r="H1" s="816" t="s">
        <v>340</v>
      </c>
      <c r="I1" s="816" t="s">
        <v>61</v>
      </c>
      <c r="J1" s="841" t="s">
        <v>62</v>
      </c>
      <c r="L1" s="791" t="s">
        <v>443</v>
      </c>
      <c r="M1" s="791" t="s">
        <v>442</v>
      </c>
      <c r="N1" s="791" t="s">
        <v>444</v>
      </c>
      <c r="O1" s="791" t="s">
        <v>445</v>
      </c>
    </row>
    <row r="2" spans="1:15" ht="18" thickTop="1" thickBot="1" x14ac:dyDescent="0.25">
      <c r="C2" s="263" t="s">
        <v>162</v>
      </c>
      <c r="D2" s="258" t="s">
        <v>162</v>
      </c>
      <c r="E2" s="385" t="s">
        <v>154</v>
      </c>
      <c r="G2" s="831" t="s">
        <v>340</v>
      </c>
      <c r="H2" s="820">
        <v>0</v>
      </c>
      <c r="I2" s="820"/>
      <c r="J2" s="821"/>
      <c r="L2" s="907">
        <f>MIN(H3:H4,I4)</f>
        <v>8.1081081081081086E-2</v>
      </c>
      <c r="M2" s="907">
        <f>MAX(H3:H4,I4)</f>
        <v>0.10810810810810811</v>
      </c>
      <c r="N2" s="907">
        <f>AVERAGE(H3:H4,I4)</f>
        <v>9.90990990990991E-2</v>
      </c>
      <c r="O2" s="907">
        <f>MEDIAN(H3:H4,I4)</f>
        <v>0.10810810810810811</v>
      </c>
    </row>
    <row r="3" spans="1:15" x14ac:dyDescent="0.2">
      <c r="A3" s="1029" t="s">
        <v>357</v>
      </c>
      <c r="B3" s="792" t="s">
        <v>22</v>
      </c>
      <c r="C3" s="1042" t="s">
        <v>34</v>
      </c>
      <c r="D3" s="1044" t="s">
        <v>34</v>
      </c>
      <c r="E3" s="1045"/>
      <c r="G3" s="832" t="s">
        <v>61</v>
      </c>
      <c r="H3" s="822">
        <f>C38/37</f>
        <v>8.1081081081081086E-2</v>
      </c>
      <c r="I3" s="823">
        <v>0</v>
      </c>
      <c r="J3" s="824"/>
      <c r="L3" s="907">
        <f>MIN(H8:H9,I9)</f>
        <v>0</v>
      </c>
      <c r="M3" s="907">
        <f>MAX(H8:H9,I9)</f>
        <v>0</v>
      </c>
      <c r="N3" s="907">
        <f>AVERAGE(H8:H9,I9)</f>
        <v>0</v>
      </c>
      <c r="O3" s="907">
        <f>MEDIAN(H8:H9,I9)</f>
        <v>0</v>
      </c>
    </row>
    <row r="4" spans="1:15" ht="17" thickBot="1" x14ac:dyDescent="0.25">
      <c r="A4" s="1030"/>
      <c r="B4" s="865" t="s">
        <v>0</v>
      </c>
      <c r="C4" s="1043"/>
      <c r="D4" s="1046"/>
      <c r="E4" s="1047"/>
      <c r="G4" s="834" t="s">
        <v>62</v>
      </c>
      <c r="H4" s="827">
        <f>D38/37</f>
        <v>0.10810810810810811</v>
      </c>
      <c r="I4" s="827">
        <f>E38/37</f>
        <v>0.10810810810810811</v>
      </c>
      <c r="J4" s="842">
        <v>0</v>
      </c>
      <c r="L4" s="907">
        <f>MIN(H13:H14,I14)</f>
        <v>0.15384615384615385</v>
      </c>
      <c r="M4" s="907">
        <f>MAX(H13:H14,I14)</f>
        <v>0.23076923076923078</v>
      </c>
      <c r="N4" s="907">
        <f>AVERAGE(H13:H14,I14)</f>
        <v>0.20512820512820515</v>
      </c>
      <c r="O4" s="907">
        <f>MEDIAN(H13:H14,I14)</f>
        <v>0.23076923076923078</v>
      </c>
    </row>
    <row r="5" spans="1:15" ht="17" thickBot="1" x14ac:dyDescent="0.25">
      <c r="A5" s="1030"/>
      <c r="B5" s="865" t="s">
        <v>1</v>
      </c>
      <c r="C5" s="1043"/>
      <c r="D5" s="1046"/>
      <c r="E5" s="1047"/>
      <c r="G5" s="55"/>
      <c r="H5" s="823"/>
      <c r="I5" s="823"/>
      <c r="J5" s="823"/>
      <c r="L5" s="907">
        <f>MIN(H18:H19,I19)</f>
        <v>0</v>
      </c>
      <c r="M5" s="907">
        <f>MAX(H18:H19,I19)</f>
        <v>0</v>
      </c>
      <c r="N5" s="907">
        <f>AVERAGE(H18:H19,I19)</f>
        <v>0</v>
      </c>
      <c r="O5" s="907">
        <f>MEDIAN(H18:H19,I19)</f>
        <v>0</v>
      </c>
    </row>
    <row r="6" spans="1:15" ht="17" thickBot="1" x14ac:dyDescent="0.25">
      <c r="A6" s="1030"/>
      <c r="B6" s="865" t="s">
        <v>2</v>
      </c>
      <c r="C6" s="279"/>
      <c r="D6" s="271"/>
      <c r="E6" s="288"/>
      <c r="G6" s="835" t="s">
        <v>339</v>
      </c>
      <c r="H6" s="816" t="s">
        <v>340</v>
      </c>
      <c r="I6" s="816" t="s">
        <v>61</v>
      </c>
      <c r="J6" s="841" t="s">
        <v>62</v>
      </c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</row>
    <row r="7" spans="1:15" x14ac:dyDescent="0.2">
      <c r="A7" s="1030"/>
      <c r="B7" s="865" t="s">
        <v>3</v>
      </c>
      <c r="C7" s="279" t="s">
        <v>34</v>
      </c>
      <c r="D7" s="1046" t="s">
        <v>34</v>
      </c>
      <c r="E7" s="1047"/>
      <c r="G7" s="831" t="s">
        <v>340</v>
      </c>
      <c r="H7" s="820">
        <v>0</v>
      </c>
      <c r="I7" s="820"/>
      <c r="J7" s="821"/>
      <c r="L7" s="907">
        <f>MIN(H28:H29,I29)</f>
        <v>0.2</v>
      </c>
      <c r="M7" s="907">
        <f>MAX(H28:H29,I29)</f>
        <v>0.2</v>
      </c>
      <c r="N7" s="907">
        <f>AVERAGE(H28:H29,I29)</f>
        <v>0.20000000000000004</v>
      </c>
      <c r="O7" s="907">
        <f>MEDIAN(H28:H29,I29)</f>
        <v>0.2</v>
      </c>
    </row>
    <row r="8" spans="1:15" x14ac:dyDescent="0.2">
      <c r="A8" s="1030"/>
      <c r="B8" s="796" t="s">
        <v>4</v>
      </c>
      <c r="C8" s="279"/>
      <c r="D8" s="271"/>
      <c r="E8" s="288"/>
      <c r="G8" s="832" t="s">
        <v>61</v>
      </c>
      <c r="H8" s="823">
        <f>C39/10</f>
        <v>0</v>
      </c>
      <c r="I8" s="823">
        <v>0</v>
      </c>
      <c r="J8" s="824"/>
      <c r="L8" s="907">
        <f>MIN(H33:H34,I34)</f>
        <v>0</v>
      </c>
      <c r="M8" s="907">
        <f>MAX(H33:H34,I34)</f>
        <v>0</v>
      </c>
      <c r="N8" s="907">
        <f>AVERAGE(H33:H34,I34)</f>
        <v>0</v>
      </c>
      <c r="O8" s="907">
        <f>MEDIAN(H33:H34,I34)</f>
        <v>0</v>
      </c>
    </row>
    <row r="9" spans="1:15" ht="17" thickBot="1" x14ac:dyDescent="0.25">
      <c r="A9" s="1031"/>
      <c r="B9" s="793" t="s">
        <v>123</v>
      </c>
      <c r="C9" s="279" t="s">
        <v>34</v>
      </c>
      <c r="D9" s="1059" t="s">
        <v>34</v>
      </c>
      <c r="E9" s="1055"/>
      <c r="F9" s="11"/>
      <c r="G9" s="834" t="s">
        <v>62</v>
      </c>
      <c r="H9" s="827">
        <f>D39/10</f>
        <v>0</v>
      </c>
      <c r="I9" s="827">
        <f>E39/10</f>
        <v>0</v>
      </c>
      <c r="J9" s="842">
        <v>0</v>
      </c>
    </row>
    <row r="10" spans="1:15" ht="17" thickBot="1" x14ac:dyDescent="0.25">
      <c r="A10" s="1029" t="s">
        <v>5</v>
      </c>
      <c r="B10" s="771" t="s">
        <v>6</v>
      </c>
      <c r="C10" s="1042" t="s">
        <v>34</v>
      </c>
      <c r="D10" s="1044" t="s">
        <v>34</v>
      </c>
      <c r="E10" s="1045"/>
      <c r="F10" s="11"/>
      <c r="G10" s="869"/>
      <c r="H10" s="823"/>
      <c r="I10" s="823"/>
      <c r="J10" s="823"/>
    </row>
    <row r="11" spans="1:15" ht="17" thickBot="1" x14ac:dyDescent="0.25">
      <c r="A11" s="1030"/>
      <c r="B11" s="733" t="s">
        <v>7</v>
      </c>
      <c r="C11" s="1043"/>
      <c r="D11" s="1046"/>
      <c r="E11" s="1047"/>
      <c r="F11" s="11"/>
      <c r="G11" s="830" t="s">
        <v>337</v>
      </c>
      <c r="H11" s="816" t="s">
        <v>340</v>
      </c>
      <c r="I11" s="816" t="s">
        <v>61</v>
      </c>
      <c r="J11" s="841" t="s">
        <v>62</v>
      </c>
    </row>
    <row r="12" spans="1:15" x14ac:dyDescent="0.2">
      <c r="A12" s="1030"/>
      <c r="B12" s="733" t="s">
        <v>16</v>
      </c>
      <c r="C12" s="1043"/>
      <c r="D12" s="1046"/>
      <c r="E12" s="1047"/>
      <c r="F12" s="11"/>
      <c r="G12" s="831" t="s">
        <v>340</v>
      </c>
      <c r="H12" s="820">
        <v>0</v>
      </c>
      <c r="I12" s="820"/>
      <c r="J12" s="821"/>
    </row>
    <row r="13" spans="1:15" x14ac:dyDescent="0.2">
      <c r="A13" s="1030"/>
      <c r="B13" s="733" t="s">
        <v>26</v>
      </c>
      <c r="C13" s="1043"/>
      <c r="D13" s="1046"/>
      <c r="E13" s="1047"/>
      <c r="G13" s="832" t="s">
        <v>61</v>
      </c>
      <c r="H13" s="822">
        <f>C40/13</f>
        <v>0.15384615384615385</v>
      </c>
      <c r="I13" s="823">
        <v>0</v>
      </c>
      <c r="J13" s="824"/>
    </row>
    <row r="14" spans="1:15" ht="17" thickBot="1" x14ac:dyDescent="0.25">
      <c r="A14" s="1030"/>
      <c r="B14" s="733" t="s">
        <v>316</v>
      </c>
      <c r="C14" s="170"/>
      <c r="D14" s="168"/>
      <c r="E14" s="214"/>
      <c r="G14" s="834" t="s">
        <v>62</v>
      </c>
      <c r="H14" s="827">
        <f>D40/13</f>
        <v>0.23076923076923078</v>
      </c>
      <c r="I14" s="827">
        <f>E40/13</f>
        <v>0.23076923076923078</v>
      </c>
      <c r="J14" s="842">
        <v>0</v>
      </c>
    </row>
    <row r="15" spans="1:15" ht="17" thickBot="1" x14ac:dyDescent="0.25">
      <c r="A15" s="1030"/>
      <c r="B15" s="733" t="s">
        <v>17</v>
      </c>
      <c r="C15" s="1043" t="s">
        <v>34</v>
      </c>
      <c r="D15" s="1046" t="s">
        <v>34</v>
      </c>
      <c r="E15" s="1047"/>
      <c r="G15" s="869"/>
      <c r="H15" s="823"/>
      <c r="I15" s="823"/>
      <c r="J15" s="823"/>
    </row>
    <row r="16" spans="1:15" ht="17" thickBot="1" x14ac:dyDescent="0.25">
      <c r="A16" s="1030"/>
      <c r="B16" s="733" t="s">
        <v>253</v>
      </c>
      <c r="C16" s="1043"/>
      <c r="D16" s="1046"/>
      <c r="E16" s="1047"/>
      <c r="G16" s="835" t="s">
        <v>336</v>
      </c>
      <c r="H16" s="816" t="s">
        <v>340</v>
      </c>
      <c r="I16" s="816" t="s">
        <v>61</v>
      </c>
      <c r="J16" s="841" t="s">
        <v>62</v>
      </c>
    </row>
    <row r="17" spans="1:10" x14ac:dyDescent="0.2">
      <c r="A17" s="1030"/>
      <c r="B17" s="733" t="s">
        <v>254</v>
      </c>
      <c r="C17" s="1043"/>
      <c r="D17" s="1046"/>
      <c r="E17" s="1047"/>
      <c r="G17" s="831" t="s">
        <v>340</v>
      </c>
      <c r="H17" s="820">
        <v>0</v>
      </c>
      <c r="I17" s="820"/>
      <c r="J17" s="821"/>
    </row>
    <row r="18" spans="1:10" x14ac:dyDescent="0.2">
      <c r="A18" s="1030"/>
      <c r="B18" s="733" t="s">
        <v>98</v>
      </c>
      <c r="C18" s="399" t="s">
        <v>34</v>
      </c>
      <c r="D18" s="411" t="s">
        <v>33</v>
      </c>
      <c r="E18" s="404" t="s">
        <v>33</v>
      </c>
      <c r="G18" s="832" t="s">
        <v>61</v>
      </c>
      <c r="H18" s="823">
        <f>C41/5</f>
        <v>0</v>
      </c>
      <c r="I18" s="823">
        <v>0</v>
      </c>
      <c r="J18" s="824"/>
    </row>
    <row r="19" spans="1:10" ht="17" thickBot="1" x14ac:dyDescent="0.25">
      <c r="A19" s="1030"/>
      <c r="B19" s="733" t="s">
        <v>99</v>
      </c>
      <c r="C19" s="1043" t="s">
        <v>34</v>
      </c>
      <c r="D19" s="1046" t="s">
        <v>34</v>
      </c>
      <c r="E19" s="1047"/>
      <c r="G19" s="834" t="s">
        <v>62</v>
      </c>
      <c r="H19" s="827">
        <f>D41/5</f>
        <v>0</v>
      </c>
      <c r="I19" s="827">
        <f>E41/5</f>
        <v>0</v>
      </c>
      <c r="J19" s="842">
        <v>0</v>
      </c>
    </row>
    <row r="20" spans="1:10" ht="17" thickBot="1" x14ac:dyDescent="0.25">
      <c r="A20" s="1030"/>
      <c r="B20" s="734" t="s">
        <v>23</v>
      </c>
      <c r="C20" s="1048"/>
      <c r="D20" s="1059"/>
      <c r="E20" s="1055"/>
      <c r="G20" s="869"/>
      <c r="H20" s="823"/>
      <c r="I20" s="823"/>
      <c r="J20" s="823"/>
    </row>
    <row r="21" spans="1:10" ht="17" thickBot="1" x14ac:dyDescent="0.25">
      <c r="A21" s="1030"/>
      <c r="B21" s="732" t="s">
        <v>10</v>
      </c>
      <c r="C21" s="398" t="s">
        <v>34</v>
      </c>
      <c r="D21" s="1044" t="s">
        <v>34</v>
      </c>
      <c r="E21" s="1045"/>
      <c r="G21" s="835" t="s">
        <v>334</v>
      </c>
      <c r="H21" s="816" t="s">
        <v>340</v>
      </c>
      <c r="I21" s="816" t="s">
        <v>61</v>
      </c>
      <c r="J21" s="841" t="s">
        <v>62</v>
      </c>
    </row>
    <row r="22" spans="1:10" x14ac:dyDescent="0.2">
      <c r="A22" s="1030"/>
      <c r="B22" s="736" t="s">
        <v>11</v>
      </c>
      <c r="C22" s="399"/>
      <c r="D22" s="411"/>
      <c r="E22" s="235"/>
      <c r="G22" s="831" t="s">
        <v>340</v>
      </c>
      <c r="H22" s="820">
        <v>0</v>
      </c>
      <c r="I22" s="820"/>
      <c r="J22" s="821"/>
    </row>
    <row r="23" spans="1:10" ht="16" customHeight="1" thickBot="1" x14ac:dyDescent="0.25">
      <c r="A23" s="1031"/>
      <c r="B23" s="734" t="s">
        <v>18</v>
      </c>
      <c r="C23" s="401"/>
      <c r="D23" s="412"/>
      <c r="E23" s="348"/>
      <c r="F23" s="2"/>
      <c r="G23" s="832" t="s">
        <v>61</v>
      </c>
      <c r="H23" s="823">
        <f>C42/2</f>
        <v>0</v>
      </c>
      <c r="I23" s="823">
        <v>0</v>
      </c>
      <c r="J23" s="824"/>
    </row>
    <row r="24" spans="1:10" ht="17" thickBot="1" x14ac:dyDescent="0.25">
      <c r="A24" s="1032" t="s">
        <v>24</v>
      </c>
      <c r="B24" s="4" t="s">
        <v>100</v>
      </c>
      <c r="C24" s="278" t="s">
        <v>34</v>
      </c>
      <c r="D24" s="1044" t="s">
        <v>34</v>
      </c>
      <c r="E24" s="1045"/>
      <c r="F24" s="2"/>
      <c r="G24" s="834" t="s">
        <v>62</v>
      </c>
      <c r="H24" s="827">
        <f>D42/2</f>
        <v>0</v>
      </c>
      <c r="I24" s="827">
        <f>E42/2</f>
        <v>0</v>
      </c>
      <c r="J24" s="842">
        <v>0</v>
      </c>
    </row>
    <row r="25" spans="1:10" ht="17" thickBot="1" x14ac:dyDescent="0.25">
      <c r="A25" s="1034"/>
      <c r="B25" s="7" t="s">
        <v>27</v>
      </c>
      <c r="C25" s="279" t="s">
        <v>34</v>
      </c>
      <c r="D25" s="1015" t="s">
        <v>34</v>
      </c>
      <c r="E25" s="1016"/>
      <c r="F25" s="2"/>
      <c r="G25" s="55"/>
      <c r="H25" s="823"/>
      <c r="I25" s="823"/>
      <c r="J25" s="823"/>
    </row>
    <row r="26" spans="1:10" ht="17" customHeight="1" thickBot="1" x14ac:dyDescent="0.25">
      <c r="A26" s="1034"/>
      <c r="B26" s="794" t="s">
        <v>101</v>
      </c>
      <c r="C26" s="281"/>
      <c r="D26" s="277"/>
      <c r="E26" s="274"/>
      <c r="G26" s="830" t="s">
        <v>338</v>
      </c>
      <c r="H26" s="816" t="s">
        <v>340</v>
      </c>
      <c r="I26" s="816" t="s">
        <v>61</v>
      </c>
      <c r="J26" s="841" t="s">
        <v>62</v>
      </c>
    </row>
    <row r="27" spans="1:10" ht="17" thickBot="1" x14ac:dyDescent="0.25">
      <c r="A27" s="1034"/>
      <c r="B27" s="795" t="s">
        <v>12</v>
      </c>
      <c r="C27" s="242" t="s">
        <v>34</v>
      </c>
      <c r="D27" s="1078" t="s">
        <v>34</v>
      </c>
      <c r="E27" s="1075"/>
      <c r="F27" s="3"/>
      <c r="G27" s="831" t="s">
        <v>340</v>
      </c>
      <c r="H27" s="820">
        <v>0</v>
      </c>
      <c r="I27" s="820"/>
      <c r="J27" s="821"/>
    </row>
    <row r="28" spans="1:10" ht="17" thickBot="1" x14ac:dyDescent="0.25">
      <c r="A28" s="1034"/>
      <c r="B28" s="800" t="s">
        <v>25</v>
      </c>
      <c r="C28" s="219" t="s">
        <v>34</v>
      </c>
      <c r="D28" s="1065" t="s">
        <v>34</v>
      </c>
      <c r="E28" s="1066"/>
      <c r="G28" s="832" t="s">
        <v>61</v>
      </c>
      <c r="H28" s="822">
        <f>C43/5</f>
        <v>0.2</v>
      </c>
      <c r="I28" s="823">
        <v>0</v>
      </c>
      <c r="J28" s="824"/>
    </row>
    <row r="29" spans="1:10" ht="17" thickBot="1" x14ac:dyDescent="0.25">
      <c r="A29" s="1032" t="s">
        <v>14</v>
      </c>
      <c r="B29" s="797" t="s">
        <v>14</v>
      </c>
      <c r="C29" s="279" t="s">
        <v>34</v>
      </c>
      <c r="D29" s="1015" t="s">
        <v>34</v>
      </c>
      <c r="E29" s="1016"/>
      <c r="G29" s="834" t="s">
        <v>62</v>
      </c>
      <c r="H29" s="829">
        <f>D43/5</f>
        <v>0.2</v>
      </c>
      <c r="I29" s="829">
        <f>E43/5</f>
        <v>0.2</v>
      </c>
      <c r="J29" s="842">
        <v>0</v>
      </c>
    </row>
    <row r="30" spans="1:10" ht="17" thickBot="1" x14ac:dyDescent="0.25">
      <c r="A30" s="1033"/>
      <c r="B30" s="798" t="s">
        <v>15</v>
      </c>
      <c r="C30" s="279"/>
      <c r="D30" s="277"/>
      <c r="E30" s="274"/>
      <c r="G30" s="55"/>
      <c r="H30" s="823"/>
      <c r="I30" s="823"/>
      <c r="J30" s="823"/>
    </row>
    <row r="31" spans="1:10" ht="17" thickBot="1" x14ac:dyDescent="0.25">
      <c r="A31" s="1029" t="s">
        <v>8</v>
      </c>
      <c r="B31" s="731" t="s">
        <v>9</v>
      </c>
      <c r="C31" s="278" t="s">
        <v>33</v>
      </c>
      <c r="D31" s="270" t="s">
        <v>33</v>
      </c>
      <c r="E31" s="287" t="s">
        <v>33</v>
      </c>
      <c r="G31" s="835" t="s">
        <v>342</v>
      </c>
      <c r="H31" s="844" t="s">
        <v>340</v>
      </c>
      <c r="I31" s="844" t="s">
        <v>61</v>
      </c>
      <c r="J31" s="813" t="s">
        <v>62</v>
      </c>
    </row>
    <row r="32" spans="1:10" x14ac:dyDescent="0.2">
      <c r="A32" s="1030"/>
      <c r="B32" s="731" t="s">
        <v>19</v>
      </c>
      <c r="C32" s="279" t="s">
        <v>34</v>
      </c>
      <c r="D32" s="1046" t="s">
        <v>34</v>
      </c>
      <c r="E32" s="1047"/>
      <c r="G32" s="835" t="s">
        <v>340</v>
      </c>
      <c r="H32" s="820">
        <v>0</v>
      </c>
      <c r="I32" s="820"/>
      <c r="J32" s="821"/>
    </row>
    <row r="33" spans="1:15" x14ac:dyDescent="0.2">
      <c r="A33" s="1030"/>
      <c r="B33" s="47" t="s">
        <v>20</v>
      </c>
      <c r="C33" s="279" t="s">
        <v>34</v>
      </c>
      <c r="D33" s="1046" t="s">
        <v>34</v>
      </c>
      <c r="E33" s="1047"/>
      <c r="G33" s="845" t="s">
        <v>61</v>
      </c>
      <c r="H33" s="823">
        <f>C44/4</f>
        <v>0</v>
      </c>
      <c r="I33" s="823">
        <v>0</v>
      </c>
      <c r="J33" s="824"/>
    </row>
    <row r="34" spans="1:15" ht="17" thickBot="1" x14ac:dyDescent="0.25">
      <c r="A34" s="1030"/>
      <c r="B34" s="7" t="s">
        <v>21</v>
      </c>
      <c r="C34" s="279"/>
      <c r="D34" s="271"/>
      <c r="E34" s="288"/>
      <c r="G34" s="847" t="s">
        <v>62</v>
      </c>
      <c r="H34" s="827">
        <f>D44/4</f>
        <v>0</v>
      </c>
      <c r="I34" s="827">
        <f>E44/4</f>
        <v>0</v>
      </c>
      <c r="J34" s="842">
        <v>0</v>
      </c>
    </row>
    <row r="35" spans="1:15" ht="17" thickBot="1" x14ac:dyDescent="0.25">
      <c r="A35" s="1031"/>
      <c r="B35" s="8" t="s">
        <v>13</v>
      </c>
      <c r="C35" s="281" t="s">
        <v>34</v>
      </c>
      <c r="D35" s="1059" t="s">
        <v>34</v>
      </c>
      <c r="E35" s="1055"/>
      <c r="G35" s="68"/>
      <c r="H35" s="760"/>
      <c r="I35" s="760"/>
      <c r="J35" s="760"/>
    </row>
    <row r="36" spans="1:15" ht="21" thickTop="1" thickBot="1" x14ac:dyDescent="0.25">
      <c r="A36" s="799"/>
      <c r="C36" s="226" t="s">
        <v>61</v>
      </c>
      <c r="D36" s="1009" t="s">
        <v>62</v>
      </c>
      <c r="E36" s="1010"/>
      <c r="G36" s="55"/>
      <c r="H36" s="839"/>
      <c r="I36" s="839"/>
      <c r="J36" s="839"/>
    </row>
    <row r="37" spans="1:15" x14ac:dyDescent="0.2">
      <c r="C37" s="1"/>
      <c r="D37" s="1"/>
      <c r="E37" s="1"/>
      <c r="G37" s="55"/>
      <c r="H37" s="840"/>
      <c r="I37" s="840"/>
      <c r="J37" s="840"/>
    </row>
    <row r="38" spans="1:15" x14ac:dyDescent="0.2">
      <c r="B38" s="804" t="s">
        <v>215</v>
      </c>
      <c r="C38" s="815">
        <v>3</v>
      </c>
      <c r="D38" s="815">
        <v>4</v>
      </c>
      <c r="E38" s="815">
        <v>4</v>
      </c>
      <c r="G38" s="843"/>
      <c r="H38" s="823"/>
      <c r="I38" s="823"/>
      <c r="J38" s="823"/>
    </row>
    <row r="39" spans="1:15" x14ac:dyDescent="0.2">
      <c r="B39" s="804" t="s">
        <v>357</v>
      </c>
      <c r="C39" s="815">
        <v>0</v>
      </c>
      <c r="D39" s="815">
        <v>0</v>
      </c>
      <c r="E39" s="815">
        <v>0</v>
      </c>
      <c r="G39" s="55"/>
      <c r="H39" s="823"/>
      <c r="I39" s="823"/>
      <c r="J39" s="823"/>
    </row>
    <row r="40" spans="1:15" x14ac:dyDescent="0.2">
      <c r="B40" s="804" t="s">
        <v>5</v>
      </c>
      <c r="C40" s="811">
        <v>2</v>
      </c>
      <c r="D40" s="811">
        <v>3</v>
      </c>
      <c r="E40" s="811">
        <v>3</v>
      </c>
      <c r="G40" s="55"/>
      <c r="H40" s="823"/>
      <c r="I40" s="823"/>
      <c r="J40" s="823"/>
    </row>
    <row r="41" spans="1:15" x14ac:dyDescent="0.2">
      <c r="B41" s="804" t="s">
        <v>24</v>
      </c>
      <c r="C41" s="811">
        <v>0</v>
      </c>
      <c r="D41" s="811">
        <v>0</v>
      </c>
      <c r="E41" s="811">
        <v>0</v>
      </c>
      <c r="F41" s="17"/>
      <c r="G41" s="55"/>
      <c r="H41" s="823"/>
      <c r="I41" s="823"/>
      <c r="J41" s="823"/>
      <c r="N41" s="17"/>
      <c r="O41" s="17"/>
    </row>
    <row r="42" spans="1:15" x14ac:dyDescent="0.2">
      <c r="B42" s="804" t="s">
        <v>14</v>
      </c>
      <c r="C42" s="811">
        <v>0</v>
      </c>
      <c r="D42" s="811">
        <v>0</v>
      </c>
      <c r="E42" s="811">
        <v>0</v>
      </c>
      <c r="F42" s="17"/>
      <c r="G42" s="24"/>
      <c r="H42" s="760"/>
      <c r="I42" s="760"/>
      <c r="J42" s="760"/>
      <c r="N42" s="17"/>
      <c r="O42" s="17"/>
    </row>
    <row r="43" spans="1:15" x14ac:dyDescent="0.2">
      <c r="B43" s="804" t="s">
        <v>8</v>
      </c>
      <c r="C43" s="811">
        <v>1</v>
      </c>
      <c r="D43" s="811">
        <v>1</v>
      </c>
      <c r="E43" s="811">
        <v>1</v>
      </c>
      <c r="G43" s="24"/>
    </row>
    <row r="44" spans="1:15" x14ac:dyDescent="0.2">
      <c r="B44" s="961" t="s">
        <v>451</v>
      </c>
      <c r="C44" s="37">
        <v>0</v>
      </c>
      <c r="D44" s="37">
        <v>0</v>
      </c>
      <c r="E44" s="37">
        <v>0</v>
      </c>
      <c r="G44" s="24"/>
    </row>
    <row r="45" spans="1:15" x14ac:dyDescent="0.2">
      <c r="G45" s="24"/>
    </row>
    <row r="46" spans="1:15" x14ac:dyDescent="0.2">
      <c r="G46" s="24"/>
    </row>
    <row r="47" spans="1:15" x14ac:dyDescent="0.2">
      <c r="G47" s="24"/>
    </row>
    <row r="48" spans="1:15" x14ac:dyDescent="0.2">
      <c r="G48" s="24"/>
    </row>
    <row r="49" spans="7:7" x14ac:dyDescent="0.2">
      <c r="G49" s="24"/>
    </row>
    <row r="50" spans="7:7" x14ac:dyDescent="0.2">
      <c r="G50" s="24"/>
    </row>
    <row r="51" spans="7:7" x14ac:dyDescent="0.2">
      <c r="G51" s="24"/>
    </row>
    <row r="52" spans="7:7" x14ac:dyDescent="0.2">
      <c r="G52" s="24"/>
    </row>
    <row r="53" spans="7:7" x14ac:dyDescent="0.2">
      <c r="G53" s="24"/>
    </row>
    <row r="54" spans="7:7" x14ac:dyDescent="0.2">
      <c r="G54" s="24"/>
    </row>
    <row r="55" spans="7:7" x14ac:dyDescent="0.2">
      <c r="G55" s="24"/>
    </row>
    <row r="56" spans="7:7" x14ac:dyDescent="0.2">
      <c r="G56" s="24"/>
    </row>
    <row r="57" spans="7:7" x14ac:dyDescent="0.2">
      <c r="G57" s="24"/>
    </row>
    <row r="58" spans="7:7" x14ac:dyDescent="0.2">
      <c r="G58" s="24"/>
    </row>
    <row r="59" spans="7:7" x14ac:dyDescent="0.2">
      <c r="G59" s="24"/>
    </row>
    <row r="60" spans="7:7" x14ac:dyDescent="0.2">
      <c r="G60" s="24"/>
    </row>
    <row r="61" spans="7:7" x14ac:dyDescent="0.2">
      <c r="G61" s="24"/>
    </row>
    <row r="62" spans="7:7" x14ac:dyDescent="0.2">
      <c r="G62" s="24"/>
    </row>
    <row r="63" spans="7:7" x14ac:dyDescent="0.2">
      <c r="G63" s="24"/>
    </row>
    <row r="64" spans="7:7" x14ac:dyDescent="0.2">
      <c r="G64" s="24"/>
    </row>
    <row r="65" spans="7:7" x14ac:dyDescent="0.2">
      <c r="G65" s="24"/>
    </row>
    <row r="66" spans="7:7" x14ac:dyDescent="0.2">
      <c r="G66" s="24"/>
    </row>
    <row r="67" spans="7:7" x14ac:dyDescent="0.2">
      <c r="G67" s="24"/>
    </row>
    <row r="68" spans="7:7" x14ac:dyDescent="0.2">
      <c r="G68" s="24"/>
    </row>
    <row r="69" spans="7:7" x14ac:dyDescent="0.2">
      <c r="G69" s="24"/>
    </row>
    <row r="70" spans="7:7" x14ac:dyDescent="0.2">
      <c r="G70" s="24"/>
    </row>
    <row r="71" spans="7:7" x14ac:dyDescent="0.2">
      <c r="G71" s="24"/>
    </row>
    <row r="72" spans="7:7" x14ac:dyDescent="0.2">
      <c r="G72" s="24"/>
    </row>
    <row r="73" spans="7:7" x14ac:dyDescent="0.2">
      <c r="G73" s="24"/>
    </row>
    <row r="74" spans="7:7" x14ac:dyDescent="0.2">
      <c r="G74" s="24"/>
    </row>
  </sheetData>
  <mergeCells count="26">
    <mergeCell ref="D36:E36"/>
    <mergeCell ref="D27:E27"/>
    <mergeCell ref="D28:E28"/>
    <mergeCell ref="D29:E29"/>
    <mergeCell ref="D33:E33"/>
    <mergeCell ref="D35:E35"/>
    <mergeCell ref="D1:E1"/>
    <mergeCell ref="C10:C13"/>
    <mergeCell ref="C15:C17"/>
    <mergeCell ref="C3:C5"/>
    <mergeCell ref="D7:E7"/>
    <mergeCell ref="D9:E9"/>
    <mergeCell ref="D10:E13"/>
    <mergeCell ref="D15:E17"/>
    <mergeCell ref="C19:C20"/>
    <mergeCell ref="D19:E20"/>
    <mergeCell ref="A3:A9"/>
    <mergeCell ref="A10:A23"/>
    <mergeCell ref="A31:A35"/>
    <mergeCell ref="D3:E5"/>
    <mergeCell ref="D32:E32"/>
    <mergeCell ref="D21:E21"/>
    <mergeCell ref="D24:E24"/>
    <mergeCell ref="D25:E25"/>
    <mergeCell ref="A24:A28"/>
    <mergeCell ref="A29:A3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74"/>
  <sheetViews>
    <sheetView zoomScaleNormal="100" workbookViewId="0">
      <selection activeCell="L4" sqref="L4:O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5" style="22" bestFit="1" customWidth="1"/>
    <col min="4" max="5" width="9.6640625" style="22" bestFit="1" customWidth="1"/>
    <col min="6" max="6" width="7.83203125" customWidth="1"/>
    <col min="7" max="7" width="5.33203125" style="803" bestFit="1" customWidth="1"/>
    <col min="8" max="10" width="5.1640625" style="22" bestFit="1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</cols>
  <sheetData>
    <row r="1" spans="1:15" ht="21" thickTop="1" thickBot="1" x14ac:dyDescent="0.25">
      <c r="C1" s="309" t="s">
        <v>38</v>
      </c>
      <c r="D1" s="1012" t="s">
        <v>41</v>
      </c>
      <c r="E1" s="1013"/>
      <c r="G1" s="830" t="s">
        <v>215</v>
      </c>
      <c r="H1" s="816" t="s">
        <v>335</v>
      </c>
      <c r="I1" s="816" t="s">
        <v>38</v>
      </c>
      <c r="J1" s="841" t="s">
        <v>41</v>
      </c>
      <c r="L1" s="791" t="s">
        <v>443</v>
      </c>
      <c r="M1" s="791" t="s">
        <v>442</v>
      </c>
      <c r="N1" s="791" t="s">
        <v>444</v>
      </c>
      <c r="O1" s="791" t="s">
        <v>445</v>
      </c>
    </row>
    <row r="2" spans="1:15" ht="18" thickTop="1" thickBot="1" x14ac:dyDescent="0.25">
      <c r="C2" s="177" t="s">
        <v>130</v>
      </c>
      <c r="D2" s="126" t="s">
        <v>136</v>
      </c>
      <c r="E2" s="127" t="s">
        <v>137</v>
      </c>
      <c r="G2" s="831" t="s">
        <v>335</v>
      </c>
      <c r="H2" s="820">
        <v>0</v>
      </c>
      <c r="I2" s="820"/>
      <c r="J2" s="821"/>
      <c r="L2" s="907">
        <f>MIN(H3:H4,I4)</f>
        <v>5.4054054054054057E-2</v>
      </c>
      <c r="M2" s="907">
        <f>MAX(H3:H4,I4)</f>
        <v>0.13513513513513514</v>
      </c>
      <c r="N2" s="907">
        <f>AVERAGE(H3:H4,I4)</f>
        <v>0.10810810810810811</v>
      </c>
      <c r="O2" s="907">
        <f>MEDIAN(H3:H4,I4)</f>
        <v>0.13513513513513514</v>
      </c>
    </row>
    <row r="3" spans="1:15" x14ac:dyDescent="0.2">
      <c r="A3" s="1029" t="s">
        <v>357</v>
      </c>
      <c r="B3" s="792" t="s">
        <v>22</v>
      </c>
      <c r="C3" s="1042" t="s">
        <v>34</v>
      </c>
      <c r="D3" s="1044" t="s">
        <v>34</v>
      </c>
      <c r="E3" s="1045"/>
      <c r="G3" s="832" t="s">
        <v>38</v>
      </c>
      <c r="H3" s="823">
        <f>C38/37</f>
        <v>0.13513513513513514</v>
      </c>
      <c r="I3" s="823">
        <v>0</v>
      </c>
      <c r="J3" s="824"/>
      <c r="L3" s="907">
        <f>MIN(H8:H9,I9)</f>
        <v>0</v>
      </c>
      <c r="M3" s="907">
        <f>MAX(H8:H9,I9)</f>
        <v>0</v>
      </c>
      <c r="N3" s="907">
        <f>AVERAGE(H8:H9,I9)</f>
        <v>0</v>
      </c>
      <c r="O3" s="907">
        <f>MEDIAN(H8:H9,I9)</f>
        <v>0</v>
      </c>
    </row>
    <row r="4" spans="1:15" ht="17" thickBot="1" x14ac:dyDescent="0.25">
      <c r="A4" s="1030"/>
      <c r="B4" s="865" t="s">
        <v>0</v>
      </c>
      <c r="C4" s="1043"/>
      <c r="D4" s="1046"/>
      <c r="E4" s="1047"/>
      <c r="G4" s="834" t="s">
        <v>41</v>
      </c>
      <c r="H4" s="827">
        <f>D38/37</f>
        <v>0.13513513513513514</v>
      </c>
      <c r="I4" s="829">
        <f>E38/37</f>
        <v>5.4054054054054057E-2</v>
      </c>
      <c r="J4" s="842">
        <v>0</v>
      </c>
      <c r="L4" s="907">
        <f>MIN(H13:H14,I14)</f>
        <v>0.15384615384615385</v>
      </c>
      <c r="M4" s="907">
        <f>MAX(H13:H14,I14)</f>
        <v>0.30769230769230771</v>
      </c>
      <c r="N4" s="907">
        <f>AVERAGE(H13:H14,I14)</f>
        <v>0.25641025641025644</v>
      </c>
      <c r="O4" s="907">
        <f>MEDIAN(H13:H14,I14)</f>
        <v>0.30769230769230771</v>
      </c>
    </row>
    <row r="5" spans="1:15" ht="17" thickBot="1" x14ac:dyDescent="0.25">
      <c r="A5" s="1030"/>
      <c r="B5" s="865" t="s">
        <v>1</v>
      </c>
      <c r="C5" s="1043"/>
      <c r="D5" s="1046"/>
      <c r="E5" s="1047"/>
      <c r="G5" s="55"/>
      <c r="H5" s="823"/>
      <c r="I5" s="823"/>
      <c r="J5" s="823"/>
      <c r="L5" s="907">
        <f>MIN(H18:H19,I19)</f>
        <v>0</v>
      </c>
      <c r="M5" s="907">
        <f>MAX(H18:H19,I19)</f>
        <v>0.2</v>
      </c>
      <c r="N5" s="907">
        <f>AVERAGE(H18:H19,I19)</f>
        <v>0.13333333333333333</v>
      </c>
      <c r="O5" s="907">
        <f>MEDIAN(H18:H19,I19)</f>
        <v>0.2</v>
      </c>
    </row>
    <row r="6" spans="1:15" ht="17" thickBot="1" x14ac:dyDescent="0.25">
      <c r="A6" s="1030"/>
      <c r="B6" s="865" t="s">
        <v>2</v>
      </c>
      <c r="C6" s="279"/>
      <c r="D6" s="271"/>
      <c r="E6" s="288"/>
      <c r="G6" s="835" t="s">
        <v>339</v>
      </c>
      <c r="H6" s="844" t="s">
        <v>335</v>
      </c>
      <c r="I6" s="844" t="s">
        <v>38</v>
      </c>
      <c r="J6" s="813" t="s">
        <v>41</v>
      </c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</row>
    <row r="7" spans="1:15" x14ac:dyDescent="0.2">
      <c r="A7" s="1030"/>
      <c r="B7" s="865" t="s">
        <v>3</v>
      </c>
      <c r="C7" s="279" t="s">
        <v>34</v>
      </c>
      <c r="D7" s="1046" t="s">
        <v>34</v>
      </c>
      <c r="E7" s="1047"/>
      <c r="G7" s="835" t="s">
        <v>335</v>
      </c>
      <c r="H7" s="820">
        <v>0</v>
      </c>
      <c r="I7" s="820"/>
      <c r="J7" s="821"/>
      <c r="L7" s="907">
        <f>MIN(H28:H29,I29)</f>
        <v>0</v>
      </c>
      <c r="M7" s="907">
        <f>MAX(H28:H29,I29)</f>
        <v>0</v>
      </c>
      <c r="N7" s="907">
        <f>AVERAGE(H28:H29,I29)</f>
        <v>0</v>
      </c>
      <c r="O7" s="907">
        <f>MEDIAN(H28:H29,I29)</f>
        <v>0</v>
      </c>
    </row>
    <row r="8" spans="1:15" x14ac:dyDescent="0.2">
      <c r="A8" s="1030"/>
      <c r="B8" s="796" t="s">
        <v>4</v>
      </c>
      <c r="C8" s="279"/>
      <c r="D8" s="271"/>
      <c r="E8" s="288"/>
      <c r="G8" s="845" t="s">
        <v>38</v>
      </c>
      <c r="H8" s="823">
        <f>C39/10</f>
        <v>0</v>
      </c>
      <c r="I8" s="823">
        <v>0</v>
      </c>
      <c r="J8" s="824"/>
      <c r="L8" s="907">
        <f>MIN(H33:H34,I34)</f>
        <v>0</v>
      </c>
      <c r="M8" s="907">
        <f>MAX(H33:H34,I34)</f>
        <v>0</v>
      </c>
      <c r="N8" s="907">
        <f>AVERAGE(H33:H34,I34)</f>
        <v>0</v>
      </c>
      <c r="O8" s="907">
        <f>MEDIAN(H33:H34,I34)</f>
        <v>0</v>
      </c>
    </row>
    <row r="9" spans="1:15" ht="17" thickBot="1" x14ac:dyDescent="0.25">
      <c r="A9" s="1031"/>
      <c r="B9" s="793" t="s">
        <v>123</v>
      </c>
      <c r="C9" s="279" t="s">
        <v>34</v>
      </c>
      <c r="D9" s="1059" t="s">
        <v>34</v>
      </c>
      <c r="E9" s="1055"/>
      <c r="F9" s="11"/>
      <c r="G9" s="847" t="s">
        <v>41</v>
      </c>
      <c r="H9" s="827">
        <f>D39/10</f>
        <v>0</v>
      </c>
      <c r="I9" s="827">
        <f>E39/10</f>
        <v>0</v>
      </c>
      <c r="J9" s="842">
        <v>0</v>
      </c>
    </row>
    <row r="10" spans="1:15" ht="17" thickBot="1" x14ac:dyDescent="0.25">
      <c r="A10" s="1029" t="s">
        <v>5</v>
      </c>
      <c r="B10" s="771" t="s">
        <v>6</v>
      </c>
      <c r="C10" s="1042" t="s">
        <v>34</v>
      </c>
      <c r="D10" s="1044" t="s">
        <v>34</v>
      </c>
      <c r="E10" s="1045"/>
      <c r="F10" s="11"/>
      <c r="G10" s="869"/>
      <c r="H10" s="823"/>
      <c r="I10" s="823"/>
      <c r="J10" s="823"/>
    </row>
    <row r="11" spans="1:15" ht="17" thickBot="1" x14ac:dyDescent="0.25">
      <c r="A11" s="1030"/>
      <c r="B11" s="733" t="s">
        <v>7</v>
      </c>
      <c r="C11" s="1043"/>
      <c r="D11" s="1046"/>
      <c r="E11" s="1047"/>
      <c r="F11" s="11"/>
      <c r="G11" s="830" t="s">
        <v>337</v>
      </c>
      <c r="H11" s="844" t="s">
        <v>335</v>
      </c>
      <c r="I11" s="844" t="s">
        <v>38</v>
      </c>
      <c r="J11" s="813" t="s">
        <v>41</v>
      </c>
    </row>
    <row r="12" spans="1:15" x14ac:dyDescent="0.2">
      <c r="A12" s="1030"/>
      <c r="B12" s="733" t="s">
        <v>16</v>
      </c>
      <c r="C12" s="1043"/>
      <c r="D12" s="1046"/>
      <c r="E12" s="1047"/>
      <c r="F12" s="11"/>
      <c r="G12" s="835" t="s">
        <v>335</v>
      </c>
      <c r="H12" s="820">
        <v>0</v>
      </c>
      <c r="I12" s="820"/>
      <c r="J12" s="821"/>
    </row>
    <row r="13" spans="1:15" x14ac:dyDescent="0.2">
      <c r="A13" s="1030"/>
      <c r="B13" s="733" t="s">
        <v>26</v>
      </c>
      <c r="C13" s="1043"/>
      <c r="D13" s="1046"/>
      <c r="E13" s="1047"/>
      <c r="G13" s="845" t="s">
        <v>38</v>
      </c>
      <c r="H13" s="823">
        <f>C40/13</f>
        <v>0.30769230769230771</v>
      </c>
      <c r="I13" s="823">
        <v>0</v>
      </c>
      <c r="J13" s="824"/>
    </row>
    <row r="14" spans="1:15" ht="17" thickBot="1" x14ac:dyDescent="0.25">
      <c r="A14" s="1030"/>
      <c r="B14" s="733" t="s">
        <v>316</v>
      </c>
      <c r="C14" s="170"/>
      <c r="D14" s="168"/>
      <c r="E14" s="235"/>
      <c r="G14" s="847" t="s">
        <v>41</v>
      </c>
      <c r="H14" s="827">
        <f>D40/13</f>
        <v>0.30769230769230771</v>
      </c>
      <c r="I14" s="829">
        <f>E40/13</f>
        <v>0.15384615384615385</v>
      </c>
      <c r="J14" s="842">
        <v>0</v>
      </c>
    </row>
    <row r="15" spans="1:15" ht="17" thickBot="1" x14ac:dyDescent="0.25">
      <c r="A15" s="1030"/>
      <c r="B15" s="733" t="s">
        <v>17</v>
      </c>
      <c r="C15" s="1043" t="s">
        <v>34</v>
      </c>
      <c r="D15" s="1046" t="s">
        <v>34</v>
      </c>
      <c r="E15" s="1047"/>
      <c r="G15" s="869"/>
      <c r="H15" s="823"/>
      <c r="I15" s="823"/>
      <c r="J15" s="823"/>
    </row>
    <row r="16" spans="1:15" ht="17" thickBot="1" x14ac:dyDescent="0.25">
      <c r="A16" s="1030"/>
      <c r="B16" s="733" t="s">
        <v>253</v>
      </c>
      <c r="C16" s="1043"/>
      <c r="D16" s="1046"/>
      <c r="E16" s="1047"/>
      <c r="G16" s="830" t="s">
        <v>336</v>
      </c>
      <c r="H16" s="844" t="s">
        <v>335</v>
      </c>
      <c r="I16" s="844" t="s">
        <v>38</v>
      </c>
      <c r="J16" s="813" t="s">
        <v>41</v>
      </c>
    </row>
    <row r="17" spans="1:10" x14ac:dyDescent="0.2">
      <c r="A17" s="1030"/>
      <c r="B17" s="733" t="s">
        <v>254</v>
      </c>
      <c r="C17" s="1043"/>
      <c r="D17" s="1046"/>
      <c r="E17" s="1047"/>
      <c r="G17" s="835" t="s">
        <v>335</v>
      </c>
      <c r="H17" s="820">
        <v>0</v>
      </c>
      <c r="I17" s="820"/>
      <c r="J17" s="821"/>
    </row>
    <row r="18" spans="1:10" x14ac:dyDescent="0.2">
      <c r="A18" s="1030"/>
      <c r="B18" s="733" t="s">
        <v>98</v>
      </c>
      <c r="C18" s="1043" t="s">
        <v>34</v>
      </c>
      <c r="D18" s="1046" t="s">
        <v>34</v>
      </c>
      <c r="E18" s="1047"/>
      <c r="G18" s="845" t="s">
        <v>38</v>
      </c>
      <c r="H18" s="823">
        <f>C41/5</f>
        <v>0.2</v>
      </c>
      <c r="I18" s="823">
        <v>0</v>
      </c>
      <c r="J18" s="824"/>
    </row>
    <row r="19" spans="1:10" ht="17" thickBot="1" x14ac:dyDescent="0.25">
      <c r="A19" s="1030"/>
      <c r="B19" s="733" t="s">
        <v>99</v>
      </c>
      <c r="C19" s="1043"/>
      <c r="D19" s="1046"/>
      <c r="E19" s="1047"/>
      <c r="G19" s="847" t="s">
        <v>41</v>
      </c>
      <c r="H19" s="827">
        <f>D41/5</f>
        <v>0.2</v>
      </c>
      <c r="I19" s="829">
        <f>E41/5</f>
        <v>0</v>
      </c>
      <c r="J19" s="842">
        <v>0</v>
      </c>
    </row>
    <row r="20" spans="1:10" ht="17" thickBot="1" x14ac:dyDescent="0.25">
      <c r="A20" s="1030"/>
      <c r="B20" s="734" t="s">
        <v>23</v>
      </c>
      <c r="C20" s="692"/>
      <c r="D20" s="690"/>
      <c r="E20" s="694"/>
      <c r="G20" s="869"/>
      <c r="H20" s="823"/>
      <c r="I20" s="823"/>
      <c r="J20" s="823"/>
    </row>
    <row r="21" spans="1:10" ht="17" thickBot="1" x14ac:dyDescent="0.25">
      <c r="A21" s="1030"/>
      <c r="B21" s="732" t="s">
        <v>10</v>
      </c>
      <c r="C21" s="278" t="s">
        <v>34</v>
      </c>
      <c r="D21" s="1044" t="s">
        <v>34</v>
      </c>
      <c r="E21" s="1045"/>
      <c r="G21" s="835" t="s">
        <v>334</v>
      </c>
      <c r="H21" s="844" t="s">
        <v>335</v>
      </c>
      <c r="I21" s="844" t="s">
        <v>38</v>
      </c>
      <c r="J21" s="813" t="s">
        <v>41</v>
      </c>
    </row>
    <row r="22" spans="1:10" x14ac:dyDescent="0.2">
      <c r="A22" s="1030"/>
      <c r="B22" s="736" t="s">
        <v>11</v>
      </c>
      <c r="C22" s="279" t="s">
        <v>33</v>
      </c>
      <c r="D22" s="271" t="s">
        <v>33</v>
      </c>
      <c r="E22" s="1071" t="s">
        <v>34</v>
      </c>
      <c r="G22" s="835" t="s">
        <v>335</v>
      </c>
      <c r="H22" s="820">
        <v>0</v>
      </c>
      <c r="I22" s="820"/>
      <c r="J22" s="821"/>
    </row>
    <row r="23" spans="1:10" ht="16" customHeight="1" thickBot="1" x14ac:dyDescent="0.25">
      <c r="A23" s="1031"/>
      <c r="B23" s="734" t="s">
        <v>18</v>
      </c>
      <c r="C23" s="281" t="s">
        <v>33</v>
      </c>
      <c r="D23" s="272" t="s">
        <v>33</v>
      </c>
      <c r="E23" s="1072"/>
      <c r="F23" s="2"/>
      <c r="G23" s="845" t="s">
        <v>38</v>
      </c>
      <c r="H23" s="823">
        <f>C42/2</f>
        <v>0</v>
      </c>
      <c r="I23" s="823">
        <v>0</v>
      </c>
      <c r="J23" s="824"/>
    </row>
    <row r="24" spans="1:10" ht="17" thickBot="1" x14ac:dyDescent="0.25">
      <c r="A24" s="1032" t="s">
        <v>24</v>
      </c>
      <c r="B24" s="4" t="s">
        <v>100</v>
      </c>
      <c r="C24" s="278"/>
      <c r="D24" s="289"/>
      <c r="E24" s="273"/>
      <c r="F24" s="2"/>
      <c r="G24" s="847" t="s">
        <v>41</v>
      </c>
      <c r="H24" s="827">
        <f>D42/2</f>
        <v>0</v>
      </c>
      <c r="I24" s="827">
        <f>E42/2</f>
        <v>0</v>
      </c>
      <c r="J24" s="842">
        <v>0</v>
      </c>
    </row>
    <row r="25" spans="1:10" ht="17" thickBot="1" x14ac:dyDescent="0.25">
      <c r="A25" s="1034"/>
      <c r="B25" s="7" t="s">
        <v>27</v>
      </c>
      <c r="C25" s="279" t="s">
        <v>32</v>
      </c>
      <c r="D25" s="277" t="s">
        <v>32</v>
      </c>
      <c r="E25" s="274" t="s">
        <v>34</v>
      </c>
      <c r="F25" s="2"/>
      <c r="G25" s="55"/>
      <c r="H25" s="823"/>
      <c r="I25" s="823"/>
      <c r="J25" s="823"/>
    </row>
    <row r="26" spans="1:10" ht="17" customHeight="1" thickBot="1" x14ac:dyDescent="0.25">
      <c r="A26" s="1034"/>
      <c r="B26" s="794" t="s">
        <v>101</v>
      </c>
      <c r="C26" s="281"/>
      <c r="D26" s="277"/>
      <c r="E26" s="274"/>
      <c r="G26" s="835" t="s">
        <v>338</v>
      </c>
      <c r="H26" s="844" t="s">
        <v>335</v>
      </c>
      <c r="I26" s="844" t="s">
        <v>38</v>
      </c>
      <c r="J26" s="813" t="s">
        <v>41</v>
      </c>
    </row>
    <row r="27" spans="1:10" ht="17" thickBot="1" x14ac:dyDescent="0.25">
      <c r="A27" s="1034"/>
      <c r="B27" s="795" t="s">
        <v>12</v>
      </c>
      <c r="C27" s="278" t="s">
        <v>34</v>
      </c>
      <c r="D27" s="1065" t="s">
        <v>34</v>
      </c>
      <c r="E27" s="1066"/>
      <c r="F27" s="3"/>
      <c r="G27" s="835" t="s">
        <v>335</v>
      </c>
      <c r="H27" s="820">
        <v>0</v>
      </c>
      <c r="I27" s="820"/>
      <c r="J27" s="821"/>
    </row>
    <row r="28" spans="1:10" ht="17" thickBot="1" x14ac:dyDescent="0.25">
      <c r="A28" s="1034"/>
      <c r="B28" s="800" t="s">
        <v>25</v>
      </c>
      <c r="C28" s="219"/>
      <c r="D28" s="351"/>
      <c r="E28" s="352"/>
      <c r="G28" s="845" t="s">
        <v>38</v>
      </c>
      <c r="H28" s="823">
        <f>C43/5</f>
        <v>0</v>
      </c>
      <c r="I28" s="823">
        <v>0</v>
      </c>
      <c r="J28" s="824"/>
    </row>
    <row r="29" spans="1:10" ht="17" thickBot="1" x14ac:dyDescent="0.25">
      <c r="A29" s="1032" t="s">
        <v>14</v>
      </c>
      <c r="B29" s="797" t="s">
        <v>14</v>
      </c>
      <c r="C29" s="1043" t="s">
        <v>34</v>
      </c>
      <c r="D29" s="1015" t="s">
        <v>34</v>
      </c>
      <c r="E29" s="1016"/>
      <c r="G29" s="847" t="s">
        <v>41</v>
      </c>
      <c r="H29" s="827">
        <f>D43/5</f>
        <v>0</v>
      </c>
      <c r="I29" s="827">
        <f>E43/5</f>
        <v>0</v>
      </c>
      <c r="J29" s="842">
        <v>0</v>
      </c>
    </row>
    <row r="30" spans="1:10" ht="17" thickBot="1" x14ac:dyDescent="0.25">
      <c r="A30" s="1033"/>
      <c r="B30" s="798" t="s">
        <v>15</v>
      </c>
      <c r="C30" s="1043"/>
      <c r="D30" s="1015"/>
      <c r="E30" s="1016"/>
      <c r="G30" s="55"/>
      <c r="H30" s="823"/>
      <c r="I30" s="823"/>
      <c r="J30" s="823"/>
    </row>
    <row r="31" spans="1:10" ht="17" thickBot="1" x14ac:dyDescent="0.25">
      <c r="A31" s="1029" t="s">
        <v>8</v>
      </c>
      <c r="B31" s="731" t="s">
        <v>9</v>
      </c>
      <c r="C31" s="1042" t="s">
        <v>34</v>
      </c>
      <c r="D31" s="1044" t="s">
        <v>34</v>
      </c>
      <c r="E31" s="1045"/>
      <c r="G31" s="835" t="s">
        <v>338</v>
      </c>
      <c r="H31" s="844" t="s">
        <v>335</v>
      </c>
      <c r="I31" s="844" t="s">
        <v>38</v>
      </c>
      <c r="J31" s="813" t="s">
        <v>41</v>
      </c>
    </row>
    <row r="32" spans="1:10" x14ac:dyDescent="0.2">
      <c r="A32" s="1030"/>
      <c r="B32" s="731" t="s">
        <v>19</v>
      </c>
      <c r="C32" s="1043"/>
      <c r="D32" s="1046"/>
      <c r="E32" s="1047"/>
      <c r="G32" s="835" t="s">
        <v>335</v>
      </c>
      <c r="H32" s="820">
        <v>0</v>
      </c>
      <c r="I32" s="820"/>
      <c r="J32" s="821"/>
    </row>
    <row r="33" spans="1:15" x14ac:dyDescent="0.2">
      <c r="A33" s="1030"/>
      <c r="B33" s="47" t="s">
        <v>20</v>
      </c>
      <c r="C33" s="279" t="s">
        <v>34</v>
      </c>
      <c r="D33" s="1046" t="s">
        <v>34</v>
      </c>
      <c r="E33" s="1047"/>
      <c r="G33" s="845" t="s">
        <v>38</v>
      </c>
      <c r="H33" s="823">
        <f>C44/4</f>
        <v>0</v>
      </c>
      <c r="I33" s="823">
        <v>0</v>
      </c>
      <c r="J33" s="824"/>
    </row>
    <row r="34" spans="1:15" ht="17" thickBot="1" x14ac:dyDescent="0.25">
      <c r="A34" s="1030"/>
      <c r="B34" s="7" t="s">
        <v>21</v>
      </c>
      <c r="C34" s="279"/>
      <c r="D34" s="271"/>
      <c r="E34" s="288"/>
      <c r="G34" s="847" t="s">
        <v>41</v>
      </c>
      <c r="H34" s="827">
        <f>D44/4</f>
        <v>0</v>
      </c>
      <c r="I34" s="827">
        <f>E44/4</f>
        <v>0</v>
      </c>
      <c r="J34" s="842">
        <v>0</v>
      </c>
    </row>
    <row r="35" spans="1:15" ht="17" thickBot="1" x14ac:dyDescent="0.25">
      <c r="A35" s="1031"/>
      <c r="B35" s="8" t="s">
        <v>13</v>
      </c>
      <c r="C35" s="281"/>
      <c r="D35" s="272"/>
      <c r="E35" s="293"/>
      <c r="G35" s="68"/>
      <c r="H35" s="760"/>
      <c r="I35" s="760"/>
      <c r="J35" s="760"/>
    </row>
    <row r="36" spans="1:15" ht="21" thickTop="1" thickBot="1" x14ac:dyDescent="0.25">
      <c r="A36" s="799"/>
      <c r="C36" s="226" t="s">
        <v>38</v>
      </c>
      <c r="D36" s="1009" t="s">
        <v>41</v>
      </c>
      <c r="E36" s="1010"/>
      <c r="G36" s="55"/>
      <c r="H36" s="839"/>
      <c r="I36" s="839"/>
      <c r="J36" s="839"/>
    </row>
    <row r="37" spans="1:15" x14ac:dyDescent="0.2">
      <c r="C37" s="1"/>
      <c r="D37" s="1"/>
      <c r="E37" s="1"/>
      <c r="G37" s="55"/>
      <c r="H37" s="840"/>
      <c r="I37" s="840"/>
      <c r="J37" s="840"/>
    </row>
    <row r="38" spans="1:15" x14ac:dyDescent="0.2">
      <c r="B38" s="804" t="s">
        <v>215</v>
      </c>
      <c r="C38" s="815">
        <v>5</v>
      </c>
      <c r="D38" s="815">
        <v>5</v>
      </c>
      <c r="E38" s="815">
        <v>2</v>
      </c>
      <c r="G38" s="843"/>
      <c r="H38" s="823"/>
      <c r="I38" s="823"/>
      <c r="J38" s="823"/>
    </row>
    <row r="39" spans="1:15" x14ac:dyDescent="0.2">
      <c r="B39" s="804" t="s">
        <v>357</v>
      </c>
      <c r="C39" s="815">
        <v>0</v>
      </c>
      <c r="D39" s="815">
        <v>0</v>
      </c>
      <c r="E39" s="815">
        <v>0</v>
      </c>
      <c r="G39" s="55"/>
      <c r="H39" s="823"/>
      <c r="I39" s="823"/>
      <c r="J39" s="823"/>
    </row>
    <row r="40" spans="1:15" x14ac:dyDescent="0.2">
      <c r="B40" s="804" t="s">
        <v>5</v>
      </c>
      <c r="C40" s="811">
        <v>4</v>
      </c>
      <c r="D40" s="811">
        <v>4</v>
      </c>
      <c r="E40" s="811">
        <v>2</v>
      </c>
      <c r="G40" s="55"/>
      <c r="H40" s="823"/>
      <c r="I40" s="823"/>
      <c r="J40" s="823"/>
    </row>
    <row r="41" spans="1:15" x14ac:dyDescent="0.2">
      <c r="B41" s="804" t="s">
        <v>24</v>
      </c>
      <c r="C41" s="811">
        <v>1</v>
      </c>
      <c r="D41" s="811">
        <v>1</v>
      </c>
      <c r="E41" s="811">
        <v>0</v>
      </c>
      <c r="F41" s="17"/>
      <c r="G41" s="55"/>
      <c r="H41" s="823"/>
      <c r="I41" s="823"/>
      <c r="J41" s="823"/>
      <c r="N41" s="17"/>
      <c r="O41" s="17"/>
    </row>
    <row r="42" spans="1:15" x14ac:dyDescent="0.2">
      <c r="B42" s="804" t="s">
        <v>14</v>
      </c>
      <c r="C42" s="811">
        <v>0</v>
      </c>
      <c r="D42" s="811">
        <v>0</v>
      </c>
      <c r="E42" s="811">
        <v>0</v>
      </c>
      <c r="F42" s="17"/>
      <c r="G42" s="24"/>
      <c r="H42" s="760"/>
      <c r="I42" s="760"/>
      <c r="J42" s="760"/>
      <c r="N42" s="17"/>
      <c r="O42" s="17"/>
    </row>
    <row r="43" spans="1:15" x14ac:dyDescent="0.2">
      <c r="B43" s="804" t="s">
        <v>8</v>
      </c>
      <c r="C43" s="811">
        <v>0</v>
      </c>
      <c r="D43" s="811">
        <v>0</v>
      </c>
      <c r="E43" s="811">
        <v>0</v>
      </c>
      <c r="G43" s="24"/>
    </row>
    <row r="44" spans="1:15" x14ac:dyDescent="0.2">
      <c r="B44" s="961" t="s">
        <v>451</v>
      </c>
      <c r="C44" s="37">
        <v>0</v>
      </c>
      <c r="D44" s="37">
        <v>0</v>
      </c>
      <c r="E44" s="37">
        <v>0</v>
      </c>
      <c r="G44" s="24"/>
    </row>
    <row r="45" spans="1:15" x14ac:dyDescent="0.2">
      <c r="G45" s="24"/>
    </row>
    <row r="46" spans="1:15" x14ac:dyDescent="0.2">
      <c r="G46" s="24"/>
    </row>
    <row r="47" spans="1:15" x14ac:dyDescent="0.2">
      <c r="G47" s="24"/>
    </row>
    <row r="48" spans="1:15" x14ac:dyDescent="0.2">
      <c r="G48" s="24"/>
    </row>
    <row r="49" spans="7:7" x14ac:dyDescent="0.2">
      <c r="G49" s="24"/>
    </row>
    <row r="50" spans="7:7" x14ac:dyDescent="0.2">
      <c r="G50" s="24"/>
    </row>
    <row r="51" spans="7:7" x14ac:dyDescent="0.2">
      <c r="G51" s="24"/>
    </row>
    <row r="52" spans="7:7" x14ac:dyDescent="0.2">
      <c r="G52" s="24"/>
    </row>
    <row r="53" spans="7:7" x14ac:dyDescent="0.2">
      <c r="G53" s="24"/>
    </row>
    <row r="54" spans="7:7" x14ac:dyDescent="0.2">
      <c r="G54" s="24"/>
    </row>
    <row r="55" spans="7:7" x14ac:dyDescent="0.2">
      <c r="G55" s="24"/>
    </row>
    <row r="56" spans="7:7" x14ac:dyDescent="0.2">
      <c r="G56" s="24"/>
    </row>
    <row r="57" spans="7:7" x14ac:dyDescent="0.2">
      <c r="G57" s="24"/>
    </row>
    <row r="58" spans="7:7" x14ac:dyDescent="0.2">
      <c r="G58" s="24"/>
    </row>
    <row r="59" spans="7:7" x14ac:dyDescent="0.2">
      <c r="G59" s="24"/>
    </row>
    <row r="60" spans="7:7" x14ac:dyDescent="0.2">
      <c r="G60" s="24"/>
    </row>
    <row r="61" spans="7:7" x14ac:dyDescent="0.2">
      <c r="G61" s="24"/>
    </row>
    <row r="62" spans="7:7" x14ac:dyDescent="0.2">
      <c r="G62" s="24"/>
    </row>
    <row r="63" spans="7:7" x14ac:dyDescent="0.2">
      <c r="G63" s="24"/>
    </row>
    <row r="64" spans="7:7" x14ac:dyDescent="0.2">
      <c r="G64" s="24"/>
    </row>
    <row r="65" spans="7:7" x14ac:dyDescent="0.2">
      <c r="G65" s="24"/>
    </row>
    <row r="66" spans="7:7" x14ac:dyDescent="0.2">
      <c r="G66" s="24"/>
    </row>
    <row r="67" spans="7:7" x14ac:dyDescent="0.2">
      <c r="G67" s="24"/>
    </row>
    <row r="68" spans="7:7" x14ac:dyDescent="0.2">
      <c r="G68" s="24"/>
    </row>
    <row r="69" spans="7:7" x14ac:dyDescent="0.2">
      <c r="G69" s="24"/>
    </row>
    <row r="70" spans="7:7" x14ac:dyDescent="0.2">
      <c r="G70" s="24"/>
    </row>
    <row r="71" spans="7:7" x14ac:dyDescent="0.2">
      <c r="G71" s="24"/>
    </row>
    <row r="72" spans="7:7" x14ac:dyDescent="0.2">
      <c r="G72" s="24"/>
    </row>
    <row r="73" spans="7:7" x14ac:dyDescent="0.2">
      <c r="G73" s="24"/>
    </row>
    <row r="74" spans="7:7" x14ac:dyDescent="0.2">
      <c r="G74" s="24"/>
    </row>
  </sheetData>
  <mergeCells count="25">
    <mergeCell ref="D1:E1"/>
    <mergeCell ref="C3:C5"/>
    <mergeCell ref="D3:E5"/>
    <mergeCell ref="D15:E17"/>
    <mergeCell ref="D36:E36"/>
    <mergeCell ref="D7:E7"/>
    <mergeCell ref="D9:E9"/>
    <mergeCell ref="D21:E21"/>
    <mergeCell ref="C31:C32"/>
    <mergeCell ref="C29:C30"/>
    <mergeCell ref="D29:E30"/>
    <mergeCell ref="D33:E33"/>
    <mergeCell ref="C10:C13"/>
    <mergeCell ref="C15:C17"/>
    <mergeCell ref="D18:E19"/>
    <mergeCell ref="A3:A9"/>
    <mergeCell ref="A31:A35"/>
    <mergeCell ref="A10:A23"/>
    <mergeCell ref="A29:A30"/>
    <mergeCell ref="D31:E32"/>
    <mergeCell ref="E22:E23"/>
    <mergeCell ref="C18:C19"/>
    <mergeCell ref="D27:E27"/>
    <mergeCell ref="A24:A28"/>
    <mergeCell ref="D10:E13"/>
  </mergeCells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74"/>
  <sheetViews>
    <sheetView zoomScaleNormal="100" workbookViewId="0">
      <selection activeCell="L4" sqref="L4:O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9.6640625" style="22" bestFit="1" customWidth="1"/>
    <col min="4" max="5" width="9.83203125" style="22" bestFit="1" customWidth="1"/>
    <col min="6" max="6" width="7.83203125" customWidth="1"/>
    <col min="7" max="7" width="5.33203125" style="803" bestFit="1" customWidth="1"/>
    <col min="8" max="10" width="5.1640625" style="22" bestFit="1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</cols>
  <sheetData>
    <row r="1" spans="1:15" ht="21" thickTop="1" thickBot="1" x14ac:dyDescent="0.25">
      <c r="C1" s="334" t="s">
        <v>38</v>
      </c>
      <c r="D1" s="1012" t="s">
        <v>41</v>
      </c>
      <c r="E1" s="1013"/>
      <c r="G1" s="830" t="s">
        <v>215</v>
      </c>
      <c r="H1" s="816" t="s">
        <v>335</v>
      </c>
      <c r="I1" s="816" t="s">
        <v>38</v>
      </c>
      <c r="J1" s="841" t="s">
        <v>41</v>
      </c>
      <c r="L1" s="791" t="s">
        <v>443</v>
      </c>
      <c r="M1" s="791" t="s">
        <v>442</v>
      </c>
      <c r="N1" s="791" t="s">
        <v>444</v>
      </c>
      <c r="O1" s="791" t="s">
        <v>445</v>
      </c>
    </row>
    <row r="2" spans="1:15" ht="18" thickTop="1" thickBot="1" x14ac:dyDescent="0.25">
      <c r="C2" s="126" t="s">
        <v>130</v>
      </c>
      <c r="D2" s="126" t="s">
        <v>136</v>
      </c>
      <c r="E2" s="127" t="s">
        <v>137</v>
      </c>
      <c r="G2" s="831" t="s">
        <v>335</v>
      </c>
      <c r="H2" s="820">
        <v>0</v>
      </c>
      <c r="I2" s="820"/>
      <c r="J2" s="821"/>
      <c r="L2" s="907">
        <f>MIN(H3:H4,I4)</f>
        <v>8.1081081081081086E-2</v>
      </c>
      <c r="M2" s="907">
        <f>MAX(H3:H4,I4)</f>
        <v>0.10810810810810811</v>
      </c>
      <c r="N2" s="907">
        <f>AVERAGE(H3:H4,I4)</f>
        <v>9.00900900900901E-2</v>
      </c>
      <c r="O2" s="907">
        <f>MEDIAN(H3:H4,I4)</f>
        <v>8.1081081081081086E-2</v>
      </c>
    </row>
    <row r="3" spans="1:15" x14ac:dyDescent="0.2">
      <c r="A3" s="1029" t="s">
        <v>357</v>
      </c>
      <c r="B3" s="792" t="s">
        <v>22</v>
      </c>
      <c r="C3" s="1042" t="s">
        <v>34</v>
      </c>
      <c r="D3" s="1044" t="s">
        <v>34</v>
      </c>
      <c r="E3" s="1045"/>
      <c r="G3" s="832" t="s">
        <v>38</v>
      </c>
      <c r="H3" s="823">
        <f>C38/37</f>
        <v>0.10810810810810811</v>
      </c>
      <c r="I3" s="823">
        <v>0</v>
      </c>
      <c r="J3" s="824"/>
      <c r="L3" s="907">
        <f>MIN(H8:H9,I9)</f>
        <v>0</v>
      </c>
      <c r="M3" s="907">
        <f>MAX(H8:H9,I9)</f>
        <v>0</v>
      </c>
      <c r="N3" s="907">
        <f>AVERAGE(H8:H9,I9)</f>
        <v>0</v>
      </c>
      <c r="O3" s="907">
        <f>MEDIAN(H8:H9,I9)</f>
        <v>0</v>
      </c>
    </row>
    <row r="4" spans="1:15" ht="17" thickBot="1" x14ac:dyDescent="0.25">
      <c r="A4" s="1030"/>
      <c r="B4" s="865" t="s">
        <v>0</v>
      </c>
      <c r="C4" s="1043"/>
      <c r="D4" s="1046"/>
      <c r="E4" s="1047"/>
      <c r="G4" s="834" t="s">
        <v>41</v>
      </c>
      <c r="H4" s="829">
        <f>D38/37</f>
        <v>8.1081081081081086E-2</v>
      </c>
      <c r="I4" s="829">
        <f>E38/37</f>
        <v>8.1081081081081086E-2</v>
      </c>
      <c r="J4" s="842">
        <v>0</v>
      </c>
      <c r="L4" s="907">
        <f>MIN(H13:H14,I14)</f>
        <v>0.15384615384615385</v>
      </c>
      <c r="M4" s="907">
        <f>MAX(H13:H14,I14)</f>
        <v>0.23076923076923078</v>
      </c>
      <c r="N4" s="907">
        <f>AVERAGE(H13:H14,I14)</f>
        <v>0.20512820512820515</v>
      </c>
      <c r="O4" s="907">
        <f>MEDIAN(H13:H14,I14)</f>
        <v>0.23076923076923078</v>
      </c>
    </row>
    <row r="5" spans="1:15" ht="17" thickBot="1" x14ac:dyDescent="0.25">
      <c r="A5" s="1030"/>
      <c r="B5" s="865" t="s">
        <v>1</v>
      </c>
      <c r="C5" s="1043"/>
      <c r="D5" s="1046"/>
      <c r="E5" s="1047"/>
      <c r="G5" s="55"/>
      <c r="H5" s="823"/>
      <c r="I5" s="823"/>
      <c r="J5" s="823"/>
      <c r="L5" s="907">
        <f>MIN(H18:H19,I19)</f>
        <v>0</v>
      </c>
      <c r="M5" s="907">
        <f>MAX(H18:H19,I19)</f>
        <v>0</v>
      </c>
      <c r="N5" s="907">
        <f>AVERAGE(H18:H19,I19)</f>
        <v>0</v>
      </c>
      <c r="O5" s="907">
        <f>MEDIAN(H18:H19,I19)</f>
        <v>0</v>
      </c>
    </row>
    <row r="6" spans="1:15" ht="17" thickBot="1" x14ac:dyDescent="0.25">
      <c r="A6" s="1030"/>
      <c r="B6" s="865" t="s">
        <v>2</v>
      </c>
      <c r="C6" s="744"/>
      <c r="D6" s="744"/>
      <c r="E6" s="765"/>
      <c r="G6" s="835" t="s">
        <v>339</v>
      </c>
      <c r="H6" s="844" t="s">
        <v>335</v>
      </c>
      <c r="I6" s="844" t="s">
        <v>38</v>
      </c>
      <c r="J6" s="813" t="s">
        <v>41</v>
      </c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</row>
    <row r="7" spans="1:15" x14ac:dyDescent="0.2">
      <c r="A7" s="1030"/>
      <c r="B7" s="865" t="s">
        <v>3</v>
      </c>
      <c r="C7" s="744" t="s">
        <v>34</v>
      </c>
      <c r="D7" s="1046" t="s">
        <v>34</v>
      </c>
      <c r="E7" s="1047"/>
      <c r="G7" s="835" t="s">
        <v>335</v>
      </c>
      <c r="H7" s="820">
        <v>0</v>
      </c>
      <c r="I7" s="820"/>
      <c r="J7" s="821"/>
      <c r="L7" s="907">
        <f>MIN(H28:H29,I29)</f>
        <v>0</v>
      </c>
      <c r="M7" s="907">
        <f>MAX(H28:H29,I29)</f>
        <v>0.2</v>
      </c>
      <c r="N7" s="907">
        <f>AVERAGE(H28:H29,I29)</f>
        <v>0.13333333333333333</v>
      </c>
      <c r="O7" s="907">
        <f>MEDIAN(H28:H29,I29)</f>
        <v>0.2</v>
      </c>
    </row>
    <row r="8" spans="1:15" x14ac:dyDescent="0.2">
      <c r="A8" s="1030"/>
      <c r="B8" s="796" t="s">
        <v>4</v>
      </c>
      <c r="C8" s="744"/>
      <c r="D8" s="744"/>
      <c r="E8" s="765"/>
      <c r="G8" s="845" t="s">
        <v>38</v>
      </c>
      <c r="H8" s="823">
        <f>C39/10</f>
        <v>0</v>
      </c>
      <c r="I8" s="823">
        <v>0</v>
      </c>
      <c r="J8" s="824"/>
      <c r="L8" s="907">
        <f>MIN(H33:H34,I34)</f>
        <v>0</v>
      </c>
      <c r="M8" s="907">
        <f>MAX(H33:H34,I34)</f>
        <v>0</v>
      </c>
      <c r="N8" s="907">
        <f>AVERAGE(H33:H34,I34)</f>
        <v>0</v>
      </c>
      <c r="O8" s="907">
        <f>MEDIAN(H33:H34,I34)</f>
        <v>0</v>
      </c>
    </row>
    <row r="9" spans="1:15" ht="17" thickBot="1" x14ac:dyDescent="0.25">
      <c r="A9" s="1031"/>
      <c r="B9" s="793" t="s">
        <v>123</v>
      </c>
      <c r="C9" s="745" t="s">
        <v>34</v>
      </c>
      <c r="D9" s="1059" t="s">
        <v>34</v>
      </c>
      <c r="E9" s="1055"/>
      <c r="F9" s="11"/>
      <c r="G9" s="847" t="s">
        <v>41</v>
      </c>
      <c r="H9" s="827">
        <f>D39/10</f>
        <v>0</v>
      </c>
      <c r="I9" s="827">
        <f>E39/10</f>
        <v>0</v>
      </c>
      <c r="J9" s="842">
        <v>0</v>
      </c>
    </row>
    <row r="10" spans="1:15" ht="17" thickBot="1" x14ac:dyDescent="0.25">
      <c r="A10" s="1029" t="s">
        <v>5</v>
      </c>
      <c r="B10" s="771" t="s">
        <v>6</v>
      </c>
      <c r="C10" s="319"/>
      <c r="D10" s="769"/>
      <c r="E10" s="755"/>
      <c r="F10" s="11"/>
      <c r="G10" s="869"/>
      <c r="H10" s="823"/>
      <c r="I10" s="823"/>
      <c r="J10" s="823"/>
    </row>
    <row r="11" spans="1:15" ht="17" thickBot="1" x14ac:dyDescent="0.25">
      <c r="A11" s="1030"/>
      <c r="B11" s="733" t="s">
        <v>7</v>
      </c>
      <c r="C11" s="319"/>
      <c r="D11" s="333"/>
      <c r="E11" s="325"/>
      <c r="F11" s="11"/>
      <c r="G11" s="830" t="s">
        <v>337</v>
      </c>
      <c r="H11" s="844" t="s">
        <v>335</v>
      </c>
      <c r="I11" s="844" t="s">
        <v>38</v>
      </c>
      <c r="J11" s="813" t="s">
        <v>41</v>
      </c>
    </row>
    <row r="12" spans="1:15" x14ac:dyDescent="0.2">
      <c r="A12" s="1030"/>
      <c r="B12" s="733" t="s">
        <v>16</v>
      </c>
      <c r="C12" s="319"/>
      <c r="D12" s="333"/>
      <c r="E12" s="325"/>
      <c r="F12" s="11"/>
      <c r="G12" s="835" t="s">
        <v>335</v>
      </c>
      <c r="H12" s="820">
        <v>0</v>
      </c>
      <c r="I12" s="820"/>
      <c r="J12" s="821"/>
    </row>
    <row r="13" spans="1:15" x14ac:dyDescent="0.2">
      <c r="A13" s="1030"/>
      <c r="B13" s="733" t="s">
        <v>26</v>
      </c>
      <c r="C13" s="319"/>
      <c r="D13" s="333"/>
      <c r="E13" s="325"/>
      <c r="G13" s="845" t="s">
        <v>38</v>
      </c>
      <c r="H13" s="823">
        <f>C40/13</f>
        <v>0.23076923076923078</v>
      </c>
      <c r="I13" s="823">
        <v>0</v>
      </c>
      <c r="J13" s="824"/>
    </row>
    <row r="14" spans="1:15" ht="17" thickBot="1" x14ac:dyDescent="0.25">
      <c r="A14" s="1030"/>
      <c r="B14" s="733" t="s">
        <v>316</v>
      </c>
      <c r="C14" s="654"/>
      <c r="D14" s="662"/>
      <c r="E14" s="657"/>
      <c r="G14" s="847" t="s">
        <v>41</v>
      </c>
      <c r="H14" s="827">
        <f>D40/13</f>
        <v>0.23076923076923078</v>
      </c>
      <c r="I14" s="829">
        <f>E40/13</f>
        <v>0.15384615384615385</v>
      </c>
      <c r="J14" s="842">
        <v>0</v>
      </c>
    </row>
    <row r="15" spans="1:15" ht="17" thickBot="1" x14ac:dyDescent="0.25">
      <c r="A15" s="1030"/>
      <c r="B15" s="733" t="s">
        <v>17</v>
      </c>
      <c r="C15" s="319"/>
      <c r="D15" s="333"/>
      <c r="E15" s="325"/>
      <c r="G15" s="869"/>
      <c r="H15" s="823"/>
      <c r="I15" s="823"/>
      <c r="J15" s="823"/>
    </row>
    <row r="16" spans="1:15" ht="17" thickBot="1" x14ac:dyDescent="0.25">
      <c r="A16" s="1030"/>
      <c r="B16" s="733" t="s">
        <v>253</v>
      </c>
      <c r="C16" s="392"/>
      <c r="D16" s="411"/>
      <c r="E16" s="400"/>
      <c r="G16" s="835" t="s">
        <v>336</v>
      </c>
      <c r="H16" s="844" t="s">
        <v>335</v>
      </c>
      <c r="I16" s="844" t="s">
        <v>38</v>
      </c>
      <c r="J16" s="813" t="s">
        <v>41</v>
      </c>
    </row>
    <row r="17" spans="1:10" x14ac:dyDescent="0.2">
      <c r="A17" s="1030"/>
      <c r="B17" s="733" t="s">
        <v>254</v>
      </c>
      <c r="C17" s="319"/>
      <c r="D17" s="333"/>
      <c r="E17" s="325"/>
      <c r="G17" s="835" t="s">
        <v>335</v>
      </c>
      <c r="H17" s="820">
        <v>0</v>
      </c>
      <c r="I17" s="820"/>
      <c r="J17" s="821"/>
    </row>
    <row r="18" spans="1:10" x14ac:dyDescent="0.2">
      <c r="A18" s="1030"/>
      <c r="B18" s="733" t="s">
        <v>98</v>
      </c>
      <c r="C18" s="319" t="s">
        <v>34</v>
      </c>
      <c r="D18" s="1046" t="s">
        <v>34</v>
      </c>
      <c r="E18" s="1047"/>
      <c r="G18" s="845" t="s">
        <v>38</v>
      </c>
      <c r="H18" s="823">
        <f>C41/5</f>
        <v>0</v>
      </c>
      <c r="I18" s="823">
        <v>0</v>
      </c>
      <c r="J18" s="824"/>
    </row>
    <row r="19" spans="1:10" ht="17" thickBot="1" x14ac:dyDescent="0.25">
      <c r="A19" s="1030"/>
      <c r="B19" s="733" t="s">
        <v>99</v>
      </c>
      <c r="C19" s="319"/>
      <c r="D19" s="333"/>
      <c r="E19" s="325"/>
      <c r="G19" s="847" t="s">
        <v>41</v>
      </c>
      <c r="H19" s="827">
        <f>D41/5</f>
        <v>0</v>
      </c>
      <c r="I19" s="827">
        <f>E41/5</f>
        <v>0</v>
      </c>
      <c r="J19" s="842">
        <v>0</v>
      </c>
    </row>
    <row r="20" spans="1:10" ht="17" thickBot="1" x14ac:dyDescent="0.25">
      <c r="A20" s="1030"/>
      <c r="B20" s="734" t="s">
        <v>23</v>
      </c>
      <c r="C20" s="319" t="s">
        <v>34</v>
      </c>
      <c r="D20" s="1059" t="s">
        <v>34</v>
      </c>
      <c r="E20" s="1055"/>
      <c r="G20" s="869"/>
      <c r="H20" s="823"/>
      <c r="I20" s="823"/>
      <c r="J20" s="823"/>
    </row>
    <row r="21" spans="1:10" ht="17" thickBot="1" x14ac:dyDescent="0.25">
      <c r="A21" s="1030"/>
      <c r="B21" s="732" t="s">
        <v>10</v>
      </c>
      <c r="C21" s="318"/>
      <c r="D21" s="349"/>
      <c r="E21" s="350"/>
      <c r="G21" s="835" t="s">
        <v>334</v>
      </c>
      <c r="H21" s="844" t="s">
        <v>335</v>
      </c>
      <c r="I21" s="844" t="s">
        <v>38</v>
      </c>
      <c r="J21" s="813" t="s">
        <v>41</v>
      </c>
    </row>
    <row r="22" spans="1:10" x14ac:dyDescent="0.2">
      <c r="A22" s="1030"/>
      <c r="B22" s="736" t="s">
        <v>11</v>
      </c>
      <c r="C22" s="319"/>
      <c r="D22" s="319"/>
      <c r="E22" s="329"/>
      <c r="G22" s="835" t="s">
        <v>335</v>
      </c>
      <c r="H22" s="820">
        <v>0</v>
      </c>
      <c r="I22" s="820"/>
      <c r="J22" s="821"/>
    </row>
    <row r="23" spans="1:10" ht="16" customHeight="1" thickBot="1" x14ac:dyDescent="0.25">
      <c r="A23" s="1031"/>
      <c r="B23" s="734" t="s">
        <v>18</v>
      </c>
      <c r="C23" s="320" t="s">
        <v>33</v>
      </c>
      <c r="D23" s="320" t="s">
        <v>33</v>
      </c>
      <c r="E23" s="332" t="s">
        <v>34</v>
      </c>
      <c r="F23" s="2"/>
      <c r="G23" s="845" t="s">
        <v>38</v>
      </c>
      <c r="H23" s="823">
        <f>C42/2</f>
        <v>0</v>
      </c>
      <c r="I23" s="823">
        <v>0</v>
      </c>
      <c r="J23" s="824"/>
    </row>
    <row r="24" spans="1:10" ht="17" thickBot="1" x14ac:dyDescent="0.25">
      <c r="A24" s="1032" t="s">
        <v>24</v>
      </c>
      <c r="B24" s="4" t="s">
        <v>100</v>
      </c>
      <c r="C24" s="318"/>
      <c r="D24" s="343"/>
      <c r="E24" s="331"/>
      <c r="F24" s="2"/>
      <c r="G24" s="847" t="s">
        <v>41</v>
      </c>
      <c r="H24" s="827">
        <f>D42/2</f>
        <v>0</v>
      </c>
      <c r="I24" s="827">
        <f>E42/2</f>
        <v>0</v>
      </c>
      <c r="J24" s="842">
        <v>0</v>
      </c>
    </row>
    <row r="25" spans="1:10" ht="17" thickBot="1" x14ac:dyDescent="0.25">
      <c r="A25" s="1034"/>
      <c r="B25" s="7" t="s">
        <v>27</v>
      </c>
      <c r="C25" s="319" t="s">
        <v>34</v>
      </c>
      <c r="D25" s="1015" t="s">
        <v>34</v>
      </c>
      <c r="E25" s="1016"/>
      <c r="F25" s="2"/>
      <c r="G25" s="55"/>
      <c r="H25" s="823"/>
      <c r="I25" s="823"/>
      <c r="J25" s="823"/>
    </row>
    <row r="26" spans="1:10" ht="17" customHeight="1" thickBot="1" x14ac:dyDescent="0.25">
      <c r="A26" s="1034"/>
      <c r="B26" s="794" t="s">
        <v>101</v>
      </c>
      <c r="C26" s="320"/>
      <c r="D26" s="344"/>
      <c r="E26" s="317"/>
      <c r="G26" s="830" t="s">
        <v>338</v>
      </c>
      <c r="H26" s="844" t="s">
        <v>335</v>
      </c>
      <c r="I26" s="844" t="s">
        <v>38</v>
      </c>
      <c r="J26" s="813" t="s">
        <v>41</v>
      </c>
    </row>
    <row r="27" spans="1:10" ht="17" thickBot="1" x14ac:dyDescent="0.25">
      <c r="A27" s="1034"/>
      <c r="B27" s="795" t="s">
        <v>12</v>
      </c>
      <c r="C27" s="318" t="s">
        <v>34</v>
      </c>
      <c r="D27" s="1065" t="s">
        <v>34</v>
      </c>
      <c r="E27" s="1066"/>
      <c r="F27" s="3"/>
      <c r="G27" s="835" t="s">
        <v>335</v>
      </c>
      <c r="H27" s="820">
        <v>0</v>
      </c>
      <c r="I27" s="820"/>
      <c r="J27" s="821"/>
    </row>
    <row r="28" spans="1:10" ht="17" thickBot="1" x14ac:dyDescent="0.25">
      <c r="A28" s="1034"/>
      <c r="B28" s="800" t="s">
        <v>25</v>
      </c>
      <c r="C28" s="183"/>
      <c r="D28" s="351"/>
      <c r="E28" s="352"/>
      <c r="G28" s="845" t="s">
        <v>38</v>
      </c>
      <c r="H28" s="823">
        <f>C43/5</f>
        <v>0.2</v>
      </c>
      <c r="I28" s="823">
        <v>0</v>
      </c>
      <c r="J28" s="824"/>
    </row>
    <row r="29" spans="1:10" ht="17" thickBot="1" x14ac:dyDescent="0.25">
      <c r="A29" s="1032" t="s">
        <v>14</v>
      </c>
      <c r="B29" s="797" t="s">
        <v>14</v>
      </c>
      <c r="C29" s="1043" t="s">
        <v>34</v>
      </c>
      <c r="D29" s="1015" t="s">
        <v>34</v>
      </c>
      <c r="E29" s="1016"/>
      <c r="G29" s="847" t="s">
        <v>41</v>
      </c>
      <c r="H29" s="829">
        <f>D43/5</f>
        <v>0</v>
      </c>
      <c r="I29" s="827">
        <f>E43/5</f>
        <v>0.2</v>
      </c>
      <c r="J29" s="842">
        <v>0</v>
      </c>
    </row>
    <row r="30" spans="1:10" ht="17" thickBot="1" x14ac:dyDescent="0.25">
      <c r="A30" s="1033"/>
      <c r="B30" s="798" t="s">
        <v>15</v>
      </c>
      <c r="C30" s="1043"/>
      <c r="D30" s="1015"/>
      <c r="E30" s="1016"/>
      <c r="G30" s="55"/>
      <c r="H30" s="823"/>
      <c r="I30" s="823"/>
      <c r="J30" s="823"/>
    </row>
    <row r="31" spans="1:10" ht="17" thickBot="1" x14ac:dyDescent="0.25">
      <c r="A31" s="1029" t="s">
        <v>8</v>
      </c>
      <c r="B31" s="731" t="s">
        <v>9</v>
      </c>
      <c r="C31" s="318" t="s">
        <v>33</v>
      </c>
      <c r="D31" s="318" t="s">
        <v>34</v>
      </c>
      <c r="E31" s="328" t="s">
        <v>33</v>
      </c>
      <c r="G31" s="835" t="s">
        <v>342</v>
      </c>
      <c r="H31" s="844" t="s">
        <v>335</v>
      </c>
      <c r="I31" s="844" t="s">
        <v>38</v>
      </c>
      <c r="J31" s="813" t="s">
        <v>41</v>
      </c>
    </row>
    <row r="32" spans="1:10" x14ac:dyDescent="0.2">
      <c r="A32" s="1030"/>
      <c r="B32" s="731" t="s">
        <v>19</v>
      </c>
      <c r="C32" s="319" t="s">
        <v>34</v>
      </c>
      <c r="D32" s="1046" t="s">
        <v>34</v>
      </c>
      <c r="E32" s="1047"/>
      <c r="G32" s="835" t="s">
        <v>335</v>
      </c>
      <c r="H32" s="820">
        <v>0</v>
      </c>
      <c r="I32" s="820"/>
      <c r="J32" s="821"/>
    </row>
    <row r="33" spans="1:15" x14ac:dyDescent="0.2">
      <c r="A33" s="1030"/>
      <c r="B33" s="47" t="s">
        <v>20</v>
      </c>
      <c r="C33" s="319" t="s">
        <v>34</v>
      </c>
      <c r="D33" s="1046" t="s">
        <v>34</v>
      </c>
      <c r="E33" s="1047"/>
      <c r="G33" s="845" t="s">
        <v>38</v>
      </c>
      <c r="H33" s="823">
        <f>C44/4</f>
        <v>0</v>
      </c>
      <c r="I33" s="823">
        <v>0</v>
      </c>
      <c r="J33" s="824"/>
    </row>
    <row r="34" spans="1:15" ht="17" thickBot="1" x14ac:dyDescent="0.25">
      <c r="A34" s="1030"/>
      <c r="B34" s="7" t="s">
        <v>21</v>
      </c>
      <c r="C34" s="319"/>
      <c r="D34" s="319"/>
      <c r="E34" s="329"/>
      <c r="G34" s="847" t="s">
        <v>41</v>
      </c>
      <c r="H34" s="827">
        <f>D44/4</f>
        <v>0</v>
      </c>
      <c r="I34" s="827">
        <f>E44/4</f>
        <v>0</v>
      </c>
      <c r="J34" s="842">
        <v>0</v>
      </c>
    </row>
    <row r="35" spans="1:15" ht="17" thickBot="1" x14ac:dyDescent="0.25">
      <c r="A35" s="1031"/>
      <c r="B35" s="8" t="s">
        <v>13</v>
      </c>
      <c r="C35" s="320"/>
      <c r="D35" s="320"/>
      <c r="E35" s="332"/>
      <c r="G35" s="68"/>
      <c r="H35" s="760"/>
      <c r="I35" s="760"/>
      <c r="J35" s="760"/>
    </row>
    <row r="36" spans="1:15" ht="21" thickTop="1" thickBot="1" x14ac:dyDescent="0.25">
      <c r="A36" s="799"/>
      <c r="C36" s="327" t="s">
        <v>38</v>
      </c>
      <c r="D36" s="1009" t="s">
        <v>41</v>
      </c>
      <c r="E36" s="1010"/>
      <c r="G36" s="55"/>
      <c r="H36" s="839"/>
      <c r="I36" s="839"/>
      <c r="J36" s="839"/>
    </row>
    <row r="37" spans="1:15" x14ac:dyDescent="0.2">
      <c r="C37" s="1"/>
      <c r="D37" s="1"/>
      <c r="E37" s="1"/>
      <c r="G37" s="55"/>
      <c r="H37" s="840"/>
      <c r="I37" s="840"/>
      <c r="J37" s="840"/>
    </row>
    <row r="38" spans="1:15" x14ac:dyDescent="0.2">
      <c r="B38" s="804" t="s">
        <v>215</v>
      </c>
      <c r="C38" s="815">
        <v>4</v>
      </c>
      <c r="D38" s="815">
        <v>3</v>
      </c>
      <c r="E38" s="815">
        <v>3</v>
      </c>
      <c r="G38" s="843"/>
      <c r="H38" s="823"/>
      <c r="I38" s="823"/>
      <c r="J38" s="823"/>
    </row>
    <row r="39" spans="1:15" x14ac:dyDescent="0.2">
      <c r="B39" s="804" t="s">
        <v>357</v>
      </c>
      <c r="C39" s="815">
        <v>0</v>
      </c>
      <c r="D39" s="815">
        <v>0</v>
      </c>
      <c r="E39" s="815">
        <v>0</v>
      </c>
      <c r="G39" s="55"/>
      <c r="H39" s="823"/>
      <c r="I39" s="823"/>
      <c r="J39" s="823"/>
    </row>
    <row r="40" spans="1:15" x14ac:dyDescent="0.2">
      <c r="B40" s="804" t="s">
        <v>5</v>
      </c>
      <c r="C40" s="811">
        <v>3</v>
      </c>
      <c r="D40" s="811">
        <v>3</v>
      </c>
      <c r="E40" s="811">
        <v>2</v>
      </c>
      <c r="G40" s="55"/>
      <c r="H40" s="823"/>
      <c r="I40" s="823"/>
      <c r="J40" s="823"/>
    </row>
    <row r="41" spans="1:15" x14ac:dyDescent="0.2">
      <c r="B41" s="804" t="s">
        <v>24</v>
      </c>
      <c r="C41" s="811">
        <v>0</v>
      </c>
      <c r="D41" s="811">
        <v>0</v>
      </c>
      <c r="E41" s="811">
        <v>0</v>
      </c>
      <c r="F41" s="17"/>
      <c r="G41" s="55"/>
      <c r="H41" s="823"/>
      <c r="I41" s="823"/>
      <c r="J41" s="823"/>
      <c r="N41" s="17"/>
      <c r="O41" s="17"/>
    </row>
    <row r="42" spans="1:15" x14ac:dyDescent="0.2">
      <c r="B42" s="804" t="s">
        <v>14</v>
      </c>
      <c r="C42" s="811">
        <v>0</v>
      </c>
      <c r="D42" s="811">
        <v>0</v>
      </c>
      <c r="E42" s="811">
        <v>0</v>
      </c>
      <c r="F42" s="17"/>
      <c r="G42" s="24"/>
      <c r="H42" s="760"/>
      <c r="I42" s="760"/>
      <c r="J42" s="760"/>
      <c r="N42" s="17"/>
      <c r="O42" s="17"/>
    </row>
    <row r="43" spans="1:15" x14ac:dyDescent="0.2">
      <c r="B43" s="804" t="s">
        <v>8</v>
      </c>
      <c r="C43" s="811">
        <v>1</v>
      </c>
      <c r="D43" s="811">
        <v>0</v>
      </c>
      <c r="E43" s="811">
        <v>1</v>
      </c>
      <c r="G43" s="24"/>
    </row>
    <row r="44" spans="1:15" x14ac:dyDescent="0.2">
      <c r="B44" s="961" t="s">
        <v>451</v>
      </c>
      <c r="C44" s="37">
        <v>0</v>
      </c>
      <c r="D44" s="37">
        <v>0</v>
      </c>
      <c r="E44" s="37">
        <v>0</v>
      </c>
      <c r="G44" s="24"/>
    </row>
    <row r="45" spans="1:15" x14ac:dyDescent="0.2">
      <c r="G45" s="24"/>
    </row>
    <row r="46" spans="1:15" x14ac:dyDescent="0.2">
      <c r="G46" s="24"/>
    </row>
    <row r="47" spans="1:15" x14ac:dyDescent="0.2">
      <c r="G47" s="24"/>
    </row>
    <row r="48" spans="1:15" x14ac:dyDescent="0.2">
      <c r="G48" s="24"/>
    </row>
    <row r="49" spans="7:7" x14ac:dyDescent="0.2">
      <c r="G49" s="24"/>
    </row>
    <row r="50" spans="7:7" x14ac:dyDescent="0.2">
      <c r="G50" s="24"/>
    </row>
    <row r="51" spans="7:7" x14ac:dyDescent="0.2">
      <c r="G51" s="24"/>
    </row>
    <row r="52" spans="7:7" x14ac:dyDescent="0.2">
      <c r="G52" s="24"/>
    </row>
    <row r="53" spans="7:7" x14ac:dyDescent="0.2">
      <c r="G53" s="24"/>
    </row>
    <row r="54" spans="7:7" x14ac:dyDescent="0.2">
      <c r="G54" s="24"/>
    </row>
    <row r="55" spans="7:7" x14ac:dyDescent="0.2">
      <c r="G55" s="24"/>
    </row>
    <row r="56" spans="7:7" x14ac:dyDescent="0.2">
      <c r="G56" s="24"/>
    </row>
    <row r="57" spans="7:7" x14ac:dyDescent="0.2">
      <c r="G57" s="24"/>
    </row>
    <row r="58" spans="7:7" x14ac:dyDescent="0.2">
      <c r="G58" s="24"/>
    </row>
    <row r="59" spans="7:7" x14ac:dyDescent="0.2">
      <c r="G59" s="24"/>
    </row>
    <row r="60" spans="7:7" x14ac:dyDescent="0.2">
      <c r="G60" s="24"/>
    </row>
    <row r="61" spans="7:7" x14ac:dyDescent="0.2">
      <c r="G61" s="24"/>
    </row>
    <row r="62" spans="7:7" x14ac:dyDescent="0.2">
      <c r="G62" s="24"/>
    </row>
    <row r="63" spans="7:7" x14ac:dyDescent="0.2">
      <c r="G63" s="24"/>
    </row>
    <row r="64" spans="7:7" x14ac:dyDescent="0.2">
      <c r="G64" s="24"/>
    </row>
    <row r="65" spans="7:7" x14ac:dyDescent="0.2">
      <c r="G65" s="24"/>
    </row>
    <row r="66" spans="7:7" x14ac:dyDescent="0.2">
      <c r="G66" s="24"/>
    </row>
    <row r="67" spans="7:7" x14ac:dyDescent="0.2">
      <c r="G67" s="24"/>
    </row>
    <row r="68" spans="7:7" x14ac:dyDescent="0.2">
      <c r="G68" s="24"/>
    </row>
    <row r="69" spans="7:7" x14ac:dyDescent="0.2">
      <c r="G69" s="24"/>
    </row>
    <row r="70" spans="7:7" x14ac:dyDescent="0.2">
      <c r="G70" s="24"/>
    </row>
    <row r="71" spans="7:7" x14ac:dyDescent="0.2">
      <c r="G71" s="24"/>
    </row>
    <row r="72" spans="7:7" x14ac:dyDescent="0.2">
      <c r="G72" s="24"/>
    </row>
    <row r="73" spans="7:7" x14ac:dyDescent="0.2">
      <c r="G73" s="24"/>
    </row>
    <row r="74" spans="7:7" x14ac:dyDescent="0.2">
      <c r="G74" s="24"/>
    </row>
  </sheetData>
  <mergeCells count="19">
    <mergeCell ref="A31:A35"/>
    <mergeCell ref="A10:A23"/>
    <mergeCell ref="A3:A9"/>
    <mergeCell ref="A24:A28"/>
    <mergeCell ref="A29:A30"/>
    <mergeCell ref="C3:C5"/>
    <mergeCell ref="D3:E5"/>
    <mergeCell ref="D1:E1"/>
    <mergeCell ref="D36:E36"/>
    <mergeCell ref="D25:E25"/>
    <mergeCell ref="D27:E27"/>
    <mergeCell ref="C29:C30"/>
    <mergeCell ref="D29:E30"/>
    <mergeCell ref="D20:E20"/>
    <mergeCell ref="D7:E7"/>
    <mergeCell ref="D9:E9"/>
    <mergeCell ref="D18:E18"/>
    <mergeCell ref="D32:E32"/>
    <mergeCell ref="D33:E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4"/>
  <sheetViews>
    <sheetView zoomScaleNormal="100" workbookViewId="0">
      <selection activeCell="L4" sqref="L4:O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4" width="12.83203125" style="19" bestFit="1" customWidth="1"/>
    <col min="5" max="5" width="10.1640625" style="63" bestFit="1" customWidth="1"/>
    <col min="6" max="6" width="7.83203125" customWidth="1"/>
    <col min="7" max="7" width="8.1640625" style="803" bestFit="1" customWidth="1"/>
    <col min="8" max="8" width="9" style="22" bestFit="1" customWidth="1"/>
    <col min="9" max="9" width="6.33203125" style="22" bestFit="1" customWidth="1"/>
    <col min="10" max="10" width="6.6640625" style="22" bestFit="1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  <col min="16" max="16" width="5.83203125" bestFit="1" customWidth="1"/>
    <col min="17" max="17" width="8.33203125" customWidth="1"/>
    <col min="18" max="18" width="7.33203125" bestFit="1" customWidth="1"/>
    <col min="20" max="21" width="8.1640625" bestFit="1" customWidth="1"/>
    <col min="22" max="23" width="5.33203125" bestFit="1" customWidth="1"/>
    <col min="25" max="25" width="4.6640625" bestFit="1" customWidth="1"/>
    <col min="26" max="26" width="4.83203125" bestFit="1" customWidth="1"/>
    <col min="27" max="27" width="8.1640625" bestFit="1" customWidth="1"/>
    <col min="28" max="28" width="8.33203125" bestFit="1" customWidth="1"/>
  </cols>
  <sheetData>
    <row r="1" spans="1:28" ht="21" thickTop="1" thickBot="1" x14ac:dyDescent="0.3">
      <c r="C1" s="176" t="s">
        <v>36</v>
      </c>
      <c r="D1" s="1038" t="s">
        <v>37</v>
      </c>
      <c r="E1" s="1039"/>
      <c r="G1" s="830" t="s">
        <v>215</v>
      </c>
      <c r="H1" s="816" t="s">
        <v>35</v>
      </c>
      <c r="I1" s="816" t="s">
        <v>36</v>
      </c>
      <c r="J1" s="841" t="s">
        <v>37</v>
      </c>
      <c r="L1" s="791" t="s">
        <v>443</v>
      </c>
      <c r="M1" s="791" t="s">
        <v>442</v>
      </c>
      <c r="N1" s="791" t="s">
        <v>444</v>
      </c>
      <c r="O1" s="791" t="s">
        <v>445</v>
      </c>
      <c r="P1" s="791" t="s">
        <v>447</v>
      </c>
      <c r="Q1" s="791" t="s">
        <v>448</v>
      </c>
      <c r="R1" s="791" t="s">
        <v>450</v>
      </c>
      <c r="T1" s="830" t="s">
        <v>215</v>
      </c>
      <c r="U1" s="816" t="s">
        <v>35</v>
      </c>
      <c r="V1" s="816" t="s">
        <v>36</v>
      </c>
      <c r="W1" s="841" t="s">
        <v>37</v>
      </c>
      <c r="Y1" s="791" t="s">
        <v>443</v>
      </c>
      <c r="Z1" s="791" t="s">
        <v>442</v>
      </c>
      <c r="AA1" s="791" t="s">
        <v>444</v>
      </c>
      <c r="AB1" s="791" t="s">
        <v>445</v>
      </c>
    </row>
    <row r="2" spans="1:28" ht="17" thickBot="1" x14ac:dyDescent="0.25">
      <c r="C2" s="177" t="s">
        <v>125</v>
      </c>
      <c r="D2" s="25" t="s">
        <v>126</v>
      </c>
      <c r="E2" s="139" t="s">
        <v>127</v>
      </c>
      <c r="G2" s="831" t="s">
        <v>35</v>
      </c>
      <c r="H2" s="820">
        <v>0</v>
      </c>
      <c r="I2" s="820"/>
      <c r="J2" s="821"/>
      <c r="L2" s="907">
        <f>MIN(H3:H4,I4)</f>
        <v>5.4054054054054057E-2</v>
      </c>
      <c r="M2" s="907">
        <f>MAX(H3:H4,I4)</f>
        <v>0.16216216216216217</v>
      </c>
      <c r="N2" s="907">
        <f>AVERAGE(H3:H4,I4)</f>
        <v>0.12612612612612614</v>
      </c>
      <c r="O2" s="907">
        <f>MEDIAN(H3:H4,I4)</f>
        <v>0.16216216216216217</v>
      </c>
      <c r="P2" s="907">
        <f>MODE(H3:H4,I4)</f>
        <v>0.16216216216216217</v>
      </c>
      <c r="Q2" s="907">
        <f>VAR(H3:H4,I4)</f>
        <v>3.8957876795714663E-3</v>
      </c>
      <c r="R2" s="907">
        <f>STDEV(H3:H4,I4)</f>
        <v>6.2416245317797402E-2</v>
      </c>
      <c r="T2" s="831" t="s">
        <v>35</v>
      </c>
      <c r="U2" s="820">
        <v>0</v>
      </c>
      <c r="V2" s="820"/>
      <c r="W2" s="821"/>
      <c r="Y2" s="907">
        <f>MIN(U3:U4,V4)</f>
        <v>5.5555555555555552E-2</v>
      </c>
      <c r="Z2" s="907">
        <f>MAX(U3:U4,V4)</f>
        <v>0.16666666666666666</v>
      </c>
      <c r="AA2" s="907">
        <f>AVERAGE(U3:U4,V4)</f>
        <v>0.12962962962962962</v>
      </c>
      <c r="AB2" s="907">
        <f>MEDIAN(U3:U4,V4)</f>
        <v>0.16666666666666666</v>
      </c>
    </row>
    <row r="3" spans="1:28" x14ac:dyDescent="0.2">
      <c r="A3" s="1029" t="s">
        <v>357</v>
      </c>
      <c r="B3" s="4" t="s">
        <v>22</v>
      </c>
      <c r="C3" s="1042" t="s">
        <v>34</v>
      </c>
      <c r="D3" s="1044" t="s">
        <v>34</v>
      </c>
      <c r="E3" s="1045"/>
      <c r="G3" s="832" t="s">
        <v>36</v>
      </c>
      <c r="H3" s="822">
        <f>C38/37</f>
        <v>5.4054054054054057E-2</v>
      </c>
      <c r="I3" s="823">
        <v>0</v>
      </c>
      <c r="J3" s="824"/>
      <c r="L3" s="907">
        <f>MIN(H8:H9,I9)</f>
        <v>0</v>
      </c>
      <c r="M3" s="907">
        <f>MAX(H8:H9,I9)</f>
        <v>0.1</v>
      </c>
      <c r="N3" s="907">
        <f>AVERAGE(H8:H9,I9)</f>
        <v>6.6666666666666666E-2</v>
      </c>
      <c r="O3" s="907">
        <f>MEDIAN(H8:H9,I9)</f>
        <v>0.1</v>
      </c>
      <c r="P3" s="907"/>
      <c r="Q3" s="907"/>
      <c r="R3" s="907"/>
      <c r="T3" s="832" t="s">
        <v>36</v>
      </c>
      <c r="U3" s="822">
        <f>C38/36</f>
        <v>5.5555555555555552E-2</v>
      </c>
      <c r="V3" s="823">
        <v>0</v>
      </c>
      <c r="W3" s="824"/>
      <c r="Y3" s="907"/>
      <c r="Z3" s="907"/>
      <c r="AA3" s="907"/>
      <c r="AB3" s="907"/>
    </row>
    <row r="4" spans="1:28" ht="17" thickBot="1" x14ac:dyDescent="0.25">
      <c r="A4" s="1030"/>
      <c r="B4" s="5" t="s">
        <v>0</v>
      </c>
      <c r="C4" s="1043"/>
      <c r="D4" s="1046"/>
      <c r="E4" s="1047"/>
      <c r="G4" s="834" t="s">
        <v>37</v>
      </c>
      <c r="H4" s="827">
        <f>D38/37</f>
        <v>0.16216216216216217</v>
      </c>
      <c r="I4" s="827">
        <f>E38/37</f>
        <v>0.16216216216216217</v>
      </c>
      <c r="J4" s="842">
        <v>0</v>
      </c>
      <c r="L4" s="907">
        <f>MIN(H13:H14,I14)</f>
        <v>0.15384615384615385</v>
      </c>
      <c r="M4" s="907">
        <f>MAX(H13:H14,I14)</f>
        <v>0.30769230769230771</v>
      </c>
      <c r="N4" s="907">
        <f>AVERAGE(H13:H14,I14)</f>
        <v>0.25641025641025644</v>
      </c>
      <c r="O4" s="907">
        <f>MEDIAN(H13:H14,I14)</f>
        <v>0.30769230769230771</v>
      </c>
      <c r="P4" s="907"/>
      <c r="Q4" s="907"/>
      <c r="R4" s="907"/>
      <c r="T4" s="834" t="s">
        <v>37</v>
      </c>
      <c r="U4" s="827">
        <f>D38/36</f>
        <v>0.16666666666666666</v>
      </c>
      <c r="V4" s="827">
        <f>E38/36</f>
        <v>0.16666666666666666</v>
      </c>
      <c r="W4" s="842">
        <v>0</v>
      </c>
      <c r="Y4" s="907"/>
      <c r="Z4" s="907"/>
      <c r="AA4" s="907"/>
      <c r="AB4" s="907"/>
    </row>
    <row r="5" spans="1:28" ht="17" thickBot="1" x14ac:dyDescent="0.25">
      <c r="A5" s="1030"/>
      <c r="B5" s="5" t="s">
        <v>1</v>
      </c>
      <c r="C5" s="1043"/>
      <c r="D5" s="1046"/>
      <c r="E5" s="1047"/>
      <c r="G5" s="55"/>
      <c r="H5" s="823"/>
      <c r="I5" s="823"/>
      <c r="J5" s="823"/>
      <c r="L5" s="907">
        <f>MIN(H18:H19,I19)</f>
        <v>0</v>
      </c>
      <c r="M5" s="907">
        <f>MAX(H18:H19,I19)</f>
        <v>0.2</v>
      </c>
      <c r="N5" s="907">
        <f>AVERAGE(H18:H19,I19)</f>
        <v>0.13333333333333333</v>
      </c>
      <c r="O5" s="907">
        <f>MEDIAN(H18:H19,I19)</f>
        <v>0.2</v>
      </c>
      <c r="P5" s="907"/>
      <c r="Q5" s="907"/>
      <c r="R5" s="907"/>
    </row>
    <row r="6" spans="1:28" ht="17" thickBot="1" x14ac:dyDescent="0.25">
      <c r="A6" s="1030"/>
      <c r="B6" s="5" t="s">
        <v>2</v>
      </c>
      <c r="C6" s="178"/>
      <c r="D6" s="118"/>
      <c r="E6" s="174"/>
      <c r="G6" s="830" t="s">
        <v>339</v>
      </c>
      <c r="H6" s="816" t="s">
        <v>35</v>
      </c>
      <c r="I6" s="816" t="s">
        <v>36</v>
      </c>
      <c r="J6" s="841" t="s">
        <v>37</v>
      </c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  <c r="P6" s="907"/>
      <c r="Q6" s="907"/>
      <c r="R6" s="907"/>
    </row>
    <row r="7" spans="1:28" x14ac:dyDescent="0.2">
      <c r="A7" s="1030"/>
      <c r="B7" s="5" t="s">
        <v>3</v>
      </c>
      <c r="C7" s="1043" t="s">
        <v>34</v>
      </c>
      <c r="D7" s="1046" t="s">
        <v>34</v>
      </c>
      <c r="E7" s="1047"/>
      <c r="G7" s="831" t="s">
        <v>35</v>
      </c>
      <c r="H7" s="820">
        <v>0</v>
      </c>
      <c r="I7" s="820"/>
      <c r="J7" s="821"/>
      <c r="L7" s="907">
        <f>MIN(H28:H29,I29)</f>
        <v>0</v>
      </c>
      <c r="M7" s="907">
        <f>MAX(H28:H29,I29)</f>
        <v>0</v>
      </c>
      <c r="N7" s="907">
        <f>AVERAGE(H28:H29,I29)</f>
        <v>0</v>
      </c>
      <c r="O7" s="907">
        <f>MEDIAN(H28:H29,I29)</f>
        <v>0</v>
      </c>
      <c r="P7" s="907"/>
      <c r="Q7" s="907"/>
      <c r="R7" s="907"/>
    </row>
    <row r="8" spans="1:28" x14ac:dyDescent="0.2">
      <c r="A8" s="1030"/>
      <c r="B8" s="6" t="s">
        <v>4</v>
      </c>
      <c r="C8" s="1043"/>
      <c r="D8" s="1046"/>
      <c r="E8" s="1047"/>
      <c r="G8" s="832" t="s">
        <v>36</v>
      </c>
      <c r="H8" s="822">
        <f>C39/10</f>
        <v>0</v>
      </c>
      <c r="I8" s="823">
        <v>0</v>
      </c>
      <c r="J8" s="824"/>
      <c r="L8" s="907">
        <f>MIN(H33:H34,I34)</f>
        <v>0</v>
      </c>
      <c r="M8" s="907">
        <f>MAX(H33:H34,I34)</f>
        <v>0</v>
      </c>
      <c r="N8" s="907">
        <f>AVERAGE(H33:H34,I34)</f>
        <v>0</v>
      </c>
      <c r="O8" s="907">
        <f>MEDIAN(H33:H34,I34)</f>
        <v>0</v>
      </c>
      <c r="P8" s="907"/>
      <c r="Q8" s="907"/>
      <c r="R8" s="907"/>
    </row>
    <row r="9" spans="1:28" ht="17" thickBot="1" x14ac:dyDescent="0.25">
      <c r="A9" s="1031"/>
      <c r="B9" s="505" t="s">
        <v>123</v>
      </c>
      <c r="C9" s="1048"/>
      <c r="D9" s="118" t="s">
        <v>33</v>
      </c>
      <c r="E9" s="141" t="s">
        <v>33</v>
      </c>
      <c r="F9" s="11"/>
      <c r="G9" s="834" t="s">
        <v>37</v>
      </c>
      <c r="H9" s="827">
        <f>D39/10</f>
        <v>0.1</v>
      </c>
      <c r="I9" s="827">
        <f>E39/10</f>
        <v>0.1</v>
      </c>
      <c r="J9" s="842">
        <v>0</v>
      </c>
    </row>
    <row r="10" spans="1:28" ht="17" thickBot="1" x14ac:dyDescent="0.25">
      <c r="A10" s="1029" t="s">
        <v>5</v>
      </c>
      <c r="B10" s="732" t="s">
        <v>6</v>
      </c>
      <c r="C10" s="181" t="s">
        <v>34</v>
      </c>
      <c r="D10" s="1044" t="s">
        <v>34</v>
      </c>
      <c r="E10" s="1045"/>
      <c r="F10" s="11"/>
      <c r="G10" s="55"/>
      <c r="H10" s="823"/>
      <c r="I10" s="823"/>
      <c r="J10" s="823"/>
    </row>
    <row r="11" spans="1:28" ht="17" thickBot="1" x14ac:dyDescent="0.25">
      <c r="A11" s="1030"/>
      <c r="B11" s="733" t="s">
        <v>7</v>
      </c>
      <c r="C11" s="170"/>
      <c r="D11" s="118"/>
      <c r="E11" s="141"/>
      <c r="F11" s="11"/>
      <c r="G11" s="830" t="s">
        <v>337</v>
      </c>
      <c r="H11" s="816" t="s">
        <v>35</v>
      </c>
      <c r="I11" s="816" t="s">
        <v>36</v>
      </c>
      <c r="J11" s="841" t="s">
        <v>37</v>
      </c>
    </row>
    <row r="12" spans="1:28" x14ac:dyDescent="0.2">
      <c r="A12" s="1030"/>
      <c r="B12" s="733" t="s">
        <v>16</v>
      </c>
      <c r="C12" s="170"/>
      <c r="D12" s="118"/>
      <c r="E12" s="141"/>
      <c r="F12" s="11"/>
      <c r="G12" s="831" t="s">
        <v>35</v>
      </c>
      <c r="H12" s="820">
        <v>0</v>
      </c>
      <c r="I12" s="820"/>
      <c r="J12" s="821"/>
    </row>
    <row r="13" spans="1:28" x14ac:dyDescent="0.2">
      <c r="A13" s="1030"/>
      <c r="B13" s="733" t="s">
        <v>26</v>
      </c>
      <c r="C13" s="170"/>
      <c r="D13" s="118"/>
      <c r="E13" s="141"/>
      <c r="G13" s="832" t="s">
        <v>36</v>
      </c>
      <c r="H13" s="822">
        <f>C40/13</f>
        <v>0.15384615384615385</v>
      </c>
      <c r="I13" s="823">
        <v>0</v>
      </c>
      <c r="J13" s="824"/>
    </row>
    <row r="14" spans="1:28" ht="17" thickBot="1" x14ac:dyDescent="0.25">
      <c r="A14" s="1030"/>
      <c r="B14" s="733" t="s">
        <v>316</v>
      </c>
      <c r="C14" s="170"/>
      <c r="D14" s="662"/>
      <c r="E14" s="660"/>
      <c r="G14" s="834" t="s">
        <v>37</v>
      </c>
      <c r="H14" s="827">
        <f>D40/13</f>
        <v>0.30769230769230771</v>
      </c>
      <c r="I14" s="827">
        <f>E40/13</f>
        <v>0.30769230769230771</v>
      </c>
      <c r="J14" s="842">
        <v>0</v>
      </c>
    </row>
    <row r="15" spans="1:28" ht="17" thickBot="1" x14ac:dyDescent="0.25">
      <c r="A15" s="1030"/>
      <c r="B15" s="733" t="s">
        <v>17</v>
      </c>
      <c r="C15" s="170"/>
      <c r="D15" s="118"/>
      <c r="E15" s="141"/>
      <c r="G15" s="55"/>
      <c r="H15" s="823"/>
      <c r="I15" s="823"/>
      <c r="J15" s="823"/>
    </row>
    <row r="16" spans="1:28" ht="17" thickBot="1" x14ac:dyDescent="0.25">
      <c r="A16" s="1030"/>
      <c r="B16" s="733" t="s">
        <v>253</v>
      </c>
      <c r="C16" s="1043" t="s">
        <v>34</v>
      </c>
      <c r="D16" s="1046" t="s">
        <v>34</v>
      </c>
      <c r="E16" s="1047"/>
      <c r="G16" s="830" t="s">
        <v>336</v>
      </c>
      <c r="H16" s="816" t="s">
        <v>35</v>
      </c>
      <c r="I16" s="816" t="s">
        <v>36</v>
      </c>
      <c r="J16" s="841" t="s">
        <v>37</v>
      </c>
    </row>
    <row r="17" spans="1:11" x14ac:dyDescent="0.2">
      <c r="A17" s="1030"/>
      <c r="B17" s="733" t="s">
        <v>254</v>
      </c>
      <c r="C17" s="1043"/>
      <c r="D17" s="1046"/>
      <c r="E17" s="1047"/>
      <c r="G17" s="831" t="s">
        <v>35</v>
      </c>
      <c r="H17" s="820">
        <v>0</v>
      </c>
      <c r="I17" s="820"/>
      <c r="J17" s="821"/>
    </row>
    <row r="18" spans="1:11" x14ac:dyDescent="0.2">
      <c r="A18" s="1030"/>
      <c r="B18" s="733" t="s">
        <v>98</v>
      </c>
      <c r="C18" s="1043" t="s">
        <v>34</v>
      </c>
      <c r="D18" s="118" t="s">
        <v>33</v>
      </c>
      <c r="E18" s="141" t="s">
        <v>33</v>
      </c>
      <c r="G18" s="832" t="s">
        <v>36</v>
      </c>
      <c r="H18" s="822">
        <f>C41/5</f>
        <v>0</v>
      </c>
      <c r="I18" s="823">
        <v>0</v>
      </c>
      <c r="J18" s="824"/>
    </row>
    <row r="19" spans="1:11" ht="17" thickBot="1" x14ac:dyDescent="0.25">
      <c r="A19" s="1030"/>
      <c r="B19" s="733" t="s">
        <v>99</v>
      </c>
      <c r="C19" s="1043"/>
      <c r="D19" s="118" t="s">
        <v>33</v>
      </c>
      <c r="E19" s="141" t="s">
        <v>33</v>
      </c>
      <c r="G19" s="834" t="s">
        <v>37</v>
      </c>
      <c r="H19" s="827">
        <f>D41/5</f>
        <v>0.2</v>
      </c>
      <c r="I19" s="827">
        <f>E41/5</f>
        <v>0.2</v>
      </c>
      <c r="J19" s="842">
        <v>0</v>
      </c>
    </row>
    <row r="20" spans="1:11" ht="17" thickBot="1" x14ac:dyDescent="0.25">
      <c r="A20" s="1030"/>
      <c r="B20" s="734" t="s">
        <v>23</v>
      </c>
      <c r="C20" s="194" t="s">
        <v>34</v>
      </c>
      <c r="D20" s="118" t="s">
        <v>34</v>
      </c>
      <c r="E20" s="141" t="s">
        <v>34</v>
      </c>
      <c r="G20" s="55"/>
      <c r="H20" s="823"/>
      <c r="I20" s="823"/>
      <c r="J20" s="823"/>
    </row>
    <row r="21" spans="1:11" ht="17" thickBot="1" x14ac:dyDescent="0.25">
      <c r="A21" s="1030"/>
      <c r="B21" s="732" t="s">
        <v>10</v>
      </c>
      <c r="C21" s="169"/>
      <c r="D21" s="172"/>
      <c r="E21" s="140"/>
      <c r="G21" s="835" t="s">
        <v>334</v>
      </c>
      <c r="H21" s="816" t="s">
        <v>35</v>
      </c>
      <c r="I21" s="816" t="s">
        <v>36</v>
      </c>
      <c r="J21" s="841" t="s">
        <v>37</v>
      </c>
    </row>
    <row r="22" spans="1:11" x14ac:dyDescent="0.2">
      <c r="A22" s="1030"/>
      <c r="B22" s="736" t="s">
        <v>11</v>
      </c>
      <c r="C22" s="170"/>
      <c r="D22" s="173"/>
      <c r="E22" s="141"/>
      <c r="G22" s="831" t="s">
        <v>35</v>
      </c>
      <c r="H22" s="820">
        <v>0</v>
      </c>
      <c r="I22" s="820"/>
      <c r="J22" s="821"/>
    </row>
    <row r="23" spans="1:11" ht="16" customHeight="1" thickBot="1" x14ac:dyDescent="0.25">
      <c r="A23" s="1031"/>
      <c r="B23" s="734" t="s">
        <v>18</v>
      </c>
      <c r="C23" s="171"/>
      <c r="D23" s="175"/>
      <c r="E23" s="143"/>
      <c r="F23" s="2"/>
      <c r="G23" s="832" t="s">
        <v>36</v>
      </c>
      <c r="H23" s="823">
        <f>C42/2</f>
        <v>0</v>
      </c>
      <c r="I23" s="823">
        <v>0</v>
      </c>
      <c r="J23" s="824"/>
    </row>
    <row r="24" spans="1:11" ht="17" thickBot="1" x14ac:dyDescent="0.25">
      <c r="A24" s="1032" t="s">
        <v>24</v>
      </c>
      <c r="B24" s="4" t="s">
        <v>100</v>
      </c>
      <c r="C24" s="144"/>
      <c r="D24" s="159"/>
      <c r="E24" s="145"/>
      <c r="F24" s="2"/>
      <c r="G24" s="834" t="s">
        <v>37</v>
      </c>
      <c r="H24" s="827">
        <f>D42/2</f>
        <v>0</v>
      </c>
      <c r="I24" s="827">
        <f>E42/2</f>
        <v>0</v>
      </c>
      <c r="J24" s="842">
        <v>0</v>
      </c>
    </row>
    <row r="25" spans="1:11" ht="17" thickBot="1" x14ac:dyDescent="0.25">
      <c r="A25" s="1034"/>
      <c r="B25" s="7" t="s">
        <v>27</v>
      </c>
      <c r="C25" s="125" t="s">
        <v>34</v>
      </c>
      <c r="D25" s="1046" t="s">
        <v>34</v>
      </c>
      <c r="E25" s="1047"/>
      <c r="F25" s="2"/>
      <c r="G25" s="55"/>
      <c r="H25" s="823"/>
      <c r="I25" s="823"/>
      <c r="J25" s="823"/>
    </row>
    <row r="26" spans="1:11" ht="17" thickBot="1" x14ac:dyDescent="0.25">
      <c r="A26" s="1034"/>
      <c r="B26" s="794" t="s">
        <v>101</v>
      </c>
      <c r="C26" s="146"/>
      <c r="D26" s="160"/>
      <c r="E26" s="147"/>
      <c r="G26" s="835" t="s">
        <v>338</v>
      </c>
      <c r="H26" s="816" t="s">
        <v>35</v>
      </c>
      <c r="I26" s="816" t="s">
        <v>36</v>
      </c>
      <c r="J26" s="841" t="s">
        <v>37</v>
      </c>
    </row>
    <row r="27" spans="1:11" ht="17" thickBot="1" x14ac:dyDescent="0.25">
      <c r="A27" s="1034"/>
      <c r="B27" s="795" t="s">
        <v>12</v>
      </c>
      <c r="C27" s="149" t="s">
        <v>34</v>
      </c>
      <c r="D27" s="161" t="s">
        <v>33</v>
      </c>
      <c r="E27" s="148" t="s">
        <v>33</v>
      </c>
      <c r="F27" s="3"/>
      <c r="G27" s="831" t="s">
        <v>35</v>
      </c>
      <c r="H27" s="820">
        <v>0</v>
      </c>
      <c r="I27" s="820"/>
      <c r="J27" s="821"/>
    </row>
    <row r="28" spans="1:11" ht="17" thickBot="1" x14ac:dyDescent="0.25">
      <c r="A28" s="1034"/>
      <c r="B28" s="800" t="s">
        <v>25</v>
      </c>
      <c r="C28" s="149"/>
      <c r="D28" s="162"/>
      <c r="E28" s="152"/>
      <c r="G28" s="832" t="s">
        <v>36</v>
      </c>
      <c r="H28" s="823">
        <f>C43/5</f>
        <v>0</v>
      </c>
      <c r="I28" s="823">
        <v>0</v>
      </c>
      <c r="J28" s="824"/>
    </row>
    <row r="29" spans="1:11" ht="17" thickBot="1" x14ac:dyDescent="0.25">
      <c r="A29" s="1032" t="s">
        <v>14</v>
      </c>
      <c r="B29" s="800" t="s">
        <v>14</v>
      </c>
      <c r="C29" s="1049" t="s">
        <v>34</v>
      </c>
      <c r="D29" s="1015" t="s">
        <v>34</v>
      </c>
      <c r="E29" s="1016"/>
      <c r="G29" s="834" t="s">
        <v>37</v>
      </c>
      <c r="H29" s="827">
        <f>D43/5</f>
        <v>0</v>
      </c>
      <c r="I29" s="827">
        <f>E43/5</f>
        <v>0</v>
      </c>
      <c r="J29" s="842">
        <v>0</v>
      </c>
    </row>
    <row r="30" spans="1:11" ht="17" thickBot="1" x14ac:dyDescent="0.25">
      <c r="A30" s="1033"/>
      <c r="B30" s="8" t="s">
        <v>15</v>
      </c>
      <c r="C30" s="1049"/>
      <c r="D30" s="1015"/>
      <c r="E30" s="1016"/>
      <c r="G30" s="55"/>
      <c r="H30" s="823"/>
      <c r="I30" s="823"/>
      <c r="J30" s="823"/>
    </row>
    <row r="31" spans="1:11" ht="17" thickBot="1" x14ac:dyDescent="0.25">
      <c r="A31" s="1029" t="s">
        <v>8</v>
      </c>
      <c r="B31" s="735" t="s">
        <v>9</v>
      </c>
      <c r="C31" s="163" t="s">
        <v>34</v>
      </c>
      <c r="D31" s="1044" t="s">
        <v>34</v>
      </c>
      <c r="E31" s="1045"/>
      <c r="G31" s="835" t="s">
        <v>342</v>
      </c>
      <c r="H31" s="816" t="s">
        <v>35</v>
      </c>
      <c r="I31" s="816" t="s">
        <v>36</v>
      </c>
      <c r="J31" s="841" t="s">
        <v>37</v>
      </c>
      <c r="K31" s="11"/>
    </row>
    <row r="32" spans="1:11" x14ac:dyDescent="0.2">
      <c r="A32" s="1030"/>
      <c r="B32" s="731" t="s">
        <v>19</v>
      </c>
      <c r="C32" s="125"/>
      <c r="D32" s="118"/>
      <c r="E32" s="141"/>
      <c r="G32" s="831" t="s">
        <v>35</v>
      </c>
      <c r="H32" s="820">
        <v>0</v>
      </c>
      <c r="I32" s="820"/>
      <c r="J32" s="821"/>
      <c r="K32" s="11"/>
    </row>
    <row r="33" spans="1:13" x14ac:dyDescent="0.2">
      <c r="A33" s="1030"/>
      <c r="B33" s="47" t="s">
        <v>20</v>
      </c>
      <c r="C33" s="1043" t="s">
        <v>34</v>
      </c>
      <c r="D33" s="1046" t="s">
        <v>34</v>
      </c>
      <c r="E33" s="1047"/>
      <c r="G33" s="832" t="s">
        <v>36</v>
      </c>
      <c r="H33" s="823">
        <f>C44/4</f>
        <v>0</v>
      </c>
      <c r="I33" s="823">
        <v>0</v>
      </c>
      <c r="J33" s="824"/>
      <c r="K33" s="11"/>
    </row>
    <row r="34" spans="1:13" ht="17" thickBot="1" x14ac:dyDescent="0.25">
      <c r="A34" s="1030"/>
      <c r="B34" s="7" t="s">
        <v>21</v>
      </c>
      <c r="C34" s="1043"/>
      <c r="D34" s="1046"/>
      <c r="E34" s="1047"/>
      <c r="G34" s="834" t="s">
        <v>37</v>
      </c>
      <c r="H34" s="827">
        <f>D44/4</f>
        <v>0</v>
      </c>
      <c r="I34" s="827">
        <f>E44/4</f>
        <v>0</v>
      </c>
      <c r="J34" s="842">
        <v>0</v>
      </c>
      <c r="K34" s="11"/>
    </row>
    <row r="35" spans="1:13" ht="17" thickBot="1" x14ac:dyDescent="0.25">
      <c r="A35" s="1031"/>
      <c r="B35" s="8" t="s">
        <v>13</v>
      </c>
      <c r="C35" s="164"/>
      <c r="D35" s="154"/>
      <c r="E35" s="165"/>
      <c r="G35" s="68"/>
      <c r="H35" s="760"/>
      <c r="I35" s="760"/>
      <c r="J35" s="760"/>
      <c r="K35" s="11"/>
    </row>
    <row r="36" spans="1:13" ht="21" thickTop="1" thickBot="1" x14ac:dyDescent="0.3">
      <c r="A36" s="799"/>
      <c r="C36" s="157" t="s">
        <v>36</v>
      </c>
      <c r="D36" s="1040" t="s">
        <v>37</v>
      </c>
      <c r="E36" s="1041"/>
      <c r="G36" s="55"/>
      <c r="H36" s="839"/>
      <c r="I36" s="839"/>
      <c r="J36" s="839"/>
      <c r="K36" s="11"/>
    </row>
    <row r="37" spans="1:13" ht="17" thickTop="1" x14ac:dyDescent="0.2">
      <c r="G37" s="55"/>
      <c r="H37" s="840"/>
      <c r="I37" s="840"/>
      <c r="J37" s="840"/>
      <c r="K37" s="11"/>
    </row>
    <row r="38" spans="1:13" x14ac:dyDescent="0.2">
      <c r="B38" s="804" t="s">
        <v>215</v>
      </c>
      <c r="C38" s="807">
        <v>2</v>
      </c>
      <c r="D38" s="807">
        <v>6</v>
      </c>
      <c r="E38" s="807">
        <v>6</v>
      </c>
      <c r="G38" s="843"/>
      <c r="H38" s="823"/>
      <c r="I38" s="823"/>
      <c r="J38" s="823"/>
      <c r="K38" s="11"/>
    </row>
    <row r="39" spans="1:13" x14ac:dyDescent="0.2">
      <c r="B39" s="804" t="s">
        <v>357</v>
      </c>
      <c r="C39" s="807">
        <v>0</v>
      </c>
      <c r="D39" s="807">
        <v>1</v>
      </c>
      <c r="E39" s="807">
        <v>1</v>
      </c>
      <c r="G39" s="55"/>
      <c r="H39" s="823"/>
      <c r="I39" s="823"/>
      <c r="J39" s="823"/>
      <c r="K39" s="11"/>
    </row>
    <row r="40" spans="1:13" x14ac:dyDescent="0.2">
      <c r="B40" s="804" t="s">
        <v>5</v>
      </c>
      <c r="C40" s="807">
        <v>2</v>
      </c>
      <c r="D40" s="807">
        <v>4</v>
      </c>
      <c r="E40" s="807">
        <v>4</v>
      </c>
      <c r="G40" s="55"/>
      <c r="H40" s="823"/>
      <c r="I40" s="823"/>
      <c r="J40" s="823"/>
      <c r="K40" s="11"/>
    </row>
    <row r="41" spans="1:13" s="17" customFormat="1" x14ac:dyDescent="0.2">
      <c r="A41" s="791"/>
      <c r="B41" s="804" t="s">
        <v>24</v>
      </c>
      <c r="C41" s="808">
        <v>0</v>
      </c>
      <c r="D41" s="808">
        <v>1</v>
      </c>
      <c r="E41" s="808">
        <v>1</v>
      </c>
      <c r="G41" s="55"/>
      <c r="H41" s="823"/>
      <c r="I41" s="823"/>
      <c r="J41" s="823"/>
      <c r="K41" s="3"/>
      <c r="L41"/>
      <c r="M41"/>
    </row>
    <row r="42" spans="1:13" s="17" customFormat="1" x14ac:dyDescent="0.2">
      <c r="A42" s="791"/>
      <c r="B42" s="804" t="s">
        <v>14</v>
      </c>
      <c r="C42" s="809">
        <v>0</v>
      </c>
      <c r="D42" s="809">
        <v>0</v>
      </c>
      <c r="E42" s="809">
        <v>0</v>
      </c>
      <c r="G42" s="24"/>
      <c r="H42" s="760"/>
      <c r="I42" s="760"/>
      <c r="J42" s="760"/>
      <c r="K42" s="3"/>
      <c r="L42"/>
      <c r="M42"/>
    </row>
    <row r="43" spans="1:13" x14ac:dyDescent="0.2">
      <c r="B43" s="804" t="s">
        <v>8</v>
      </c>
      <c r="C43" s="807">
        <v>0</v>
      </c>
      <c r="D43" s="807">
        <v>0</v>
      </c>
      <c r="E43" s="807">
        <v>0</v>
      </c>
      <c r="G43" s="24"/>
    </row>
    <row r="44" spans="1:13" x14ac:dyDescent="0.2">
      <c r="B44" s="804" t="s">
        <v>451</v>
      </c>
      <c r="C44" s="19">
        <v>0</v>
      </c>
      <c r="D44" s="19">
        <v>0</v>
      </c>
      <c r="E44" s="63">
        <v>0</v>
      </c>
      <c r="G44" s="24"/>
    </row>
    <row r="45" spans="1:13" x14ac:dyDescent="0.2">
      <c r="G45" s="24"/>
    </row>
    <row r="46" spans="1:13" x14ac:dyDescent="0.2">
      <c r="C46" s="931"/>
      <c r="D46" s="931"/>
      <c r="E46" s="931"/>
      <c r="G46" s="24"/>
    </row>
    <row r="47" spans="1:13" x14ac:dyDescent="0.2">
      <c r="G47" s="24"/>
    </row>
    <row r="48" spans="1:13" x14ac:dyDescent="0.2">
      <c r="G48" s="24"/>
    </row>
    <row r="49" spans="7:7" x14ac:dyDescent="0.2">
      <c r="G49" s="24"/>
    </row>
    <row r="50" spans="7:7" x14ac:dyDescent="0.2">
      <c r="G50" s="24"/>
    </row>
    <row r="51" spans="7:7" x14ac:dyDescent="0.2">
      <c r="G51" s="24"/>
    </row>
    <row r="52" spans="7:7" x14ac:dyDescent="0.2">
      <c r="G52" s="24"/>
    </row>
    <row r="53" spans="7:7" x14ac:dyDescent="0.2">
      <c r="G53" s="24"/>
    </row>
    <row r="54" spans="7:7" x14ac:dyDescent="0.2">
      <c r="G54" s="24"/>
    </row>
    <row r="55" spans="7:7" x14ac:dyDescent="0.2">
      <c r="G55" s="24"/>
    </row>
    <row r="56" spans="7:7" x14ac:dyDescent="0.2">
      <c r="G56" s="24"/>
    </row>
    <row r="57" spans="7:7" x14ac:dyDescent="0.2">
      <c r="G57" s="24"/>
    </row>
    <row r="58" spans="7:7" x14ac:dyDescent="0.2">
      <c r="G58" s="24"/>
    </row>
    <row r="59" spans="7:7" x14ac:dyDescent="0.2">
      <c r="G59" s="24"/>
    </row>
    <row r="60" spans="7:7" x14ac:dyDescent="0.2">
      <c r="G60" s="24"/>
    </row>
    <row r="61" spans="7:7" x14ac:dyDescent="0.2">
      <c r="G61" s="24"/>
    </row>
    <row r="62" spans="7:7" x14ac:dyDescent="0.2">
      <c r="G62" s="24"/>
    </row>
    <row r="63" spans="7:7" x14ac:dyDescent="0.2">
      <c r="G63" s="24"/>
    </row>
    <row r="64" spans="7:7" x14ac:dyDescent="0.2">
      <c r="G64" s="24"/>
    </row>
    <row r="65" spans="7:7" x14ac:dyDescent="0.2">
      <c r="G65" s="24"/>
    </row>
    <row r="66" spans="7:7" x14ac:dyDescent="0.2">
      <c r="G66" s="24"/>
    </row>
    <row r="67" spans="7:7" x14ac:dyDescent="0.2">
      <c r="G67" s="24"/>
    </row>
    <row r="68" spans="7:7" x14ac:dyDescent="0.2">
      <c r="G68" s="24"/>
    </row>
    <row r="69" spans="7:7" x14ac:dyDescent="0.2">
      <c r="G69" s="24"/>
    </row>
    <row r="70" spans="7:7" x14ac:dyDescent="0.2">
      <c r="G70" s="24"/>
    </row>
    <row r="71" spans="7:7" x14ac:dyDescent="0.2">
      <c r="G71" s="24"/>
    </row>
    <row r="72" spans="7:7" x14ac:dyDescent="0.2">
      <c r="G72" s="24"/>
    </row>
    <row r="73" spans="7:7" x14ac:dyDescent="0.2">
      <c r="G73" s="24"/>
    </row>
    <row r="74" spans="7:7" x14ac:dyDescent="0.2">
      <c r="G74" s="24"/>
    </row>
  </sheetData>
  <mergeCells count="21">
    <mergeCell ref="A10:A23"/>
    <mergeCell ref="A29:A30"/>
    <mergeCell ref="A24:A28"/>
    <mergeCell ref="A3:A9"/>
    <mergeCell ref="D31:E31"/>
    <mergeCell ref="A31:A35"/>
    <mergeCell ref="D1:E1"/>
    <mergeCell ref="D36:E36"/>
    <mergeCell ref="C3:C5"/>
    <mergeCell ref="D3:E5"/>
    <mergeCell ref="D7:E8"/>
    <mergeCell ref="D25:E25"/>
    <mergeCell ref="C7:C9"/>
    <mergeCell ref="C18:C19"/>
    <mergeCell ref="D10:E10"/>
    <mergeCell ref="C33:C34"/>
    <mergeCell ref="D33:E34"/>
    <mergeCell ref="C16:C17"/>
    <mergeCell ref="D16:E17"/>
    <mergeCell ref="C29:C30"/>
    <mergeCell ref="D29:E3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74"/>
  <sheetViews>
    <sheetView zoomScaleNormal="100" workbookViewId="0">
      <selection activeCell="P8" sqref="P8:S8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5" bestFit="1" customWidth="1"/>
    <col min="4" max="8" width="9.83203125" bestFit="1" customWidth="1"/>
    <col min="9" max="9" width="7.83203125" customWidth="1"/>
    <col min="10" max="10" width="5.33203125" style="803" bestFit="1" customWidth="1"/>
    <col min="11" max="13" width="4.6640625" style="22" bestFit="1" customWidth="1"/>
    <col min="14" max="14" width="5.1640625" style="22" bestFit="1" customWidth="1"/>
    <col min="16" max="17" width="4.6640625" bestFit="1" customWidth="1"/>
    <col min="18" max="18" width="6.33203125" bestFit="1" customWidth="1"/>
    <col min="19" max="19" width="8.33203125" bestFit="1" customWidth="1"/>
  </cols>
  <sheetData>
    <row r="1" spans="1:19" ht="21" thickTop="1" thickBot="1" x14ac:dyDescent="0.25">
      <c r="C1" s="502" t="s">
        <v>64</v>
      </c>
      <c r="D1" s="1100" t="s">
        <v>65</v>
      </c>
      <c r="E1" s="1100"/>
      <c r="F1" s="1107" t="s">
        <v>66</v>
      </c>
      <c r="G1" s="1100"/>
      <c r="H1" s="1108"/>
      <c r="J1" s="830" t="s">
        <v>215</v>
      </c>
      <c r="K1" s="816" t="s">
        <v>63</v>
      </c>
      <c r="L1" s="816" t="s">
        <v>64</v>
      </c>
      <c r="M1" s="816" t="s">
        <v>65</v>
      </c>
      <c r="N1" s="810" t="s">
        <v>66</v>
      </c>
      <c r="P1" s="791" t="s">
        <v>443</v>
      </c>
      <c r="Q1" s="791" t="s">
        <v>442</v>
      </c>
      <c r="R1" s="791" t="s">
        <v>444</v>
      </c>
      <c r="S1" s="791" t="s">
        <v>445</v>
      </c>
    </row>
    <row r="2" spans="1:19" ht="18" thickTop="1" thickBot="1" x14ac:dyDescent="0.25">
      <c r="C2" s="508" t="s">
        <v>216</v>
      </c>
      <c r="D2" s="509" t="s">
        <v>217</v>
      </c>
      <c r="E2" s="510" t="s">
        <v>218</v>
      </c>
      <c r="F2" s="511" t="s">
        <v>219</v>
      </c>
      <c r="G2" s="510" t="s">
        <v>220</v>
      </c>
      <c r="H2" s="512" t="s">
        <v>221</v>
      </c>
      <c r="J2" s="835" t="s">
        <v>63</v>
      </c>
      <c r="K2" s="820">
        <v>0</v>
      </c>
      <c r="L2" s="820"/>
      <c r="M2" s="820"/>
      <c r="N2" s="821"/>
      <c r="P2" s="907">
        <f>MIN(K3:K5,L4:L5,M5)</f>
        <v>0.1891891891891892</v>
      </c>
      <c r="Q2" s="907">
        <f>MAX(K3:K5,L4:L5,M5)</f>
        <v>0.21621621621621623</v>
      </c>
      <c r="R2" s="907">
        <f>AVERAGE(K3:K5,L4:L5,M5)</f>
        <v>0.20270270270270274</v>
      </c>
      <c r="S2" s="907">
        <f>MEDIAN(K3:K5,L4:L5,M5)</f>
        <v>0.20270270270270271</v>
      </c>
    </row>
    <row r="3" spans="1:19" x14ac:dyDescent="0.2">
      <c r="A3" s="1029" t="s">
        <v>357</v>
      </c>
      <c r="B3" s="792" t="s">
        <v>22</v>
      </c>
      <c r="C3" s="1035" t="s">
        <v>34</v>
      </c>
      <c r="D3" s="1027" t="s">
        <v>34</v>
      </c>
      <c r="E3" s="1027"/>
      <c r="F3" s="1026" t="s">
        <v>34</v>
      </c>
      <c r="G3" s="1027"/>
      <c r="H3" s="1028"/>
      <c r="J3" s="845" t="s">
        <v>64</v>
      </c>
      <c r="K3" s="822">
        <f>C38/37</f>
        <v>0.1891891891891892</v>
      </c>
      <c r="L3" s="823">
        <v>0</v>
      </c>
      <c r="M3" s="823"/>
      <c r="N3" s="824"/>
      <c r="P3" s="907">
        <f>MIN(K9:K11,L10:L11,M11)</f>
        <v>0</v>
      </c>
      <c r="Q3" s="907">
        <f>MAX(K9:K11,L10:L11,M11)</f>
        <v>0</v>
      </c>
      <c r="R3" s="907">
        <f>AVERAGE(K9:K11,L10:L11,M11)</f>
        <v>0</v>
      </c>
      <c r="S3" s="907">
        <f>MEDIAN(K9:K11,L10:L11,M11)</f>
        <v>0</v>
      </c>
    </row>
    <row r="4" spans="1:19" x14ac:dyDescent="0.2">
      <c r="A4" s="1030"/>
      <c r="B4" s="865" t="s">
        <v>0</v>
      </c>
      <c r="C4" s="1036"/>
      <c r="D4" s="1020"/>
      <c r="E4" s="1020"/>
      <c r="F4" s="1021"/>
      <c r="G4" s="1020"/>
      <c r="H4" s="1022"/>
      <c r="J4" s="846" t="s">
        <v>65</v>
      </c>
      <c r="K4" s="823">
        <f>D38/37</f>
        <v>0.21621621621621623</v>
      </c>
      <c r="L4" s="822">
        <f>E38/37</f>
        <v>0.1891891891891892</v>
      </c>
      <c r="M4" s="823">
        <v>0</v>
      </c>
      <c r="N4" s="824"/>
      <c r="P4" s="907">
        <f>MIN(K15:K17,L16:L17,M17)</f>
        <v>0.23076923076923078</v>
      </c>
      <c r="Q4" s="907">
        <f>MAX(K15:K17,L16:L17,M17)</f>
        <v>0.23076923076923078</v>
      </c>
      <c r="R4" s="907">
        <f>AVERAGE(K15:K17,L16:L17,M17)</f>
        <v>0.23076923076923081</v>
      </c>
      <c r="S4" s="907">
        <f>MEDIAN(K15:K17,L16:L17,M17)</f>
        <v>0.23076923076923078</v>
      </c>
    </row>
    <row r="5" spans="1:19" ht="17" thickBot="1" x14ac:dyDescent="0.25">
      <c r="A5" s="1030"/>
      <c r="B5" s="865" t="s">
        <v>1</v>
      </c>
      <c r="C5" s="451"/>
      <c r="D5" s="432"/>
      <c r="E5" s="387"/>
      <c r="F5" s="121"/>
      <c r="G5" s="432"/>
      <c r="H5" s="388"/>
      <c r="J5" s="847" t="s">
        <v>66</v>
      </c>
      <c r="K5" s="827">
        <f>F38/37</f>
        <v>0.21621621621621623</v>
      </c>
      <c r="L5" s="827">
        <f>G38/37</f>
        <v>0.21621621621621623</v>
      </c>
      <c r="M5" s="829">
        <f>H38/37</f>
        <v>0.1891891891891892</v>
      </c>
      <c r="N5" s="842">
        <v>0</v>
      </c>
      <c r="P5" s="907">
        <f>MIN(K21:K23,L22:L23,M23)</f>
        <v>0</v>
      </c>
      <c r="Q5" s="907">
        <f>MAX(K21:K23,L22:L23,M23)</f>
        <v>0</v>
      </c>
      <c r="R5" s="907">
        <f>AVERAGE(K21:K23,L22:L23,M23)</f>
        <v>0</v>
      </c>
      <c r="S5" s="907">
        <f>MEDIAN(K21:K23,L22:L23,M23)</f>
        <v>0</v>
      </c>
    </row>
    <row r="6" spans="1:19" ht="17" thickBot="1" x14ac:dyDescent="0.25">
      <c r="A6" s="1030"/>
      <c r="B6" s="865" t="s">
        <v>2</v>
      </c>
      <c r="C6" s="451"/>
      <c r="D6" s="432"/>
      <c r="E6" s="387"/>
      <c r="F6" s="121"/>
      <c r="G6" s="432"/>
      <c r="H6" s="388"/>
      <c r="J6" s="869"/>
      <c r="K6" s="823"/>
      <c r="L6" s="823"/>
      <c r="M6" s="823"/>
      <c r="N6" s="823"/>
      <c r="P6" s="907">
        <f>MIN(K27:K29,L28:L29,M29)</f>
        <v>0</v>
      </c>
      <c r="Q6" s="907">
        <f>MAX(K27:K29,L28:L29,M29)</f>
        <v>0</v>
      </c>
      <c r="R6" s="907">
        <f>AVERAGE(K27:K29,L28:L29,M29)</f>
        <v>0</v>
      </c>
      <c r="S6" s="907">
        <f>MEDIAN(K27:K29,L28:L29,M29)</f>
        <v>0</v>
      </c>
    </row>
    <row r="7" spans="1:19" ht="17" thickBot="1" x14ac:dyDescent="0.25">
      <c r="A7" s="1030"/>
      <c r="B7" s="865" t="s">
        <v>3</v>
      </c>
      <c r="C7" s="1036" t="s">
        <v>34</v>
      </c>
      <c r="D7" s="1020" t="s">
        <v>34</v>
      </c>
      <c r="E7" s="1020"/>
      <c r="F7" s="1021" t="s">
        <v>34</v>
      </c>
      <c r="G7" s="1020"/>
      <c r="H7" s="1022"/>
      <c r="J7" s="835" t="s">
        <v>339</v>
      </c>
      <c r="K7" s="844" t="s">
        <v>63</v>
      </c>
      <c r="L7" s="844" t="s">
        <v>64</v>
      </c>
      <c r="M7" s="844" t="s">
        <v>65</v>
      </c>
      <c r="N7" s="813" t="s">
        <v>66</v>
      </c>
      <c r="P7" s="907">
        <f>MIN(K33:K35,L34:L35,M35)</f>
        <v>0.2</v>
      </c>
      <c r="Q7" s="907">
        <f>MAX(K33:K35,L34:L35,M35)</f>
        <v>0.4</v>
      </c>
      <c r="R7" s="907">
        <f>AVERAGE(K33:K35,L34:L35,M35)</f>
        <v>0.3</v>
      </c>
      <c r="S7" s="907">
        <f>MEDIAN(K33:K35,L34:L35,M35)</f>
        <v>0.30000000000000004</v>
      </c>
    </row>
    <row r="8" spans="1:19" x14ac:dyDescent="0.2">
      <c r="A8" s="1030"/>
      <c r="B8" s="796" t="s">
        <v>4</v>
      </c>
      <c r="C8" s="1036"/>
      <c r="D8" s="1020"/>
      <c r="E8" s="1020"/>
      <c r="F8" s="1021"/>
      <c r="G8" s="1020"/>
      <c r="H8" s="1022"/>
      <c r="J8" s="835" t="s">
        <v>63</v>
      </c>
      <c r="K8" s="820">
        <v>0</v>
      </c>
      <c r="L8" s="820"/>
      <c r="M8" s="820"/>
      <c r="N8" s="821"/>
      <c r="P8" s="907">
        <f>MIN(K39:K41,L40:L41,M41)</f>
        <v>0.75</v>
      </c>
      <c r="Q8" s="907">
        <f>MAX(K39:K41,L40:L41,M41)</f>
        <v>0.75</v>
      </c>
      <c r="R8" s="907">
        <f>AVERAGE(K39:K41,L40:L41,M41)</f>
        <v>0.75</v>
      </c>
      <c r="S8" s="907">
        <f>MEDIAN(K39:K41,L40:L41,M41)</f>
        <v>0.75</v>
      </c>
    </row>
    <row r="9" spans="1:19" ht="17" thickBot="1" x14ac:dyDescent="0.25">
      <c r="A9" s="1031"/>
      <c r="B9" s="793" t="s">
        <v>123</v>
      </c>
      <c r="C9" s="1109"/>
      <c r="D9" s="1024"/>
      <c r="E9" s="1024"/>
      <c r="F9" s="1110"/>
      <c r="G9" s="1111"/>
      <c r="H9" s="1112"/>
      <c r="J9" s="845" t="s">
        <v>64</v>
      </c>
      <c r="K9" s="823">
        <f>C39/10</f>
        <v>0</v>
      </c>
      <c r="L9" s="823">
        <v>0</v>
      </c>
      <c r="M9" s="823"/>
      <c r="N9" s="824"/>
    </row>
    <row r="10" spans="1:19" x14ac:dyDescent="0.2">
      <c r="A10" s="1029" t="s">
        <v>5</v>
      </c>
      <c r="B10" s="771" t="s">
        <v>6</v>
      </c>
      <c r="C10" s="704"/>
      <c r="D10" s="705"/>
      <c r="E10" s="707"/>
      <c r="F10" s="708"/>
      <c r="G10" s="709"/>
      <c r="H10" s="706"/>
      <c r="J10" s="846" t="s">
        <v>65</v>
      </c>
      <c r="K10" s="823">
        <f>D39/10</f>
        <v>0</v>
      </c>
      <c r="L10" s="823">
        <f>E39/10</f>
        <v>0</v>
      </c>
      <c r="M10" s="823">
        <v>0</v>
      </c>
      <c r="N10" s="824"/>
    </row>
    <row r="11" spans="1:19" ht="17" thickBot="1" x14ac:dyDescent="0.25">
      <c r="A11" s="1030"/>
      <c r="B11" s="733" t="s">
        <v>7</v>
      </c>
      <c r="C11" s="1036" t="s">
        <v>34</v>
      </c>
      <c r="D11" s="1021" t="s">
        <v>34</v>
      </c>
      <c r="E11" s="1090"/>
      <c r="F11" s="1101" t="s">
        <v>34</v>
      </c>
      <c r="G11" s="1102"/>
      <c r="H11" s="1022"/>
      <c r="J11" s="847" t="s">
        <v>66</v>
      </c>
      <c r="K11" s="827">
        <f>F39/10</f>
        <v>0</v>
      </c>
      <c r="L11" s="827">
        <f>G39/10</f>
        <v>0</v>
      </c>
      <c r="M11" s="827">
        <f>H39/10</f>
        <v>0</v>
      </c>
      <c r="N11" s="842">
        <v>0</v>
      </c>
    </row>
    <row r="12" spans="1:19" ht="17" thickBot="1" x14ac:dyDescent="0.25">
      <c r="A12" s="1030"/>
      <c r="B12" s="733" t="s">
        <v>16</v>
      </c>
      <c r="C12" s="1036"/>
      <c r="D12" s="1021"/>
      <c r="E12" s="1090"/>
      <c r="F12" s="1101"/>
      <c r="G12" s="1102"/>
      <c r="H12" s="1022"/>
      <c r="J12" s="869"/>
      <c r="K12" s="823"/>
      <c r="L12" s="823"/>
      <c r="M12" s="823"/>
      <c r="N12" s="823"/>
    </row>
    <row r="13" spans="1:19" ht="17" thickBot="1" x14ac:dyDescent="0.25">
      <c r="A13" s="1030"/>
      <c r="B13" s="733" t="s">
        <v>26</v>
      </c>
      <c r="C13" s="1036"/>
      <c r="D13" s="1021"/>
      <c r="E13" s="1090"/>
      <c r="F13" s="1101"/>
      <c r="G13" s="1102"/>
      <c r="H13" s="1022"/>
      <c r="J13" s="830" t="s">
        <v>337</v>
      </c>
      <c r="K13" s="844" t="s">
        <v>63</v>
      </c>
      <c r="L13" s="844" t="s">
        <v>64</v>
      </c>
      <c r="M13" s="844" t="s">
        <v>65</v>
      </c>
      <c r="N13" s="813" t="s">
        <v>66</v>
      </c>
    </row>
    <row r="14" spans="1:19" x14ac:dyDescent="0.2">
      <c r="A14" s="1030"/>
      <c r="B14" s="733" t="s">
        <v>316</v>
      </c>
      <c r="C14" s="685"/>
      <c r="D14" s="229"/>
      <c r="E14" s="233"/>
      <c r="F14" s="231"/>
      <c r="G14" s="39"/>
      <c r="H14" s="230"/>
      <c r="J14" s="835" t="s">
        <v>63</v>
      </c>
      <c r="K14" s="820">
        <v>0</v>
      </c>
      <c r="L14" s="820"/>
      <c r="M14" s="820"/>
      <c r="N14" s="821"/>
    </row>
    <row r="15" spans="1:19" x14ac:dyDescent="0.2">
      <c r="A15" s="1030"/>
      <c r="B15" s="733" t="s">
        <v>17</v>
      </c>
      <c r="C15" s="1036" t="s">
        <v>34</v>
      </c>
      <c r="D15" s="1021" t="s">
        <v>34</v>
      </c>
      <c r="E15" s="1022"/>
      <c r="F15" s="1021" t="s">
        <v>34</v>
      </c>
      <c r="G15" s="1020"/>
      <c r="H15" s="1022"/>
      <c r="J15" s="845" t="s">
        <v>64</v>
      </c>
      <c r="K15" s="822">
        <f>C40/13</f>
        <v>0.23076923076923078</v>
      </c>
      <c r="L15" s="823">
        <v>0</v>
      </c>
      <c r="M15" s="823"/>
      <c r="N15" s="824"/>
    </row>
    <row r="16" spans="1:19" x14ac:dyDescent="0.2">
      <c r="A16" s="1030"/>
      <c r="B16" s="733" t="s">
        <v>253</v>
      </c>
      <c r="C16" s="1036"/>
      <c r="D16" s="1021"/>
      <c r="E16" s="1022"/>
      <c r="F16" s="1021"/>
      <c r="G16" s="1020"/>
      <c r="H16" s="1022"/>
      <c r="J16" s="846" t="s">
        <v>65</v>
      </c>
      <c r="K16" s="822">
        <f>D40/13</f>
        <v>0.23076923076923078</v>
      </c>
      <c r="L16" s="822">
        <f>E40/13</f>
        <v>0.23076923076923078</v>
      </c>
      <c r="M16" s="823">
        <v>0</v>
      </c>
      <c r="N16" s="824"/>
    </row>
    <row r="17" spans="1:14" ht="17" thickBot="1" x14ac:dyDescent="0.25">
      <c r="A17" s="1030"/>
      <c r="B17" s="733" t="s">
        <v>254</v>
      </c>
      <c r="C17" s="1036"/>
      <c r="D17" s="1021"/>
      <c r="E17" s="1022"/>
      <c r="F17" s="1021"/>
      <c r="G17" s="1020"/>
      <c r="H17" s="1022"/>
      <c r="J17" s="847" t="s">
        <v>66</v>
      </c>
      <c r="K17" s="829">
        <f>F40/13</f>
        <v>0.23076923076923078</v>
      </c>
      <c r="L17" s="829">
        <f>G40/13</f>
        <v>0.23076923076923078</v>
      </c>
      <c r="M17" s="829">
        <f>H40/13</f>
        <v>0.23076923076923078</v>
      </c>
      <c r="N17" s="842">
        <v>0</v>
      </c>
    </row>
    <row r="18" spans="1:14" ht="17" thickBot="1" x14ac:dyDescent="0.25">
      <c r="A18" s="1030"/>
      <c r="B18" s="733" t="s">
        <v>98</v>
      </c>
      <c r="C18" s="451"/>
      <c r="D18" s="432"/>
      <c r="E18" s="387"/>
      <c r="F18" s="121"/>
      <c r="G18" s="432"/>
      <c r="H18" s="388"/>
      <c r="J18" s="869"/>
      <c r="K18" s="823"/>
      <c r="L18" s="823"/>
      <c r="M18" s="823"/>
      <c r="N18" s="823"/>
    </row>
    <row r="19" spans="1:14" ht="17" thickBot="1" x14ac:dyDescent="0.25">
      <c r="A19" s="1030"/>
      <c r="B19" s="733" t="s">
        <v>99</v>
      </c>
      <c r="C19" s="451" t="s">
        <v>33</v>
      </c>
      <c r="D19" s="432" t="s">
        <v>33</v>
      </c>
      <c r="E19" s="387" t="s">
        <v>33</v>
      </c>
      <c r="F19" s="121" t="s">
        <v>33</v>
      </c>
      <c r="G19" s="432" t="s">
        <v>33</v>
      </c>
      <c r="H19" s="388" t="s">
        <v>33</v>
      </c>
      <c r="J19" s="835" t="s">
        <v>336</v>
      </c>
      <c r="K19" s="844" t="s">
        <v>63</v>
      </c>
      <c r="L19" s="844" t="s">
        <v>64</v>
      </c>
      <c r="M19" s="844" t="s">
        <v>65</v>
      </c>
      <c r="N19" s="813" t="s">
        <v>66</v>
      </c>
    </row>
    <row r="20" spans="1:14" ht="17" thickBot="1" x14ac:dyDescent="0.25">
      <c r="A20" s="1030"/>
      <c r="B20" s="734" t="s">
        <v>23</v>
      </c>
      <c r="C20" s="454"/>
      <c r="D20" s="434"/>
      <c r="E20" s="390"/>
      <c r="F20" s="232"/>
      <c r="G20" s="434"/>
      <c r="H20" s="391"/>
      <c r="J20" s="835" t="s">
        <v>63</v>
      </c>
      <c r="K20" s="820">
        <v>0</v>
      </c>
      <c r="L20" s="820"/>
      <c r="M20" s="820"/>
      <c r="N20" s="821"/>
    </row>
    <row r="21" spans="1:14" x14ac:dyDescent="0.2">
      <c r="A21" s="1030"/>
      <c r="B21" s="732" t="s">
        <v>10</v>
      </c>
      <c r="C21" s="1035" t="s">
        <v>34</v>
      </c>
      <c r="D21" s="1027" t="s">
        <v>34</v>
      </c>
      <c r="E21" s="1027"/>
      <c r="F21" s="1026" t="s">
        <v>34</v>
      </c>
      <c r="G21" s="1027"/>
      <c r="H21" s="1028"/>
      <c r="J21" s="845" t="s">
        <v>64</v>
      </c>
      <c r="K21" s="823">
        <f>C41/5</f>
        <v>0</v>
      </c>
      <c r="L21" s="823">
        <v>0</v>
      </c>
      <c r="M21" s="823"/>
      <c r="N21" s="824"/>
    </row>
    <row r="22" spans="1:14" x14ac:dyDescent="0.2">
      <c r="A22" s="1030"/>
      <c r="B22" s="736" t="s">
        <v>11</v>
      </c>
      <c r="C22" s="1036"/>
      <c r="D22" s="1020"/>
      <c r="E22" s="1020"/>
      <c r="F22" s="1021"/>
      <c r="G22" s="1020"/>
      <c r="H22" s="1022"/>
      <c r="J22" s="846" t="s">
        <v>65</v>
      </c>
      <c r="K22" s="823">
        <f>D41/5</f>
        <v>0</v>
      </c>
      <c r="L22" s="823">
        <f>E41/5</f>
        <v>0</v>
      </c>
      <c r="M22" s="823">
        <v>0</v>
      </c>
      <c r="N22" s="824"/>
    </row>
    <row r="23" spans="1:14" ht="17" thickBot="1" x14ac:dyDescent="0.25">
      <c r="A23" s="1031"/>
      <c r="B23" s="734" t="s">
        <v>18</v>
      </c>
      <c r="C23" s="1109"/>
      <c r="D23" s="1111"/>
      <c r="E23" s="1111"/>
      <c r="F23" s="1110"/>
      <c r="G23" s="1111"/>
      <c r="H23" s="1112"/>
      <c r="J23" s="847" t="s">
        <v>66</v>
      </c>
      <c r="K23" s="827">
        <f>F41/5</f>
        <v>0</v>
      </c>
      <c r="L23" s="827">
        <f>G41/5</f>
        <v>0</v>
      </c>
      <c r="M23" s="827">
        <f>H41/5</f>
        <v>0</v>
      </c>
      <c r="N23" s="842">
        <v>0</v>
      </c>
    </row>
    <row r="24" spans="1:14" ht="17" thickBot="1" x14ac:dyDescent="0.25">
      <c r="A24" s="1032" t="s">
        <v>24</v>
      </c>
      <c r="B24" s="4" t="s">
        <v>100</v>
      </c>
      <c r="C24" s="451"/>
      <c r="D24" s="432"/>
      <c r="E24" s="387"/>
      <c r="F24" s="121"/>
      <c r="G24" s="432"/>
      <c r="H24" s="388"/>
      <c r="J24" s="869"/>
      <c r="K24" s="823"/>
      <c r="L24" s="823"/>
      <c r="M24" s="823"/>
      <c r="N24" s="823"/>
    </row>
    <row r="25" spans="1:14" ht="17" thickBot="1" x14ac:dyDescent="0.25">
      <c r="A25" s="1034"/>
      <c r="B25" s="7" t="s">
        <v>27</v>
      </c>
      <c r="C25" s="1036" t="s">
        <v>34</v>
      </c>
      <c r="D25" s="1020" t="s">
        <v>34</v>
      </c>
      <c r="E25" s="1020"/>
      <c r="F25" s="1021" t="s">
        <v>34</v>
      </c>
      <c r="G25" s="1020"/>
      <c r="H25" s="1022"/>
      <c r="I25" s="3"/>
      <c r="J25" s="835" t="s">
        <v>334</v>
      </c>
      <c r="K25" s="844" t="s">
        <v>63</v>
      </c>
      <c r="L25" s="844" t="s">
        <v>64</v>
      </c>
      <c r="M25" s="844" t="s">
        <v>65</v>
      </c>
      <c r="N25" s="813" t="s">
        <v>66</v>
      </c>
    </row>
    <row r="26" spans="1:14" ht="17" thickBot="1" x14ac:dyDescent="0.25">
      <c r="A26" s="1034"/>
      <c r="B26" s="794" t="s">
        <v>101</v>
      </c>
      <c r="C26" s="1109"/>
      <c r="D26" s="1111"/>
      <c r="E26" s="1111"/>
      <c r="F26" s="1110"/>
      <c r="G26" s="1111"/>
      <c r="H26" s="1112"/>
      <c r="J26" s="835" t="s">
        <v>63</v>
      </c>
      <c r="K26" s="820">
        <v>0</v>
      </c>
      <c r="L26" s="820"/>
      <c r="M26" s="820"/>
      <c r="N26" s="821"/>
    </row>
    <row r="27" spans="1:14" ht="17" thickBot="1" x14ac:dyDescent="0.25">
      <c r="A27" s="1034"/>
      <c r="B27" s="795" t="s">
        <v>12</v>
      </c>
      <c r="C27" s="454" t="s">
        <v>34</v>
      </c>
      <c r="D27" s="1104" t="s">
        <v>34</v>
      </c>
      <c r="E27" s="1104"/>
      <c r="F27" s="1103" t="s">
        <v>34</v>
      </c>
      <c r="G27" s="1104"/>
      <c r="H27" s="1105"/>
      <c r="J27" s="845" t="s">
        <v>64</v>
      </c>
      <c r="K27" s="823">
        <f>C42/2</f>
        <v>0</v>
      </c>
      <c r="L27" s="823">
        <v>0</v>
      </c>
      <c r="M27" s="823"/>
      <c r="N27" s="824"/>
    </row>
    <row r="28" spans="1:14" ht="17" thickBot="1" x14ac:dyDescent="0.25">
      <c r="A28" s="1034"/>
      <c r="B28" s="800" t="s">
        <v>25</v>
      </c>
      <c r="C28" s="454" t="s">
        <v>34</v>
      </c>
      <c r="D28" s="1074" t="s">
        <v>34</v>
      </c>
      <c r="E28" s="1074"/>
      <c r="F28" s="1078" t="s">
        <v>34</v>
      </c>
      <c r="G28" s="1074"/>
      <c r="H28" s="1106"/>
      <c r="J28" s="846" t="s">
        <v>65</v>
      </c>
      <c r="K28" s="823">
        <f>D42/2</f>
        <v>0</v>
      </c>
      <c r="L28" s="823">
        <f>E42/2</f>
        <v>0</v>
      </c>
      <c r="M28" s="823">
        <v>0</v>
      </c>
      <c r="N28" s="824"/>
    </row>
    <row r="29" spans="1:14" ht="17" thickBot="1" x14ac:dyDescent="0.25">
      <c r="A29" s="1032" t="s">
        <v>14</v>
      </c>
      <c r="B29" s="797" t="s">
        <v>14</v>
      </c>
      <c r="C29" s="748" t="s">
        <v>34</v>
      </c>
      <c r="D29" s="1026" t="s">
        <v>34</v>
      </c>
      <c r="E29" s="1028"/>
      <c r="F29" s="1026" t="s">
        <v>34</v>
      </c>
      <c r="G29" s="1027"/>
      <c r="H29" s="1028"/>
      <c r="J29" s="847" t="s">
        <v>66</v>
      </c>
      <c r="K29" s="827">
        <f>F42/2</f>
        <v>0</v>
      </c>
      <c r="L29" s="827">
        <f>G42/2</f>
        <v>0</v>
      </c>
      <c r="M29" s="827">
        <f>H42/2</f>
        <v>0</v>
      </c>
      <c r="N29" s="842">
        <v>0</v>
      </c>
    </row>
    <row r="30" spans="1:14" ht="17" thickBot="1" x14ac:dyDescent="0.25">
      <c r="A30" s="1033"/>
      <c r="B30" s="798" t="s">
        <v>15</v>
      </c>
      <c r="C30" s="750"/>
      <c r="D30" s="784"/>
      <c r="E30" s="752"/>
      <c r="F30" s="789"/>
      <c r="G30" s="784"/>
      <c r="H30" s="751"/>
      <c r="J30" s="869"/>
      <c r="K30" s="823"/>
      <c r="L30" s="823"/>
      <c r="M30" s="823"/>
      <c r="N30" s="823"/>
    </row>
    <row r="31" spans="1:14" ht="17" thickBot="1" x14ac:dyDescent="0.25">
      <c r="A31" s="1029" t="s">
        <v>8</v>
      </c>
      <c r="B31" s="731" t="s">
        <v>9</v>
      </c>
      <c r="C31" s="451" t="s">
        <v>34</v>
      </c>
      <c r="D31" s="432" t="s">
        <v>33</v>
      </c>
      <c r="E31" s="740" t="s">
        <v>33</v>
      </c>
      <c r="F31" s="780" t="s">
        <v>33</v>
      </c>
      <c r="G31" s="790" t="s">
        <v>33</v>
      </c>
      <c r="H31" s="742" t="s">
        <v>34</v>
      </c>
      <c r="J31" s="830" t="s">
        <v>338</v>
      </c>
      <c r="K31" s="844" t="s">
        <v>63</v>
      </c>
      <c r="L31" s="844" t="s">
        <v>64</v>
      </c>
      <c r="M31" s="844" t="s">
        <v>65</v>
      </c>
      <c r="N31" s="813" t="s">
        <v>66</v>
      </c>
    </row>
    <row r="32" spans="1:14" x14ac:dyDescent="0.2">
      <c r="A32" s="1030"/>
      <c r="B32" s="731" t="s">
        <v>19</v>
      </c>
      <c r="C32" s="451" t="s">
        <v>33</v>
      </c>
      <c r="D32" s="432" t="s">
        <v>33</v>
      </c>
      <c r="E32" s="387" t="s">
        <v>34</v>
      </c>
      <c r="F32" s="121" t="s">
        <v>33</v>
      </c>
      <c r="G32" s="432" t="s">
        <v>33</v>
      </c>
      <c r="H32" s="388" t="s">
        <v>33</v>
      </c>
      <c r="I32" s="3"/>
      <c r="J32" s="835" t="s">
        <v>63</v>
      </c>
      <c r="K32" s="820">
        <v>0</v>
      </c>
      <c r="L32" s="820"/>
      <c r="M32" s="820"/>
      <c r="N32" s="821"/>
    </row>
    <row r="33" spans="1:14" x14ac:dyDescent="0.2">
      <c r="A33" s="1030"/>
      <c r="B33" s="47" t="s">
        <v>20</v>
      </c>
      <c r="C33" s="451" t="s">
        <v>34</v>
      </c>
      <c r="D33" s="1021" t="s">
        <v>34</v>
      </c>
      <c r="E33" s="1022"/>
      <c r="F33" s="1021" t="s">
        <v>34</v>
      </c>
      <c r="G33" s="1020"/>
      <c r="H33" s="1022"/>
      <c r="J33" s="845" t="s">
        <v>64</v>
      </c>
      <c r="K33" s="822">
        <f>C43/5</f>
        <v>0.2</v>
      </c>
      <c r="L33" s="823">
        <v>0</v>
      </c>
      <c r="M33" s="823"/>
      <c r="N33" s="824"/>
    </row>
    <row r="34" spans="1:14" x14ac:dyDescent="0.2">
      <c r="A34" s="1030"/>
      <c r="B34" s="7" t="s">
        <v>21</v>
      </c>
      <c r="C34" s="451"/>
      <c r="D34" s="432"/>
      <c r="E34" s="387"/>
      <c r="F34" s="121"/>
      <c r="G34" s="432"/>
      <c r="H34" s="388"/>
      <c r="J34" s="846" t="s">
        <v>65</v>
      </c>
      <c r="K34" s="823">
        <f>D43/5</f>
        <v>0.4</v>
      </c>
      <c r="L34" s="822">
        <f>E43/5</f>
        <v>0.2</v>
      </c>
      <c r="M34" s="823">
        <v>0</v>
      </c>
      <c r="N34" s="824"/>
    </row>
    <row r="35" spans="1:14" ht="17" thickBot="1" x14ac:dyDescent="0.25">
      <c r="A35" s="1031"/>
      <c r="B35" s="8" t="s">
        <v>13</v>
      </c>
      <c r="C35" s="451" t="s">
        <v>34</v>
      </c>
      <c r="D35" s="1024" t="s">
        <v>34</v>
      </c>
      <c r="E35" s="1024"/>
      <c r="F35" s="1023" t="s">
        <v>34</v>
      </c>
      <c r="G35" s="1024"/>
      <c r="H35" s="1025"/>
      <c r="J35" s="847" t="s">
        <v>66</v>
      </c>
      <c r="K35" s="827">
        <f>F43/5</f>
        <v>0.4</v>
      </c>
      <c r="L35" s="827">
        <f>G43/5</f>
        <v>0.4</v>
      </c>
      <c r="M35" s="829">
        <f>H43/5</f>
        <v>0.2</v>
      </c>
      <c r="N35" s="842">
        <v>0</v>
      </c>
    </row>
    <row r="36" spans="1:14" ht="21" thickTop="1" thickBot="1" x14ac:dyDescent="0.25">
      <c r="A36" s="799"/>
      <c r="C36" s="227" t="s">
        <v>63</v>
      </c>
      <c r="D36" s="1056" t="s">
        <v>64</v>
      </c>
      <c r="E36" s="1056"/>
      <c r="F36" s="1057" t="s">
        <v>65</v>
      </c>
      <c r="G36" s="1056"/>
      <c r="H36" s="1058"/>
    </row>
    <row r="37" spans="1:14" ht="17" thickBot="1" x14ac:dyDescent="0.25">
      <c r="C37" s="37"/>
      <c r="D37" s="37"/>
      <c r="E37" s="37"/>
      <c r="F37" s="37"/>
      <c r="G37" s="37"/>
      <c r="H37" s="37"/>
      <c r="J37" s="835" t="s">
        <v>342</v>
      </c>
      <c r="K37" s="844" t="s">
        <v>63</v>
      </c>
      <c r="L37" s="844" t="s">
        <v>64</v>
      </c>
      <c r="M37" s="844" t="s">
        <v>65</v>
      </c>
      <c r="N37" s="813" t="s">
        <v>66</v>
      </c>
    </row>
    <row r="38" spans="1:14" x14ac:dyDescent="0.2">
      <c r="B38" s="804" t="s">
        <v>215</v>
      </c>
      <c r="C38" s="863">
        <v>7</v>
      </c>
      <c r="D38" s="863">
        <v>8</v>
      </c>
      <c r="E38" s="863">
        <v>7</v>
      </c>
      <c r="F38" s="863">
        <v>8</v>
      </c>
      <c r="G38" s="863">
        <v>8</v>
      </c>
      <c r="H38" s="863">
        <v>7</v>
      </c>
      <c r="J38" s="835" t="s">
        <v>63</v>
      </c>
      <c r="K38" s="820">
        <v>0</v>
      </c>
      <c r="L38" s="820"/>
      <c r="M38" s="820"/>
      <c r="N38" s="821"/>
    </row>
    <row r="39" spans="1:14" x14ac:dyDescent="0.2">
      <c r="B39" s="804" t="s">
        <v>357</v>
      </c>
      <c r="C39" s="863">
        <v>0</v>
      </c>
      <c r="D39" s="863">
        <v>0</v>
      </c>
      <c r="E39" s="863">
        <v>0</v>
      </c>
      <c r="F39" s="863">
        <v>0</v>
      </c>
      <c r="G39" s="863">
        <v>0</v>
      </c>
      <c r="H39" s="863">
        <v>0</v>
      </c>
      <c r="J39" s="845" t="s">
        <v>64</v>
      </c>
      <c r="K39" s="823">
        <f>C44/4</f>
        <v>0.75</v>
      </c>
      <c r="L39" s="823">
        <v>0</v>
      </c>
      <c r="M39" s="823"/>
      <c r="N39" s="824"/>
    </row>
    <row r="40" spans="1:14" x14ac:dyDescent="0.2">
      <c r="B40" s="804" t="s">
        <v>5</v>
      </c>
      <c r="C40" s="863">
        <v>3</v>
      </c>
      <c r="D40" s="863">
        <v>3</v>
      </c>
      <c r="E40" s="863">
        <v>3</v>
      </c>
      <c r="F40" s="863">
        <v>3</v>
      </c>
      <c r="G40" s="863">
        <v>3</v>
      </c>
      <c r="H40" s="863">
        <v>3</v>
      </c>
      <c r="J40" s="846" t="s">
        <v>65</v>
      </c>
      <c r="K40" s="823">
        <f>D44/4</f>
        <v>0.75</v>
      </c>
      <c r="L40" s="823">
        <f>E44/4</f>
        <v>0.75</v>
      </c>
      <c r="M40" s="823">
        <v>0</v>
      </c>
      <c r="N40" s="824"/>
    </row>
    <row r="41" spans="1:14" ht="17" thickBot="1" x14ac:dyDescent="0.25">
      <c r="B41" s="804" t="s">
        <v>24</v>
      </c>
      <c r="C41" s="815">
        <v>0</v>
      </c>
      <c r="D41" s="815">
        <v>0</v>
      </c>
      <c r="E41" s="815">
        <v>0</v>
      </c>
      <c r="F41" s="815">
        <v>0</v>
      </c>
      <c r="G41" s="815">
        <v>0</v>
      </c>
      <c r="H41" s="815">
        <v>0</v>
      </c>
      <c r="J41" s="847" t="s">
        <v>66</v>
      </c>
      <c r="K41" s="827">
        <f>F44/4</f>
        <v>0.75</v>
      </c>
      <c r="L41" s="827">
        <f>G44/4</f>
        <v>0.75</v>
      </c>
      <c r="M41" s="827">
        <f>H44/4</f>
        <v>0.75</v>
      </c>
      <c r="N41" s="842">
        <v>0</v>
      </c>
    </row>
    <row r="42" spans="1:14" x14ac:dyDescent="0.2">
      <c r="B42" s="804" t="s">
        <v>14</v>
      </c>
      <c r="C42" s="815">
        <v>0</v>
      </c>
      <c r="D42" s="815">
        <v>0</v>
      </c>
      <c r="E42" s="815">
        <v>0</v>
      </c>
      <c r="F42" s="815">
        <v>0</v>
      </c>
      <c r="G42" s="815">
        <v>0</v>
      </c>
      <c r="H42" s="815">
        <v>0</v>
      </c>
      <c r="J42" s="24"/>
      <c r="K42" s="760"/>
      <c r="L42" s="760"/>
      <c r="M42" s="760"/>
      <c r="N42" s="760"/>
    </row>
    <row r="43" spans="1:14" x14ac:dyDescent="0.2">
      <c r="B43" s="804" t="s">
        <v>8</v>
      </c>
      <c r="C43" s="815">
        <v>1</v>
      </c>
      <c r="D43" s="815">
        <v>2</v>
      </c>
      <c r="E43" s="815">
        <v>1</v>
      </c>
      <c r="F43" s="815">
        <v>2</v>
      </c>
      <c r="G43" s="815">
        <v>2</v>
      </c>
      <c r="H43" s="815">
        <v>1</v>
      </c>
      <c r="J43" s="24"/>
      <c r="K43" s="760"/>
      <c r="L43" s="760"/>
      <c r="M43" s="760"/>
      <c r="N43" s="760"/>
    </row>
    <row r="44" spans="1:14" x14ac:dyDescent="0.2">
      <c r="B44" s="961" t="s">
        <v>451</v>
      </c>
      <c r="C44" s="37">
        <v>3</v>
      </c>
      <c r="D44" s="37">
        <v>3</v>
      </c>
      <c r="E44" s="37">
        <v>3</v>
      </c>
      <c r="F44" s="815">
        <v>3</v>
      </c>
      <c r="G44" s="815">
        <v>3</v>
      </c>
      <c r="H44" s="815">
        <v>3</v>
      </c>
      <c r="J44" s="24"/>
    </row>
    <row r="45" spans="1:14" x14ac:dyDescent="0.2">
      <c r="J45" s="24"/>
    </row>
    <row r="46" spans="1:14" x14ac:dyDescent="0.2">
      <c r="J46" s="24"/>
    </row>
    <row r="47" spans="1:14" x14ac:dyDescent="0.2">
      <c r="J47" s="24"/>
    </row>
    <row r="48" spans="1:14" x14ac:dyDescent="0.2">
      <c r="J48" s="24"/>
    </row>
    <row r="49" spans="10:10" x14ac:dyDescent="0.2">
      <c r="J49" s="24"/>
    </row>
    <row r="50" spans="10:10" x14ac:dyDescent="0.2">
      <c r="J50" s="24"/>
    </row>
    <row r="51" spans="10:10" x14ac:dyDescent="0.2">
      <c r="J51" s="24"/>
    </row>
    <row r="52" spans="10:10" x14ac:dyDescent="0.2">
      <c r="J52" s="24"/>
    </row>
    <row r="53" spans="10:10" x14ac:dyDescent="0.2">
      <c r="J53" s="24"/>
    </row>
    <row r="54" spans="10:10" x14ac:dyDescent="0.2">
      <c r="J54" s="24"/>
    </row>
    <row r="55" spans="10:10" x14ac:dyDescent="0.2">
      <c r="J55" s="24"/>
    </row>
    <row r="56" spans="10:10" x14ac:dyDescent="0.2">
      <c r="J56" s="24"/>
    </row>
    <row r="57" spans="10:10" x14ac:dyDescent="0.2">
      <c r="J57" s="24"/>
    </row>
    <row r="58" spans="10:10" x14ac:dyDescent="0.2">
      <c r="J58" s="24"/>
    </row>
    <row r="59" spans="10:10" x14ac:dyDescent="0.2">
      <c r="J59" s="24"/>
    </row>
    <row r="60" spans="10:10" x14ac:dyDescent="0.2">
      <c r="J60" s="24"/>
    </row>
    <row r="61" spans="10:10" x14ac:dyDescent="0.2">
      <c r="J61" s="24"/>
    </row>
    <row r="62" spans="10:10" x14ac:dyDescent="0.2">
      <c r="J62" s="24"/>
    </row>
    <row r="63" spans="10:10" x14ac:dyDescent="0.2">
      <c r="J63" s="24"/>
    </row>
    <row r="64" spans="10:10" x14ac:dyDescent="0.2">
      <c r="J64" s="24"/>
    </row>
    <row r="65" spans="10:10" x14ac:dyDescent="0.2">
      <c r="J65" s="24"/>
    </row>
    <row r="66" spans="10:10" x14ac:dyDescent="0.2">
      <c r="J66" s="24"/>
    </row>
    <row r="67" spans="10:10" x14ac:dyDescent="0.2">
      <c r="J67" s="24"/>
    </row>
    <row r="68" spans="10:10" x14ac:dyDescent="0.2">
      <c r="J68" s="24"/>
    </row>
    <row r="69" spans="10:10" x14ac:dyDescent="0.2">
      <c r="J69" s="24"/>
    </row>
    <row r="70" spans="10:10" x14ac:dyDescent="0.2">
      <c r="J70" s="24"/>
    </row>
    <row r="71" spans="10:10" x14ac:dyDescent="0.2">
      <c r="J71" s="24"/>
    </row>
    <row r="72" spans="10:10" x14ac:dyDescent="0.2">
      <c r="J72" s="24"/>
    </row>
    <row r="73" spans="10:10" x14ac:dyDescent="0.2">
      <c r="J73" s="24"/>
    </row>
    <row r="74" spans="10:10" x14ac:dyDescent="0.2">
      <c r="J74" s="24"/>
    </row>
  </sheetData>
  <mergeCells count="37">
    <mergeCell ref="D25:E26"/>
    <mergeCell ref="C11:C13"/>
    <mergeCell ref="C15:C17"/>
    <mergeCell ref="D11:E13"/>
    <mergeCell ref="D15:E17"/>
    <mergeCell ref="F36:H36"/>
    <mergeCell ref="D36:E36"/>
    <mergeCell ref="F1:H1"/>
    <mergeCell ref="A3:A9"/>
    <mergeCell ref="C3:C4"/>
    <mergeCell ref="C7:C9"/>
    <mergeCell ref="C21:C23"/>
    <mergeCell ref="C25:C26"/>
    <mergeCell ref="A29:A30"/>
    <mergeCell ref="D27:E27"/>
    <mergeCell ref="A31:A35"/>
    <mergeCell ref="D35:E35"/>
    <mergeCell ref="F7:H9"/>
    <mergeCell ref="F21:H23"/>
    <mergeCell ref="F25:H26"/>
    <mergeCell ref="D21:E23"/>
    <mergeCell ref="A10:A23"/>
    <mergeCell ref="A24:A28"/>
    <mergeCell ref="F35:H35"/>
    <mergeCell ref="D1:E1"/>
    <mergeCell ref="D3:E4"/>
    <mergeCell ref="F3:H4"/>
    <mergeCell ref="F29:H29"/>
    <mergeCell ref="D29:E29"/>
    <mergeCell ref="D33:E33"/>
    <mergeCell ref="F33:H33"/>
    <mergeCell ref="F11:H13"/>
    <mergeCell ref="F15:H17"/>
    <mergeCell ref="F27:H27"/>
    <mergeCell ref="F28:H28"/>
    <mergeCell ref="D28:E28"/>
    <mergeCell ref="D7:E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4"/>
  <sheetViews>
    <sheetView zoomScaleNormal="100" zoomScalePageLayoutView="90" workbookViewId="0">
      <selection activeCell="L4" sqref="L4:O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3.83203125" style="22" bestFit="1" customWidth="1"/>
    <col min="4" max="5" width="13.6640625" style="22" bestFit="1" customWidth="1"/>
    <col min="6" max="6" width="7.83203125" customWidth="1"/>
    <col min="7" max="7" width="7" style="803" bestFit="1" customWidth="1"/>
    <col min="8" max="9" width="7" style="22" bestFit="1" customWidth="1"/>
    <col min="10" max="10" width="6.83203125" style="22" bestFit="1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</cols>
  <sheetData>
    <row r="1" spans="1:15" ht="21" thickTop="1" thickBot="1" x14ac:dyDescent="0.25">
      <c r="C1" s="309" t="s">
        <v>67</v>
      </c>
      <c r="D1" s="1012" t="s">
        <v>68</v>
      </c>
      <c r="E1" s="1013"/>
      <c r="G1" s="830" t="s">
        <v>215</v>
      </c>
      <c r="H1" s="816" t="s">
        <v>347</v>
      </c>
      <c r="I1" s="816" t="s">
        <v>67</v>
      </c>
      <c r="J1" s="841" t="s">
        <v>68</v>
      </c>
      <c r="L1" s="791" t="s">
        <v>443</v>
      </c>
      <c r="M1" s="791" t="s">
        <v>442</v>
      </c>
      <c r="N1" s="791" t="s">
        <v>444</v>
      </c>
      <c r="O1" s="791" t="s">
        <v>445</v>
      </c>
    </row>
    <row r="2" spans="1:15" ht="18" thickTop="1" thickBot="1" x14ac:dyDescent="0.25">
      <c r="C2" s="177" t="s">
        <v>222</v>
      </c>
      <c r="D2" s="126" t="s">
        <v>223</v>
      </c>
      <c r="E2" s="127" t="s">
        <v>224</v>
      </c>
      <c r="G2" s="831" t="s">
        <v>347</v>
      </c>
      <c r="H2" s="820">
        <v>0</v>
      </c>
      <c r="I2" s="820"/>
      <c r="J2" s="821"/>
      <c r="L2" s="907">
        <f>MIN(H3:H4,I4)</f>
        <v>0.13513513513513514</v>
      </c>
      <c r="M2" s="907">
        <f>MAX(H3:H4,I4)</f>
        <v>0.21621621621621623</v>
      </c>
      <c r="N2" s="907">
        <f>AVERAGE(H3:H4,I4)</f>
        <v>0.1801801801801802</v>
      </c>
      <c r="O2" s="907">
        <f>MEDIAN(H3:H4,I4)</f>
        <v>0.1891891891891892</v>
      </c>
    </row>
    <row r="3" spans="1:15" x14ac:dyDescent="0.2">
      <c r="A3" s="1029" t="s">
        <v>357</v>
      </c>
      <c r="B3" s="792" t="s">
        <v>22</v>
      </c>
      <c r="C3" s="753" t="s">
        <v>34</v>
      </c>
      <c r="D3" s="1044" t="s">
        <v>34</v>
      </c>
      <c r="E3" s="1045"/>
      <c r="G3" s="832" t="s">
        <v>67</v>
      </c>
      <c r="H3" s="823">
        <f>C38/37</f>
        <v>0.21621621621621623</v>
      </c>
      <c r="I3" s="823">
        <v>0</v>
      </c>
      <c r="J3" s="824"/>
      <c r="L3" s="907">
        <f>MIN(H8:H9,I9)</f>
        <v>0.1</v>
      </c>
      <c r="M3" s="907">
        <f>MAX(H8:H9,I9)</f>
        <v>0.3</v>
      </c>
      <c r="N3" s="907">
        <f>AVERAGE(H8:H9,I9)</f>
        <v>0.20000000000000004</v>
      </c>
      <c r="O3" s="907">
        <f>MEDIAN(H8:H9,I9)</f>
        <v>0.2</v>
      </c>
    </row>
    <row r="4" spans="1:15" ht="17" thickBot="1" x14ac:dyDescent="0.25">
      <c r="A4" s="1030"/>
      <c r="B4" s="865" t="s">
        <v>0</v>
      </c>
      <c r="C4" s="754" t="s">
        <v>32</v>
      </c>
      <c r="D4" s="744" t="s">
        <v>33</v>
      </c>
      <c r="E4" s="765" t="s">
        <v>33</v>
      </c>
      <c r="G4" s="834" t="s">
        <v>68</v>
      </c>
      <c r="H4" s="827">
        <f>D38/37</f>
        <v>0.1891891891891892</v>
      </c>
      <c r="I4" s="829">
        <f>E38/37</f>
        <v>0.13513513513513514</v>
      </c>
      <c r="J4" s="842">
        <v>0</v>
      </c>
      <c r="L4" s="907">
        <f>MIN(H13:H14,I14)</f>
        <v>0.15384615384615385</v>
      </c>
      <c r="M4" s="907">
        <f>MAX(H13:H14,I14)</f>
        <v>0.38461538461538464</v>
      </c>
      <c r="N4" s="907">
        <f>AVERAGE(H13:H14,I14)</f>
        <v>0.28205128205128205</v>
      </c>
      <c r="O4" s="907">
        <f>MEDIAN(H13:H14,I14)</f>
        <v>0.30769230769230771</v>
      </c>
    </row>
    <row r="5" spans="1:15" ht="17" thickBot="1" x14ac:dyDescent="0.25">
      <c r="A5" s="1030"/>
      <c r="B5" s="865" t="s">
        <v>1</v>
      </c>
      <c r="C5" s="754" t="s">
        <v>33</v>
      </c>
      <c r="D5" s="744"/>
      <c r="E5" s="765"/>
      <c r="G5" s="55"/>
      <c r="H5" s="823"/>
      <c r="I5" s="823"/>
      <c r="J5" s="823"/>
      <c r="L5" s="907">
        <f>MIN(H18:H19,I19)</f>
        <v>0.2</v>
      </c>
      <c r="M5" s="907">
        <f>MAX(H18:H19,I19)</f>
        <v>0.2</v>
      </c>
      <c r="N5" s="907">
        <f>AVERAGE(H18:H19,I19)</f>
        <v>0.20000000000000004</v>
      </c>
      <c r="O5" s="907">
        <f>MEDIAN(H18:H19,I19)</f>
        <v>0.2</v>
      </c>
    </row>
    <row r="6" spans="1:15" ht="17" thickBot="1" x14ac:dyDescent="0.25">
      <c r="A6" s="1030"/>
      <c r="B6" s="865" t="s">
        <v>2</v>
      </c>
      <c r="C6" s="754"/>
      <c r="D6" s="744"/>
      <c r="E6" s="765"/>
      <c r="G6" s="830" t="s">
        <v>339</v>
      </c>
      <c r="H6" s="816" t="s">
        <v>347</v>
      </c>
      <c r="I6" s="816" t="s">
        <v>67</v>
      </c>
      <c r="J6" s="841" t="s">
        <v>68</v>
      </c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</row>
    <row r="7" spans="1:15" x14ac:dyDescent="0.2">
      <c r="A7" s="1030"/>
      <c r="B7" s="865" t="s">
        <v>3</v>
      </c>
      <c r="C7" s="754" t="s">
        <v>34</v>
      </c>
      <c r="D7" s="1046" t="s">
        <v>34</v>
      </c>
      <c r="E7" s="1047"/>
      <c r="G7" s="831" t="s">
        <v>347</v>
      </c>
      <c r="H7" s="820">
        <v>0</v>
      </c>
      <c r="I7" s="820"/>
      <c r="J7" s="821"/>
      <c r="L7" s="907">
        <f>MIN(H28:H29,I29)</f>
        <v>0</v>
      </c>
      <c r="M7" s="907">
        <f>MAX(H28:H29,I29)</f>
        <v>0</v>
      </c>
      <c r="N7" s="907">
        <f>AVERAGE(H28:H29,I29)</f>
        <v>0</v>
      </c>
      <c r="O7" s="907">
        <f>MEDIAN(H28:H29,I29)</f>
        <v>0</v>
      </c>
    </row>
    <row r="8" spans="1:15" x14ac:dyDescent="0.2">
      <c r="A8" s="1030"/>
      <c r="B8" s="796" t="s">
        <v>4</v>
      </c>
      <c r="C8" s="754"/>
      <c r="D8" s="744"/>
      <c r="E8" s="765"/>
      <c r="G8" s="832" t="s">
        <v>67</v>
      </c>
      <c r="H8" s="823">
        <f>C39/10</f>
        <v>0.3</v>
      </c>
      <c r="I8" s="823">
        <v>0</v>
      </c>
      <c r="J8" s="824"/>
      <c r="L8" s="907">
        <f>MIN(H33:H34,I34)</f>
        <v>0</v>
      </c>
      <c r="M8" s="907">
        <f>MAX(H33:H34,I34)</f>
        <v>0</v>
      </c>
      <c r="N8" s="907">
        <f>AVERAGE(H33:H34,I34)</f>
        <v>0</v>
      </c>
      <c r="O8" s="907">
        <f>MEDIAN(H33:H34,I34)</f>
        <v>0</v>
      </c>
    </row>
    <row r="9" spans="1:15" ht="17" thickBot="1" x14ac:dyDescent="0.25">
      <c r="A9" s="1031"/>
      <c r="B9" s="793" t="s">
        <v>123</v>
      </c>
      <c r="C9" s="756" t="s">
        <v>106</v>
      </c>
      <c r="D9" s="745" t="s">
        <v>34</v>
      </c>
      <c r="E9" s="766" t="s">
        <v>106</v>
      </c>
      <c r="F9" s="11"/>
      <c r="G9" s="834" t="s">
        <v>68</v>
      </c>
      <c r="H9" s="829">
        <f>D39/10</f>
        <v>0.1</v>
      </c>
      <c r="I9" s="827">
        <f>E39/10</f>
        <v>0.2</v>
      </c>
      <c r="J9" s="842">
        <v>0</v>
      </c>
    </row>
    <row r="10" spans="1:15" ht="17" thickBot="1" x14ac:dyDescent="0.25">
      <c r="A10" s="1029" t="s">
        <v>5</v>
      </c>
      <c r="B10" s="771" t="s">
        <v>6</v>
      </c>
      <c r="C10" s="324"/>
      <c r="D10" s="744"/>
      <c r="E10" s="765"/>
      <c r="F10" s="11"/>
      <c r="G10" s="869"/>
      <c r="H10" s="823"/>
      <c r="I10" s="823"/>
      <c r="J10" s="823"/>
    </row>
    <row r="11" spans="1:15" ht="17" thickBot="1" x14ac:dyDescent="0.25">
      <c r="A11" s="1030"/>
      <c r="B11" s="733" t="s">
        <v>7</v>
      </c>
      <c r="C11" s="1043" t="s">
        <v>34</v>
      </c>
      <c r="D11" s="319" t="s">
        <v>106</v>
      </c>
      <c r="E11" s="329" t="s">
        <v>106</v>
      </c>
      <c r="F11" s="11"/>
      <c r="G11" s="830" t="s">
        <v>337</v>
      </c>
      <c r="H11" s="816" t="s">
        <v>347</v>
      </c>
      <c r="I11" s="816" t="s">
        <v>67</v>
      </c>
      <c r="J11" s="841" t="s">
        <v>68</v>
      </c>
    </row>
    <row r="12" spans="1:15" x14ac:dyDescent="0.2">
      <c r="A12" s="1030"/>
      <c r="B12" s="733" t="s">
        <v>16</v>
      </c>
      <c r="C12" s="1043"/>
      <c r="D12" s="1046" t="s">
        <v>34</v>
      </c>
      <c r="E12" s="1047"/>
      <c r="F12" s="11"/>
      <c r="G12" s="831" t="s">
        <v>347</v>
      </c>
      <c r="H12" s="820">
        <v>0</v>
      </c>
      <c r="I12" s="820"/>
      <c r="J12" s="821"/>
    </row>
    <row r="13" spans="1:15" x14ac:dyDescent="0.2">
      <c r="A13" s="1030"/>
      <c r="B13" s="733" t="s">
        <v>26</v>
      </c>
      <c r="C13" s="324" t="s">
        <v>106</v>
      </c>
      <c r="D13" s="319" t="s">
        <v>106</v>
      </c>
      <c r="E13" s="329" t="s">
        <v>34</v>
      </c>
      <c r="G13" s="832" t="s">
        <v>67</v>
      </c>
      <c r="H13" s="823">
        <f>C40/13</f>
        <v>0.30769230769230771</v>
      </c>
      <c r="I13" s="823">
        <v>0</v>
      </c>
      <c r="J13" s="824"/>
    </row>
    <row r="14" spans="1:15" ht="17" thickBot="1" x14ac:dyDescent="0.25">
      <c r="A14" s="1030"/>
      <c r="B14" s="733" t="s">
        <v>316</v>
      </c>
      <c r="C14" s="656"/>
      <c r="D14" s="654"/>
      <c r="E14" s="660"/>
      <c r="G14" s="834" t="s">
        <v>68</v>
      </c>
      <c r="H14" s="827">
        <f>D40/13</f>
        <v>0.38461538461538464</v>
      </c>
      <c r="I14" s="829">
        <f>E40/13</f>
        <v>0.15384615384615385</v>
      </c>
      <c r="J14" s="842">
        <v>0</v>
      </c>
    </row>
    <row r="15" spans="1:15" ht="17" thickBot="1" x14ac:dyDescent="0.25">
      <c r="A15" s="1030"/>
      <c r="B15" s="733" t="s">
        <v>17</v>
      </c>
      <c r="C15" s="324" t="s">
        <v>106</v>
      </c>
      <c r="D15" s="319" t="s">
        <v>106</v>
      </c>
      <c r="E15" s="329" t="s">
        <v>34</v>
      </c>
      <c r="G15" s="869"/>
      <c r="H15" s="823"/>
      <c r="I15" s="823"/>
      <c r="J15" s="823"/>
    </row>
    <row r="16" spans="1:15" ht="17" thickBot="1" x14ac:dyDescent="0.25">
      <c r="A16" s="1030"/>
      <c r="B16" s="733" t="s">
        <v>253</v>
      </c>
      <c r="C16" s="1043" t="s">
        <v>34</v>
      </c>
      <c r="D16" s="1046" t="s">
        <v>34</v>
      </c>
      <c r="E16" s="1047"/>
      <c r="G16" s="830" t="s">
        <v>336</v>
      </c>
      <c r="H16" s="816" t="s">
        <v>347</v>
      </c>
      <c r="I16" s="816" t="s">
        <v>67</v>
      </c>
      <c r="J16" s="841" t="s">
        <v>68</v>
      </c>
    </row>
    <row r="17" spans="1:10" x14ac:dyDescent="0.2">
      <c r="A17" s="1030"/>
      <c r="B17" s="733" t="s">
        <v>254</v>
      </c>
      <c r="C17" s="1043"/>
      <c r="D17" s="1046"/>
      <c r="E17" s="1047"/>
      <c r="G17" s="831" t="s">
        <v>347</v>
      </c>
      <c r="H17" s="820">
        <v>0</v>
      </c>
      <c r="I17" s="820"/>
      <c r="J17" s="821"/>
    </row>
    <row r="18" spans="1:10" x14ac:dyDescent="0.2">
      <c r="A18" s="1030"/>
      <c r="B18" s="733" t="s">
        <v>98</v>
      </c>
      <c r="C18" s="324" t="s">
        <v>34</v>
      </c>
      <c r="D18" s="1046" t="s">
        <v>34</v>
      </c>
      <c r="E18" s="1047"/>
      <c r="G18" s="832" t="s">
        <v>67</v>
      </c>
      <c r="H18" s="822">
        <f>C41/5</f>
        <v>0.2</v>
      </c>
      <c r="I18" s="823">
        <v>0</v>
      </c>
      <c r="J18" s="824"/>
    </row>
    <row r="19" spans="1:10" ht="17" thickBot="1" x14ac:dyDescent="0.25">
      <c r="A19" s="1030"/>
      <c r="B19" s="733" t="s">
        <v>99</v>
      </c>
      <c r="C19" s="324"/>
      <c r="D19" s="319"/>
      <c r="E19" s="329"/>
      <c r="G19" s="834" t="s">
        <v>68</v>
      </c>
      <c r="H19" s="829">
        <f>D41/5</f>
        <v>0.2</v>
      </c>
      <c r="I19" s="829">
        <f>E41/5</f>
        <v>0.2</v>
      </c>
      <c r="J19" s="842">
        <v>0</v>
      </c>
    </row>
    <row r="20" spans="1:10" ht="17" thickBot="1" x14ac:dyDescent="0.25">
      <c r="A20" s="1030"/>
      <c r="B20" s="734" t="s">
        <v>23</v>
      </c>
      <c r="C20" s="324"/>
      <c r="D20" s="320"/>
      <c r="E20" s="332"/>
      <c r="G20" s="869"/>
      <c r="H20" s="823"/>
      <c r="I20" s="823"/>
      <c r="J20" s="823"/>
    </row>
    <row r="21" spans="1:10" ht="17" thickBot="1" x14ac:dyDescent="0.25">
      <c r="A21" s="1030"/>
      <c r="B21" s="732" t="s">
        <v>10</v>
      </c>
      <c r="C21" s="323"/>
      <c r="D21" s="349"/>
      <c r="E21" s="350"/>
      <c r="G21" s="835" t="s">
        <v>334</v>
      </c>
      <c r="H21" s="816" t="s">
        <v>347</v>
      </c>
      <c r="I21" s="816" t="s">
        <v>67</v>
      </c>
      <c r="J21" s="841" t="s">
        <v>68</v>
      </c>
    </row>
    <row r="22" spans="1:10" x14ac:dyDescent="0.2">
      <c r="A22" s="1030"/>
      <c r="B22" s="736" t="s">
        <v>11</v>
      </c>
      <c r="C22" s="324"/>
      <c r="D22" s="319"/>
      <c r="E22" s="329"/>
      <c r="G22" s="831" t="s">
        <v>347</v>
      </c>
      <c r="H22" s="820">
        <v>0</v>
      </c>
      <c r="I22" s="820"/>
      <c r="J22" s="821"/>
    </row>
    <row r="23" spans="1:10" ht="16" customHeight="1" thickBot="1" x14ac:dyDescent="0.25">
      <c r="A23" s="1031"/>
      <c r="B23" s="734" t="s">
        <v>18</v>
      </c>
      <c r="C23" s="326"/>
      <c r="D23" s="320"/>
      <c r="E23" s="332"/>
      <c r="F23" s="2"/>
      <c r="G23" s="832" t="s">
        <v>67</v>
      </c>
      <c r="H23" s="823">
        <f>C42/2</f>
        <v>0</v>
      </c>
      <c r="I23" s="823">
        <v>0</v>
      </c>
      <c r="J23" s="824"/>
    </row>
    <row r="24" spans="1:10" ht="17" thickBot="1" x14ac:dyDescent="0.25">
      <c r="A24" s="1032" t="s">
        <v>24</v>
      </c>
      <c r="B24" s="4" t="s">
        <v>100</v>
      </c>
      <c r="C24" s="323"/>
      <c r="D24" s="330"/>
      <c r="E24" s="321"/>
      <c r="F24" s="2"/>
      <c r="G24" s="834" t="s">
        <v>68</v>
      </c>
      <c r="H24" s="827">
        <f>D42/2</f>
        <v>0</v>
      </c>
      <c r="I24" s="827">
        <f>E42/2</f>
        <v>0</v>
      </c>
      <c r="J24" s="842">
        <v>0</v>
      </c>
    </row>
    <row r="25" spans="1:10" ht="17" thickBot="1" x14ac:dyDescent="0.25">
      <c r="A25" s="1034"/>
      <c r="B25" s="7" t="s">
        <v>27</v>
      </c>
      <c r="C25" s="324"/>
      <c r="D25" s="316"/>
      <c r="E25" s="322"/>
      <c r="F25" s="2"/>
      <c r="G25" s="55"/>
      <c r="H25" s="823"/>
      <c r="I25" s="823"/>
      <c r="J25" s="823"/>
    </row>
    <row r="26" spans="1:10" ht="17" customHeight="1" thickBot="1" x14ac:dyDescent="0.25">
      <c r="A26" s="1034"/>
      <c r="B26" s="794" t="s">
        <v>101</v>
      </c>
      <c r="C26" s="326"/>
      <c r="D26" s="316"/>
      <c r="E26" s="322"/>
      <c r="G26" s="835" t="s">
        <v>338</v>
      </c>
      <c r="H26" s="844" t="s">
        <v>347</v>
      </c>
      <c r="I26" s="816" t="s">
        <v>67</v>
      </c>
      <c r="J26" s="841" t="s">
        <v>68</v>
      </c>
    </row>
    <row r="27" spans="1:10" ht="17" thickBot="1" x14ac:dyDescent="0.25">
      <c r="A27" s="1034"/>
      <c r="B27" s="795" t="s">
        <v>12</v>
      </c>
      <c r="C27" s="448" t="s">
        <v>33</v>
      </c>
      <c r="D27" s="185" t="s">
        <v>33</v>
      </c>
      <c r="E27" s="148" t="s">
        <v>33</v>
      </c>
      <c r="F27" s="3"/>
      <c r="G27" s="835" t="s">
        <v>347</v>
      </c>
      <c r="H27" s="820">
        <v>0</v>
      </c>
      <c r="I27" s="820"/>
      <c r="J27" s="821"/>
    </row>
    <row r="28" spans="1:10" ht="17" thickBot="1" x14ac:dyDescent="0.25">
      <c r="A28" s="1034"/>
      <c r="B28" s="800" t="s">
        <v>25</v>
      </c>
      <c r="C28" s="219"/>
      <c r="D28" s="315"/>
      <c r="E28" s="138"/>
      <c r="G28" s="845" t="s">
        <v>67</v>
      </c>
      <c r="H28" s="823">
        <f>C43/5</f>
        <v>0</v>
      </c>
      <c r="I28" s="823">
        <v>0</v>
      </c>
      <c r="J28" s="824"/>
    </row>
    <row r="29" spans="1:10" ht="17" thickBot="1" x14ac:dyDescent="0.25">
      <c r="A29" s="1032" t="s">
        <v>14</v>
      </c>
      <c r="B29" s="797" t="s">
        <v>14</v>
      </c>
      <c r="C29" s="324" t="s">
        <v>34</v>
      </c>
      <c r="D29" s="1015" t="s">
        <v>34</v>
      </c>
      <c r="E29" s="1016"/>
      <c r="G29" s="847" t="s">
        <v>68</v>
      </c>
      <c r="H29" s="827">
        <f>D43/5</f>
        <v>0</v>
      </c>
      <c r="I29" s="827">
        <f>E43/5</f>
        <v>0</v>
      </c>
      <c r="J29" s="842">
        <v>0</v>
      </c>
    </row>
    <row r="30" spans="1:10" ht="17" thickBot="1" x14ac:dyDescent="0.25">
      <c r="A30" s="1033"/>
      <c r="B30" s="798" t="s">
        <v>15</v>
      </c>
      <c r="C30" s="324"/>
      <c r="D30" s="316"/>
      <c r="E30" s="322"/>
      <c r="G30" s="55"/>
      <c r="H30" s="823"/>
      <c r="I30" s="823"/>
      <c r="J30" s="823"/>
    </row>
    <row r="31" spans="1:10" ht="17" thickBot="1" x14ac:dyDescent="0.25">
      <c r="A31" s="1029" t="s">
        <v>8</v>
      </c>
      <c r="B31" s="731" t="s">
        <v>9</v>
      </c>
      <c r="C31" s="323" t="s">
        <v>34</v>
      </c>
      <c r="D31" s="1044" t="s">
        <v>34</v>
      </c>
      <c r="E31" s="1045"/>
      <c r="G31" s="835" t="s">
        <v>342</v>
      </c>
      <c r="H31" s="844" t="s">
        <v>347</v>
      </c>
      <c r="I31" s="816" t="s">
        <v>67</v>
      </c>
      <c r="J31" s="841" t="s">
        <v>68</v>
      </c>
    </row>
    <row r="32" spans="1:10" x14ac:dyDescent="0.2">
      <c r="A32" s="1030"/>
      <c r="B32" s="731" t="s">
        <v>19</v>
      </c>
      <c r="C32" s="324"/>
      <c r="D32" s="319"/>
      <c r="E32" s="329"/>
      <c r="G32" s="835" t="s">
        <v>347</v>
      </c>
      <c r="H32" s="820">
        <v>0</v>
      </c>
      <c r="I32" s="820"/>
      <c r="J32" s="821"/>
    </row>
    <row r="33" spans="1:15" x14ac:dyDescent="0.2">
      <c r="A33" s="1030"/>
      <c r="B33" s="47" t="s">
        <v>20</v>
      </c>
      <c r="C33" s="324"/>
      <c r="D33" s="319"/>
      <c r="E33" s="329"/>
      <c r="G33" s="845" t="s">
        <v>67</v>
      </c>
      <c r="H33" s="823">
        <f>C44/4</f>
        <v>0</v>
      </c>
      <c r="I33" s="823">
        <v>0</v>
      </c>
      <c r="J33" s="824"/>
    </row>
    <row r="34" spans="1:15" ht="17" thickBot="1" x14ac:dyDescent="0.25">
      <c r="A34" s="1030"/>
      <c r="B34" s="7" t="s">
        <v>21</v>
      </c>
      <c r="C34" s="324"/>
      <c r="D34" s="319"/>
      <c r="E34" s="329"/>
      <c r="G34" s="847" t="s">
        <v>68</v>
      </c>
      <c r="H34" s="827">
        <f>D44/4</f>
        <v>0</v>
      </c>
      <c r="I34" s="827">
        <f>E44/4</f>
        <v>0</v>
      </c>
      <c r="J34" s="842">
        <v>0</v>
      </c>
    </row>
    <row r="35" spans="1:15" ht="17" thickBot="1" x14ac:dyDescent="0.25">
      <c r="A35" s="1031"/>
      <c r="B35" s="8" t="s">
        <v>13</v>
      </c>
      <c r="C35" s="326"/>
      <c r="D35" s="319"/>
      <c r="E35" s="329"/>
      <c r="G35" s="68"/>
      <c r="H35" s="760"/>
      <c r="I35" s="760"/>
      <c r="J35" s="760"/>
    </row>
    <row r="36" spans="1:15" ht="21" thickTop="1" thickBot="1" x14ac:dyDescent="0.25">
      <c r="A36" s="799"/>
      <c r="C36" s="226" t="s">
        <v>67</v>
      </c>
      <c r="D36" s="1009" t="s">
        <v>68</v>
      </c>
      <c r="E36" s="1010"/>
      <c r="G36" s="55"/>
      <c r="H36" s="839"/>
      <c r="I36" s="839"/>
      <c r="J36" s="839"/>
    </row>
    <row r="37" spans="1:15" x14ac:dyDescent="0.2">
      <c r="C37" s="1"/>
      <c r="D37" s="1"/>
      <c r="E37" s="1"/>
      <c r="G37" s="55"/>
      <c r="H37" s="840"/>
      <c r="I37" s="840"/>
      <c r="J37" s="840"/>
    </row>
    <row r="38" spans="1:15" x14ac:dyDescent="0.2">
      <c r="B38" s="804" t="s">
        <v>215</v>
      </c>
      <c r="C38" s="1">
        <v>8</v>
      </c>
      <c r="D38" s="1">
        <v>7</v>
      </c>
      <c r="E38" s="1">
        <v>5</v>
      </c>
      <c r="G38" s="843"/>
      <c r="H38" s="823"/>
      <c r="I38" s="823"/>
      <c r="J38" s="823"/>
    </row>
    <row r="39" spans="1:15" x14ac:dyDescent="0.2">
      <c r="B39" s="804" t="s">
        <v>357</v>
      </c>
      <c r="C39" s="1">
        <v>3</v>
      </c>
      <c r="D39" s="1">
        <v>1</v>
      </c>
      <c r="E39" s="1">
        <v>2</v>
      </c>
      <c r="G39" s="55"/>
      <c r="H39" s="823"/>
      <c r="I39" s="823"/>
      <c r="J39" s="823"/>
    </row>
    <row r="40" spans="1:15" x14ac:dyDescent="0.2">
      <c r="B40" s="804" t="s">
        <v>5</v>
      </c>
      <c r="C40" s="22">
        <v>4</v>
      </c>
      <c r="D40" s="22">
        <v>5</v>
      </c>
      <c r="E40" s="22">
        <v>2</v>
      </c>
      <c r="G40" s="55"/>
      <c r="H40" s="823"/>
      <c r="I40" s="823"/>
      <c r="J40" s="823"/>
    </row>
    <row r="41" spans="1:15" x14ac:dyDescent="0.2">
      <c r="B41" s="804" t="s">
        <v>24</v>
      </c>
      <c r="C41" s="22">
        <v>1</v>
      </c>
      <c r="D41" s="22">
        <v>1</v>
      </c>
      <c r="E41" s="22">
        <v>1</v>
      </c>
      <c r="F41" s="17"/>
      <c r="G41" s="55"/>
      <c r="H41" s="823"/>
      <c r="I41" s="823"/>
      <c r="J41" s="823"/>
      <c r="N41" s="17"/>
      <c r="O41" s="17"/>
    </row>
    <row r="42" spans="1:15" x14ac:dyDescent="0.2">
      <c r="B42" s="804" t="s">
        <v>14</v>
      </c>
      <c r="C42" s="22">
        <v>0</v>
      </c>
      <c r="D42" s="22">
        <v>0</v>
      </c>
      <c r="E42" s="22">
        <v>0</v>
      </c>
      <c r="F42" s="17"/>
      <c r="G42" s="24"/>
      <c r="H42" s="760"/>
      <c r="I42" s="760"/>
      <c r="J42" s="760"/>
      <c r="N42" s="17"/>
      <c r="O42" s="17"/>
    </row>
    <row r="43" spans="1:15" x14ac:dyDescent="0.2">
      <c r="B43" s="804" t="s">
        <v>8</v>
      </c>
      <c r="C43" s="22">
        <v>0</v>
      </c>
      <c r="D43" s="22">
        <v>0</v>
      </c>
      <c r="E43" s="22">
        <v>0</v>
      </c>
      <c r="G43" s="24"/>
    </row>
    <row r="44" spans="1:15" x14ac:dyDescent="0.2">
      <c r="B44" s="961" t="s">
        <v>451</v>
      </c>
      <c r="C44" s="37">
        <v>0</v>
      </c>
      <c r="D44" s="37">
        <v>0</v>
      </c>
      <c r="E44" s="37">
        <v>0</v>
      </c>
      <c r="G44" s="24"/>
    </row>
    <row r="45" spans="1:15" x14ac:dyDescent="0.2">
      <c r="G45" s="24"/>
    </row>
    <row r="46" spans="1:15" x14ac:dyDescent="0.2">
      <c r="G46" s="24"/>
    </row>
    <row r="47" spans="1:15" x14ac:dyDescent="0.2">
      <c r="G47" s="24"/>
    </row>
    <row r="48" spans="1:15" x14ac:dyDescent="0.2">
      <c r="G48" s="24"/>
    </row>
    <row r="49" spans="7:7" x14ac:dyDescent="0.2">
      <c r="G49" s="24"/>
    </row>
    <row r="50" spans="7:7" x14ac:dyDescent="0.2">
      <c r="G50" s="24"/>
    </row>
    <row r="51" spans="7:7" x14ac:dyDescent="0.2">
      <c r="G51" s="24"/>
    </row>
    <row r="52" spans="7:7" x14ac:dyDescent="0.2">
      <c r="G52" s="24"/>
    </row>
    <row r="53" spans="7:7" x14ac:dyDescent="0.2">
      <c r="G53" s="24"/>
    </row>
    <row r="54" spans="7:7" x14ac:dyDescent="0.2">
      <c r="G54" s="24"/>
    </row>
    <row r="55" spans="7:7" x14ac:dyDescent="0.2">
      <c r="G55" s="24"/>
    </row>
    <row r="56" spans="7:7" x14ac:dyDescent="0.2">
      <c r="G56" s="24"/>
    </row>
    <row r="57" spans="7:7" x14ac:dyDescent="0.2">
      <c r="G57" s="24"/>
    </row>
    <row r="58" spans="7:7" x14ac:dyDescent="0.2">
      <c r="G58" s="24"/>
    </row>
    <row r="59" spans="7:7" x14ac:dyDescent="0.2">
      <c r="G59" s="24"/>
    </row>
    <row r="60" spans="7:7" x14ac:dyDescent="0.2">
      <c r="G60" s="24"/>
    </row>
    <row r="61" spans="7:7" x14ac:dyDescent="0.2">
      <c r="G61" s="24"/>
    </row>
    <row r="62" spans="7:7" x14ac:dyDescent="0.2">
      <c r="G62" s="24"/>
    </row>
    <row r="63" spans="7:7" x14ac:dyDescent="0.2">
      <c r="G63" s="24"/>
    </row>
    <row r="64" spans="7:7" x14ac:dyDescent="0.2">
      <c r="G64" s="24"/>
    </row>
    <row r="65" spans="7:7" x14ac:dyDescent="0.2">
      <c r="G65" s="24"/>
    </row>
    <row r="66" spans="7:7" x14ac:dyDescent="0.2">
      <c r="G66" s="24"/>
    </row>
    <row r="67" spans="7:7" x14ac:dyDescent="0.2">
      <c r="G67" s="24"/>
    </row>
    <row r="68" spans="7:7" x14ac:dyDescent="0.2">
      <c r="G68" s="24"/>
    </row>
    <row r="69" spans="7:7" x14ac:dyDescent="0.2">
      <c r="G69" s="24"/>
    </row>
    <row r="70" spans="7:7" x14ac:dyDescent="0.2">
      <c r="G70" s="24"/>
    </row>
    <row r="71" spans="7:7" x14ac:dyDescent="0.2">
      <c r="G71" s="24"/>
    </row>
    <row r="72" spans="7:7" x14ac:dyDescent="0.2">
      <c r="G72" s="24"/>
    </row>
    <row r="73" spans="7:7" x14ac:dyDescent="0.2">
      <c r="G73" s="24"/>
    </row>
    <row r="74" spans="7:7" x14ac:dyDescent="0.2">
      <c r="G74" s="24"/>
    </row>
  </sheetData>
  <mergeCells count="16">
    <mergeCell ref="A29:A30"/>
    <mergeCell ref="A3:A9"/>
    <mergeCell ref="A10:A23"/>
    <mergeCell ref="A24:A28"/>
    <mergeCell ref="A31:A35"/>
    <mergeCell ref="D1:E1"/>
    <mergeCell ref="D36:E36"/>
    <mergeCell ref="D3:E3"/>
    <mergeCell ref="D7:E7"/>
    <mergeCell ref="C11:C12"/>
    <mergeCell ref="D12:E12"/>
    <mergeCell ref="D18:E18"/>
    <mergeCell ref="D29:E29"/>
    <mergeCell ref="D31:E31"/>
    <mergeCell ref="C16:C17"/>
    <mergeCell ref="D16:E1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S74"/>
  <sheetViews>
    <sheetView topLeftCell="AA1" zoomScaleNormal="100" workbookViewId="0">
      <selection activeCell="AP8" sqref="AP8:AS8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12" width="14" style="22" bestFit="1" customWidth="1"/>
    <col min="13" max="16" width="14" style="22" customWidth="1"/>
    <col min="17" max="17" width="13.33203125" style="22" bestFit="1" customWidth="1"/>
    <col min="18" max="28" width="13.33203125" style="22" customWidth="1"/>
    <col min="29" max="29" width="12.6640625" style="22" bestFit="1" customWidth="1"/>
    <col min="30" max="30" width="12.83203125" style="22" bestFit="1" customWidth="1"/>
    <col min="31" max="31" width="7.83203125" customWidth="1"/>
    <col min="32" max="32" width="7.1640625" style="803" bestFit="1" customWidth="1"/>
    <col min="33" max="33" width="9" style="857" bestFit="1" customWidth="1"/>
    <col min="34" max="34" width="7.1640625" style="857" bestFit="1" customWidth="1"/>
    <col min="35" max="35" width="9" style="857" bestFit="1" customWidth="1"/>
    <col min="36" max="37" width="7.1640625" style="857" bestFit="1" customWidth="1"/>
    <col min="38" max="38" width="6.83203125" style="857" bestFit="1" customWidth="1"/>
    <col min="39" max="40" width="6.6640625" style="851" bestFit="1" customWidth="1"/>
    <col min="42" max="43" width="4.6640625" bestFit="1" customWidth="1"/>
    <col min="44" max="44" width="6.33203125" bestFit="1" customWidth="1"/>
    <col min="45" max="45" width="8.33203125" bestFit="1" customWidth="1"/>
  </cols>
  <sheetData>
    <row r="1" spans="1:45" ht="21" thickTop="1" thickBot="1" x14ac:dyDescent="0.25">
      <c r="C1" s="309" t="s">
        <v>69</v>
      </c>
      <c r="D1" s="1014" t="s">
        <v>70</v>
      </c>
      <c r="E1" s="1014"/>
      <c r="F1" s="1012" t="s">
        <v>71</v>
      </c>
      <c r="G1" s="1014"/>
      <c r="H1" s="1013"/>
      <c r="I1" s="1014" t="s">
        <v>72</v>
      </c>
      <c r="J1" s="1014"/>
      <c r="K1" s="1014"/>
      <c r="L1" s="1014"/>
      <c r="M1" s="1012" t="s">
        <v>73</v>
      </c>
      <c r="N1" s="1014"/>
      <c r="O1" s="1014"/>
      <c r="P1" s="1014"/>
      <c r="Q1" s="1013"/>
      <c r="R1" s="1014" t="s">
        <v>74</v>
      </c>
      <c r="S1" s="1014"/>
      <c r="T1" s="1014"/>
      <c r="U1" s="1014"/>
      <c r="V1" s="1014"/>
      <c r="W1" s="1014"/>
      <c r="X1" s="1012" t="s">
        <v>75</v>
      </c>
      <c r="Y1" s="1014"/>
      <c r="Z1" s="1014"/>
      <c r="AA1" s="1014"/>
      <c r="AB1" s="1014"/>
      <c r="AC1" s="1014"/>
      <c r="AD1" s="1013"/>
      <c r="AF1" s="859" t="s">
        <v>215</v>
      </c>
      <c r="AG1" s="852" t="s">
        <v>360</v>
      </c>
      <c r="AH1" s="852" t="s">
        <v>69</v>
      </c>
      <c r="AI1" s="852" t="s">
        <v>70</v>
      </c>
      <c r="AJ1" s="852" t="s">
        <v>71</v>
      </c>
      <c r="AK1" s="852" t="s">
        <v>72</v>
      </c>
      <c r="AL1" s="852" t="s">
        <v>73</v>
      </c>
      <c r="AM1" s="870" t="s">
        <v>74</v>
      </c>
      <c r="AN1" s="853" t="s">
        <v>75</v>
      </c>
      <c r="AP1" s="791" t="s">
        <v>443</v>
      </c>
      <c r="AQ1" s="791" t="s">
        <v>442</v>
      </c>
      <c r="AR1" s="791" t="s">
        <v>444</v>
      </c>
      <c r="AS1" s="791" t="s">
        <v>445</v>
      </c>
    </row>
    <row r="2" spans="1:45" ht="18" thickTop="1" thickBot="1" x14ac:dyDescent="0.25">
      <c r="C2" s="306" t="s">
        <v>225</v>
      </c>
      <c r="D2" s="541" t="s">
        <v>226</v>
      </c>
      <c r="E2" s="524" t="s">
        <v>227</v>
      </c>
      <c r="F2" s="542" t="s">
        <v>228</v>
      </c>
      <c r="G2" s="29" t="s">
        <v>229</v>
      </c>
      <c r="H2" s="543" t="s">
        <v>230</v>
      </c>
      <c r="I2" s="541" t="s">
        <v>231</v>
      </c>
      <c r="J2" s="524" t="s">
        <v>232</v>
      </c>
      <c r="K2" s="262" t="s">
        <v>233</v>
      </c>
      <c r="L2" s="544" t="s">
        <v>234</v>
      </c>
      <c r="M2" s="307" t="s">
        <v>235</v>
      </c>
      <c r="N2" s="545" t="s">
        <v>236</v>
      </c>
      <c r="O2" s="545" t="s">
        <v>237</v>
      </c>
      <c r="P2" s="546" t="s">
        <v>238</v>
      </c>
      <c r="Q2" s="547" t="s">
        <v>239</v>
      </c>
      <c r="R2" s="307" t="s">
        <v>240</v>
      </c>
      <c r="S2" s="545" t="s">
        <v>241</v>
      </c>
      <c r="T2" s="545" t="s">
        <v>242</v>
      </c>
      <c r="U2" s="546" t="s">
        <v>243</v>
      </c>
      <c r="V2" s="546" t="s">
        <v>244</v>
      </c>
      <c r="W2" s="544" t="s">
        <v>245</v>
      </c>
      <c r="X2" s="307" t="s">
        <v>246</v>
      </c>
      <c r="Y2" s="545" t="s">
        <v>247</v>
      </c>
      <c r="Z2" s="545" t="s">
        <v>248</v>
      </c>
      <c r="AA2" s="546" t="s">
        <v>249</v>
      </c>
      <c r="AB2" s="546" t="s">
        <v>250</v>
      </c>
      <c r="AC2" s="546" t="s">
        <v>251</v>
      </c>
      <c r="AD2" s="547" t="s">
        <v>252</v>
      </c>
      <c r="AF2" s="833" t="s">
        <v>360</v>
      </c>
      <c r="AG2" s="850">
        <v>0</v>
      </c>
      <c r="AH2" s="820"/>
      <c r="AI2" s="820"/>
      <c r="AJ2" s="820"/>
      <c r="AK2" s="820"/>
      <c r="AL2" s="871"/>
      <c r="AM2" s="882"/>
      <c r="AN2" s="883"/>
      <c r="AP2" s="907">
        <f>MIN(AG3:AG9,AH4:AH9,AI5:AI9,AJ6:AJ9,AK7:AK9,AL8:AL9,AM9)</f>
        <v>4.878048780487805E-2</v>
      </c>
      <c r="AQ2" s="907">
        <f>MAX(AG3:AG9,AH4:AH9,AI5:AI9,AJ6:AJ9,AK7:AK9,AL8:AL9,AM9)</f>
        <v>0.56756756756756754</v>
      </c>
      <c r="AR2" s="907">
        <f>AVERAGE(AG3:AG9,AH4:AH9,AI5:AI9,AJ6:AJ9,AK7:AK9,AL8:AL9,AM9)</f>
        <v>0.27780393634052175</v>
      </c>
      <c r="AS2" s="907">
        <f>MEDIAN(AG3:AG9,AH4:AH9,AI5:AI9,AJ6:AJ9,AK7:AK9,AL8:AL9,AM9)</f>
        <v>0.31081081081081086</v>
      </c>
    </row>
    <row r="3" spans="1:45" x14ac:dyDescent="0.2">
      <c r="A3" s="1029" t="s">
        <v>357</v>
      </c>
      <c r="B3" s="792" t="s">
        <v>22</v>
      </c>
      <c r="C3" s="1035" t="s">
        <v>34</v>
      </c>
      <c r="D3" s="1026" t="s">
        <v>34</v>
      </c>
      <c r="E3" s="1028"/>
      <c r="F3" s="1026" t="s">
        <v>34</v>
      </c>
      <c r="G3" s="1027"/>
      <c r="H3" s="1028"/>
      <c r="I3" s="1116" t="s">
        <v>34</v>
      </c>
      <c r="J3" s="1117"/>
      <c r="K3" s="1117"/>
      <c r="L3" s="1118"/>
      <c r="M3" s="1044" t="s">
        <v>34</v>
      </c>
      <c r="N3" s="1053"/>
      <c r="O3" s="1053"/>
      <c r="P3" s="1053"/>
      <c r="Q3" s="1045"/>
      <c r="R3" s="1044" t="s">
        <v>34</v>
      </c>
      <c r="S3" s="1053"/>
      <c r="T3" s="1053"/>
      <c r="U3" s="1053"/>
      <c r="V3" s="1053"/>
      <c r="W3" s="1045"/>
      <c r="X3" s="1044" t="s">
        <v>34</v>
      </c>
      <c r="Y3" s="1053"/>
      <c r="Z3" s="1053"/>
      <c r="AA3" s="1053"/>
      <c r="AB3" s="1053"/>
      <c r="AC3" s="1053"/>
      <c r="AD3" s="1045"/>
      <c r="AF3" s="833" t="s">
        <v>69</v>
      </c>
      <c r="AG3" s="858">
        <f>C38/41</f>
        <v>4.878048780487805E-2</v>
      </c>
      <c r="AH3" s="823">
        <v>0</v>
      </c>
      <c r="AI3" s="823"/>
      <c r="AJ3" s="823"/>
      <c r="AK3" s="823"/>
      <c r="AL3" s="823"/>
      <c r="AM3" s="836"/>
      <c r="AN3" s="837"/>
      <c r="AP3" s="907">
        <f>MIN(AG13:AG19,AH14:AH19,AI15:AI19,AJ16:AJ19,AK17:AK19,AL18:AL19,AM19)</f>
        <v>0</v>
      </c>
      <c r="AQ3" s="907">
        <f>MAX(AG13:AG19,AH14:AH19,AI15:AI19,AJ16:AJ19,AK17:AK19,AL18:AL19,AM19)</f>
        <v>0.3</v>
      </c>
      <c r="AR3" s="907">
        <f>AVERAGE(AG13:AG19,AH14:AH19,AI15:AI19,AJ16:AJ19,AK17:AK19,AL18:AL19,AM19)</f>
        <v>0.12857142857142853</v>
      </c>
      <c r="AS3" s="907">
        <f>MEDIAN(AG13:AG19,AH14:AH19,AI15:AI19,AJ16:AJ19,AK17:AK19,AL18:AL19,AM19)</f>
        <v>0</v>
      </c>
    </row>
    <row r="4" spans="1:45" x14ac:dyDescent="0.2">
      <c r="A4" s="1030"/>
      <c r="B4" s="865" t="s">
        <v>0</v>
      </c>
      <c r="C4" s="1036"/>
      <c r="D4" s="1021"/>
      <c r="E4" s="1022"/>
      <c r="F4" s="1021"/>
      <c r="G4" s="1020"/>
      <c r="H4" s="1022"/>
      <c r="I4" s="1119"/>
      <c r="J4" s="1120"/>
      <c r="K4" s="1120"/>
      <c r="L4" s="1121"/>
      <c r="M4" s="1046"/>
      <c r="N4" s="1051"/>
      <c r="O4" s="1051"/>
      <c r="P4" s="1051"/>
      <c r="Q4" s="1047"/>
      <c r="R4" s="335" t="s">
        <v>32</v>
      </c>
      <c r="S4" s="408" t="s">
        <v>32</v>
      </c>
      <c r="T4" s="408" t="s">
        <v>32</v>
      </c>
      <c r="U4" s="408" t="s">
        <v>32</v>
      </c>
      <c r="V4" s="408" t="s">
        <v>32</v>
      </c>
      <c r="W4" s="403" t="s">
        <v>32</v>
      </c>
      <c r="X4" s="411" t="s">
        <v>32</v>
      </c>
      <c r="Y4" s="408" t="s">
        <v>32</v>
      </c>
      <c r="Z4" s="408" t="s">
        <v>32</v>
      </c>
      <c r="AA4" s="408" t="s">
        <v>32</v>
      </c>
      <c r="AB4" s="408" t="s">
        <v>32</v>
      </c>
      <c r="AC4" s="408" t="s">
        <v>32</v>
      </c>
      <c r="AD4" s="404" t="s">
        <v>34</v>
      </c>
      <c r="AF4" s="833" t="s">
        <v>70</v>
      </c>
      <c r="AG4" s="858">
        <f>D38/37</f>
        <v>5.4054054054054057E-2</v>
      </c>
      <c r="AH4" s="822">
        <f>E38/37</f>
        <v>5.4054054054054057E-2</v>
      </c>
      <c r="AI4" s="823">
        <v>0</v>
      </c>
      <c r="AJ4" s="823"/>
      <c r="AK4" s="823"/>
      <c r="AL4" s="823"/>
      <c r="AM4" s="836"/>
      <c r="AN4" s="837"/>
      <c r="AP4" s="907">
        <f>MIN(AG23:AG29,AH24:AH29,AI25:AI29,AJ26:AJ29,AK27:AK29,AL28:AL29,AM29)</f>
        <v>0.15384615384615385</v>
      </c>
      <c r="AQ4" s="907">
        <f>MAX(AG23:AG29,AH24:AH29,AI25:AI29,AJ26:AJ29,AK27:AK29,AL28:AL29,AM29)</f>
        <v>0.84615384615384615</v>
      </c>
      <c r="AR4" s="907">
        <f>AVERAGE(AG23:AG29,AH24:AH29,AI25:AI29,AJ26:AJ29,AK27:AK29,AL28:AL29,AM29)</f>
        <v>0.43681318681318687</v>
      </c>
      <c r="AS4" s="907">
        <f>MEDIAN(AG23:AG29,AH24:AH29,AI25:AI29,AJ26:AJ29,AK27:AK29,AL28:AL29,AM29)</f>
        <v>0.53846153846153844</v>
      </c>
    </row>
    <row r="5" spans="1:45" x14ac:dyDescent="0.2">
      <c r="A5" s="1030"/>
      <c r="B5" s="865" t="s">
        <v>1</v>
      </c>
      <c r="C5" s="1036"/>
      <c r="D5" s="1021"/>
      <c r="E5" s="1022"/>
      <c r="F5" s="1021"/>
      <c r="G5" s="1020"/>
      <c r="H5" s="1022"/>
      <c r="I5" s="1119"/>
      <c r="J5" s="1120"/>
      <c r="K5" s="1120"/>
      <c r="L5" s="1121"/>
      <c r="M5" s="1046"/>
      <c r="N5" s="1051"/>
      <c r="O5" s="1051"/>
      <c r="P5" s="1051"/>
      <c r="Q5" s="1047"/>
      <c r="R5" s="335" t="s">
        <v>32</v>
      </c>
      <c r="S5" s="408" t="s">
        <v>32</v>
      </c>
      <c r="T5" s="408" t="s">
        <v>32</v>
      </c>
      <c r="U5" s="408" t="s">
        <v>32</v>
      </c>
      <c r="V5" s="408" t="s">
        <v>32</v>
      </c>
      <c r="W5" s="403" t="s">
        <v>32</v>
      </c>
      <c r="X5" s="411" t="s">
        <v>32</v>
      </c>
      <c r="Y5" s="408" t="s">
        <v>32</v>
      </c>
      <c r="Z5" s="408" t="s">
        <v>32</v>
      </c>
      <c r="AA5" s="408" t="s">
        <v>32</v>
      </c>
      <c r="AB5" s="408" t="s">
        <v>32</v>
      </c>
      <c r="AC5" s="408" t="s">
        <v>32</v>
      </c>
      <c r="AD5" s="404" t="s">
        <v>34</v>
      </c>
      <c r="AF5" s="833" t="s">
        <v>71</v>
      </c>
      <c r="AG5" s="858">
        <f>F38/37</f>
        <v>5.4054054054054057E-2</v>
      </c>
      <c r="AH5" s="822">
        <f t="shared" ref="AH5:AI5" si="0">G38/37</f>
        <v>5.4054054054054057E-2</v>
      </c>
      <c r="AI5" s="822">
        <f t="shared" si="0"/>
        <v>5.4054054054054057E-2</v>
      </c>
      <c r="AJ5" s="823">
        <v>0</v>
      </c>
      <c r="AK5" s="823"/>
      <c r="AL5" s="823"/>
      <c r="AM5" s="836"/>
      <c r="AN5" s="837"/>
      <c r="AP5" s="907">
        <f>MIN(AG33:AG39,AH34:AH39,AI35:AI39,AJ36:AJ39,AK37:AK39,AL38:AL39,AM39)</f>
        <v>0</v>
      </c>
      <c r="AQ5" s="907">
        <f>MAX(AG33:AG39,AH34:AH39,AI35:AI39,AJ36:AJ39,AK37:AK39,AL38:AL39,AM39)</f>
        <v>0.4</v>
      </c>
      <c r="AR5" s="907">
        <f>AVERAGE(AG33:AG39,AH34:AH39,AI35:AI39,AJ36:AJ39,AK37:AK39,AL38:AL39,AM39)</f>
        <v>9.9999999999999992E-2</v>
      </c>
      <c r="AS5" s="907">
        <f>MEDIAN(AG33:AG39,AH34:AH39,AI35:AI39,AJ36:AJ39,AK37:AK39,AL38:AL39,AM39)</f>
        <v>0</v>
      </c>
    </row>
    <row r="6" spans="1:45" x14ac:dyDescent="0.2">
      <c r="A6" s="1030"/>
      <c r="B6" s="865" t="s">
        <v>2</v>
      </c>
      <c r="C6" s="451"/>
      <c r="D6" s="387"/>
      <c r="E6" s="431"/>
      <c r="F6" s="121"/>
      <c r="G6" s="432"/>
      <c r="H6" s="388"/>
      <c r="I6" s="111"/>
      <c r="J6" s="78"/>
      <c r="L6" s="403"/>
      <c r="M6" s="411"/>
      <c r="N6" s="408"/>
      <c r="O6" s="408"/>
      <c r="P6" s="408"/>
      <c r="Q6" s="404"/>
      <c r="R6" s="335"/>
      <c r="S6" s="408"/>
      <c r="T6" s="408"/>
      <c r="U6" s="408"/>
      <c r="V6" s="408"/>
      <c r="W6" s="403"/>
      <c r="X6" s="411"/>
      <c r="Y6" s="408"/>
      <c r="Z6" s="408"/>
      <c r="AA6" s="408"/>
      <c r="AB6" s="408"/>
      <c r="AC6" s="408"/>
      <c r="AD6" s="404"/>
      <c r="AF6" s="833" t="s">
        <v>72</v>
      </c>
      <c r="AG6" s="858">
        <f>I38/37</f>
        <v>5.4054054054054057E-2</v>
      </c>
      <c r="AH6" s="822">
        <f t="shared" ref="AH6:AJ6" si="1">J38/37</f>
        <v>5.4054054054054057E-2</v>
      </c>
      <c r="AI6" s="822">
        <f t="shared" si="1"/>
        <v>5.4054054054054057E-2</v>
      </c>
      <c r="AJ6" s="822">
        <f t="shared" si="1"/>
        <v>5.4054054054054057E-2</v>
      </c>
      <c r="AK6" s="823">
        <v>0</v>
      </c>
      <c r="AL6" s="823"/>
      <c r="AM6" s="836"/>
      <c r="AN6" s="837"/>
      <c r="AP6" s="907">
        <f>MIN(AG43:AG49,AH44:AH49,AI45:AI49,AJ46:AJ49,AK47:AK49,AL48:AL49,AM49)</f>
        <v>0</v>
      </c>
      <c r="AQ6" s="907">
        <f>MAX(AG43:AG49,AH44:AH49,AI45:AI49,AJ46:AJ49,AK47:AK49,AL48:AL49,AM49)</f>
        <v>0</v>
      </c>
      <c r="AR6" s="907">
        <f>AVERAGE(AG43:AG49,AH44:AH49,AI45:AI49,AJ46:AJ49,AK47:AK49,AL48:AL49,AM49)</f>
        <v>0</v>
      </c>
      <c r="AS6" s="907">
        <f>MEDIAN(AG43:AG49,AH44:AH49,AI45:AI49,AJ46:AJ49,AK47:AK49,AL48:AL49,AM49)</f>
        <v>0</v>
      </c>
    </row>
    <row r="7" spans="1:45" x14ac:dyDescent="0.2">
      <c r="A7" s="1030"/>
      <c r="B7" s="865" t="s">
        <v>3</v>
      </c>
      <c r="C7" s="451" t="s">
        <v>34</v>
      </c>
      <c r="D7" s="1021" t="s">
        <v>34</v>
      </c>
      <c r="E7" s="1022"/>
      <c r="F7" s="1021" t="s">
        <v>34</v>
      </c>
      <c r="G7" s="1020"/>
      <c r="H7" s="1022"/>
      <c r="I7" s="1119" t="s">
        <v>34</v>
      </c>
      <c r="J7" s="1120"/>
      <c r="K7" s="1120"/>
      <c r="L7" s="1121"/>
      <c r="M7" s="1046" t="s">
        <v>34</v>
      </c>
      <c r="N7" s="1051"/>
      <c r="O7" s="1051"/>
      <c r="P7" s="1051"/>
      <c r="Q7" s="1047"/>
      <c r="R7" s="1046" t="s">
        <v>34</v>
      </c>
      <c r="S7" s="1051"/>
      <c r="T7" s="1051"/>
      <c r="U7" s="1051"/>
      <c r="V7" s="1051"/>
      <c r="W7" s="1047"/>
      <c r="X7" s="1046" t="s">
        <v>34</v>
      </c>
      <c r="Y7" s="1051"/>
      <c r="Z7" s="1051"/>
      <c r="AA7" s="1051"/>
      <c r="AB7" s="1051"/>
      <c r="AC7" s="1051"/>
      <c r="AD7" s="1047"/>
      <c r="AF7" s="833" t="s">
        <v>73</v>
      </c>
      <c r="AG7" s="855">
        <f>M38/37</f>
        <v>0.29729729729729731</v>
      </c>
      <c r="AH7" s="823">
        <f t="shared" ref="AH7:AK7" si="2">N38/37</f>
        <v>0.29729729729729731</v>
      </c>
      <c r="AI7" s="823">
        <f t="shared" si="2"/>
        <v>0.35135135135135137</v>
      </c>
      <c r="AJ7" s="823">
        <f t="shared" si="2"/>
        <v>0.29729729729729731</v>
      </c>
      <c r="AK7" s="823">
        <f t="shared" si="2"/>
        <v>0.29729729729729731</v>
      </c>
      <c r="AL7" s="823">
        <v>0</v>
      </c>
      <c r="AM7" s="836"/>
      <c r="AN7" s="837"/>
      <c r="AP7" s="907">
        <f>MIN(AG53:AG59,AH54:AH59,AI55:AI59,AJ56:AJ59,AK57:AK59,AL58:AL59,AM59)</f>
        <v>0</v>
      </c>
      <c r="AQ7" s="907">
        <f>MAX(AG53:AG59,AH54:AH59,AI55:AI59,AJ56:AJ59,AK57:AK59,AL58:AL59,AM59)</f>
        <v>0.2</v>
      </c>
      <c r="AR7" s="907">
        <f>AVERAGE(AG53:AG59,AH54:AH59,AI55:AI59,AJ56:AJ59,AK57:AK59,AL58:AL59,AM59)</f>
        <v>4.9999999999999996E-2</v>
      </c>
      <c r="AS7" s="907">
        <f>MEDIAN(AG53:AG59,AH54:AH59,AI55:AI59,AJ56:AJ59,AK57:AK59,AL58:AL59,AM59)</f>
        <v>0</v>
      </c>
    </row>
    <row r="8" spans="1:45" x14ac:dyDescent="0.2">
      <c r="A8" s="1030"/>
      <c r="B8" s="796" t="s">
        <v>4</v>
      </c>
      <c r="C8" s="451"/>
      <c r="D8" s="387"/>
      <c r="E8" s="431"/>
      <c r="F8" s="121"/>
      <c r="G8" s="432"/>
      <c r="H8" s="388"/>
      <c r="I8" s="111"/>
      <c r="J8" s="78"/>
      <c r="L8" s="403"/>
      <c r="M8" s="411"/>
      <c r="N8" s="408"/>
      <c r="O8" s="408"/>
      <c r="P8" s="408"/>
      <c r="Q8" s="404"/>
      <c r="R8" s="335"/>
      <c r="S8" s="408"/>
      <c r="T8" s="408"/>
      <c r="U8" s="408"/>
      <c r="V8" s="408"/>
      <c r="W8" s="403"/>
      <c r="X8" s="411"/>
      <c r="Y8" s="408"/>
      <c r="Z8" s="408"/>
      <c r="AA8" s="408"/>
      <c r="AB8" s="408"/>
      <c r="AC8" s="408"/>
      <c r="AD8" s="404"/>
      <c r="AF8" s="833" t="s">
        <v>74</v>
      </c>
      <c r="AG8" s="855">
        <f>R38/37</f>
        <v>0.3783783783783784</v>
      </c>
      <c r="AH8" s="823">
        <f t="shared" ref="AH8:AL8" si="3">S38/37</f>
        <v>0.3783783783783784</v>
      </c>
      <c r="AI8" s="823">
        <f t="shared" si="3"/>
        <v>0.3783783783783784</v>
      </c>
      <c r="AJ8" s="823">
        <f t="shared" si="3"/>
        <v>0.3783783783783784</v>
      </c>
      <c r="AK8" s="823">
        <f t="shared" si="3"/>
        <v>0.3783783783783784</v>
      </c>
      <c r="AL8" s="823">
        <f t="shared" si="3"/>
        <v>0.32432432432432434</v>
      </c>
      <c r="AM8" s="836">
        <v>0</v>
      </c>
      <c r="AN8" s="837"/>
      <c r="AP8" s="907">
        <f>MIN(AG63:AG69,AH64:AH69,AI65:AI69,AJ66:AJ69,AK67:AK69,AL68:AL69,AM69)</f>
        <v>0</v>
      </c>
      <c r="AQ8" s="907">
        <f>MAX(AG63:AG69,AH64:AH69,AI65:AI69,AJ66:AJ69,AK67:AK69,AL68:AL69,AM69)</f>
        <v>1</v>
      </c>
      <c r="AR8" s="907">
        <f>AVERAGE(AG63:AG69,AH64:AH69,AI65:AI69,AJ66:AJ69,AK67:AK69,AL68:AL69,AM69)</f>
        <v>0.6428571428571429</v>
      </c>
      <c r="AS8" s="907">
        <f>MEDIAN(AG63:AG69,AH64:AH69,AI65:AI69,AJ66:AJ69,AK67:AK69,AL68:AL69,AM69)</f>
        <v>1</v>
      </c>
    </row>
    <row r="9" spans="1:45" ht="17" thickBot="1" x14ac:dyDescent="0.25">
      <c r="A9" s="1031"/>
      <c r="B9" s="793" t="s">
        <v>123</v>
      </c>
      <c r="C9" s="451" t="s">
        <v>34</v>
      </c>
      <c r="D9" s="1023" t="s">
        <v>34</v>
      </c>
      <c r="E9" s="1025"/>
      <c r="F9" s="1023" t="s">
        <v>34</v>
      </c>
      <c r="G9" s="1024"/>
      <c r="H9" s="1025"/>
      <c r="I9" s="1113" t="s">
        <v>34</v>
      </c>
      <c r="J9" s="1114"/>
      <c r="K9" s="1114"/>
      <c r="L9" s="1115"/>
      <c r="M9" s="1059" t="s">
        <v>34</v>
      </c>
      <c r="N9" s="1060"/>
      <c r="O9" s="1060"/>
      <c r="P9" s="1060"/>
      <c r="Q9" s="1055"/>
      <c r="R9" s="335" t="s">
        <v>106</v>
      </c>
      <c r="S9" s="408" t="s">
        <v>106</v>
      </c>
      <c r="T9" s="408" t="s">
        <v>106</v>
      </c>
      <c r="U9" s="408" t="s">
        <v>106</v>
      </c>
      <c r="V9" s="408" t="s">
        <v>106</v>
      </c>
      <c r="W9" s="403" t="s">
        <v>106</v>
      </c>
      <c r="X9" s="411" t="s">
        <v>106</v>
      </c>
      <c r="Y9" s="408" t="s">
        <v>106</v>
      </c>
      <c r="Z9" s="408" t="s">
        <v>106</v>
      </c>
      <c r="AA9" s="408" t="s">
        <v>106</v>
      </c>
      <c r="AB9" s="408" t="s">
        <v>106</v>
      </c>
      <c r="AC9" s="408" t="s">
        <v>106</v>
      </c>
      <c r="AD9" s="404" t="s">
        <v>34</v>
      </c>
      <c r="AF9" s="834" t="s">
        <v>75</v>
      </c>
      <c r="AG9" s="856">
        <f>X38/37</f>
        <v>0.48648648648648651</v>
      </c>
      <c r="AH9" s="827">
        <f t="shared" ref="AH9:AM9" si="4">Y38/37</f>
        <v>0.48648648648648651</v>
      </c>
      <c r="AI9" s="827">
        <f t="shared" si="4"/>
        <v>0.48648648648648651</v>
      </c>
      <c r="AJ9" s="827">
        <f t="shared" si="4"/>
        <v>0.48648648648648651</v>
      </c>
      <c r="AK9" s="827">
        <f t="shared" si="4"/>
        <v>0.48648648648648651</v>
      </c>
      <c r="AL9" s="827">
        <f t="shared" si="4"/>
        <v>0.56756756756756754</v>
      </c>
      <c r="AM9" s="827">
        <f t="shared" si="4"/>
        <v>0.48648648648648651</v>
      </c>
      <c r="AN9" s="838">
        <v>0</v>
      </c>
    </row>
    <row r="10" spans="1:45" ht="17" thickBot="1" x14ac:dyDescent="0.25">
      <c r="A10" s="1029" t="s">
        <v>5</v>
      </c>
      <c r="B10" s="771" t="s">
        <v>6</v>
      </c>
      <c r="C10" s="1035" t="s">
        <v>34</v>
      </c>
      <c r="D10" s="1026" t="s">
        <v>34</v>
      </c>
      <c r="E10" s="1028"/>
      <c r="F10" s="1116" t="s">
        <v>34</v>
      </c>
      <c r="G10" s="1117"/>
      <c r="H10" s="1118"/>
      <c r="I10" s="1026" t="s">
        <v>34</v>
      </c>
      <c r="J10" s="1027"/>
      <c r="K10" s="1027"/>
      <c r="L10" s="1028"/>
      <c r="M10" s="1044" t="s">
        <v>34</v>
      </c>
      <c r="N10" s="1053"/>
      <c r="O10" s="1053"/>
      <c r="P10" s="1053"/>
      <c r="Q10" s="1045"/>
      <c r="R10" s="1044" t="s">
        <v>34</v>
      </c>
      <c r="S10" s="1053"/>
      <c r="T10" s="1053"/>
      <c r="U10" s="1053"/>
      <c r="V10" s="1053"/>
      <c r="W10" s="1045"/>
      <c r="X10" s="1044" t="s">
        <v>34</v>
      </c>
      <c r="Y10" s="1053"/>
      <c r="Z10" s="1053"/>
      <c r="AA10" s="1053"/>
      <c r="AB10" s="1053"/>
      <c r="AC10" s="1053"/>
      <c r="AD10" s="1045"/>
      <c r="AF10" s="24"/>
      <c r="AG10" s="872"/>
      <c r="AH10" s="872"/>
      <c r="AI10" s="872"/>
      <c r="AJ10" s="872"/>
      <c r="AK10" s="872"/>
      <c r="AL10" s="872"/>
      <c r="AM10" s="884"/>
      <c r="AN10" s="884"/>
    </row>
    <row r="11" spans="1:45" ht="17" thickBot="1" x14ac:dyDescent="0.25">
      <c r="A11" s="1030"/>
      <c r="B11" s="733" t="s">
        <v>7</v>
      </c>
      <c r="C11" s="1036"/>
      <c r="D11" s="1021"/>
      <c r="E11" s="1022"/>
      <c r="F11" s="1119"/>
      <c r="G11" s="1120"/>
      <c r="H11" s="1121"/>
      <c r="I11" s="1021"/>
      <c r="J11" s="1020"/>
      <c r="K11" s="1020"/>
      <c r="L11" s="1022"/>
      <c r="M11" s="644" t="s">
        <v>33</v>
      </c>
      <c r="N11" s="643" t="s">
        <v>33</v>
      </c>
      <c r="O11" s="643" t="s">
        <v>33</v>
      </c>
      <c r="P11" s="643" t="s">
        <v>33</v>
      </c>
      <c r="Q11" s="642" t="s">
        <v>33</v>
      </c>
      <c r="R11" s="1046" t="s">
        <v>34</v>
      </c>
      <c r="S11" s="1051"/>
      <c r="T11" s="1051"/>
      <c r="U11" s="1051"/>
      <c r="V11" s="1124"/>
      <c r="W11" s="403" t="s">
        <v>33</v>
      </c>
      <c r="X11" s="411" t="s">
        <v>33</v>
      </c>
      <c r="Y11" s="408" t="s">
        <v>33</v>
      </c>
      <c r="Z11" s="408" t="s">
        <v>33</v>
      </c>
      <c r="AA11" s="408" t="s">
        <v>33</v>
      </c>
      <c r="AB11" s="408" t="s">
        <v>33</v>
      </c>
      <c r="AC11" s="408" t="s">
        <v>33</v>
      </c>
      <c r="AD11" s="404" t="s">
        <v>33</v>
      </c>
      <c r="AF11" s="859" t="s">
        <v>339</v>
      </c>
      <c r="AG11" s="873" t="s">
        <v>360</v>
      </c>
      <c r="AH11" s="873" t="s">
        <v>69</v>
      </c>
      <c r="AI11" s="873" t="s">
        <v>70</v>
      </c>
      <c r="AJ11" s="873" t="s">
        <v>71</v>
      </c>
      <c r="AK11" s="873" t="s">
        <v>72</v>
      </c>
      <c r="AL11" s="873" t="s">
        <v>73</v>
      </c>
      <c r="AM11" s="874" t="s">
        <v>74</v>
      </c>
      <c r="AN11" s="875" t="s">
        <v>75</v>
      </c>
    </row>
    <row r="12" spans="1:45" x14ac:dyDescent="0.2">
      <c r="A12" s="1030"/>
      <c r="B12" s="733" t="s">
        <v>16</v>
      </c>
      <c r="C12" s="1036"/>
      <c r="D12" s="1021"/>
      <c r="E12" s="1022"/>
      <c r="F12" s="1119"/>
      <c r="G12" s="1120"/>
      <c r="H12" s="1121"/>
      <c r="I12" s="1021"/>
      <c r="J12" s="1020"/>
      <c r="K12" s="1020"/>
      <c r="L12" s="1022"/>
      <c r="M12" s="1081" t="s">
        <v>34</v>
      </c>
      <c r="N12" s="1085"/>
      <c r="O12" s="1085"/>
      <c r="P12" s="1085"/>
      <c r="Q12" s="1071"/>
      <c r="R12" s="1046" t="s">
        <v>34</v>
      </c>
      <c r="S12" s="1051"/>
      <c r="T12" s="1051"/>
      <c r="U12" s="1051"/>
      <c r="V12" s="1051"/>
      <c r="W12" s="1047"/>
      <c r="X12" s="1046" t="s">
        <v>34</v>
      </c>
      <c r="Y12" s="1051"/>
      <c r="Z12" s="1051"/>
      <c r="AA12" s="1051"/>
      <c r="AB12" s="1051"/>
      <c r="AC12" s="1051"/>
      <c r="AD12" s="1047"/>
      <c r="AF12" s="833" t="s">
        <v>360</v>
      </c>
      <c r="AG12" s="850">
        <v>0</v>
      </c>
      <c r="AH12" s="820"/>
      <c r="AI12" s="820"/>
      <c r="AJ12" s="820"/>
      <c r="AK12" s="820"/>
      <c r="AL12" s="871"/>
      <c r="AM12" s="882"/>
      <c r="AN12" s="883"/>
    </row>
    <row r="13" spans="1:45" x14ac:dyDescent="0.2">
      <c r="A13" s="1030"/>
      <c r="B13" s="733" t="s">
        <v>26</v>
      </c>
      <c r="C13" s="1036"/>
      <c r="D13" s="1021"/>
      <c r="E13" s="1022"/>
      <c r="F13" s="1119"/>
      <c r="G13" s="1120"/>
      <c r="H13" s="1121"/>
      <c r="I13" s="1021"/>
      <c r="J13" s="1020"/>
      <c r="K13" s="1020"/>
      <c r="L13" s="1022"/>
      <c r="M13" s="644" t="s">
        <v>33</v>
      </c>
      <c r="N13" s="643" t="s">
        <v>33</v>
      </c>
      <c r="O13" s="643" t="s">
        <v>33</v>
      </c>
      <c r="P13" s="643" t="s">
        <v>33</v>
      </c>
      <c r="Q13" s="642" t="s">
        <v>33</v>
      </c>
      <c r="R13" s="335" t="s">
        <v>33</v>
      </c>
      <c r="S13" s="408" t="s">
        <v>33</v>
      </c>
      <c r="T13" s="408" t="s">
        <v>33</v>
      </c>
      <c r="U13" s="408" t="s">
        <v>33</v>
      </c>
      <c r="V13" s="408" t="s">
        <v>33</v>
      </c>
      <c r="W13" s="403" t="s">
        <v>34</v>
      </c>
      <c r="X13" s="411" t="s">
        <v>33</v>
      </c>
      <c r="Y13" s="408" t="s">
        <v>33</v>
      </c>
      <c r="Z13" s="408" t="s">
        <v>33</v>
      </c>
      <c r="AA13" s="408" t="s">
        <v>33</v>
      </c>
      <c r="AB13" s="408" t="s">
        <v>33</v>
      </c>
      <c r="AC13" s="408" t="s">
        <v>33</v>
      </c>
      <c r="AD13" s="404" t="s">
        <v>33</v>
      </c>
      <c r="AF13" s="833" t="s">
        <v>69</v>
      </c>
      <c r="AG13" s="858">
        <f>C39/10</f>
        <v>0</v>
      </c>
      <c r="AH13" s="823">
        <v>0</v>
      </c>
      <c r="AI13" s="823"/>
      <c r="AJ13" s="823"/>
      <c r="AK13" s="823"/>
      <c r="AL13" s="823"/>
      <c r="AM13" s="836"/>
      <c r="AN13" s="837"/>
    </row>
    <row r="14" spans="1:45" x14ac:dyDescent="0.2">
      <c r="A14" s="1030"/>
      <c r="B14" s="733" t="s">
        <v>316</v>
      </c>
      <c r="C14" s="685"/>
      <c r="D14" s="229"/>
      <c r="E14" s="233"/>
      <c r="F14" s="686"/>
      <c r="G14" s="605"/>
      <c r="H14" s="687"/>
      <c r="I14" s="231"/>
      <c r="J14" s="106"/>
      <c r="K14" s="39"/>
      <c r="L14" s="230"/>
      <c r="M14" s="662"/>
      <c r="N14" s="661"/>
      <c r="O14" s="661"/>
      <c r="P14" s="661"/>
      <c r="Q14" s="660"/>
      <c r="R14" s="668"/>
      <c r="S14" s="661"/>
      <c r="T14" s="661"/>
      <c r="U14" s="661"/>
      <c r="V14" s="661"/>
      <c r="W14" s="659"/>
      <c r="X14" s="654"/>
      <c r="Y14" s="661"/>
      <c r="Z14" s="661"/>
      <c r="AA14" s="661"/>
      <c r="AB14" s="661"/>
      <c r="AC14" s="661"/>
      <c r="AD14" s="657"/>
      <c r="AF14" s="833" t="s">
        <v>70</v>
      </c>
      <c r="AG14" s="858">
        <f>D39/10</f>
        <v>0</v>
      </c>
      <c r="AH14" s="822">
        <f>E39/10</f>
        <v>0</v>
      </c>
      <c r="AI14" s="823">
        <v>0</v>
      </c>
      <c r="AJ14" s="823"/>
      <c r="AK14" s="823"/>
      <c r="AL14" s="823"/>
      <c r="AM14" s="836"/>
      <c r="AN14" s="837"/>
    </row>
    <row r="15" spans="1:45" x14ac:dyDescent="0.2">
      <c r="A15" s="1030"/>
      <c r="B15" s="733" t="s">
        <v>17</v>
      </c>
      <c r="C15" s="1036" t="s">
        <v>34</v>
      </c>
      <c r="D15" s="1021" t="s">
        <v>34</v>
      </c>
      <c r="E15" s="1022"/>
      <c r="F15" s="1119" t="s">
        <v>34</v>
      </c>
      <c r="G15" s="1120"/>
      <c r="H15" s="1121"/>
      <c r="I15" s="1021" t="s">
        <v>34</v>
      </c>
      <c r="J15" s="1020"/>
      <c r="K15" s="1020"/>
      <c r="L15" s="1022"/>
      <c r="M15" s="411"/>
      <c r="N15" s="408"/>
      <c r="O15" s="408"/>
      <c r="P15" s="408"/>
      <c r="Q15" s="404"/>
      <c r="R15" s="335"/>
      <c r="S15" s="408"/>
      <c r="T15" s="408"/>
      <c r="U15" s="408"/>
      <c r="V15" s="408"/>
      <c r="W15" s="403"/>
      <c r="X15" s="696" t="s">
        <v>33</v>
      </c>
      <c r="Y15" s="695" t="s">
        <v>33</v>
      </c>
      <c r="Z15" s="695" t="s">
        <v>33</v>
      </c>
      <c r="AA15" s="695" t="s">
        <v>33</v>
      </c>
      <c r="AB15" s="695" t="s">
        <v>33</v>
      </c>
      <c r="AC15" s="695" t="s">
        <v>33</v>
      </c>
      <c r="AD15" s="693" t="s">
        <v>33</v>
      </c>
      <c r="AF15" s="833" t="s">
        <v>71</v>
      </c>
      <c r="AG15" s="858">
        <f>F39/10</f>
        <v>0</v>
      </c>
      <c r="AH15" s="822">
        <f t="shared" ref="AH15:AI15" si="5">G39/10</f>
        <v>0</v>
      </c>
      <c r="AI15" s="822">
        <f t="shared" si="5"/>
        <v>0</v>
      </c>
      <c r="AJ15" s="823">
        <v>0</v>
      </c>
      <c r="AK15" s="823"/>
      <c r="AL15" s="823"/>
      <c r="AM15" s="836"/>
      <c r="AN15" s="837"/>
    </row>
    <row r="16" spans="1:45" x14ac:dyDescent="0.2">
      <c r="A16" s="1030"/>
      <c r="B16" s="733" t="s">
        <v>253</v>
      </c>
      <c r="C16" s="1036"/>
      <c r="D16" s="1021"/>
      <c r="E16" s="1022"/>
      <c r="F16" s="1119"/>
      <c r="G16" s="1120"/>
      <c r="H16" s="1121"/>
      <c r="I16" s="1021"/>
      <c r="J16" s="1020"/>
      <c r="K16" s="1020"/>
      <c r="L16" s="1022"/>
      <c r="M16" s="1046" t="s">
        <v>34</v>
      </c>
      <c r="N16" s="1051"/>
      <c r="O16" s="1051"/>
      <c r="P16" s="1051"/>
      <c r="Q16" s="1047"/>
      <c r="R16" s="1046" t="s">
        <v>34</v>
      </c>
      <c r="S16" s="1051"/>
      <c r="T16" s="1051"/>
      <c r="U16" s="1051"/>
      <c r="V16" s="1051"/>
      <c r="W16" s="1047"/>
      <c r="X16" s="411" t="s">
        <v>33</v>
      </c>
      <c r="Y16" s="408" t="s">
        <v>33</v>
      </c>
      <c r="Z16" s="408" t="s">
        <v>33</v>
      </c>
      <c r="AA16" s="408" t="s">
        <v>33</v>
      </c>
      <c r="AB16" s="408" t="s">
        <v>33</v>
      </c>
      <c r="AC16" s="408" t="s">
        <v>33</v>
      </c>
      <c r="AD16" s="404" t="s">
        <v>33</v>
      </c>
      <c r="AF16" s="833" t="s">
        <v>72</v>
      </c>
      <c r="AG16" s="858">
        <f>I39/10</f>
        <v>0</v>
      </c>
      <c r="AH16" s="822">
        <f t="shared" ref="AH16:AJ16" si="6">J39/10</f>
        <v>0</v>
      </c>
      <c r="AI16" s="822">
        <f t="shared" si="6"/>
        <v>0</v>
      </c>
      <c r="AJ16" s="822">
        <f t="shared" si="6"/>
        <v>0</v>
      </c>
      <c r="AK16" s="823">
        <v>0</v>
      </c>
      <c r="AL16" s="823"/>
      <c r="AM16" s="836"/>
      <c r="AN16" s="837"/>
    </row>
    <row r="17" spans="1:40" x14ac:dyDescent="0.2">
      <c r="A17" s="1030"/>
      <c r="B17" s="733" t="s">
        <v>254</v>
      </c>
      <c r="C17" s="1036"/>
      <c r="D17" s="1021"/>
      <c r="E17" s="1022"/>
      <c r="F17" s="1119"/>
      <c r="G17" s="1120"/>
      <c r="H17" s="1121"/>
      <c r="I17" s="1021"/>
      <c r="J17" s="1020"/>
      <c r="K17" s="1020"/>
      <c r="L17" s="1022"/>
      <c r="M17" s="392" t="s">
        <v>33</v>
      </c>
      <c r="N17" s="408" t="s">
        <v>33</v>
      </c>
      <c r="O17" s="408" t="s">
        <v>33</v>
      </c>
      <c r="P17" s="408" t="s">
        <v>33</v>
      </c>
      <c r="Q17" s="400" t="s">
        <v>33</v>
      </c>
      <c r="R17" s="411" t="s">
        <v>33</v>
      </c>
      <c r="S17" s="408" t="s">
        <v>33</v>
      </c>
      <c r="T17" s="408" t="s">
        <v>33</v>
      </c>
      <c r="U17" s="408" t="s">
        <v>33</v>
      </c>
      <c r="V17" s="408" t="s">
        <v>33</v>
      </c>
      <c r="W17" s="404" t="s">
        <v>34</v>
      </c>
      <c r="X17" s="411" t="s">
        <v>33</v>
      </c>
      <c r="Y17" s="408" t="s">
        <v>33</v>
      </c>
      <c r="Z17" s="408" t="s">
        <v>33</v>
      </c>
      <c r="AA17" s="408" t="s">
        <v>33</v>
      </c>
      <c r="AB17" s="408" t="s">
        <v>33</v>
      </c>
      <c r="AC17" s="408" t="s">
        <v>33</v>
      </c>
      <c r="AD17" s="404" t="s">
        <v>33</v>
      </c>
      <c r="AF17" s="833" t="s">
        <v>73</v>
      </c>
      <c r="AG17" s="858">
        <f>M39/10</f>
        <v>0</v>
      </c>
      <c r="AH17" s="822">
        <f t="shared" ref="AH17:AJ17" si="7">N39/10</f>
        <v>0</v>
      </c>
      <c r="AI17" s="822">
        <f t="shared" si="7"/>
        <v>0</v>
      </c>
      <c r="AJ17" s="822">
        <f t="shared" si="7"/>
        <v>0</v>
      </c>
      <c r="AK17" s="822">
        <f>Q39/10</f>
        <v>0</v>
      </c>
      <c r="AL17" s="823">
        <v>0</v>
      </c>
      <c r="AM17" s="836"/>
      <c r="AN17" s="837"/>
    </row>
    <row r="18" spans="1:40" x14ac:dyDescent="0.2">
      <c r="A18" s="1030"/>
      <c r="B18" s="733" t="s">
        <v>98</v>
      </c>
      <c r="C18" s="1036" t="s">
        <v>34</v>
      </c>
      <c r="D18" s="1021" t="s">
        <v>34</v>
      </c>
      <c r="E18" s="1022"/>
      <c r="F18" s="1119" t="s">
        <v>34</v>
      </c>
      <c r="G18" s="1120"/>
      <c r="H18" s="1121"/>
      <c r="I18" s="1119" t="s">
        <v>34</v>
      </c>
      <c r="J18" s="1120"/>
      <c r="K18" s="1120"/>
      <c r="L18" s="1121"/>
      <c r="M18" s="1046" t="s">
        <v>32</v>
      </c>
      <c r="N18" s="1051"/>
      <c r="O18" s="1051"/>
      <c r="P18" s="1051"/>
      <c r="Q18" s="1047"/>
      <c r="R18" s="1046" t="s">
        <v>34</v>
      </c>
      <c r="S18" s="1051"/>
      <c r="T18" s="1051"/>
      <c r="U18" s="1051"/>
      <c r="V18" s="1124"/>
      <c r="W18" s="400" t="s">
        <v>32</v>
      </c>
      <c r="X18" s="411" t="s">
        <v>32</v>
      </c>
      <c r="Y18" s="408" t="s">
        <v>32</v>
      </c>
      <c r="Z18" s="408" t="s">
        <v>32</v>
      </c>
      <c r="AA18" s="408" t="s">
        <v>32</v>
      </c>
      <c r="AB18" s="408" t="s">
        <v>32</v>
      </c>
      <c r="AC18" s="408" t="s">
        <v>32</v>
      </c>
      <c r="AD18" s="404" t="s">
        <v>32</v>
      </c>
      <c r="AF18" s="833" t="s">
        <v>74</v>
      </c>
      <c r="AG18" s="855">
        <f>R39/10</f>
        <v>0.3</v>
      </c>
      <c r="AH18" s="823">
        <f t="shared" ref="AH18:AL18" si="8">S39/10</f>
        <v>0.3</v>
      </c>
      <c r="AI18" s="823">
        <f t="shared" si="8"/>
        <v>0.3</v>
      </c>
      <c r="AJ18" s="823">
        <f t="shared" si="8"/>
        <v>0.3</v>
      </c>
      <c r="AK18" s="823">
        <f t="shared" si="8"/>
        <v>0.3</v>
      </c>
      <c r="AL18" s="823">
        <f t="shared" si="8"/>
        <v>0.3</v>
      </c>
      <c r="AM18" s="836">
        <v>0</v>
      </c>
      <c r="AN18" s="837"/>
    </row>
    <row r="19" spans="1:40" ht="17" thickBot="1" x14ac:dyDescent="0.25">
      <c r="A19" s="1030"/>
      <c r="B19" s="733" t="s">
        <v>99</v>
      </c>
      <c r="C19" s="1036"/>
      <c r="D19" s="1021"/>
      <c r="E19" s="1022"/>
      <c r="F19" s="1119"/>
      <c r="G19" s="1120"/>
      <c r="H19" s="1121"/>
      <c r="I19" s="1119"/>
      <c r="J19" s="1120"/>
      <c r="K19" s="1120"/>
      <c r="L19" s="1121"/>
      <c r="M19" s="1046" t="s">
        <v>33</v>
      </c>
      <c r="N19" s="1051"/>
      <c r="O19" s="1051"/>
      <c r="P19" s="1051"/>
      <c r="Q19" s="1047"/>
      <c r="R19" s="335" t="s">
        <v>33</v>
      </c>
      <c r="S19" s="408" t="s">
        <v>33</v>
      </c>
      <c r="T19" s="408" t="s">
        <v>33</v>
      </c>
      <c r="U19" s="408" t="s">
        <v>33</v>
      </c>
      <c r="V19" s="408" t="s">
        <v>33</v>
      </c>
      <c r="W19" s="403" t="s">
        <v>34</v>
      </c>
      <c r="X19" s="1046" t="s">
        <v>34</v>
      </c>
      <c r="Y19" s="1051"/>
      <c r="Z19" s="1051"/>
      <c r="AA19" s="1051"/>
      <c r="AB19" s="1124"/>
      <c r="AC19" s="408" t="s">
        <v>33</v>
      </c>
      <c r="AD19" s="404" t="s">
        <v>33</v>
      </c>
      <c r="AF19" s="834" t="s">
        <v>75</v>
      </c>
      <c r="AG19" s="856">
        <f>X39/10</f>
        <v>0.3</v>
      </c>
      <c r="AH19" s="827">
        <f t="shared" ref="AH19:AM19" si="9">Y39/10</f>
        <v>0.3</v>
      </c>
      <c r="AI19" s="827">
        <f t="shared" si="9"/>
        <v>0.3</v>
      </c>
      <c r="AJ19" s="827">
        <f t="shared" si="9"/>
        <v>0.3</v>
      </c>
      <c r="AK19" s="827">
        <f t="shared" si="9"/>
        <v>0.3</v>
      </c>
      <c r="AL19" s="827">
        <f t="shared" si="9"/>
        <v>0.3</v>
      </c>
      <c r="AM19" s="829">
        <f t="shared" si="9"/>
        <v>0</v>
      </c>
      <c r="AN19" s="838">
        <v>0</v>
      </c>
    </row>
    <row r="20" spans="1:40" ht="17" thickBot="1" x14ac:dyDescent="0.25">
      <c r="A20" s="1030"/>
      <c r="B20" s="734" t="s">
        <v>23</v>
      </c>
      <c r="C20" s="451"/>
      <c r="D20" s="387"/>
      <c r="E20" s="431"/>
      <c r="F20" s="457"/>
      <c r="G20" s="111"/>
      <c r="H20" s="131"/>
      <c r="I20" s="439"/>
      <c r="J20" s="79"/>
      <c r="L20" s="403"/>
      <c r="M20" s="411"/>
      <c r="N20" s="408"/>
      <c r="O20" s="408"/>
      <c r="P20" s="408"/>
      <c r="Q20" s="404"/>
      <c r="R20" s="335"/>
      <c r="S20" s="408"/>
      <c r="T20" s="408"/>
      <c r="U20" s="408"/>
      <c r="V20" s="408"/>
      <c r="W20" s="403"/>
      <c r="X20" s="411"/>
      <c r="Y20" s="408"/>
      <c r="Z20" s="408"/>
      <c r="AA20" s="408"/>
      <c r="AB20" s="408"/>
      <c r="AC20" s="408"/>
      <c r="AD20" s="404"/>
      <c r="AF20" s="24"/>
      <c r="AG20" s="872"/>
      <c r="AH20" s="872"/>
      <c r="AI20" s="872"/>
      <c r="AJ20" s="872"/>
      <c r="AK20" s="872"/>
      <c r="AL20" s="872"/>
      <c r="AM20" s="884"/>
      <c r="AN20" s="884"/>
    </row>
    <row r="21" spans="1:40" ht="17" thickBot="1" x14ac:dyDescent="0.25">
      <c r="A21" s="1030"/>
      <c r="B21" s="732" t="s">
        <v>10</v>
      </c>
      <c r="C21" s="242" t="s">
        <v>34</v>
      </c>
      <c r="D21" s="1026" t="s">
        <v>34</v>
      </c>
      <c r="E21" s="1028"/>
      <c r="F21" s="1026" t="s">
        <v>34</v>
      </c>
      <c r="G21" s="1027"/>
      <c r="H21" s="1028"/>
      <c r="I21" s="1116" t="s">
        <v>34</v>
      </c>
      <c r="J21" s="1117"/>
      <c r="K21" s="1117"/>
      <c r="L21" s="1118"/>
      <c r="M21" s="122" t="s">
        <v>33</v>
      </c>
      <c r="N21" s="440" t="s">
        <v>33</v>
      </c>
      <c r="O21" s="440" t="s">
        <v>33</v>
      </c>
      <c r="P21" s="440" t="s">
        <v>33</v>
      </c>
      <c r="Q21" s="414" t="s">
        <v>33</v>
      </c>
      <c r="R21" s="430" t="s">
        <v>33</v>
      </c>
      <c r="S21" s="440" t="s">
        <v>33</v>
      </c>
      <c r="T21" s="440" t="s">
        <v>33</v>
      </c>
      <c r="U21" s="440" t="s">
        <v>33</v>
      </c>
      <c r="V21" s="440" t="s">
        <v>33</v>
      </c>
      <c r="W21" s="429" t="s">
        <v>34</v>
      </c>
      <c r="X21" s="1026" t="s">
        <v>34</v>
      </c>
      <c r="Y21" s="1027"/>
      <c r="Z21" s="1027"/>
      <c r="AA21" s="1027"/>
      <c r="AB21" s="1123"/>
      <c r="AC21" s="440" t="s">
        <v>33</v>
      </c>
      <c r="AD21" s="414" t="s">
        <v>33</v>
      </c>
      <c r="AF21" s="859" t="s">
        <v>337</v>
      </c>
      <c r="AG21" s="873" t="s">
        <v>360</v>
      </c>
      <c r="AH21" s="873" t="s">
        <v>69</v>
      </c>
      <c r="AI21" s="873" t="s">
        <v>70</v>
      </c>
      <c r="AJ21" s="873" t="s">
        <v>71</v>
      </c>
      <c r="AK21" s="873" t="s">
        <v>72</v>
      </c>
      <c r="AL21" s="873" t="s">
        <v>73</v>
      </c>
      <c r="AM21" s="874" t="s">
        <v>74</v>
      </c>
      <c r="AN21" s="875" t="s">
        <v>75</v>
      </c>
    </row>
    <row r="22" spans="1:40" x14ac:dyDescent="0.2">
      <c r="A22" s="1030"/>
      <c r="B22" s="736" t="s">
        <v>11</v>
      </c>
      <c r="C22" s="451"/>
      <c r="D22" s="387"/>
      <c r="E22" s="431"/>
      <c r="F22" s="121"/>
      <c r="G22" s="432"/>
      <c r="H22" s="120"/>
      <c r="I22" s="111"/>
      <c r="J22" s="78"/>
      <c r="K22" s="421"/>
      <c r="L22" s="431"/>
      <c r="M22" s="121"/>
      <c r="N22" s="441"/>
      <c r="O22" s="441"/>
      <c r="P22" s="441"/>
      <c r="Q22" s="415"/>
      <c r="R22" s="432"/>
      <c r="S22" s="441"/>
      <c r="T22" s="441"/>
      <c r="U22" s="441"/>
      <c r="V22" s="441"/>
      <c r="W22" s="431"/>
      <c r="X22" s="121"/>
      <c r="Y22" s="441"/>
      <c r="Z22" s="441"/>
      <c r="AA22" s="441"/>
      <c r="AB22" s="441"/>
      <c r="AC22" s="441"/>
      <c r="AD22" s="415"/>
      <c r="AF22" s="833" t="s">
        <v>360</v>
      </c>
      <c r="AG22" s="850">
        <v>0</v>
      </c>
      <c r="AH22" s="820"/>
      <c r="AI22" s="820"/>
      <c r="AJ22" s="820"/>
      <c r="AK22" s="820"/>
      <c r="AL22" s="871"/>
      <c r="AM22" s="882"/>
      <c r="AN22" s="883"/>
    </row>
    <row r="23" spans="1:40" ht="16" customHeight="1" thickBot="1" x14ac:dyDescent="0.25">
      <c r="A23" s="1031"/>
      <c r="B23" s="734" t="s">
        <v>18</v>
      </c>
      <c r="C23" s="454" t="s">
        <v>34</v>
      </c>
      <c r="D23" s="1023" t="s">
        <v>34</v>
      </c>
      <c r="E23" s="1025"/>
      <c r="F23" s="1023" t="s">
        <v>34</v>
      </c>
      <c r="G23" s="1024"/>
      <c r="H23" s="1025"/>
      <c r="I23" s="1113" t="s">
        <v>34</v>
      </c>
      <c r="J23" s="1114"/>
      <c r="K23" s="1114"/>
      <c r="L23" s="1115"/>
      <c r="M23" s="232" t="s">
        <v>105</v>
      </c>
      <c r="N23" s="442" t="s">
        <v>105</v>
      </c>
      <c r="O23" s="442" t="s">
        <v>105</v>
      </c>
      <c r="P23" s="442" t="s">
        <v>105</v>
      </c>
      <c r="Q23" s="416" t="s">
        <v>105</v>
      </c>
      <c r="R23" s="434" t="s">
        <v>105</v>
      </c>
      <c r="S23" s="442" t="s">
        <v>105</v>
      </c>
      <c r="T23" s="442" t="s">
        <v>105</v>
      </c>
      <c r="U23" s="442" t="s">
        <v>105</v>
      </c>
      <c r="V23" s="442" t="s">
        <v>105</v>
      </c>
      <c r="W23" s="433" t="s">
        <v>105</v>
      </c>
      <c r="X23" s="1023" t="s">
        <v>34</v>
      </c>
      <c r="Y23" s="1024"/>
      <c r="Z23" s="1024"/>
      <c r="AA23" s="1024"/>
      <c r="AB23" s="1125"/>
      <c r="AC23" s="442" t="s">
        <v>105</v>
      </c>
      <c r="AD23" s="416" t="s">
        <v>105</v>
      </c>
      <c r="AF23" s="833" t="s">
        <v>69</v>
      </c>
      <c r="AG23" s="858">
        <f>C40/13</f>
        <v>0.15384615384615385</v>
      </c>
      <c r="AH23" s="823">
        <v>0</v>
      </c>
      <c r="AI23" s="823"/>
      <c r="AJ23" s="823"/>
      <c r="AK23" s="823"/>
      <c r="AL23" s="823"/>
      <c r="AM23" s="836"/>
      <c r="AN23" s="837"/>
    </row>
    <row r="24" spans="1:40" x14ac:dyDescent="0.2">
      <c r="A24" s="1032" t="s">
        <v>24</v>
      </c>
      <c r="B24" s="4" t="s">
        <v>100</v>
      </c>
      <c r="C24" s="242"/>
      <c r="D24" s="396"/>
      <c r="E24" s="429"/>
      <c r="F24" s="456"/>
      <c r="G24" s="426"/>
      <c r="H24" s="133"/>
      <c r="I24" s="422"/>
      <c r="J24" s="34"/>
      <c r="L24" s="431"/>
      <c r="M24" s="121"/>
      <c r="N24" s="441"/>
      <c r="O24" s="441"/>
      <c r="P24" s="441"/>
      <c r="Q24" s="415"/>
      <c r="R24" s="432"/>
      <c r="S24" s="441"/>
      <c r="T24" s="441"/>
      <c r="U24" s="441"/>
      <c r="V24" s="441"/>
      <c r="W24" s="431"/>
      <c r="X24" s="121"/>
      <c r="Y24" s="441"/>
      <c r="Z24" s="441"/>
      <c r="AA24" s="441"/>
      <c r="AB24" s="441"/>
      <c r="AC24" s="441"/>
      <c r="AD24" s="415"/>
      <c r="AF24" s="833" t="s">
        <v>70</v>
      </c>
      <c r="AG24" s="858">
        <f>D40/13</f>
        <v>0.15384615384615385</v>
      </c>
      <c r="AH24" s="822">
        <f>E40/13</f>
        <v>0.15384615384615385</v>
      </c>
      <c r="AI24" s="823">
        <v>0</v>
      </c>
      <c r="AJ24" s="823"/>
      <c r="AK24" s="823"/>
      <c r="AL24" s="823"/>
      <c r="AM24" s="836"/>
      <c r="AN24" s="837"/>
    </row>
    <row r="25" spans="1:40" x14ac:dyDescent="0.2">
      <c r="A25" s="1034"/>
      <c r="B25" s="7" t="s">
        <v>27</v>
      </c>
      <c r="C25" s="451"/>
      <c r="D25" s="121"/>
      <c r="E25" s="415"/>
      <c r="F25" s="457"/>
      <c r="G25" s="78"/>
      <c r="H25" s="120"/>
      <c r="I25" s="461"/>
      <c r="J25" s="35"/>
      <c r="K25" s="35"/>
      <c r="L25" s="460"/>
      <c r="M25" s="121"/>
      <c r="N25" s="441"/>
      <c r="O25" s="441"/>
      <c r="P25" s="441"/>
      <c r="Q25" s="415"/>
      <c r="R25" s="432"/>
      <c r="S25" s="441"/>
      <c r="T25" s="441"/>
      <c r="U25" s="441"/>
      <c r="V25" s="441"/>
      <c r="W25" s="431"/>
      <c r="X25" s="121"/>
      <c r="Y25" s="441"/>
      <c r="Z25" s="441"/>
      <c r="AA25" s="441"/>
      <c r="AB25" s="441"/>
      <c r="AC25" s="441"/>
      <c r="AD25" s="415"/>
      <c r="AE25" s="3"/>
      <c r="AF25" s="833" t="s">
        <v>71</v>
      </c>
      <c r="AG25" s="858">
        <f>F40/13</f>
        <v>0.15384615384615385</v>
      </c>
      <c r="AH25" s="822">
        <f t="shared" ref="AH25:AI25" si="10">G40/13</f>
        <v>0.15384615384615385</v>
      </c>
      <c r="AI25" s="822">
        <f t="shared" si="10"/>
        <v>0.15384615384615385</v>
      </c>
      <c r="AJ25" s="823">
        <v>0</v>
      </c>
      <c r="AK25" s="823"/>
      <c r="AL25" s="823"/>
      <c r="AM25" s="836"/>
      <c r="AN25" s="837"/>
    </row>
    <row r="26" spans="1:40" ht="17" customHeight="1" thickBot="1" x14ac:dyDescent="0.25">
      <c r="A26" s="1034"/>
      <c r="B26" s="794" t="s">
        <v>101</v>
      </c>
      <c r="C26" s="454"/>
      <c r="D26" s="390"/>
      <c r="E26" s="433"/>
      <c r="F26" s="314"/>
      <c r="G26" s="111"/>
      <c r="H26" s="120"/>
      <c r="I26" s="424"/>
      <c r="J26" s="35"/>
      <c r="L26" s="431"/>
      <c r="M26" s="121"/>
      <c r="N26" s="441"/>
      <c r="O26" s="441"/>
      <c r="P26" s="441"/>
      <c r="Q26" s="415"/>
      <c r="R26" s="432"/>
      <c r="S26" s="441"/>
      <c r="T26" s="441"/>
      <c r="U26" s="441"/>
      <c r="V26" s="441"/>
      <c r="W26" s="431"/>
      <c r="X26" s="121"/>
      <c r="Y26" s="441"/>
      <c r="Z26" s="441"/>
      <c r="AA26" s="441"/>
      <c r="AB26" s="441"/>
      <c r="AC26" s="441"/>
      <c r="AD26" s="415"/>
      <c r="AF26" s="833" t="s">
        <v>72</v>
      </c>
      <c r="AG26" s="858">
        <f>I40/13</f>
        <v>0.15384615384615385</v>
      </c>
      <c r="AH26" s="822">
        <f t="shared" ref="AH26:AJ26" si="11">J40/13</f>
        <v>0.15384615384615385</v>
      </c>
      <c r="AI26" s="822">
        <f t="shared" si="11"/>
        <v>0.15384615384615385</v>
      </c>
      <c r="AJ26" s="822">
        <f t="shared" si="11"/>
        <v>0.15384615384615385</v>
      </c>
      <c r="AK26" s="823">
        <v>0</v>
      </c>
      <c r="AL26" s="823"/>
      <c r="AM26" s="836"/>
      <c r="AN26" s="837"/>
    </row>
    <row r="27" spans="1:40" ht="17" thickBot="1" x14ac:dyDescent="0.25">
      <c r="A27" s="1034"/>
      <c r="B27" s="795" t="s">
        <v>12</v>
      </c>
      <c r="C27" s="242" t="s">
        <v>34</v>
      </c>
      <c r="D27" s="1078" t="s">
        <v>34</v>
      </c>
      <c r="E27" s="1106"/>
      <c r="F27" s="1129" t="s">
        <v>34</v>
      </c>
      <c r="G27" s="1130"/>
      <c r="H27" s="1131"/>
      <c r="I27" s="1132" t="s">
        <v>34</v>
      </c>
      <c r="J27" s="1133"/>
      <c r="K27" s="1133"/>
      <c r="L27" s="1134"/>
      <c r="M27" s="1078" t="s">
        <v>34</v>
      </c>
      <c r="N27" s="1074"/>
      <c r="O27" s="1074"/>
      <c r="P27" s="1074"/>
      <c r="Q27" s="1106"/>
      <c r="R27" s="1078" t="s">
        <v>34</v>
      </c>
      <c r="S27" s="1074"/>
      <c r="T27" s="1074"/>
      <c r="U27" s="1074"/>
      <c r="V27" s="1074"/>
      <c r="W27" s="1106"/>
      <c r="X27" s="531" t="s">
        <v>32</v>
      </c>
      <c r="Y27" s="532" t="s">
        <v>32</v>
      </c>
      <c r="Z27" s="532" t="s">
        <v>32</v>
      </c>
      <c r="AA27" s="532" t="s">
        <v>32</v>
      </c>
      <c r="AB27" s="532" t="s">
        <v>32</v>
      </c>
      <c r="AC27" s="532" t="s">
        <v>32</v>
      </c>
      <c r="AD27" s="533" t="s">
        <v>32</v>
      </c>
      <c r="AF27" s="833" t="s">
        <v>73</v>
      </c>
      <c r="AG27" s="855">
        <f>M40/13</f>
        <v>0.53846153846153844</v>
      </c>
      <c r="AH27" s="823">
        <f t="shared" ref="AH27:AK27" si="12">N40/13</f>
        <v>0.53846153846153844</v>
      </c>
      <c r="AI27" s="823">
        <f t="shared" si="12"/>
        <v>0.69230769230769229</v>
      </c>
      <c r="AJ27" s="823">
        <f t="shared" si="12"/>
        <v>0.53846153846153844</v>
      </c>
      <c r="AK27" s="823">
        <f t="shared" si="12"/>
        <v>0.53846153846153844</v>
      </c>
      <c r="AL27" s="823">
        <v>0</v>
      </c>
      <c r="AM27" s="836"/>
      <c r="AN27" s="837"/>
    </row>
    <row r="28" spans="1:40" ht="17" thickBot="1" x14ac:dyDescent="0.25">
      <c r="A28" s="1034"/>
      <c r="B28" s="800" t="s">
        <v>25</v>
      </c>
      <c r="C28" s="243" t="s">
        <v>34</v>
      </c>
      <c r="D28" s="1078" t="s">
        <v>34</v>
      </c>
      <c r="E28" s="1106"/>
      <c r="F28" s="1129" t="s">
        <v>34</v>
      </c>
      <c r="G28" s="1130"/>
      <c r="H28" s="1131"/>
      <c r="I28" s="1132" t="s">
        <v>34</v>
      </c>
      <c r="J28" s="1133"/>
      <c r="K28" s="1133"/>
      <c r="L28" s="1134"/>
      <c r="M28" s="1078" t="s">
        <v>34</v>
      </c>
      <c r="N28" s="1074"/>
      <c r="O28" s="1074"/>
      <c r="P28" s="1074"/>
      <c r="Q28" s="1106"/>
      <c r="R28" s="1078" t="s">
        <v>34</v>
      </c>
      <c r="S28" s="1074"/>
      <c r="T28" s="1074"/>
      <c r="U28" s="1074"/>
      <c r="V28" s="1074"/>
      <c r="W28" s="1106"/>
      <c r="X28" s="117" t="s">
        <v>32</v>
      </c>
      <c r="Y28" s="31" t="s">
        <v>32</v>
      </c>
      <c r="Z28" s="31" t="s">
        <v>32</v>
      </c>
      <c r="AA28" s="31" t="s">
        <v>32</v>
      </c>
      <c r="AB28" s="31" t="s">
        <v>32</v>
      </c>
      <c r="AC28" s="31" t="s">
        <v>32</v>
      </c>
      <c r="AD28" s="240" t="s">
        <v>32</v>
      </c>
      <c r="AF28" s="833" t="s">
        <v>74</v>
      </c>
      <c r="AG28" s="855">
        <f>R40/13</f>
        <v>0.53846153846153844</v>
      </c>
      <c r="AH28" s="823">
        <f t="shared" ref="AH28:AL28" si="13">S40/13</f>
        <v>0.53846153846153844</v>
      </c>
      <c r="AI28" s="823">
        <f t="shared" si="13"/>
        <v>0.53846153846153844</v>
      </c>
      <c r="AJ28" s="823">
        <f t="shared" si="13"/>
        <v>0.53846153846153844</v>
      </c>
      <c r="AK28" s="823">
        <f t="shared" si="13"/>
        <v>0.53846153846153844</v>
      </c>
      <c r="AL28" s="823">
        <f t="shared" si="13"/>
        <v>0.38461538461538464</v>
      </c>
      <c r="AM28" s="836">
        <v>0</v>
      </c>
      <c r="AN28" s="837"/>
    </row>
    <row r="29" spans="1:40" ht="17" thickBot="1" x14ac:dyDescent="0.25">
      <c r="A29" s="1032" t="s">
        <v>14</v>
      </c>
      <c r="B29" s="797" t="s">
        <v>14</v>
      </c>
      <c r="C29" s="1036" t="s">
        <v>34</v>
      </c>
      <c r="D29" s="1126" t="s">
        <v>34</v>
      </c>
      <c r="E29" s="1127"/>
      <c r="F29" s="1126" t="s">
        <v>34</v>
      </c>
      <c r="G29" s="1128"/>
      <c r="H29" s="1127"/>
      <c r="I29" s="1126" t="s">
        <v>34</v>
      </c>
      <c r="J29" s="1128"/>
      <c r="K29" s="1128"/>
      <c r="L29" s="1127"/>
      <c r="M29" s="1021" t="s">
        <v>34</v>
      </c>
      <c r="N29" s="1020"/>
      <c r="O29" s="1020"/>
      <c r="P29" s="1020"/>
      <c r="Q29" s="1022"/>
      <c r="R29" s="1021" t="s">
        <v>34</v>
      </c>
      <c r="S29" s="1020"/>
      <c r="T29" s="1020"/>
      <c r="U29" s="1020"/>
      <c r="V29" s="1020"/>
      <c r="W29" s="1022"/>
      <c r="X29" s="1021" t="s">
        <v>34</v>
      </c>
      <c r="Y29" s="1020"/>
      <c r="Z29" s="1020"/>
      <c r="AA29" s="1020"/>
      <c r="AB29" s="1020"/>
      <c r="AC29" s="1020"/>
      <c r="AD29" s="1022"/>
      <c r="AF29" s="834" t="s">
        <v>75</v>
      </c>
      <c r="AG29" s="856">
        <f>X40/13</f>
        <v>0.61538461538461542</v>
      </c>
      <c r="AH29" s="827">
        <f t="shared" ref="AH29:AM29" si="14">Y40/13</f>
        <v>0.61538461538461542</v>
      </c>
      <c r="AI29" s="827">
        <f t="shared" si="14"/>
        <v>0.61538461538461542</v>
      </c>
      <c r="AJ29" s="827">
        <f t="shared" si="14"/>
        <v>0.61538461538461542</v>
      </c>
      <c r="AK29" s="827">
        <f t="shared" si="14"/>
        <v>0.61538461538461542</v>
      </c>
      <c r="AL29" s="827">
        <f t="shared" si="14"/>
        <v>0.84615384615384615</v>
      </c>
      <c r="AM29" s="827">
        <f t="shared" si="14"/>
        <v>0.84615384615384615</v>
      </c>
      <c r="AN29" s="838">
        <v>0</v>
      </c>
    </row>
    <row r="30" spans="1:40" ht="17" thickBot="1" x14ac:dyDescent="0.25">
      <c r="A30" s="1033"/>
      <c r="B30" s="798" t="s">
        <v>15</v>
      </c>
      <c r="C30" s="1036"/>
      <c r="D30" s="1126"/>
      <c r="E30" s="1127"/>
      <c r="F30" s="1126"/>
      <c r="G30" s="1128"/>
      <c r="H30" s="1127"/>
      <c r="I30" s="1126"/>
      <c r="J30" s="1128"/>
      <c r="K30" s="1128"/>
      <c r="L30" s="1127"/>
      <c r="M30" s="1021"/>
      <c r="N30" s="1020"/>
      <c r="O30" s="1020"/>
      <c r="P30" s="1020"/>
      <c r="Q30" s="1022"/>
      <c r="R30" s="1021"/>
      <c r="S30" s="1020"/>
      <c r="T30" s="1020"/>
      <c r="U30" s="1020"/>
      <c r="V30" s="1020"/>
      <c r="W30" s="1022"/>
      <c r="X30" s="1021"/>
      <c r="Y30" s="1020"/>
      <c r="Z30" s="1020"/>
      <c r="AA30" s="1020"/>
      <c r="AB30" s="1020"/>
      <c r="AC30" s="1020"/>
      <c r="AD30" s="1022"/>
      <c r="AF30" s="24"/>
      <c r="AG30" s="872"/>
      <c r="AH30" s="872"/>
      <c r="AI30" s="872"/>
      <c r="AJ30" s="872"/>
      <c r="AK30" s="872"/>
      <c r="AL30" s="872"/>
      <c r="AM30" s="884"/>
      <c r="AN30" s="884"/>
    </row>
    <row r="31" spans="1:40" ht="17" thickBot="1" x14ac:dyDescent="0.25">
      <c r="A31" s="1029" t="s">
        <v>8</v>
      </c>
      <c r="B31" s="731" t="s">
        <v>9</v>
      </c>
      <c r="C31" s="450" t="s">
        <v>34</v>
      </c>
      <c r="D31" s="1116" t="s">
        <v>34</v>
      </c>
      <c r="E31" s="1118"/>
      <c r="F31" s="1116" t="s">
        <v>34</v>
      </c>
      <c r="G31" s="1117"/>
      <c r="H31" s="1118"/>
      <c r="I31" s="1116" t="s">
        <v>34</v>
      </c>
      <c r="J31" s="1117"/>
      <c r="K31" s="1117"/>
      <c r="L31" s="1118"/>
      <c r="M31" s="1026" t="s">
        <v>34</v>
      </c>
      <c r="N31" s="1027"/>
      <c r="O31" s="1027"/>
      <c r="P31" s="1027"/>
      <c r="Q31" s="1028"/>
      <c r="R31" s="1026" t="s">
        <v>34</v>
      </c>
      <c r="S31" s="1027"/>
      <c r="T31" s="1027"/>
      <c r="U31" s="1027"/>
      <c r="V31" s="1027"/>
      <c r="W31" s="1028"/>
      <c r="X31" s="1026" t="s">
        <v>34</v>
      </c>
      <c r="Y31" s="1027"/>
      <c r="Z31" s="1027"/>
      <c r="AA31" s="1027"/>
      <c r="AB31" s="1027"/>
      <c r="AC31" s="1027"/>
      <c r="AD31" s="1028"/>
      <c r="AF31" s="859" t="s">
        <v>336</v>
      </c>
      <c r="AG31" s="873" t="s">
        <v>360</v>
      </c>
      <c r="AH31" s="873" t="s">
        <v>69</v>
      </c>
      <c r="AI31" s="873" t="s">
        <v>70</v>
      </c>
      <c r="AJ31" s="873" t="s">
        <v>71</v>
      </c>
      <c r="AK31" s="873" t="s">
        <v>72</v>
      </c>
      <c r="AL31" s="873" t="s">
        <v>73</v>
      </c>
      <c r="AM31" s="874" t="s">
        <v>74</v>
      </c>
      <c r="AN31" s="875" t="s">
        <v>75</v>
      </c>
    </row>
    <row r="32" spans="1:40" x14ac:dyDescent="0.2">
      <c r="A32" s="1030"/>
      <c r="B32" s="731" t="s">
        <v>19</v>
      </c>
      <c r="C32" s="451"/>
      <c r="D32" s="387"/>
      <c r="E32" s="431"/>
      <c r="F32" s="457"/>
      <c r="G32" s="111"/>
      <c r="H32" s="120"/>
      <c r="I32" s="111"/>
      <c r="J32" s="78"/>
      <c r="K32" s="403"/>
      <c r="L32" s="431"/>
      <c r="M32" s="121"/>
      <c r="N32" s="441"/>
      <c r="O32" s="441"/>
      <c r="P32" s="441"/>
      <c r="Q32" s="415"/>
      <c r="R32" s="432"/>
      <c r="S32" s="441"/>
      <c r="T32" s="441"/>
      <c r="U32" s="441"/>
      <c r="V32" s="441"/>
      <c r="W32" s="431"/>
      <c r="X32" s="121" t="s">
        <v>33</v>
      </c>
      <c r="Y32" s="441" t="s">
        <v>33</v>
      </c>
      <c r="Z32" s="441" t="s">
        <v>33</v>
      </c>
      <c r="AA32" s="441" t="s">
        <v>33</v>
      </c>
      <c r="AB32" s="441" t="s">
        <v>33</v>
      </c>
      <c r="AC32" s="441" t="s">
        <v>33</v>
      </c>
      <c r="AD32" s="415" t="s">
        <v>33</v>
      </c>
      <c r="AE32" s="3"/>
      <c r="AF32" s="833" t="s">
        <v>360</v>
      </c>
      <c r="AG32" s="850">
        <v>0</v>
      </c>
      <c r="AH32" s="820"/>
      <c r="AI32" s="820"/>
      <c r="AJ32" s="820"/>
      <c r="AK32" s="820"/>
      <c r="AL32" s="871"/>
      <c r="AM32" s="882"/>
      <c r="AN32" s="883"/>
    </row>
    <row r="33" spans="1:40" x14ac:dyDescent="0.2">
      <c r="A33" s="1030"/>
      <c r="B33" s="47" t="s">
        <v>20</v>
      </c>
      <c r="C33" s="451" t="s">
        <v>34</v>
      </c>
      <c r="D33" s="1021" t="s">
        <v>34</v>
      </c>
      <c r="E33" s="1022"/>
      <c r="F33" s="1021" t="s">
        <v>34</v>
      </c>
      <c r="G33" s="1020"/>
      <c r="H33" s="1022"/>
      <c r="I33" s="1021" t="s">
        <v>34</v>
      </c>
      <c r="J33" s="1020"/>
      <c r="K33" s="1020"/>
      <c r="L33" s="1022"/>
      <c r="M33" s="1021" t="s">
        <v>34</v>
      </c>
      <c r="N33" s="1020"/>
      <c r="O33" s="1020"/>
      <c r="P33" s="1020"/>
      <c r="Q33" s="1022"/>
      <c r="R33" s="1021" t="s">
        <v>34</v>
      </c>
      <c r="S33" s="1020"/>
      <c r="T33" s="1020"/>
      <c r="U33" s="1020"/>
      <c r="V33" s="1020"/>
      <c r="W33" s="1022"/>
      <c r="X33" s="1021" t="s">
        <v>34</v>
      </c>
      <c r="Y33" s="1020"/>
      <c r="Z33" s="1020"/>
      <c r="AA33" s="1020"/>
      <c r="AB33" s="1020"/>
      <c r="AC33" s="1020"/>
      <c r="AD33" s="1022"/>
      <c r="AF33" s="833" t="s">
        <v>69</v>
      </c>
      <c r="AG33" s="858">
        <f>C41/5</f>
        <v>0</v>
      </c>
      <c r="AH33" s="823">
        <v>0</v>
      </c>
      <c r="AI33" s="823"/>
      <c r="AJ33" s="823"/>
      <c r="AK33" s="823"/>
      <c r="AL33" s="823"/>
      <c r="AM33" s="836"/>
      <c r="AN33" s="837"/>
    </row>
    <row r="34" spans="1:40" x14ac:dyDescent="0.2">
      <c r="A34" s="1030"/>
      <c r="B34" s="7" t="s">
        <v>21</v>
      </c>
      <c r="C34" s="451"/>
      <c r="D34" s="652"/>
      <c r="E34" s="667"/>
      <c r="F34" s="669"/>
      <c r="G34" s="111"/>
      <c r="H34" s="120"/>
      <c r="I34" s="652"/>
      <c r="J34" s="78"/>
      <c r="K34" s="666"/>
      <c r="L34" s="667"/>
      <c r="M34" s="669"/>
      <c r="N34" s="671"/>
      <c r="O34" s="441"/>
      <c r="P34" s="441"/>
      <c r="Q34" s="415"/>
      <c r="R34" s="652"/>
      <c r="S34" s="670"/>
      <c r="T34" s="670"/>
      <c r="U34" s="670"/>
      <c r="V34" s="670"/>
      <c r="W34" s="667"/>
      <c r="X34" s="669"/>
      <c r="Y34" s="671"/>
      <c r="Z34" s="441"/>
      <c r="AA34" s="441"/>
      <c r="AB34" s="441"/>
      <c r="AC34" s="441"/>
      <c r="AD34" s="415"/>
      <c r="AF34" s="833" t="s">
        <v>70</v>
      </c>
      <c r="AG34" s="858">
        <f>D41/5</f>
        <v>0</v>
      </c>
      <c r="AH34" s="822">
        <f>E41/5</f>
        <v>0</v>
      </c>
      <c r="AI34" s="823">
        <v>0</v>
      </c>
      <c r="AJ34" s="823"/>
      <c r="AK34" s="823"/>
      <c r="AL34" s="823"/>
      <c r="AM34" s="836"/>
      <c r="AN34" s="837"/>
    </row>
    <row r="35" spans="1:40" ht="17" thickBot="1" x14ac:dyDescent="0.25">
      <c r="A35" s="1031"/>
      <c r="B35" s="8" t="s">
        <v>13</v>
      </c>
      <c r="C35" s="454" t="s">
        <v>34</v>
      </c>
      <c r="D35" s="1023" t="s">
        <v>34</v>
      </c>
      <c r="E35" s="1025"/>
      <c r="F35" s="1023" t="s">
        <v>34</v>
      </c>
      <c r="G35" s="1024"/>
      <c r="H35" s="1025"/>
      <c r="I35" s="1023" t="s">
        <v>34</v>
      </c>
      <c r="J35" s="1024"/>
      <c r="K35" s="1024"/>
      <c r="L35" s="1025"/>
      <c r="M35" s="1023" t="s">
        <v>34</v>
      </c>
      <c r="N35" s="1024"/>
      <c r="O35" s="1024"/>
      <c r="P35" s="1024"/>
      <c r="Q35" s="1025"/>
      <c r="R35" s="1023" t="s">
        <v>34</v>
      </c>
      <c r="S35" s="1024"/>
      <c r="T35" s="1024"/>
      <c r="U35" s="1024"/>
      <c r="V35" s="1024"/>
      <c r="W35" s="1025"/>
      <c r="X35" s="1023" t="s">
        <v>34</v>
      </c>
      <c r="Y35" s="1024"/>
      <c r="Z35" s="1024"/>
      <c r="AA35" s="1024"/>
      <c r="AB35" s="1024"/>
      <c r="AC35" s="1024"/>
      <c r="AD35" s="1025"/>
      <c r="AF35" s="833" t="s">
        <v>71</v>
      </c>
      <c r="AG35" s="858">
        <f>F41/5</f>
        <v>0</v>
      </c>
      <c r="AH35" s="822">
        <f t="shared" ref="AH35:AI35" si="15">G41/5</f>
        <v>0</v>
      </c>
      <c r="AI35" s="822">
        <f t="shared" si="15"/>
        <v>0</v>
      </c>
      <c r="AJ35" s="823">
        <v>0</v>
      </c>
      <c r="AK35" s="823"/>
      <c r="AL35" s="823"/>
      <c r="AM35" s="836"/>
      <c r="AN35" s="837"/>
    </row>
    <row r="36" spans="1:40" ht="21" thickTop="1" thickBot="1" x14ac:dyDescent="0.25">
      <c r="A36" s="799"/>
      <c r="C36" s="226" t="s">
        <v>69</v>
      </c>
      <c r="D36" s="1122" t="s">
        <v>70</v>
      </c>
      <c r="E36" s="1009"/>
      <c r="F36" s="1122" t="s">
        <v>71</v>
      </c>
      <c r="G36" s="1122"/>
      <c r="H36" s="1122"/>
      <c r="I36" s="1010" t="s">
        <v>72</v>
      </c>
      <c r="J36" s="1122"/>
      <c r="K36" s="1122"/>
      <c r="L36" s="1009"/>
      <c r="M36" s="1122" t="s">
        <v>73</v>
      </c>
      <c r="N36" s="1122"/>
      <c r="O36" s="1122"/>
      <c r="P36" s="1122"/>
      <c r="Q36" s="1122"/>
      <c r="R36" s="1010" t="s">
        <v>74</v>
      </c>
      <c r="S36" s="1122"/>
      <c r="T36" s="1122"/>
      <c r="U36" s="1122"/>
      <c r="V36" s="1122"/>
      <c r="W36" s="1009"/>
      <c r="X36" s="1122" t="s">
        <v>75</v>
      </c>
      <c r="Y36" s="1011"/>
      <c r="Z36" s="1011"/>
      <c r="AA36" s="1011"/>
      <c r="AB36" s="1011"/>
      <c r="AC36" s="1011"/>
      <c r="AD36" s="1010"/>
      <c r="AF36" s="833" t="s">
        <v>72</v>
      </c>
      <c r="AG36" s="858">
        <f>I41/5</f>
        <v>0</v>
      </c>
      <c r="AH36" s="822">
        <f t="shared" ref="AH36:AJ36" si="16">J41/5</f>
        <v>0</v>
      </c>
      <c r="AI36" s="822">
        <f t="shared" si="16"/>
        <v>0</v>
      </c>
      <c r="AJ36" s="822">
        <f t="shared" si="16"/>
        <v>0</v>
      </c>
      <c r="AK36" s="823">
        <v>0</v>
      </c>
      <c r="AL36" s="823"/>
      <c r="AM36" s="836"/>
      <c r="AN36" s="837"/>
    </row>
    <row r="37" spans="1:40" x14ac:dyDescent="0.2"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F37" s="833" t="s">
        <v>73</v>
      </c>
      <c r="AG37" s="858">
        <f>M41/5</f>
        <v>0</v>
      </c>
      <c r="AH37" s="822">
        <f t="shared" ref="AH37:AK37" si="17">N41/5</f>
        <v>0</v>
      </c>
      <c r="AI37" s="822">
        <f t="shared" si="17"/>
        <v>0</v>
      </c>
      <c r="AJ37" s="822">
        <f t="shared" si="17"/>
        <v>0</v>
      </c>
      <c r="AK37" s="822">
        <f t="shared" si="17"/>
        <v>0</v>
      </c>
      <c r="AL37" s="823">
        <v>0</v>
      </c>
      <c r="AM37" s="836"/>
      <c r="AN37" s="837"/>
    </row>
    <row r="38" spans="1:40" x14ac:dyDescent="0.2">
      <c r="B38" s="804" t="s">
        <v>215</v>
      </c>
      <c r="C38" s="811">
        <v>2</v>
      </c>
      <c r="D38" s="811">
        <v>2</v>
      </c>
      <c r="E38" s="811">
        <v>2</v>
      </c>
      <c r="F38" s="811">
        <v>2</v>
      </c>
      <c r="G38" s="811">
        <v>2</v>
      </c>
      <c r="H38" s="811">
        <v>2</v>
      </c>
      <c r="I38" s="811">
        <v>2</v>
      </c>
      <c r="J38" s="811">
        <v>2</v>
      </c>
      <c r="K38" s="811">
        <v>2</v>
      </c>
      <c r="L38" s="863">
        <v>2</v>
      </c>
      <c r="M38" s="863">
        <v>11</v>
      </c>
      <c r="N38" s="863">
        <v>11</v>
      </c>
      <c r="O38" s="863">
        <v>13</v>
      </c>
      <c r="P38" s="863">
        <v>11</v>
      </c>
      <c r="Q38" s="863">
        <v>11</v>
      </c>
      <c r="R38" s="863">
        <v>14</v>
      </c>
      <c r="S38" s="863">
        <v>14</v>
      </c>
      <c r="T38" s="863">
        <v>14</v>
      </c>
      <c r="U38" s="863">
        <v>14</v>
      </c>
      <c r="V38" s="863">
        <v>14</v>
      </c>
      <c r="W38" s="863">
        <v>12</v>
      </c>
      <c r="X38" s="863">
        <v>18</v>
      </c>
      <c r="Y38" s="863">
        <v>18</v>
      </c>
      <c r="Z38" s="863">
        <v>18</v>
      </c>
      <c r="AA38" s="863">
        <v>18</v>
      </c>
      <c r="AB38" s="863">
        <v>18</v>
      </c>
      <c r="AC38" s="863">
        <v>21</v>
      </c>
      <c r="AD38" s="863">
        <v>18</v>
      </c>
      <c r="AF38" s="833" t="s">
        <v>74</v>
      </c>
      <c r="AG38" s="858">
        <f>R41/5</f>
        <v>0</v>
      </c>
      <c r="AH38" s="822">
        <f t="shared" ref="AH38:AL38" si="18">S41/5</f>
        <v>0</v>
      </c>
      <c r="AI38" s="822">
        <f t="shared" si="18"/>
        <v>0</v>
      </c>
      <c r="AJ38" s="822">
        <f t="shared" si="18"/>
        <v>0</v>
      </c>
      <c r="AK38" s="822">
        <f t="shared" si="18"/>
        <v>0</v>
      </c>
      <c r="AL38" s="822">
        <f t="shared" si="18"/>
        <v>0</v>
      </c>
      <c r="AM38" s="836">
        <v>0</v>
      </c>
      <c r="AN38" s="837"/>
    </row>
    <row r="39" spans="1:40" ht="17" thickBot="1" x14ac:dyDescent="0.25">
      <c r="B39" s="804" t="s">
        <v>357</v>
      </c>
      <c r="C39" s="811">
        <v>0</v>
      </c>
      <c r="D39" s="811">
        <v>0</v>
      </c>
      <c r="E39" s="811">
        <v>0</v>
      </c>
      <c r="F39" s="811">
        <v>0</v>
      </c>
      <c r="G39" s="811">
        <v>0</v>
      </c>
      <c r="H39" s="811">
        <v>0</v>
      </c>
      <c r="I39" s="811">
        <v>0</v>
      </c>
      <c r="J39" s="811">
        <v>0</v>
      </c>
      <c r="K39" s="811">
        <v>0</v>
      </c>
      <c r="L39" s="863">
        <v>0</v>
      </c>
      <c r="M39" s="863">
        <v>0</v>
      </c>
      <c r="N39" s="863">
        <v>0</v>
      </c>
      <c r="O39" s="863">
        <v>0</v>
      </c>
      <c r="P39" s="863">
        <v>0</v>
      </c>
      <c r="Q39" s="863">
        <v>0</v>
      </c>
      <c r="R39" s="863">
        <v>3</v>
      </c>
      <c r="S39" s="863">
        <v>3</v>
      </c>
      <c r="T39" s="863">
        <v>3</v>
      </c>
      <c r="U39" s="863">
        <v>3</v>
      </c>
      <c r="V39" s="863">
        <v>3</v>
      </c>
      <c r="W39" s="863">
        <v>3</v>
      </c>
      <c r="X39" s="863">
        <v>3</v>
      </c>
      <c r="Y39" s="863">
        <v>3</v>
      </c>
      <c r="Z39" s="863">
        <v>3</v>
      </c>
      <c r="AA39" s="863">
        <v>3</v>
      </c>
      <c r="AB39" s="863">
        <v>3</v>
      </c>
      <c r="AC39" s="863">
        <v>3</v>
      </c>
      <c r="AD39" s="863">
        <v>0</v>
      </c>
      <c r="AF39" s="834" t="s">
        <v>75</v>
      </c>
      <c r="AG39" s="856">
        <f>X41/5</f>
        <v>0.4</v>
      </c>
      <c r="AH39" s="827">
        <f t="shared" ref="AH39:AM39" si="19">Y41/5</f>
        <v>0.4</v>
      </c>
      <c r="AI39" s="827">
        <f t="shared" si="19"/>
        <v>0.4</v>
      </c>
      <c r="AJ39" s="827">
        <f t="shared" si="19"/>
        <v>0.4</v>
      </c>
      <c r="AK39" s="827">
        <f t="shared" si="19"/>
        <v>0.4</v>
      </c>
      <c r="AL39" s="827">
        <f t="shared" si="19"/>
        <v>0.4</v>
      </c>
      <c r="AM39" s="827">
        <f t="shared" si="19"/>
        <v>0.4</v>
      </c>
      <c r="AN39" s="838">
        <v>0</v>
      </c>
    </row>
    <row r="40" spans="1:40" ht="17" thickBot="1" x14ac:dyDescent="0.25">
      <c r="B40" s="804" t="s">
        <v>5</v>
      </c>
      <c r="C40" s="811">
        <v>2</v>
      </c>
      <c r="D40" s="811">
        <v>2</v>
      </c>
      <c r="E40" s="811">
        <v>2</v>
      </c>
      <c r="F40" s="811">
        <v>2</v>
      </c>
      <c r="G40" s="811">
        <v>2</v>
      </c>
      <c r="H40" s="811">
        <v>2</v>
      </c>
      <c r="I40" s="811">
        <v>2</v>
      </c>
      <c r="J40" s="811">
        <v>2</v>
      </c>
      <c r="K40" s="811">
        <v>2</v>
      </c>
      <c r="L40" s="863">
        <v>2</v>
      </c>
      <c r="M40" s="811">
        <v>7</v>
      </c>
      <c r="N40" s="811">
        <v>7</v>
      </c>
      <c r="O40" s="811">
        <v>9</v>
      </c>
      <c r="P40" s="811">
        <v>7</v>
      </c>
      <c r="Q40" s="811">
        <v>7</v>
      </c>
      <c r="R40" s="811">
        <v>7</v>
      </c>
      <c r="S40" s="811">
        <v>7</v>
      </c>
      <c r="T40" s="811">
        <v>7</v>
      </c>
      <c r="U40" s="811">
        <v>7</v>
      </c>
      <c r="V40" s="811">
        <v>7</v>
      </c>
      <c r="W40" s="811">
        <v>5</v>
      </c>
      <c r="X40" s="811">
        <v>8</v>
      </c>
      <c r="Y40" s="811">
        <v>8</v>
      </c>
      <c r="Z40" s="811">
        <v>8</v>
      </c>
      <c r="AA40" s="811">
        <v>8</v>
      </c>
      <c r="AB40" s="811">
        <v>8</v>
      </c>
      <c r="AC40" s="811">
        <v>11</v>
      </c>
      <c r="AD40" s="811">
        <v>11</v>
      </c>
      <c r="AF40" s="24"/>
      <c r="AG40" s="872"/>
      <c r="AH40" s="872"/>
      <c r="AI40" s="872"/>
      <c r="AJ40" s="872"/>
      <c r="AK40" s="872"/>
      <c r="AL40" s="872"/>
      <c r="AM40" s="884"/>
      <c r="AN40" s="884"/>
    </row>
    <row r="41" spans="1:40" ht="17" thickBot="1" x14ac:dyDescent="0.25">
      <c r="B41" s="804" t="s">
        <v>24</v>
      </c>
      <c r="C41" s="811">
        <v>0</v>
      </c>
      <c r="D41" s="811">
        <v>0</v>
      </c>
      <c r="E41" s="811">
        <v>0</v>
      </c>
      <c r="F41" s="811">
        <v>0</v>
      </c>
      <c r="G41" s="811">
        <v>0</v>
      </c>
      <c r="H41" s="811">
        <v>0</v>
      </c>
      <c r="I41" s="811">
        <v>0</v>
      </c>
      <c r="J41" s="811">
        <v>0</v>
      </c>
      <c r="K41" s="811">
        <v>0</v>
      </c>
      <c r="L41" s="863">
        <v>0</v>
      </c>
      <c r="M41" s="863">
        <v>0</v>
      </c>
      <c r="N41" s="863">
        <v>0</v>
      </c>
      <c r="O41" s="863">
        <v>0</v>
      </c>
      <c r="P41" s="863">
        <v>0</v>
      </c>
      <c r="Q41" s="863">
        <v>0</v>
      </c>
      <c r="R41" s="811">
        <v>0</v>
      </c>
      <c r="S41" s="811">
        <v>0</v>
      </c>
      <c r="T41" s="811">
        <v>0</v>
      </c>
      <c r="U41" s="811">
        <v>0</v>
      </c>
      <c r="V41" s="811">
        <v>0</v>
      </c>
      <c r="W41" s="811">
        <v>0</v>
      </c>
      <c r="X41" s="811">
        <v>2</v>
      </c>
      <c r="Y41" s="811">
        <v>2</v>
      </c>
      <c r="Z41" s="811">
        <v>2</v>
      </c>
      <c r="AA41" s="811">
        <v>2</v>
      </c>
      <c r="AB41" s="811">
        <v>2</v>
      </c>
      <c r="AC41" s="811">
        <v>2</v>
      </c>
      <c r="AD41" s="811">
        <v>2</v>
      </c>
      <c r="AF41" s="861" t="s">
        <v>334</v>
      </c>
      <c r="AG41" s="873" t="s">
        <v>360</v>
      </c>
      <c r="AH41" s="873" t="s">
        <v>69</v>
      </c>
      <c r="AI41" s="873" t="s">
        <v>70</v>
      </c>
      <c r="AJ41" s="873" t="s">
        <v>71</v>
      </c>
      <c r="AK41" s="873" t="s">
        <v>72</v>
      </c>
      <c r="AL41" s="873" t="s">
        <v>73</v>
      </c>
      <c r="AM41" s="874" t="s">
        <v>74</v>
      </c>
      <c r="AN41" s="875" t="s">
        <v>75</v>
      </c>
    </row>
    <row r="42" spans="1:40" x14ac:dyDescent="0.2">
      <c r="B42" s="804" t="s">
        <v>14</v>
      </c>
      <c r="C42" s="811">
        <v>0</v>
      </c>
      <c r="D42" s="811">
        <v>0</v>
      </c>
      <c r="E42" s="811">
        <v>0</v>
      </c>
      <c r="F42" s="811">
        <v>0</v>
      </c>
      <c r="G42" s="811">
        <v>0</v>
      </c>
      <c r="H42" s="811">
        <v>0</v>
      </c>
      <c r="I42" s="811">
        <v>0</v>
      </c>
      <c r="J42" s="811">
        <v>0</v>
      </c>
      <c r="K42" s="811">
        <v>0</v>
      </c>
      <c r="L42" s="863">
        <v>0</v>
      </c>
      <c r="M42" s="863">
        <v>0</v>
      </c>
      <c r="N42" s="863">
        <v>0</v>
      </c>
      <c r="O42" s="863">
        <v>0</v>
      </c>
      <c r="P42" s="863">
        <v>0</v>
      </c>
      <c r="Q42" s="863">
        <v>0</v>
      </c>
      <c r="R42" s="811">
        <v>0</v>
      </c>
      <c r="S42" s="811">
        <v>0</v>
      </c>
      <c r="T42" s="811">
        <v>0</v>
      </c>
      <c r="U42" s="811">
        <v>0</v>
      </c>
      <c r="V42" s="811">
        <v>0</v>
      </c>
      <c r="W42" s="811">
        <v>0</v>
      </c>
      <c r="X42" s="811">
        <v>0</v>
      </c>
      <c r="Y42" s="811">
        <v>0</v>
      </c>
      <c r="Z42" s="811">
        <v>0</v>
      </c>
      <c r="AA42" s="811">
        <v>0</v>
      </c>
      <c r="AB42" s="811">
        <v>0</v>
      </c>
      <c r="AC42" s="811">
        <v>0</v>
      </c>
      <c r="AD42" s="811">
        <v>0</v>
      </c>
      <c r="AF42" s="833" t="s">
        <v>360</v>
      </c>
      <c r="AG42" s="850">
        <v>0</v>
      </c>
      <c r="AH42" s="820"/>
      <c r="AI42" s="820"/>
      <c r="AJ42" s="820"/>
      <c r="AK42" s="820"/>
      <c r="AL42" s="871"/>
      <c r="AM42" s="882"/>
      <c r="AN42" s="883"/>
    </row>
    <row r="43" spans="1:40" x14ac:dyDescent="0.2">
      <c r="B43" s="804" t="s">
        <v>8</v>
      </c>
      <c r="C43" s="811">
        <v>0</v>
      </c>
      <c r="D43" s="811">
        <v>0</v>
      </c>
      <c r="E43" s="811">
        <v>0</v>
      </c>
      <c r="F43" s="811">
        <v>0</v>
      </c>
      <c r="G43" s="811">
        <v>0</v>
      </c>
      <c r="H43" s="811">
        <v>0</v>
      </c>
      <c r="I43" s="811">
        <v>0</v>
      </c>
      <c r="J43" s="811">
        <v>0</v>
      </c>
      <c r="K43" s="811">
        <v>0</v>
      </c>
      <c r="L43" s="863">
        <v>0</v>
      </c>
      <c r="M43" s="863">
        <v>0</v>
      </c>
      <c r="N43" s="863">
        <v>0</v>
      </c>
      <c r="O43" s="863">
        <v>0</v>
      </c>
      <c r="P43" s="863">
        <v>0</v>
      </c>
      <c r="Q43" s="863">
        <v>0</v>
      </c>
      <c r="R43" s="811">
        <v>0</v>
      </c>
      <c r="S43" s="811">
        <v>0</v>
      </c>
      <c r="T43" s="811">
        <v>0</v>
      </c>
      <c r="U43" s="811">
        <v>0</v>
      </c>
      <c r="V43" s="811">
        <v>0</v>
      </c>
      <c r="W43" s="811">
        <v>0</v>
      </c>
      <c r="X43" s="811">
        <v>1</v>
      </c>
      <c r="Y43" s="811">
        <v>1</v>
      </c>
      <c r="Z43" s="811">
        <v>1</v>
      </c>
      <c r="AA43" s="811">
        <v>1</v>
      </c>
      <c r="AB43" s="811">
        <v>1</v>
      </c>
      <c r="AC43" s="811">
        <v>1</v>
      </c>
      <c r="AD43" s="811">
        <v>1</v>
      </c>
      <c r="AF43" s="833" t="s">
        <v>69</v>
      </c>
      <c r="AG43" s="855">
        <f>C42/2</f>
        <v>0</v>
      </c>
      <c r="AH43" s="823">
        <v>0</v>
      </c>
      <c r="AI43" s="823"/>
      <c r="AJ43" s="823"/>
      <c r="AK43" s="823"/>
      <c r="AL43" s="823"/>
      <c r="AM43" s="836"/>
      <c r="AN43" s="837"/>
    </row>
    <row r="44" spans="1:40" x14ac:dyDescent="0.2">
      <c r="B44" s="961" t="s">
        <v>451</v>
      </c>
      <c r="C44" s="37">
        <v>0</v>
      </c>
      <c r="D44" s="37">
        <v>0</v>
      </c>
      <c r="E44" s="37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4</v>
      </c>
      <c r="N44" s="22">
        <v>4</v>
      </c>
      <c r="O44" s="22">
        <v>4</v>
      </c>
      <c r="P44" s="22">
        <v>4</v>
      </c>
      <c r="Q44" s="22">
        <v>4</v>
      </c>
      <c r="R44" s="22">
        <v>4</v>
      </c>
      <c r="S44" s="22">
        <v>4</v>
      </c>
      <c r="T44" s="22">
        <v>4</v>
      </c>
      <c r="U44" s="22">
        <v>4</v>
      </c>
      <c r="V44" s="22">
        <v>4</v>
      </c>
      <c r="W44" s="22">
        <v>4</v>
      </c>
      <c r="X44" s="22">
        <v>4</v>
      </c>
      <c r="Y44" s="22">
        <v>4</v>
      </c>
      <c r="Z44" s="22">
        <v>4</v>
      </c>
      <c r="AA44" s="22">
        <v>4</v>
      </c>
      <c r="AB44" s="22">
        <v>4</v>
      </c>
      <c r="AC44" s="22">
        <v>4</v>
      </c>
      <c r="AD44" s="22">
        <v>4</v>
      </c>
      <c r="AF44" s="833" t="s">
        <v>70</v>
      </c>
      <c r="AG44" s="855">
        <f>D42/2</f>
        <v>0</v>
      </c>
      <c r="AH44" s="823">
        <f>E42/2</f>
        <v>0</v>
      </c>
      <c r="AI44" s="823">
        <v>0</v>
      </c>
      <c r="AJ44" s="823"/>
      <c r="AK44" s="823"/>
      <c r="AL44" s="823"/>
      <c r="AM44" s="836"/>
      <c r="AN44" s="837"/>
    </row>
    <row r="45" spans="1:40" x14ac:dyDescent="0.2">
      <c r="AF45" s="833" t="s">
        <v>71</v>
      </c>
      <c r="AG45" s="855">
        <f>F42/2</f>
        <v>0</v>
      </c>
      <c r="AH45" s="823">
        <f t="shared" ref="AH45:AI45" si="20">G42/2</f>
        <v>0</v>
      </c>
      <c r="AI45" s="823">
        <f t="shared" si="20"/>
        <v>0</v>
      </c>
      <c r="AJ45" s="823">
        <v>0</v>
      </c>
      <c r="AK45" s="823"/>
      <c r="AL45" s="823"/>
      <c r="AM45" s="836"/>
      <c r="AN45" s="837"/>
    </row>
    <row r="46" spans="1:40" x14ac:dyDescent="0.2">
      <c r="AF46" s="833" t="s">
        <v>72</v>
      </c>
      <c r="AG46" s="855">
        <f>I42/2</f>
        <v>0</v>
      </c>
      <c r="AH46" s="823">
        <f t="shared" ref="AH46:AJ46" si="21">J42/2</f>
        <v>0</v>
      </c>
      <c r="AI46" s="823">
        <f t="shared" si="21"/>
        <v>0</v>
      </c>
      <c r="AJ46" s="823">
        <f t="shared" si="21"/>
        <v>0</v>
      </c>
      <c r="AK46" s="823">
        <v>0</v>
      </c>
      <c r="AL46" s="823"/>
      <c r="AM46" s="836"/>
      <c r="AN46" s="837"/>
    </row>
    <row r="47" spans="1:40" x14ac:dyDescent="0.2">
      <c r="AF47" s="833" t="s">
        <v>73</v>
      </c>
      <c r="AG47" s="855">
        <f>M42/2</f>
        <v>0</v>
      </c>
      <c r="AH47" s="823">
        <f t="shared" ref="AH47:AK47" si="22">N42/2</f>
        <v>0</v>
      </c>
      <c r="AI47" s="823">
        <f t="shared" si="22"/>
        <v>0</v>
      </c>
      <c r="AJ47" s="823">
        <f t="shared" si="22"/>
        <v>0</v>
      </c>
      <c r="AK47" s="823">
        <f t="shared" si="22"/>
        <v>0</v>
      </c>
      <c r="AL47" s="823">
        <v>0</v>
      </c>
      <c r="AM47" s="836"/>
      <c r="AN47" s="837"/>
    </row>
    <row r="48" spans="1:40" x14ac:dyDescent="0.2">
      <c r="AF48" s="833" t="s">
        <v>74</v>
      </c>
      <c r="AG48" s="855">
        <f>R42/2</f>
        <v>0</v>
      </c>
      <c r="AH48" s="823">
        <f t="shared" ref="AH48:AL48" si="23">S42/2</f>
        <v>0</v>
      </c>
      <c r="AI48" s="823">
        <f t="shared" si="23"/>
        <v>0</v>
      </c>
      <c r="AJ48" s="823">
        <f t="shared" si="23"/>
        <v>0</v>
      </c>
      <c r="AK48" s="823">
        <f t="shared" si="23"/>
        <v>0</v>
      </c>
      <c r="AL48" s="823">
        <f t="shared" si="23"/>
        <v>0</v>
      </c>
      <c r="AM48" s="836">
        <v>0</v>
      </c>
      <c r="AN48" s="837"/>
    </row>
    <row r="49" spans="32:40" ht="17" thickBot="1" x14ac:dyDescent="0.25">
      <c r="AF49" s="834" t="s">
        <v>75</v>
      </c>
      <c r="AG49" s="856">
        <f>X42/2</f>
        <v>0</v>
      </c>
      <c r="AH49" s="827">
        <f t="shared" ref="AH49:AM49" si="24">Y42/2</f>
        <v>0</v>
      </c>
      <c r="AI49" s="827">
        <f t="shared" si="24"/>
        <v>0</v>
      </c>
      <c r="AJ49" s="827">
        <f t="shared" si="24"/>
        <v>0</v>
      </c>
      <c r="AK49" s="827">
        <f t="shared" si="24"/>
        <v>0</v>
      </c>
      <c r="AL49" s="827">
        <f t="shared" si="24"/>
        <v>0</v>
      </c>
      <c r="AM49" s="827">
        <f t="shared" si="24"/>
        <v>0</v>
      </c>
      <c r="AN49" s="838">
        <v>0</v>
      </c>
    </row>
    <row r="50" spans="32:40" ht="17" thickBot="1" x14ac:dyDescent="0.25">
      <c r="AF50" s="24"/>
      <c r="AG50" s="872"/>
      <c r="AH50" s="872"/>
      <c r="AI50" s="872"/>
      <c r="AJ50" s="872"/>
      <c r="AK50" s="872"/>
      <c r="AL50" s="872"/>
      <c r="AM50" s="884"/>
      <c r="AN50" s="884"/>
    </row>
    <row r="51" spans="32:40" ht="17" thickBot="1" x14ac:dyDescent="0.25">
      <c r="AF51" s="859" t="s">
        <v>338</v>
      </c>
      <c r="AG51" s="873" t="s">
        <v>360</v>
      </c>
      <c r="AH51" s="873" t="s">
        <v>69</v>
      </c>
      <c r="AI51" s="873" t="s">
        <v>70</v>
      </c>
      <c r="AJ51" s="873" t="s">
        <v>71</v>
      </c>
      <c r="AK51" s="873" t="s">
        <v>72</v>
      </c>
      <c r="AL51" s="873" t="s">
        <v>73</v>
      </c>
      <c r="AM51" s="874" t="s">
        <v>74</v>
      </c>
      <c r="AN51" s="875" t="s">
        <v>75</v>
      </c>
    </row>
    <row r="52" spans="32:40" x14ac:dyDescent="0.2">
      <c r="AF52" s="833" t="s">
        <v>360</v>
      </c>
      <c r="AG52" s="850">
        <v>0</v>
      </c>
      <c r="AH52" s="820"/>
      <c r="AI52" s="820"/>
      <c r="AJ52" s="820"/>
      <c r="AK52" s="820"/>
      <c r="AL52" s="871"/>
      <c r="AM52" s="882"/>
      <c r="AN52" s="883"/>
    </row>
    <row r="53" spans="32:40" x14ac:dyDescent="0.2">
      <c r="AF53" s="833" t="s">
        <v>69</v>
      </c>
      <c r="AG53" s="858">
        <f>C43/5</f>
        <v>0</v>
      </c>
      <c r="AH53" s="823">
        <v>0</v>
      </c>
      <c r="AI53" s="823"/>
      <c r="AJ53" s="823"/>
      <c r="AK53" s="823"/>
      <c r="AL53" s="823"/>
      <c r="AM53" s="836"/>
      <c r="AN53" s="837"/>
    </row>
    <row r="54" spans="32:40" x14ac:dyDescent="0.2">
      <c r="AF54" s="833" t="s">
        <v>70</v>
      </c>
      <c r="AG54" s="858">
        <f>D43/5</f>
        <v>0</v>
      </c>
      <c r="AH54" s="822">
        <f>E43/5</f>
        <v>0</v>
      </c>
      <c r="AI54" s="823">
        <v>0</v>
      </c>
      <c r="AJ54" s="823"/>
      <c r="AK54" s="823"/>
      <c r="AL54" s="823"/>
      <c r="AM54" s="836"/>
      <c r="AN54" s="837"/>
    </row>
    <row r="55" spans="32:40" x14ac:dyDescent="0.2">
      <c r="AF55" s="833" t="s">
        <v>71</v>
      </c>
      <c r="AG55" s="858">
        <f>F43/5</f>
        <v>0</v>
      </c>
      <c r="AH55" s="822">
        <f t="shared" ref="AH55:AI55" si="25">G43/5</f>
        <v>0</v>
      </c>
      <c r="AI55" s="822">
        <f t="shared" si="25"/>
        <v>0</v>
      </c>
      <c r="AJ55" s="823">
        <v>0</v>
      </c>
      <c r="AK55" s="823"/>
      <c r="AL55" s="823"/>
      <c r="AM55" s="836"/>
      <c r="AN55" s="837"/>
    </row>
    <row r="56" spans="32:40" x14ac:dyDescent="0.2">
      <c r="AF56" s="833" t="s">
        <v>72</v>
      </c>
      <c r="AG56" s="858">
        <f>I43/5</f>
        <v>0</v>
      </c>
      <c r="AH56" s="822">
        <f t="shared" ref="AH56:AJ56" si="26">J43/5</f>
        <v>0</v>
      </c>
      <c r="AI56" s="822">
        <f t="shared" si="26"/>
        <v>0</v>
      </c>
      <c r="AJ56" s="822">
        <f t="shared" si="26"/>
        <v>0</v>
      </c>
      <c r="AK56" s="823">
        <v>0</v>
      </c>
      <c r="AL56" s="823"/>
      <c r="AM56" s="836"/>
      <c r="AN56" s="837"/>
    </row>
    <row r="57" spans="32:40" x14ac:dyDescent="0.2">
      <c r="AF57" s="833" t="s">
        <v>73</v>
      </c>
      <c r="AG57" s="858">
        <f>M43/5</f>
        <v>0</v>
      </c>
      <c r="AH57" s="822">
        <f t="shared" ref="AH57:AK57" si="27">N43/5</f>
        <v>0</v>
      </c>
      <c r="AI57" s="822">
        <f t="shared" si="27"/>
        <v>0</v>
      </c>
      <c r="AJ57" s="822">
        <f t="shared" si="27"/>
        <v>0</v>
      </c>
      <c r="AK57" s="822">
        <f t="shared" si="27"/>
        <v>0</v>
      </c>
      <c r="AL57" s="823">
        <v>0</v>
      </c>
      <c r="AM57" s="836"/>
      <c r="AN57" s="837"/>
    </row>
    <row r="58" spans="32:40" x14ac:dyDescent="0.2">
      <c r="AF58" s="833" t="s">
        <v>74</v>
      </c>
      <c r="AG58" s="858">
        <f>R43/5</f>
        <v>0</v>
      </c>
      <c r="AH58" s="822">
        <f t="shared" ref="AH58:AL58" si="28">S43/5</f>
        <v>0</v>
      </c>
      <c r="AI58" s="822">
        <f t="shared" si="28"/>
        <v>0</v>
      </c>
      <c r="AJ58" s="822">
        <f t="shared" si="28"/>
        <v>0</v>
      </c>
      <c r="AK58" s="822">
        <f t="shared" si="28"/>
        <v>0</v>
      </c>
      <c r="AL58" s="822">
        <f t="shared" si="28"/>
        <v>0</v>
      </c>
      <c r="AM58" s="836">
        <v>0</v>
      </c>
      <c r="AN58" s="837"/>
    </row>
    <row r="59" spans="32:40" ht="17" thickBot="1" x14ac:dyDescent="0.25">
      <c r="AF59" s="834" t="s">
        <v>75</v>
      </c>
      <c r="AG59" s="856">
        <f>X43/5</f>
        <v>0.2</v>
      </c>
      <c r="AH59" s="827">
        <f t="shared" ref="AH59:AM59" si="29">Y43/5</f>
        <v>0.2</v>
      </c>
      <c r="AI59" s="827">
        <f t="shared" si="29"/>
        <v>0.2</v>
      </c>
      <c r="AJ59" s="827">
        <f t="shared" si="29"/>
        <v>0.2</v>
      </c>
      <c r="AK59" s="827">
        <f t="shared" si="29"/>
        <v>0.2</v>
      </c>
      <c r="AL59" s="827">
        <f t="shared" si="29"/>
        <v>0.2</v>
      </c>
      <c r="AM59" s="827">
        <f t="shared" si="29"/>
        <v>0.2</v>
      </c>
      <c r="AN59" s="838">
        <v>0</v>
      </c>
    </row>
    <row r="60" spans="32:40" ht="17" thickBot="1" x14ac:dyDescent="0.25">
      <c r="AF60" s="24"/>
    </row>
    <row r="61" spans="32:40" ht="17" thickBot="1" x14ac:dyDescent="0.25">
      <c r="AF61" s="861" t="s">
        <v>342</v>
      </c>
      <c r="AG61" s="873" t="s">
        <v>360</v>
      </c>
      <c r="AH61" s="873" t="s">
        <v>69</v>
      </c>
      <c r="AI61" s="873" t="s">
        <v>70</v>
      </c>
      <c r="AJ61" s="873" t="s">
        <v>71</v>
      </c>
      <c r="AK61" s="873" t="s">
        <v>72</v>
      </c>
      <c r="AL61" s="873" t="s">
        <v>73</v>
      </c>
      <c r="AM61" s="874" t="s">
        <v>74</v>
      </c>
      <c r="AN61" s="875" t="s">
        <v>75</v>
      </c>
    </row>
    <row r="62" spans="32:40" x14ac:dyDescent="0.2">
      <c r="AF62" s="846" t="s">
        <v>360</v>
      </c>
      <c r="AG62" s="850">
        <v>0</v>
      </c>
      <c r="AH62" s="820"/>
      <c r="AI62" s="820"/>
      <c r="AJ62" s="820"/>
      <c r="AK62" s="820"/>
      <c r="AL62" s="871"/>
      <c r="AM62" s="882"/>
      <c r="AN62" s="883"/>
    </row>
    <row r="63" spans="32:40" x14ac:dyDescent="0.2">
      <c r="AF63" s="846" t="s">
        <v>69</v>
      </c>
      <c r="AG63" s="855">
        <f>C44/4</f>
        <v>0</v>
      </c>
      <c r="AH63" s="823">
        <v>0</v>
      </c>
      <c r="AI63" s="823"/>
      <c r="AJ63" s="823"/>
      <c r="AK63" s="823"/>
      <c r="AL63" s="823"/>
      <c r="AM63" s="836"/>
      <c r="AN63" s="837"/>
    </row>
    <row r="64" spans="32:40" x14ac:dyDescent="0.2">
      <c r="AF64" s="846" t="s">
        <v>70</v>
      </c>
      <c r="AG64" s="855">
        <f>D44/4</f>
        <v>0</v>
      </c>
      <c r="AH64" s="823">
        <f>E44/4</f>
        <v>0</v>
      </c>
      <c r="AI64" s="823">
        <v>0</v>
      </c>
      <c r="AJ64" s="823"/>
      <c r="AK64" s="823"/>
      <c r="AL64" s="823"/>
      <c r="AM64" s="836"/>
      <c r="AN64" s="837"/>
    </row>
    <row r="65" spans="32:40" x14ac:dyDescent="0.2">
      <c r="AF65" s="846" t="s">
        <v>71</v>
      </c>
      <c r="AG65" s="855">
        <f>F44/4</f>
        <v>0</v>
      </c>
      <c r="AH65" s="823">
        <f t="shared" ref="AH65:AI65" si="30">G44/4</f>
        <v>0</v>
      </c>
      <c r="AI65" s="823">
        <f t="shared" si="30"/>
        <v>0</v>
      </c>
      <c r="AJ65" s="823">
        <v>0</v>
      </c>
      <c r="AK65" s="823"/>
      <c r="AL65" s="823"/>
      <c r="AM65" s="836"/>
      <c r="AN65" s="837"/>
    </row>
    <row r="66" spans="32:40" x14ac:dyDescent="0.2">
      <c r="AF66" s="846" t="s">
        <v>72</v>
      </c>
      <c r="AG66" s="855">
        <f>I44/4</f>
        <v>0</v>
      </c>
      <c r="AH66" s="823">
        <f t="shared" ref="AH66:AJ66" si="31">J44/4</f>
        <v>0</v>
      </c>
      <c r="AI66" s="823">
        <f t="shared" si="31"/>
        <v>0</v>
      </c>
      <c r="AJ66" s="823">
        <f t="shared" si="31"/>
        <v>0</v>
      </c>
      <c r="AK66" s="823">
        <v>0</v>
      </c>
      <c r="AL66" s="823"/>
      <c r="AM66" s="836"/>
      <c r="AN66" s="837"/>
    </row>
    <row r="67" spans="32:40" x14ac:dyDescent="0.2">
      <c r="AF67" s="846" t="s">
        <v>73</v>
      </c>
      <c r="AG67" s="855">
        <f>M44/4</f>
        <v>1</v>
      </c>
      <c r="AH67" s="823">
        <f t="shared" ref="AH67:AK67" si="32">N44/4</f>
        <v>1</v>
      </c>
      <c r="AI67" s="823">
        <f t="shared" si="32"/>
        <v>1</v>
      </c>
      <c r="AJ67" s="823">
        <f t="shared" si="32"/>
        <v>1</v>
      </c>
      <c r="AK67" s="823">
        <f t="shared" si="32"/>
        <v>1</v>
      </c>
      <c r="AL67" s="823">
        <v>0</v>
      </c>
      <c r="AM67" s="836"/>
      <c r="AN67" s="837"/>
    </row>
    <row r="68" spans="32:40" x14ac:dyDescent="0.2">
      <c r="AF68" s="846" t="s">
        <v>74</v>
      </c>
      <c r="AG68" s="855">
        <f>R44/4</f>
        <v>1</v>
      </c>
      <c r="AH68" s="823">
        <f t="shared" ref="AH68:AL68" si="33">S44/4</f>
        <v>1</v>
      </c>
      <c r="AI68" s="823">
        <f t="shared" si="33"/>
        <v>1</v>
      </c>
      <c r="AJ68" s="823">
        <f t="shared" si="33"/>
        <v>1</v>
      </c>
      <c r="AK68" s="823">
        <f t="shared" si="33"/>
        <v>1</v>
      </c>
      <c r="AL68" s="823">
        <f t="shared" si="33"/>
        <v>1</v>
      </c>
      <c r="AM68" s="836">
        <v>0</v>
      </c>
      <c r="AN68" s="837"/>
    </row>
    <row r="69" spans="32:40" ht="17" thickBot="1" x14ac:dyDescent="0.25">
      <c r="AF69" s="847" t="s">
        <v>75</v>
      </c>
      <c r="AG69" s="856">
        <f>X44/4</f>
        <v>1</v>
      </c>
      <c r="AH69" s="827">
        <f t="shared" ref="AH69:AM69" si="34">Y44/4</f>
        <v>1</v>
      </c>
      <c r="AI69" s="827">
        <f t="shared" si="34"/>
        <v>1</v>
      </c>
      <c r="AJ69" s="827">
        <f t="shared" si="34"/>
        <v>1</v>
      </c>
      <c r="AK69" s="827">
        <f t="shared" si="34"/>
        <v>1</v>
      </c>
      <c r="AL69" s="827">
        <f t="shared" si="34"/>
        <v>1</v>
      </c>
      <c r="AM69" s="827">
        <f t="shared" si="34"/>
        <v>1</v>
      </c>
      <c r="AN69" s="838">
        <v>0</v>
      </c>
    </row>
    <row r="70" spans="32:40" x14ac:dyDescent="0.2">
      <c r="AF70" s="24"/>
    </row>
    <row r="71" spans="32:40" x14ac:dyDescent="0.2">
      <c r="AF71" s="24"/>
    </row>
    <row r="72" spans="32:40" x14ac:dyDescent="0.2">
      <c r="AF72" s="24"/>
    </row>
    <row r="73" spans="32:40" x14ac:dyDescent="0.2">
      <c r="AF73" s="24"/>
    </row>
    <row r="74" spans="32:40" x14ac:dyDescent="0.2">
      <c r="AF74" s="24"/>
    </row>
  </sheetData>
  <mergeCells count="102">
    <mergeCell ref="X33:AD33"/>
    <mergeCell ref="X35:AD35"/>
    <mergeCell ref="C10:C13"/>
    <mergeCell ref="C15:C17"/>
    <mergeCell ref="D10:E13"/>
    <mergeCell ref="D15:E17"/>
    <mergeCell ref="F10:H13"/>
    <mergeCell ref="F15:H17"/>
    <mergeCell ref="I10:L13"/>
    <mergeCell ref="I15:L17"/>
    <mergeCell ref="D28:E28"/>
    <mergeCell ref="F28:H28"/>
    <mergeCell ref="I28:L28"/>
    <mergeCell ref="M28:Q28"/>
    <mergeCell ref="R28:W28"/>
    <mergeCell ref="X29:AD30"/>
    <mergeCell ref="X31:AD31"/>
    <mergeCell ref="M29:Q30"/>
    <mergeCell ref="D27:E27"/>
    <mergeCell ref="F27:H27"/>
    <mergeCell ref="I27:L27"/>
    <mergeCell ref="M18:Q18"/>
    <mergeCell ref="C29:C30"/>
    <mergeCell ref="M27:Q27"/>
    <mergeCell ref="M19:Q19"/>
    <mergeCell ref="R29:W30"/>
    <mergeCell ref="D33:E33"/>
    <mergeCell ref="D35:E35"/>
    <mergeCell ref="F33:H33"/>
    <mergeCell ref="F35:H35"/>
    <mergeCell ref="I35:L35"/>
    <mergeCell ref="I33:L33"/>
    <mergeCell ref="M33:Q33"/>
    <mergeCell ref="M35:Q35"/>
    <mergeCell ref="R35:W35"/>
    <mergeCell ref="R33:W33"/>
    <mergeCell ref="D31:E31"/>
    <mergeCell ref="F31:H31"/>
    <mergeCell ref="I31:L31"/>
    <mergeCell ref="M31:Q31"/>
    <mergeCell ref="R31:W31"/>
    <mergeCell ref="D29:E30"/>
    <mergeCell ref="F29:H30"/>
    <mergeCell ref="I29:L30"/>
    <mergeCell ref="A3:A9"/>
    <mergeCell ref="A24:A28"/>
    <mergeCell ref="A31:A35"/>
    <mergeCell ref="A29:A30"/>
    <mergeCell ref="A10:A23"/>
    <mergeCell ref="X12:AD12"/>
    <mergeCell ref="R16:W16"/>
    <mergeCell ref="R10:W10"/>
    <mergeCell ref="R12:W12"/>
    <mergeCell ref="X19:AB19"/>
    <mergeCell ref="D21:E21"/>
    <mergeCell ref="D23:E23"/>
    <mergeCell ref="F21:H21"/>
    <mergeCell ref="F23:H23"/>
    <mergeCell ref="M10:Q10"/>
    <mergeCell ref="M12:Q12"/>
    <mergeCell ref="R11:V11"/>
    <mergeCell ref="R18:V18"/>
    <mergeCell ref="I21:L21"/>
    <mergeCell ref="I23:L23"/>
    <mergeCell ref="X23:AB23"/>
    <mergeCell ref="C18:C19"/>
    <mergeCell ref="D18:E19"/>
    <mergeCell ref="F18:H19"/>
    <mergeCell ref="C3:C5"/>
    <mergeCell ref="D3:E5"/>
    <mergeCell ref="F3:H5"/>
    <mergeCell ref="I3:L5"/>
    <mergeCell ref="M3:Q5"/>
    <mergeCell ref="X36:AD36"/>
    <mergeCell ref="D1:E1"/>
    <mergeCell ref="F1:H1"/>
    <mergeCell ref="I1:L1"/>
    <mergeCell ref="M1:Q1"/>
    <mergeCell ref="R1:W1"/>
    <mergeCell ref="I7:L7"/>
    <mergeCell ref="D36:E36"/>
    <mergeCell ref="F36:H36"/>
    <mergeCell ref="I36:L36"/>
    <mergeCell ref="M36:Q36"/>
    <mergeCell ref="R36:W36"/>
    <mergeCell ref="D7:E7"/>
    <mergeCell ref="F7:H7"/>
    <mergeCell ref="M16:Q16"/>
    <mergeCell ref="R27:W27"/>
    <mergeCell ref="X21:AB21"/>
    <mergeCell ref="X10:AD10"/>
    <mergeCell ref="I18:L19"/>
    <mergeCell ref="X1:AD1"/>
    <mergeCell ref="M7:Q7"/>
    <mergeCell ref="I9:L9"/>
    <mergeCell ref="M9:Q9"/>
    <mergeCell ref="R3:W3"/>
    <mergeCell ref="X3:AD3"/>
    <mergeCell ref="R7:W7"/>
    <mergeCell ref="X7:AD7"/>
    <mergeCell ref="D9:E9"/>
    <mergeCell ref="F9:H9"/>
  </mergeCells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4"/>
  <sheetViews>
    <sheetView topLeftCell="A23" zoomScaleNormal="100" workbookViewId="0">
      <selection activeCell="L4" sqref="L4:O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5" width="9.83203125" style="22" bestFit="1" customWidth="1"/>
    <col min="6" max="6" width="7.83203125" customWidth="1"/>
    <col min="7" max="7" width="5.33203125" style="803" bestFit="1" customWidth="1"/>
    <col min="8" max="10" width="5.1640625" style="22" bestFit="1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</cols>
  <sheetData>
    <row r="1" spans="1:15" ht="21" thickTop="1" thickBot="1" x14ac:dyDescent="0.25">
      <c r="C1" s="413" t="s">
        <v>36</v>
      </c>
      <c r="D1" s="1135" t="s">
        <v>37</v>
      </c>
      <c r="E1" s="1136"/>
      <c r="G1" s="830" t="s">
        <v>215</v>
      </c>
      <c r="H1" s="816" t="s">
        <v>342</v>
      </c>
      <c r="I1" s="816" t="s">
        <v>36</v>
      </c>
      <c r="J1" s="841" t="s">
        <v>37</v>
      </c>
      <c r="L1" s="791" t="s">
        <v>443</v>
      </c>
      <c r="M1" s="791" t="s">
        <v>442</v>
      </c>
      <c r="N1" s="791" t="s">
        <v>444</v>
      </c>
      <c r="O1" s="791" t="s">
        <v>445</v>
      </c>
    </row>
    <row r="2" spans="1:15" ht="18" thickTop="1" thickBot="1" x14ac:dyDescent="0.25">
      <c r="C2" s="548" t="s">
        <v>186</v>
      </c>
      <c r="D2" s="542" t="s">
        <v>187</v>
      </c>
      <c r="E2" s="543" t="s">
        <v>127</v>
      </c>
      <c r="G2" s="831" t="s">
        <v>342</v>
      </c>
      <c r="H2" s="820">
        <v>0</v>
      </c>
      <c r="I2" s="820"/>
      <c r="J2" s="821"/>
      <c r="L2" s="907">
        <f>MIN(H3:H4,I4)</f>
        <v>5.4054054054054057E-2</v>
      </c>
      <c r="M2" s="907">
        <f>MAX(H3:H4,I4)</f>
        <v>0.13513513513513514</v>
      </c>
      <c r="N2" s="907">
        <f>AVERAGE(H3:H4,I4)</f>
        <v>0.10810810810810811</v>
      </c>
      <c r="O2" s="907">
        <f>MEDIAN(H3:H4,I4)</f>
        <v>0.13513513513513514</v>
      </c>
    </row>
    <row r="3" spans="1:15" x14ac:dyDescent="0.2">
      <c r="A3" s="1029" t="s">
        <v>357</v>
      </c>
      <c r="B3" s="792" t="s">
        <v>22</v>
      </c>
      <c r="C3" s="1035" t="s">
        <v>34</v>
      </c>
      <c r="D3" s="1026" t="s">
        <v>34</v>
      </c>
      <c r="E3" s="1028"/>
      <c r="G3" s="832" t="s">
        <v>36</v>
      </c>
      <c r="H3" s="823">
        <f>C38/37</f>
        <v>0.13513513513513514</v>
      </c>
      <c r="I3" s="823">
        <v>0</v>
      </c>
      <c r="J3" s="824"/>
      <c r="L3" s="907">
        <f>MIN(H8:H9,I9)</f>
        <v>0</v>
      </c>
      <c r="M3" s="907">
        <f>MAX(H8:H9,I9)</f>
        <v>0</v>
      </c>
      <c r="N3" s="907">
        <f>AVERAGE(H8:H9,I9)</f>
        <v>0</v>
      </c>
      <c r="O3" s="907">
        <f>MEDIAN(H8:H9,I9)</f>
        <v>0</v>
      </c>
    </row>
    <row r="4" spans="1:15" ht="17" thickBot="1" x14ac:dyDescent="0.25">
      <c r="A4" s="1030"/>
      <c r="B4" s="865" t="s">
        <v>0</v>
      </c>
      <c r="C4" s="1036"/>
      <c r="D4" s="1021"/>
      <c r="E4" s="1022"/>
      <c r="G4" s="834" t="s">
        <v>37</v>
      </c>
      <c r="H4" s="827">
        <f>D38/37</f>
        <v>0.13513513513513514</v>
      </c>
      <c r="I4" s="829">
        <f>E38/37</f>
        <v>5.4054054054054057E-2</v>
      </c>
      <c r="J4" s="842">
        <v>0</v>
      </c>
      <c r="L4" s="907">
        <f>MIN(H13:H14,I14)</f>
        <v>0.15384615384615385</v>
      </c>
      <c r="M4" s="907">
        <f>MAX(H13:H14,I14)</f>
        <v>0.23076923076923078</v>
      </c>
      <c r="N4" s="907">
        <f>AVERAGE(H13:H14,I14)</f>
        <v>0.20512820512820515</v>
      </c>
      <c r="O4" s="907">
        <f>MEDIAN(H13:H14,I14)</f>
        <v>0.23076923076923078</v>
      </c>
    </row>
    <row r="5" spans="1:15" ht="17" thickBot="1" x14ac:dyDescent="0.25">
      <c r="A5" s="1030"/>
      <c r="B5" s="865" t="s">
        <v>1</v>
      </c>
      <c r="C5" s="386"/>
      <c r="D5" s="121"/>
      <c r="E5" s="415"/>
      <c r="G5" s="55"/>
      <c r="H5" s="823"/>
      <c r="I5" s="823"/>
      <c r="J5" s="823"/>
      <c r="L5" s="907">
        <f>MIN(H18:H19,I19)</f>
        <v>0</v>
      </c>
      <c r="M5" s="907">
        <f>MAX(H18:H19,I19)</f>
        <v>0</v>
      </c>
      <c r="N5" s="907">
        <f>AVERAGE(H18:H19,I19)</f>
        <v>0</v>
      </c>
      <c r="O5" s="907">
        <f>MEDIAN(H18:H19,I19)</f>
        <v>0</v>
      </c>
    </row>
    <row r="6" spans="1:15" ht="17" thickBot="1" x14ac:dyDescent="0.25">
      <c r="A6" s="1030"/>
      <c r="B6" s="865" t="s">
        <v>2</v>
      </c>
      <c r="C6" s="386"/>
      <c r="D6" s="121"/>
      <c r="E6" s="415"/>
      <c r="G6" s="835" t="s">
        <v>339</v>
      </c>
      <c r="H6" s="816" t="s">
        <v>342</v>
      </c>
      <c r="I6" s="816" t="s">
        <v>36</v>
      </c>
      <c r="J6" s="841" t="s">
        <v>37</v>
      </c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</row>
    <row r="7" spans="1:15" x14ac:dyDescent="0.2">
      <c r="A7" s="1030"/>
      <c r="B7" s="865" t="s">
        <v>3</v>
      </c>
      <c r="C7" s="386" t="s">
        <v>34</v>
      </c>
      <c r="D7" s="1021" t="s">
        <v>34</v>
      </c>
      <c r="E7" s="1022"/>
      <c r="G7" s="831" t="s">
        <v>342</v>
      </c>
      <c r="H7" s="820">
        <v>0</v>
      </c>
      <c r="I7" s="820"/>
      <c r="J7" s="821"/>
      <c r="L7" s="907">
        <f>MIN(H28:H29,I29)</f>
        <v>0</v>
      </c>
      <c r="M7" s="907">
        <f>MAX(H28:H29,I29)</f>
        <v>0.4</v>
      </c>
      <c r="N7" s="907">
        <f>AVERAGE(H28:H29,I29)</f>
        <v>0.26666666666666666</v>
      </c>
      <c r="O7" s="907">
        <f>MEDIAN(H28:H29,I29)</f>
        <v>0.4</v>
      </c>
    </row>
    <row r="8" spans="1:15" x14ac:dyDescent="0.2">
      <c r="A8" s="1030"/>
      <c r="B8" s="796" t="s">
        <v>4</v>
      </c>
      <c r="C8" s="386"/>
      <c r="D8" s="121"/>
      <c r="E8" s="415"/>
      <c r="G8" s="832" t="s">
        <v>36</v>
      </c>
      <c r="H8" s="823">
        <f>C39/10</f>
        <v>0</v>
      </c>
      <c r="I8" s="823">
        <v>0</v>
      </c>
      <c r="J8" s="824"/>
      <c r="L8" s="907">
        <f>MIN(H33:H34,I34)</f>
        <v>0</v>
      </c>
      <c r="M8" s="907">
        <f>MAX(H33:H34,I34)</f>
        <v>0</v>
      </c>
      <c r="N8" s="907">
        <f>AVERAGE(H33:H34,I34)</f>
        <v>0</v>
      </c>
      <c r="O8" s="907">
        <f>MEDIAN(H33:H34,I34)</f>
        <v>0</v>
      </c>
    </row>
    <row r="9" spans="1:15" ht="17" thickBot="1" x14ac:dyDescent="0.25">
      <c r="A9" s="1031"/>
      <c r="B9" s="793" t="s">
        <v>123</v>
      </c>
      <c r="C9" s="386" t="s">
        <v>34</v>
      </c>
      <c r="D9" s="1023" t="s">
        <v>34</v>
      </c>
      <c r="E9" s="1025"/>
      <c r="F9" s="11"/>
      <c r="G9" s="834" t="s">
        <v>37</v>
      </c>
      <c r="H9" s="827">
        <f>D39/10</f>
        <v>0</v>
      </c>
      <c r="I9" s="827">
        <f>E39/10</f>
        <v>0</v>
      </c>
      <c r="J9" s="842">
        <v>0</v>
      </c>
    </row>
    <row r="10" spans="1:15" ht="17" thickBot="1" x14ac:dyDescent="0.25">
      <c r="A10" s="1029" t="s">
        <v>5</v>
      </c>
      <c r="B10" s="771" t="s">
        <v>6</v>
      </c>
      <c r="C10" s="1035" t="s">
        <v>34</v>
      </c>
      <c r="D10" s="1026" t="s">
        <v>34</v>
      </c>
      <c r="E10" s="1028"/>
      <c r="F10" s="11"/>
      <c r="G10" s="869"/>
      <c r="H10" s="823"/>
      <c r="I10" s="823"/>
      <c r="J10" s="823"/>
    </row>
    <row r="11" spans="1:15" ht="17" thickBot="1" x14ac:dyDescent="0.25">
      <c r="A11" s="1030"/>
      <c r="B11" s="733" t="s">
        <v>7</v>
      </c>
      <c r="C11" s="1036"/>
      <c r="D11" s="1021"/>
      <c r="E11" s="1022"/>
      <c r="F11" s="11"/>
      <c r="G11" s="830" t="s">
        <v>337</v>
      </c>
      <c r="H11" s="816" t="s">
        <v>342</v>
      </c>
      <c r="I11" s="816" t="s">
        <v>36</v>
      </c>
      <c r="J11" s="841" t="s">
        <v>37</v>
      </c>
    </row>
    <row r="12" spans="1:15" x14ac:dyDescent="0.2">
      <c r="A12" s="1030"/>
      <c r="B12" s="733" t="s">
        <v>16</v>
      </c>
      <c r="C12" s="1036"/>
      <c r="D12" s="1021"/>
      <c r="E12" s="1022"/>
      <c r="F12" s="11"/>
      <c r="G12" s="831" t="s">
        <v>342</v>
      </c>
      <c r="H12" s="820">
        <v>0</v>
      </c>
      <c r="I12" s="820"/>
      <c r="J12" s="821"/>
    </row>
    <row r="13" spans="1:15" x14ac:dyDescent="0.2">
      <c r="A13" s="1030"/>
      <c r="B13" s="733" t="s">
        <v>26</v>
      </c>
      <c r="C13" s="1036"/>
      <c r="D13" s="1021"/>
      <c r="E13" s="1022"/>
      <c r="G13" s="832" t="s">
        <v>36</v>
      </c>
      <c r="H13" s="823">
        <f>C40/13</f>
        <v>0.23076923076923078</v>
      </c>
      <c r="I13" s="823">
        <v>0</v>
      </c>
      <c r="J13" s="824"/>
    </row>
    <row r="14" spans="1:15" ht="17" thickBot="1" x14ac:dyDescent="0.25">
      <c r="A14" s="1030"/>
      <c r="B14" s="733" t="s">
        <v>316</v>
      </c>
      <c r="C14" s="685"/>
      <c r="D14" s="229"/>
      <c r="E14" s="230"/>
      <c r="G14" s="834" t="s">
        <v>37</v>
      </c>
      <c r="H14" s="827">
        <f>D40/13</f>
        <v>0.23076923076923078</v>
      </c>
      <c r="I14" s="829">
        <f>E40/13</f>
        <v>0.15384615384615385</v>
      </c>
      <c r="J14" s="842">
        <v>0</v>
      </c>
    </row>
    <row r="15" spans="1:15" ht="17" thickBot="1" x14ac:dyDescent="0.25">
      <c r="A15" s="1030"/>
      <c r="B15" s="733" t="s">
        <v>17</v>
      </c>
      <c r="C15" s="685" t="s">
        <v>34</v>
      </c>
      <c r="D15" s="1021" t="s">
        <v>34</v>
      </c>
      <c r="E15" s="1022"/>
      <c r="G15" s="869"/>
      <c r="H15" s="823"/>
      <c r="I15" s="823"/>
      <c r="J15" s="823"/>
    </row>
    <row r="16" spans="1:15" ht="17" thickBot="1" x14ac:dyDescent="0.25">
      <c r="A16" s="1030"/>
      <c r="B16" s="733" t="s">
        <v>253</v>
      </c>
      <c r="C16" s="386"/>
      <c r="D16" s="121"/>
      <c r="E16" s="415"/>
      <c r="G16" s="835" t="s">
        <v>336</v>
      </c>
      <c r="H16" s="816" t="s">
        <v>342</v>
      </c>
      <c r="I16" s="816" t="s">
        <v>36</v>
      </c>
      <c r="J16" s="841" t="s">
        <v>37</v>
      </c>
    </row>
    <row r="17" spans="1:11" x14ac:dyDescent="0.2">
      <c r="A17" s="1030"/>
      <c r="B17" s="733" t="s">
        <v>254</v>
      </c>
      <c r="C17" s="386"/>
      <c r="D17" s="121"/>
      <c r="E17" s="415"/>
      <c r="G17" s="831" t="s">
        <v>342</v>
      </c>
      <c r="H17" s="820">
        <v>0</v>
      </c>
      <c r="I17" s="820"/>
      <c r="J17" s="821"/>
    </row>
    <row r="18" spans="1:11" x14ac:dyDescent="0.2">
      <c r="A18" s="1030"/>
      <c r="B18" s="733" t="s">
        <v>98</v>
      </c>
      <c r="C18" s="386" t="s">
        <v>33</v>
      </c>
      <c r="D18" s="121" t="s">
        <v>33</v>
      </c>
      <c r="E18" s="415" t="s">
        <v>34</v>
      </c>
      <c r="G18" s="832" t="s">
        <v>36</v>
      </c>
      <c r="H18" s="823">
        <f>C41/5</f>
        <v>0</v>
      </c>
      <c r="I18" s="823">
        <v>0</v>
      </c>
      <c r="J18" s="824"/>
    </row>
    <row r="19" spans="1:11" ht="17" thickBot="1" x14ac:dyDescent="0.25">
      <c r="A19" s="1030"/>
      <c r="B19" s="733" t="s">
        <v>99</v>
      </c>
      <c r="C19" s="386" t="s">
        <v>34</v>
      </c>
      <c r="D19" s="1021" t="s">
        <v>34</v>
      </c>
      <c r="E19" s="1022"/>
      <c r="G19" s="834" t="s">
        <v>37</v>
      </c>
      <c r="H19" s="827">
        <f>D41/5</f>
        <v>0</v>
      </c>
      <c r="I19" s="827">
        <f>E41/5</f>
        <v>0</v>
      </c>
      <c r="J19" s="842">
        <v>0</v>
      </c>
    </row>
    <row r="20" spans="1:11" ht="17" thickBot="1" x14ac:dyDescent="0.25">
      <c r="A20" s="1030"/>
      <c r="B20" s="734" t="s">
        <v>23</v>
      </c>
      <c r="C20" s="386"/>
      <c r="D20" s="121"/>
      <c r="E20" s="415"/>
      <c r="G20" s="869"/>
      <c r="H20" s="823"/>
      <c r="I20" s="823"/>
      <c r="J20" s="823"/>
    </row>
    <row r="21" spans="1:11" ht="17" thickBot="1" x14ac:dyDescent="0.25">
      <c r="A21" s="1030"/>
      <c r="B21" s="732" t="s">
        <v>10</v>
      </c>
      <c r="C21" s="395" t="s">
        <v>34</v>
      </c>
      <c r="D21" s="1026" t="s">
        <v>34</v>
      </c>
      <c r="E21" s="1028"/>
      <c r="G21" s="830" t="s">
        <v>334</v>
      </c>
      <c r="H21" s="816" t="s">
        <v>342</v>
      </c>
      <c r="I21" s="816" t="s">
        <v>36</v>
      </c>
      <c r="J21" s="841" t="s">
        <v>37</v>
      </c>
    </row>
    <row r="22" spans="1:11" ht="16" customHeight="1" x14ac:dyDescent="0.2">
      <c r="A22" s="1030"/>
      <c r="B22" s="736" t="s">
        <v>11</v>
      </c>
      <c r="C22" s="386"/>
      <c r="D22" s="121"/>
      <c r="E22" s="415"/>
      <c r="G22" s="831" t="s">
        <v>342</v>
      </c>
      <c r="H22" s="820">
        <v>0</v>
      </c>
      <c r="I22" s="820"/>
      <c r="J22" s="821"/>
      <c r="K22" s="2"/>
    </row>
    <row r="23" spans="1:11" ht="17" thickBot="1" x14ac:dyDescent="0.25">
      <c r="A23" s="1031"/>
      <c r="B23" s="734" t="s">
        <v>18</v>
      </c>
      <c r="C23" s="389"/>
      <c r="D23" s="232"/>
      <c r="E23" s="416"/>
      <c r="F23" s="2"/>
      <c r="G23" s="832" t="s">
        <v>36</v>
      </c>
      <c r="H23" s="823">
        <f>C42/2</f>
        <v>0</v>
      </c>
      <c r="I23" s="823">
        <v>0</v>
      </c>
      <c r="J23" s="824"/>
      <c r="K23" s="2"/>
    </row>
    <row r="24" spans="1:11" ht="17" thickBot="1" x14ac:dyDescent="0.25">
      <c r="A24" s="1032" t="s">
        <v>24</v>
      </c>
      <c r="B24" s="4" t="s">
        <v>100</v>
      </c>
      <c r="C24" s="1035" t="s">
        <v>34</v>
      </c>
      <c r="D24" s="1026" t="s">
        <v>34</v>
      </c>
      <c r="E24" s="1028"/>
      <c r="F24" s="2"/>
      <c r="G24" s="834" t="s">
        <v>37</v>
      </c>
      <c r="H24" s="827">
        <f>D42/2</f>
        <v>0</v>
      </c>
      <c r="I24" s="829">
        <f>E42/2</f>
        <v>0</v>
      </c>
      <c r="J24" s="842">
        <v>0</v>
      </c>
      <c r="K24" s="2"/>
    </row>
    <row r="25" spans="1:11" ht="17" customHeight="1" thickBot="1" x14ac:dyDescent="0.25">
      <c r="A25" s="1034"/>
      <c r="B25" s="7" t="s">
        <v>27</v>
      </c>
      <c r="C25" s="1036"/>
      <c r="D25" s="1021"/>
      <c r="E25" s="1022"/>
      <c r="F25" s="2"/>
      <c r="G25" s="55"/>
      <c r="H25" s="823"/>
      <c r="I25" s="823"/>
      <c r="J25" s="823"/>
    </row>
    <row r="26" spans="1:11" ht="17" thickBot="1" x14ac:dyDescent="0.25">
      <c r="A26" s="1034"/>
      <c r="B26" s="794" t="s">
        <v>101</v>
      </c>
      <c r="C26" s="389"/>
      <c r="D26" s="232"/>
      <c r="E26" s="416"/>
      <c r="G26" s="830" t="s">
        <v>338</v>
      </c>
      <c r="H26" s="816" t="s">
        <v>342</v>
      </c>
      <c r="I26" s="816" t="s">
        <v>36</v>
      </c>
      <c r="J26" s="841" t="s">
        <v>37</v>
      </c>
      <c r="K26" s="3"/>
    </row>
    <row r="27" spans="1:11" ht="17" thickBot="1" x14ac:dyDescent="0.25">
      <c r="A27" s="1034"/>
      <c r="B27" s="795" t="s">
        <v>12</v>
      </c>
      <c r="C27" s="395" t="s">
        <v>34</v>
      </c>
      <c r="D27" s="1078" t="s">
        <v>34</v>
      </c>
      <c r="E27" s="1106"/>
      <c r="F27" s="3"/>
      <c r="G27" s="831" t="s">
        <v>342</v>
      </c>
      <c r="H27" s="820">
        <v>0</v>
      </c>
      <c r="I27" s="820"/>
      <c r="J27" s="821"/>
    </row>
    <row r="28" spans="1:11" ht="17" thickBot="1" x14ac:dyDescent="0.25">
      <c r="A28" s="1034"/>
      <c r="B28" s="800" t="s">
        <v>25</v>
      </c>
      <c r="C28" s="410"/>
      <c r="D28" s="117"/>
      <c r="E28" s="240"/>
      <c r="G28" s="832" t="s">
        <v>36</v>
      </c>
      <c r="H28" s="823">
        <f>C43/5</f>
        <v>0.4</v>
      </c>
      <c r="I28" s="823">
        <v>0</v>
      </c>
      <c r="J28" s="824"/>
    </row>
    <row r="29" spans="1:11" ht="17" thickBot="1" x14ac:dyDescent="0.25">
      <c r="A29" s="1032" t="s">
        <v>14</v>
      </c>
      <c r="B29" s="797" t="s">
        <v>14</v>
      </c>
      <c r="C29" s="386" t="s">
        <v>32</v>
      </c>
      <c r="D29" s="461" t="s">
        <v>32</v>
      </c>
      <c r="E29" s="460" t="s">
        <v>34</v>
      </c>
      <c r="G29" s="834" t="s">
        <v>37</v>
      </c>
      <c r="H29" s="827">
        <f>D43/5</f>
        <v>0.4</v>
      </c>
      <c r="I29" s="829">
        <f>E43/5</f>
        <v>0</v>
      </c>
      <c r="J29" s="842">
        <v>0</v>
      </c>
    </row>
    <row r="30" spans="1:11" ht="17" thickBot="1" x14ac:dyDescent="0.25">
      <c r="A30" s="1033"/>
      <c r="B30" s="798" t="s">
        <v>15</v>
      </c>
      <c r="C30" s="386"/>
      <c r="D30" s="461"/>
      <c r="E30" s="460"/>
      <c r="G30" s="55"/>
      <c r="H30" s="823"/>
      <c r="I30" s="823"/>
      <c r="J30" s="823"/>
    </row>
    <row r="31" spans="1:11" ht="17" thickBot="1" x14ac:dyDescent="0.25">
      <c r="A31" s="1029" t="s">
        <v>8</v>
      </c>
      <c r="B31" s="731" t="s">
        <v>9</v>
      </c>
      <c r="C31" s="517" t="s">
        <v>33</v>
      </c>
      <c r="D31" s="456" t="s">
        <v>33</v>
      </c>
      <c r="E31" s="133" t="s">
        <v>34</v>
      </c>
      <c r="G31" s="835" t="s">
        <v>342</v>
      </c>
      <c r="H31" s="816" t="s">
        <v>342</v>
      </c>
      <c r="I31" s="816" t="s">
        <v>36</v>
      </c>
      <c r="J31" s="841" t="s">
        <v>37</v>
      </c>
    </row>
    <row r="32" spans="1:11" x14ac:dyDescent="0.2">
      <c r="A32" s="1030"/>
      <c r="B32" s="731" t="s">
        <v>19</v>
      </c>
      <c r="C32" s="386" t="s">
        <v>33</v>
      </c>
      <c r="D32" s="121" t="s">
        <v>33</v>
      </c>
      <c r="E32" s="415" t="s">
        <v>34</v>
      </c>
      <c r="G32" s="831" t="s">
        <v>342</v>
      </c>
      <c r="H32" s="820">
        <v>0</v>
      </c>
      <c r="I32" s="820"/>
      <c r="J32" s="821"/>
    </row>
    <row r="33" spans="1:15" x14ac:dyDescent="0.2">
      <c r="A33" s="1030"/>
      <c r="B33" s="47" t="s">
        <v>20</v>
      </c>
      <c r="C33" s="386"/>
      <c r="D33" s="121"/>
      <c r="E33" s="415"/>
      <c r="G33" s="832" t="s">
        <v>36</v>
      </c>
      <c r="H33" s="823">
        <f>C44/4</f>
        <v>0</v>
      </c>
      <c r="I33" s="823">
        <v>0</v>
      </c>
      <c r="J33" s="824"/>
    </row>
    <row r="34" spans="1:15" ht="17" thickBot="1" x14ac:dyDescent="0.25">
      <c r="A34" s="1030"/>
      <c r="B34" s="7" t="s">
        <v>21</v>
      </c>
      <c r="C34" s="386"/>
      <c r="D34" s="121"/>
      <c r="E34" s="415"/>
      <c r="G34" s="834" t="s">
        <v>37</v>
      </c>
      <c r="H34" s="827">
        <f>D44/4</f>
        <v>0</v>
      </c>
      <c r="I34" s="827">
        <f>E44/4</f>
        <v>0</v>
      </c>
      <c r="J34" s="842">
        <v>0</v>
      </c>
    </row>
    <row r="35" spans="1:15" ht="17" thickBot="1" x14ac:dyDescent="0.25">
      <c r="A35" s="1031"/>
      <c r="B35" s="8" t="s">
        <v>13</v>
      </c>
      <c r="C35" s="389"/>
      <c r="D35" s="232"/>
      <c r="E35" s="416"/>
      <c r="G35" s="68"/>
      <c r="H35" s="760"/>
      <c r="I35" s="760"/>
      <c r="J35" s="760"/>
    </row>
    <row r="36" spans="1:15" ht="21" thickTop="1" thickBot="1" x14ac:dyDescent="0.25">
      <c r="A36" s="799"/>
      <c r="C36" s="226" t="s">
        <v>36</v>
      </c>
      <c r="D36" s="1011" t="s">
        <v>37</v>
      </c>
      <c r="E36" s="1010"/>
      <c r="G36" s="55"/>
      <c r="H36" s="839"/>
      <c r="I36" s="839"/>
      <c r="J36" s="839"/>
    </row>
    <row r="37" spans="1:15" x14ac:dyDescent="0.2">
      <c r="G37" s="55"/>
      <c r="H37" s="840"/>
      <c r="I37" s="840"/>
      <c r="J37" s="840"/>
    </row>
    <row r="38" spans="1:15" x14ac:dyDescent="0.2">
      <c r="B38" s="804" t="s">
        <v>215</v>
      </c>
      <c r="C38" s="22">
        <v>5</v>
      </c>
      <c r="D38" s="22">
        <v>5</v>
      </c>
      <c r="E38" s="22">
        <v>2</v>
      </c>
      <c r="G38" s="843"/>
      <c r="H38" s="823"/>
      <c r="I38" s="823"/>
      <c r="J38" s="823"/>
    </row>
    <row r="39" spans="1:15" x14ac:dyDescent="0.2">
      <c r="B39" s="804" t="s">
        <v>357</v>
      </c>
      <c r="C39" s="22">
        <v>0</v>
      </c>
      <c r="D39" s="22">
        <v>0</v>
      </c>
      <c r="E39" s="22">
        <v>0</v>
      </c>
      <c r="G39" s="55"/>
      <c r="H39" s="823"/>
      <c r="I39" s="823"/>
      <c r="J39" s="823"/>
    </row>
    <row r="40" spans="1:15" x14ac:dyDescent="0.2">
      <c r="B40" s="804" t="s">
        <v>5</v>
      </c>
      <c r="C40" s="22">
        <v>3</v>
      </c>
      <c r="D40" s="22">
        <v>3</v>
      </c>
      <c r="E40" s="22">
        <v>2</v>
      </c>
      <c r="G40" s="55"/>
      <c r="H40" s="823"/>
      <c r="I40" s="823"/>
      <c r="J40" s="823"/>
    </row>
    <row r="41" spans="1:15" x14ac:dyDescent="0.2">
      <c r="B41" s="804" t="s">
        <v>24</v>
      </c>
      <c r="C41" s="22">
        <v>0</v>
      </c>
      <c r="D41" s="22">
        <v>0</v>
      </c>
      <c r="E41" s="22">
        <v>0</v>
      </c>
      <c r="F41" s="17"/>
      <c r="G41" s="55"/>
      <c r="H41" s="823"/>
      <c r="I41" s="823"/>
      <c r="J41" s="823"/>
      <c r="N41" s="17"/>
      <c r="O41" s="17"/>
    </row>
    <row r="42" spans="1:15" x14ac:dyDescent="0.2">
      <c r="B42" s="804" t="s">
        <v>14</v>
      </c>
      <c r="C42" s="22">
        <v>0</v>
      </c>
      <c r="D42" s="22">
        <v>0</v>
      </c>
      <c r="E42" s="22">
        <v>0</v>
      </c>
      <c r="F42" s="17"/>
      <c r="G42" s="24"/>
      <c r="H42" s="760"/>
      <c r="I42" s="760"/>
      <c r="J42" s="760"/>
      <c r="N42" s="17"/>
      <c r="O42" s="17"/>
    </row>
    <row r="43" spans="1:15" x14ac:dyDescent="0.2">
      <c r="B43" s="804" t="s">
        <v>8</v>
      </c>
      <c r="C43" s="22">
        <v>2</v>
      </c>
      <c r="D43" s="22">
        <v>2</v>
      </c>
      <c r="E43" s="22">
        <v>0</v>
      </c>
      <c r="G43" s="24"/>
    </row>
    <row r="44" spans="1:15" x14ac:dyDescent="0.2">
      <c r="B44" s="961" t="s">
        <v>451</v>
      </c>
      <c r="C44" s="37">
        <v>0</v>
      </c>
      <c r="D44" s="37">
        <v>0</v>
      </c>
      <c r="E44" s="37">
        <v>0</v>
      </c>
      <c r="G44" s="24"/>
    </row>
    <row r="45" spans="1:15" x14ac:dyDescent="0.2">
      <c r="G45" s="24"/>
    </row>
    <row r="46" spans="1:15" x14ac:dyDescent="0.2">
      <c r="G46" s="24"/>
    </row>
    <row r="47" spans="1:15" x14ac:dyDescent="0.2">
      <c r="G47" s="24"/>
    </row>
    <row r="48" spans="1:15" x14ac:dyDescent="0.2">
      <c r="G48" s="24"/>
    </row>
    <row r="49" spans="7:7" x14ac:dyDescent="0.2">
      <c r="G49" s="24"/>
    </row>
    <row r="50" spans="7:7" x14ac:dyDescent="0.2">
      <c r="G50" s="24"/>
    </row>
    <row r="51" spans="7:7" x14ac:dyDescent="0.2">
      <c r="G51" s="24"/>
    </row>
    <row r="52" spans="7:7" x14ac:dyDescent="0.2">
      <c r="G52" s="24"/>
    </row>
    <row r="53" spans="7:7" x14ac:dyDescent="0.2">
      <c r="G53" s="24"/>
    </row>
    <row r="54" spans="7:7" x14ac:dyDescent="0.2">
      <c r="G54" s="24"/>
    </row>
    <row r="55" spans="7:7" x14ac:dyDescent="0.2">
      <c r="G55" s="24"/>
    </row>
    <row r="56" spans="7:7" x14ac:dyDescent="0.2">
      <c r="G56" s="24"/>
    </row>
    <row r="57" spans="7:7" x14ac:dyDescent="0.2">
      <c r="G57" s="24"/>
    </row>
    <row r="58" spans="7:7" x14ac:dyDescent="0.2">
      <c r="G58" s="24"/>
    </row>
    <row r="59" spans="7:7" x14ac:dyDescent="0.2">
      <c r="G59" s="24"/>
    </row>
    <row r="60" spans="7:7" x14ac:dyDescent="0.2">
      <c r="G60" s="24"/>
    </row>
    <row r="61" spans="7:7" x14ac:dyDescent="0.2">
      <c r="G61" s="24"/>
    </row>
    <row r="62" spans="7:7" x14ac:dyDescent="0.2">
      <c r="G62" s="24"/>
    </row>
    <row r="63" spans="7:7" x14ac:dyDescent="0.2">
      <c r="G63" s="24"/>
    </row>
    <row r="64" spans="7:7" x14ac:dyDescent="0.2">
      <c r="G64" s="24"/>
    </row>
    <row r="65" spans="7:7" x14ac:dyDescent="0.2">
      <c r="G65" s="24"/>
    </row>
    <row r="66" spans="7:7" x14ac:dyDescent="0.2">
      <c r="G66" s="24"/>
    </row>
    <row r="67" spans="7:7" x14ac:dyDescent="0.2">
      <c r="G67" s="24"/>
    </row>
    <row r="68" spans="7:7" x14ac:dyDescent="0.2">
      <c r="G68" s="24"/>
    </row>
    <row r="69" spans="7:7" x14ac:dyDescent="0.2">
      <c r="G69" s="24"/>
    </row>
    <row r="70" spans="7:7" x14ac:dyDescent="0.2">
      <c r="G70" s="24"/>
    </row>
    <row r="71" spans="7:7" x14ac:dyDescent="0.2">
      <c r="G71" s="24"/>
    </row>
    <row r="72" spans="7:7" x14ac:dyDescent="0.2">
      <c r="G72" s="24"/>
    </row>
    <row r="73" spans="7:7" x14ac:dyDescent="0.2">
      <c r="G73" s="24"/>
    </row>
    <row r="74" spans="7:7" x14ac:dyDescent="0.2">
      <c r="G74" s="24"/>
    </row>
  </sheetData>
  <mergeCells count="19">
    <mergeCell ref="D1:E1"/>
    <mergeCell ref="D36:E36"/>
    <mergeCell ref="C3:C4"/>
    <mergeCell ref="D3:E4"/>
    <mergeCell ref="D7:E7"/>
    <mergeCell ref="D9:E9"/>
    <mergeCell ref="D19:E19"/>
    <mergeCell ref="D21:E21"/>
    <mergeCell ref="D24:E25"/>
    <mergeCell ref="C24:C25"/>
    <mergeCell ref="D27:E27"/>
    <mergeCell ref="C10:C13"/>
    <mergeCell ref="D10:E13"/>
    <mergeCell ref="D15:E15"/>
    <mergeCell ref="A10:A23"/>
    <mergeCell ref="A3:A9"/>
    <mergeCell ref="A31:A35"/>
    <mergeCell ref="A24:A28"/>
    <mergeCell ref="A29:A30"/>
  </mergeCells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4"/>
  <sheetViews>
    <sheetView zoomScaleNormal="100" workbookViewId="0">
      <selection activeCell="L4" sqref="L4:O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5" style="22" bestFit="1" customWidth="1"/>
    <col min="4" max="4" width="11.83203125" style="22" bestFit="1" customWidth="1"/>
    <col min="5" max="5" width="9.83203125" style="22" bestFit="1" customWidth="1"/>
    <col min="6" max="6" width="7.83203125" customWidth="1"/>
    <col min="7" max="7" width="5.33203125" style="803" bestFit="1" customWidth="1"/>
    <col min="8" max="10" width="5.1640625" style="22" bestFit="1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</cols>
  <sheetData>
    <row r="1" spans="1:15" ht="21" thickTop="1" thickBot="1" x14ac:dyDescent="0.25">
      <c r="C1" s="309" t="s">
        <v>36</v>
      </c>
      <c r="D1" s="1135" t="s">
        <v>37</v>
      </c>
      <c r="E1" s="1136"/>
      <c r="G1" s="830" t="s">
        <v>215</v>
      </c>
      <c r="H1" s="816" t="s">
        <v>342</v>
      </c>
      <c r="I1" s="816" t="s">
        <v>36</v>
      </c>
      <c r="J1" s="841" t="s">
        <v>37</v>
      </c>
      <c r="L1" s="791" t="s">
        <v>443</v>
      </c>
      <c r="M1" s="791" t="s">
        <v>442</v>
      </c>
      <c r="N1" s="791" t="s">
        <v>444</v>
      </c>
      <c r="O1" s="791" t="s">
        <v>445</v>
      </c>
    </row>
    <row r="2" spans="1:15" ht="18" thickTop="1" thickBot="1" x14ac:dyDescent="0.25">
      <c r="C2" s="549" t="s">
        <v>186</v>
      </c>
      <c r="D2" s="550" t="s">
        <v>187</v>
      </c>
      <c r="E2" s="551" t="s">
        <v>127</v>
      </c>
      <c r="G2" s="831" t="s">
        <v>342</v>
      </c>
      <c r="H2" s="820">
        <v>0</v>
      </c>
      <c r="I2" s="820"/>
      <c r="J2" s="821"/>
      <c r="L2" s="907">
        <f>MIN(H3:H4,I4)</f>
        <v>0.10810810810810811</v>
      </c>
      <c r="M2" s="907">
        <f>MAX(H3:H4,I4)</f>
        <v>0.10810810810810811</v>
      </c>
      <c r="N2" s="907">
        <f>AVERAGE(H3:H4,I4)</f>
        <v>0.10810810810810811</v>
      </c>
      <c r="O2" s="907">
        <f>MEDIAN(H3:H4,I4)</f>
        <v>0.10810810810810811</v>
      </c>
    </row>
    <row r="3" spans="1:15" x14ac:dyDescent="0.2">
      <c r="A3" s="1029" t="s">
        <v>357</v>
      </c>
      <c r="B3" s="792" t="s">
        <v>22</v>
      </c>
      <c r="C3" s="1035" t="s">
        <v>34</v>
      </c>
      <c r="D3" s="1026" t="s">
        <v>34</v>
      </c>
      <c r="E3" s="1028"/>
      <c r="G3" s="832" t="s">
        <v>36</v>
      </c>
      <c r="H3" s="822">
        <f>C38/37</f>
        <v>0.10810810810810811</v>
      </c>
      <c r="I3" s="823">
        <v>0</v>
      </c>
      <c r="J3" s="824"/>
      <c r="L3" s="907">
        <f>MIN(H8:H9,I9)</f>
        <v>0</v>
      </c>
      <c r="M3" s="907">
        <f>MAX(H8:H9,I9)</f>
        <v>0</v>
      </c>
      <c r="N3" s="907">
        <f>AVERAGE(H8:H9,I9)</f>
        <v>0</v>
      </c>
      <c r="O3" s="907">
        <f>MEDIAN(H8:H9,I9)</f>
        <v>0</v>
      </c>
    </row>
    <row r="4" spans="1:15" ht="17" thickBot="1" x14ac:dyDescent="0.25">
      <c r="A4" s="1030"/>
      <c r="B4" s="865" t="s">
        <v>0</v>
      </c>
      <c r="C4" s="1036"/>
      <c r="D4" s="1021"/>
      <c r="E4" s="1022"/>
      <c r="G4" s="834" t="s">
        <v>37</v>
      </c>
      <c r="H4" s="829">
        <f>D38/37</f>
        <v>0.10810810810810811</v>
      </c>
      <c r="I4" s="829">
        <f>E38/37</f>
        <v>0.10810810810810811</v>
      </c>
      <c r="J4" s="842">
        <v>0</v>
      </c>
      <c r="L4" s="907">
        <f>MIN(H13:H14,I14)</f>
        <v>0.15384615384615385</v>
      </c>
      <c r="M4" s="907">
        <f>MAX(H13:H14,I14)</f>
        <v>0.15384615384615385</v>
      </c>
      <c r="N4" s="907">
        <f>AVERAGE(H13:H14,I14)</f>
        <v>0.15384615384615385</v>
      </c>
      <c r="O4" s="907">
        <f>MEDIAN(H13:H14,I14)</f>
        <v>0.15384615384615385</v>
      </c>
    </row>
    <row r="5" spans="1:15" ht="17" thickBot="1" x14ac:dyDescent="0.25">
      <c r="A5" s="1030"/>
      <c r="B5" s="865" t="s">
        <v>1</v>
      </c>
      <c r="C5" s="1036"/>
      <c r="D5" s="1021"/>
      <c r="E5" s="1022"/>
      <c r="G5" s="55"/>
      <c r="H5" s="823"/>
      <c r="I5" s="823"/>
      <c r="J5" s="823"/>
      <c r="L5" s="907">
        <f>MIN(H18:H19,I19)</f>
        <v>0.2</v>
      </c>
      <c r="M5" s="907">
        <f>MAX(H18:H19,I19)</f>
        <v>0.2</v>
      </c>
      <c r="N5" s="907">
        <f>AVERAGE(H18:H19,I19)</f>
        <v>0.20000000000000004</v>
      </c>
      <c r="O5" s="907">
        <f>MEDIAN(H18:H19,I19)</f>
        <v>0.2</v>
      </c>
    </row>
    <row r="6" spans="1:15" ht="17" thickBot="1" x14ac:dyDescent="0.25">
      <c r="A6" s="1030"/>
      <c r="B6" s="865" t="s">
        <v>2</v>
      </c>
      <c r="C6" s="451"/>
      <c r="D6" s="386"/>
      <c r="E6" s="415"/>
      <c r="G6" s="835" t="s">
        <v>339</v>
      </c>
      <c r="H6" s="816" t="s">
        <v>342</v>
      </c>
      <c r="I6" s="816" t="s">
        <v>36</v>
      </c>
      <c r="J6" s="841" t="s">
        <v>37</v>
      </c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</row>
    <row r="7" spans="1:15" x14ac:dyDescent="0.2">
      <c r="A7" s="1030"/>
      <c r="B7" s="865" t="s">
        <v>3</v>
      </c>
      <c r="C7" s="1036" t="s">
        <v>34</v>
      </c>
      <c r="D7" s="1021" t="s">
        <v>34</v>
      </c>
      <c r="E7" s="1022"/>
      <c r="G7" s="831" t="s">
        <v>342</v>
      </c>
      <c r="H7" s="820">
        <v>0</v>
      </c>
      <c r="I7" s="820"/>
      <c r="J7" s="821"/>
      <c r="L7" s="907">
        <f>MIN(H28:H29,I29)</f>
        <v>0.2</v>
      </c>
      <c r="M7" s="907">
        <f>MAX(H28:H29,I29)</f>
        <v>0.2</v>
      </c>
      <c r="N7" s="907">
        <f>AVERAGE(H28:H29,I29)</f>
        <v>0.20000000000000004</v>
      </c>
      <c r="O7" s="907">
        <f>MEDIAN(H28:H29,I29)</f>
        <v>0.2</v>
      </c>
    </row>
    <row r="8" spans="1:15" x14ac:dyDescent="0.2">
      <c r="A8" s="1030"/>
      <c r="B8" s="796" t="s">
        <v>4</v>
      </c>
      <c r="C8" s="1036"/>
      <c r="D8" s="1021"/>
      <c r="E8" s="1022"/>
      <c r="G8" s="832" t="s">
        <v>36</v>
      </c>
      <c r="H8" s="823">
        <f>C39/10</f>
        <v>0</v>
      </c>
      <c r="I8" s="823">
        <v>0</v>
      </c>
      <c r="J8" s="824"/>
      <c r="L8" s="907">
        <f>MIN(H33:H34,I34)</f>
        <v>0</v>
      </c>
      <c r="M8" s="907">
        <f>MAX(H33:H34,I34)</f>
        <v>0</v>
      </c>
      <c r="N8" s="907">
        <f>AVERAGE(H33:H34,I34)</f>
        <v>0</v>
      </c>
      <c r="O8" s="907">
        <f>MEDIAN(H33:H34,I34)</f>
        <v>0</v>
      </c>
    </row>
    <row r="9" spans="1:15" ht="17" thickBot="1" x14ac:dyDescent="0.25">
      <c r="A9" s="1031"/>
      <c r="B9" s="793" t="s">
        <v>123</v>
      </c>
      <c r="C9" s="1037"/>
      <c r="D9" s="1023"/>
      <c r="E9" s="1025"/>
      <c r="F9" s="11"/>
      <c r="G9" s="834" t="s">
        <v>37</v>
      </c>
      <c r="H9" s="827">
        <f>D39/10</f>
        <v>0</v>
      </c>
      <c r="I9" s="827">
        <f>E39/10</f>
        <v>0</v>
      </c>
      <c r="J9" s="842">
        <v>0</v>
      </c>
    </row>
    <row r="10" spans="1:15" ht="17" thickBot="1" x14ac:dyDescent="0.25">
      <c r="A10" s="1029" t="s">
        <v>5</v>
      </c>
      <c r="B10" s="771" t="s">
        <v>6</v>
      </c>
      <c r="C10" s="1035" t="s">
        <v>34</v>
      </c>
      <c r="D10" s="1026" t="s">
        <v>34</v>
      </c>
      <c r="E10" s="1028"/>
      <c r="F10" s="11"/>
      <c r="G10" s="869"/>
      <c r="H10" s="823"/>
      <c r="I10" s="823"/>
      <c r="J10" s="823"/>
    </row>
    <row r="11" spans="1:15" ht="17" thickBot="1" x14ac:dyDescent="0.25">
      <c r="A11" s="1030"/>
      <c r="B11" s="733" t="s">
        <v>7</v>
      </c>
      <c r="C11" s="1036"/>
      <c r="D11" s="1021"/>
      <c r="E11" s="1022"/>
      <c r="F11" s="11"/>
      <c r="G11" s="835" t="s">
        <v>337</v>
      </c>
      <c r="H11" s="816" t="s">
        <v>342</v>
      </c>
      <c r="I11" s="816" t="s">
        <v>36</v>
      </c>
      <c r="J11" s="841" t="s">
        <v>37</v>
      </c>
    </row>
    <row r="12" spans="1:15" x14ac:dyDescent="0.2">
      <c r="A12" s="1030"/>
      <c r="B12" s="733" t="s">
        <v>16</v>
      </c>
      <c r="C12" s="1036"/>
      <c r="D12" s="1021"/>
      <c r="E12" s="1022"/>
      <c r="F12" s="11"/>
      <c r="G12" s="831" t="s">
        <v>342</v>
      </c>
      <c r="H12" s="820">
        <v>0</v>
      </c>
      <c r="I12" s="820"/>
      <c r="J12" s="821"/>
    </row>
    <row r="13" spans="1:15" x14ac:dyDescent="0.2">
      <c r="A13" s="1030"/>
      <c r="B13" s="733" t="s">
        <v>26</v>
      </c>
      <c r="C13" s="1036"/>
      <c r="D13" s="1021"/>
      <c r="E13" s="1022"/>
      <c r="G13" s="832" t="s">
        <v>36</v>
      </c>
      <c r="H13" s="823">
        <f>C40/13</f>
        <v>0.15384615384615385</v>
      </c>
      <c r="I13" s="823">
        <v>0</v>
      </c>
      <c r="J13" s="824"/>
    </row>
    <row r="14" spans="1:15" ht="17" thickBot="1" x14ac:dyDescent="0.25">
      <c r="A14" s="1030"/>
      <c r="B14" s="733" t="s">
        <v>316</v>
      </c>
      <c r="C14" s="685"/>
      <c r="D14" s="229"/>
      <c r="E14" s="230"/>
      <c r="G14" s="834" t="s">
        <v>37</v>
      </c>
      <c r="H14" s="827">
        <f>D40/13</f>
        <v>0.15384615384615385</v>
      </c>
      <c r="I14" s="827">
        <f>E40/13</f>
        <v>0.15384615384615385</v>
      </c>
      <c r="J14" s="842">
        <v>0</v>
      </c>
    </row>
    <row r="15" spans="1:15" ht="17" thickBot="1" x14ac:dyDescent="0.25">
      <c r="A15" s="1030"/>
      <c r="B15" s="733" t="s">
        <v>17</v>
      </c>
      <c r="C15" s="1036" t="s">
        <v>34</v>
      </c>
      <c r="D15" s="1021" t="s">
        <v>34</v>
      </c>
      <c r="E15" s="1022"/>
      <c r="G15" s="869"/>
      <c r="H15" s="823"/>
      <c r="I15" s="823"/>
      <c r="J15" s="823"/>
    </row>
    <row r="16" spans="1:15" ht="17" thickBot="1" x14ac:dyDescent="0.25">
      <c r="A16" s="1030"/>
      <c r="B16" s="733" t="s">
        <v>253</v>
      </c>
      <c r="C16" s="1036"/>
      <c r="D16" s="1021"/>
      <c r="E16" s="1022"/>
      <c r="G16" s="830" t="s">
        <v>336</v>
      </c>
      <c r="H16" s="816" t="s">
        <v>342</v>
      </c>
      <c r="I16" s="816" t="s">
        <v>36</v>
      </c>
      <c r="J16" s="841" t="s">
        <v>37</v>
      </c>
    </row>
    <row r="17" spans="1:10" x14ac:dyDescent="0.2">
      <c r="A17" s="1030"/>
      <c r="B17" s="733" t="s">
        <v>254</v>
      </c>
      <c r="C17" s="1036"/>
      <c r="D17" s="1021"/>
      <c r="E17" s="1022"/>
      <c r="G17" s="831" t="s">
        <v>342</v>
      </c>
      <c r="H17" s="820">
        <v>0</v>
      </c>
      <c r="I17" s="820"/>
      <c r="J17" s="821"/>
    </row>
    <row r="18" spans="1:10" x14ac:dyDescent="0.2">
      <c r="A18" s="1030"/>
      <c r="B18" s="733" t="s">
        <v>98</v>
      </c>
      <c r="C18" s="1036" t="s">
        <v>34</v>
      </c>
      <c r="D18" s="1021" t="s">
        <v>34</v>
      </c>
      <c r="E18" s="1022"/>
      <c r="G18" s="832" t="s">
        <v>36</v>
      </c>
      <c r="H18" s="822">
        <f>C41/5</f>
        <v>0.2</v>
      </c>
      <c r="I18" s="823">
        <v>0</v>
      </c>
      <c r="J18" s="824"/>
    </row>
    <row r="19" spans="1:10" ht="17" thickBot="1" x14ac:dyDescent="0.25">
      <c r="A19" s="1030"/>
      <c r="B19" s="733" t="s">
        <v>99</v>
      </c>
      <c r="C19" s="1036"/>
      <c r="D19" s="1021"/>
      <c r="E19" s="1022"/>
      <c r="G19" s="834" t="s">
        <v>37</v>
      </c>
      <c r="H19" s="829">
        <f>D41/5</f>
        <v>0.2</v>
      </c>
      <c r="I19" s="829">
        <f>E41/5</f>
        <v>0.2</v>
      </c>
      <c r="J19" s="842">
        <v>0</v>
      </c>
    </row>
    <row r="20" spans="1:10" ht="17" thickBot="1" x14ac:dyDescent="0.25">
      <c r="A20" s="1030"/>
      <c r="B20" s="734" t="s">
        <v>23</v>
      </c>
      <c r="C20" s="132"/>
      <c r="D20" s="386"/>
      <c r="E20" s="415"/>
      <c r="G20" s="869"/>
      <c r="H20" s="823"/>
      <c r="I20" s="823"/>
      <c r="J20" s="823"/>
    </row>
    <row r="21" spans="1:10" ht="17" thickBot="1" x14ac:dyDescent="0.25">
      <c r="A21" s="1030"/>
      <c r="B21" s="732" t="s">
        <v>10</v>
      </c>
      <c r="C21" s="1035" t="s">
        <v>34</v>
      </c>
      <c r="D21" s="1026" t="s">
        <v>34</v>
      </c>
      <c r="E21" s="1028"/>
      <c r="G21" s="835" t="s">
        <v>334</v>
      </c>
      <c r="H21" s="816" t="s">
        <v>342</v>
      </c>
      <c r="I21" s="816" t="s">
        <v>36</v>
      </c>
      <c r="J21" s="841" t="s">
        <v>37</v>
      </c>
    </row>
    <row r="22" spans="1:10" x14ac:dyDescent="0.2">
      <c r="A22" s="1030"/>
      <c r="B22" s="736" t="s">
        <v>11</v>
      </c>
      <c r="C22" s="1036"/>
      <c r="D22" s="1021"/>
      <c r="E22" s="1022"/>
      <c r="G22" s="831" t="s">
        <v>342</v>
      </c>
      <c r="H22" s="820">
        <v>0</v>
      </c>
      <c r="I22" s="820"/>
      <c r="J22" s="821"/>
    </row>
    <row r="23" spans="1:10" ht="16" customHeight="1" thickBot="1" x14ac:dyDescent="0.25">
      <c r="A23" s="1031"/>
      <c r="B23" s="734" t="s">
        <v>18</v>
      </c>
      <c r="C23" s="453"/>
      <c r="D23" s="389"/>
      <c r="E23" s="416"/>
      <c r="F23" s="2"/>
      <c r="G23" s="832" t="s">
        <v>36</v>
      </c>
      <c r="H23" s="823">
        <f>C42/2</f>
        <v>0</v>
      </c>
      <c r="I23" s="823">
        <v>0</v>
      </c>
      <c r="J23" s="824"/>
    </row>
    <row r="24" spans="1:10" ht="17" thickBot="1" x14ac:dyDescent="0.25">
      <c r="A24" s="1032" t="s">
        <v>24</v>
      </c>
      <c r="B24" s="4" t="s">
        <v>100</v>
      </c>
      <c r="C24" s="242"/>
      <c r="D24" s="395"/>
      <c r="E24" s="414"/>
      <c r="F24" s="2"/>
      <c r="G24" s="834" t="s">
        <v>37</v>
      </c>
      <c r="H24" s="827">
        <f>D42/2</f>
        <v>0</v>
      </c>
      <c r="I24" s="827">
        <f>E42/2</f>
        <v>0</v>
      </c>
      <c r="J24" s="842">
        <v>0</v>
      </c>
    </row>
    <row r="25" spans="1:10" ht="17" thickBot="1" x14ac:dyDescent="0.25">
      <c r="A25" s="1034"/>
      <c r="B25" s="7" t="s">
        <v>27</v>
      </c>
      <c r="C25" s="451"/>
      <c r="D25" s="229"/>
      <c r="E25" s="233"/>
      <c r="F25" s="2"/>
      <c r="G25" s="55"/>
      <c r="H25" s="823"/>
      <c r="I25" s="823"/>
      <c r="J25" s="823"/>
    </row>
    <row r="26" spans="1:10" ht="17" customHeight="1" thickBot="1" x14ac:dyDescent="0.25">
      <c r="A26" s="1034"/>
      <c r="B26" s="794" t="s">
        <v>101</v>
      </c>
      <c r="C26" s="454"/>
      <c r="D26" s="229"/>
      <c r="E26" s="519"/>
      <c r="G26" s="830" t="s">
        <v>338</v>
      </c>
      <c r="H26" s="816" t="s">
        <v>342</v>
      </c>
      <c r="I26" s="816" t="s">
        <v>36</v>
      </c>
      <c r="J26" s="841" t="s">
        <v>37</v>
      </c>
    </row>
    <row r="27" spans="1:10" ht="17" thickBot="1" x14ac:dyDescent="0.25">
      <c r="A27" s="1034"/>
      <c r="B27" s="795" t="s">
        <v>12</v>
      </c>
      <c r="C27" s="540" t="s">
        <v>32</v>
      </c>
      <c r="D27" s="538" t="s">
        <v>32</v>
      </c>
      <c r="E27" s="539" t="s">
        <v>32</v>
      </c>
      <c r="F27" s="3"/>
      <c r="G27" s="831" t="s">
        <v>342</v>
      </c>
      <c r="H27" s="820">
        <v>0</v>
      </c>
      <c r="I27" s="820"/>
      <c r="J27" s="821"/>
    </row>
    <row r="28" spans="1:10" ht="17" thickBot="1" x14ac:dyDescent="0.25">
      <c r="A28" s="1034"/>
      <c r="B28" s="800" t="s">
        <v>25</v>
      </c>
      <c r="C28" s="243"/>
      <c r="D28" s="410"/>
      <c r="E28" s="240"/>
      <c r="G28" s="832" t="s">
        <v>36</v>
      </c>
      <c r="H28" s="822">
        <f>C43/5</f>
        <v>0.2</v>
      </c>
      <c r="I28" s="823">
        <v>0</v>
      </c>
      <c r="J28" s="824"/>
    </row>
    <row r="29" spans="1:10" ht="17" thickBot="1" x14ac:dyDescent="0.25">
      <c r="A29" s="1032" t="s">
        <v>14</v>
      </c>
      <c r="B29" s="797" t="s">
        <v>14</v>
      </c>
      <c r="C29" s="451" t="s">
        <v>34</v>
      </c>
      <c r="D29" s="1126" t="s">
        <v>34</v>
      </c>
      <c r="E29" s="1127"/>
      <c r="G29" s="834" t="s">
        <v>37</v>
      </c>
      <c r="H29" s="829">
        <f>D43/5</f>
        <v>0.2</v>
      </c>
      <c r="I29" s="829">
        <f>E43/5</f>
        <v>0.2</v>
      </c>
      <c r="J29" s="842">
        <v>0</v>
      </c>
    </row>
    <row r="30" spans="1:10" ht="17" thickBot="1" x14ac:dyDescent="0.25">
      <c r="A30" s="1033"/>
      <c r="B30" s="798" t="s">
        <v>15</v>
      </c>
      <c r="C30" s="451"/>
      <c r="D30" s="529"/>
      <c r="E30" s="460"/>
      <c r="G30" s="55"/>
      <c r="H30" s="823"/>
      <c r="I30" s="823"/>
      <c r="J30" s="823"/>
    </row>
    <row r="31" spans="1:10" ht="17" thickBot="1" x14ac:dyDescent="0.25">
      <c r="A31" s="1029" t="s">
        <v>8</v>
      </c>
      <c r="B31" s="731" t="s">
        <v>9</v>
      </c>
      <c r="C31" s="1139" t="s">
        <v>34</v>
      </c>
      <c r="D31" s="1116" t="s">
        <v>34</v>
      </c>
      <c r="E31" s="1118"/>
      <c r="G31" s="835" t="s">
        <v>342</v>
      </c>
      <c r="H31" s="816" t="s">
        <v>342</v>
      </c>
      <c r="I31" s="816" t="s">
        <v>36</v>
      </c>
      <c r="J31" s="841" t="s">
        <v>37</v>
      </c>
    </row>
    <row r="32" spans="1:10" x14ac:dyDescent="0.2">
      <c r="A32" s="1030"/>
      <c r="B32" s="731" t="s">
        <v>19</v>
      </c>
      <c r="C32" s="1140"/>
      <c r="D32" s="1119"/>
      <c r="E32" s="1121"/>
      <c r="G32" s="831" t="s">
        <v>342</v>
      </c>
      <c r="H32" s="820">
        <v>0</v>
      </c>
      <c r="I32" s="820"/>
      <c r="J32" s="821"/>
    </row>
    <row r="33" spans="1:15" x14ac:dyDescent="0.2">
      <c r="A33" s="1030"/>
      <c r="B33" s="47" t="s">
        <v>20</v>
      </c>
      <c r="C33" s="132" t="s">
        <v>33</v>
      </c>
      <c r="D33" s="418" t="s">
        <v>33</v>
      </c>
      <c r="E33" s="380" t="s">
        <v>33</v>
      </c>
      <c r="G33" s="832" t="s">
        <v>36</v>
      </c>
      <c r="H33" s="823">
        <f>C44/4</f>
        <v>0</v>
      </c>
      <c r="I33" s="823">
        <v>0</v>
      </c>
      <c r="J33" s="824"/>
    </row>
    <row r="34" spans="1:15" ht="17" thickBot="1" x14ac:dyDescent="0.25">
      <c r="A34" s="1030"/>
      <c r="B34" s="7" t="s">
        <v>21</v>
      </c>
      <c r="C34" s="451"/>
      <c r="D34" s="386"/>
      <c r="E34" s="415"/>
      <c r="G34" s="834" t="s">
        <v>37</v>
      </c>
      <c r="H34" s="827">
        <f>D44/4</f>
        <v>0</v>
      </c>
      <c r="I34" s="827">
        <f>E44/4</f>
        <v>0</v>
      </c>
      <c r="J34" s="842">
        <v>0</v>
      </c>
    </row>
    <row r="35" spans="1:15" ht="17" thickBot="1" x14ac:dyDescent="0.25">
      <c r="A35" s="1031"/>
      <c r="B35" s="8" t="s">
        <v>13</v>
      </c>
      <c r="C35" s="454"/>
      <c r="D35" s="389"/>
      <c r="E35" s="416"/>
      <c r="G35" s="68"/>
      <c r="H35" s="760"/>
      <c r="I35" s="760"/>
      <c r="J35" s="760"/>
    </row>
    <row r="36" spans="1:15" ht="21" thickTop="1" thickBot="1" x14ac:dyDescent="0.25">
      <c r="A36" s="799"/>
      <c r="C36" s="406" t="s">
        <v>36</v>
      </c>
      <c r="D36" s="1137" t="s">
        <v>37</v>
      </c>
      <c r="E36" s="1138"/>
      <c r="G36" s="55"/>
      <c r="H36" s="839"/>
      <c r="I36" s="839"/>
      <c r="J36" s="839"/>
    </row>
    <row r="37" spans="1:15" x14ac:dyDescent="0.2">
      <c r="C37"/>
      <c r="D37"/>
      <c r="E37"/>
      <c r="G37" s="55"/>
      <c r="H37" s="840"/>
      <c r="I37" s="840"/>
      <c r="J37" s="840"/>
    </row>
    <row r="38" spans="1:15" x14ac:dyDescent="0.2">
      <c r="B38" s="804" t="s">
        <v>215</v>
      </c>
      <c r="C38" s="811">
        <v>4</v>
      </c>
      <c r="D38" s="811">
        <v>4</v>
      </c>
      <c r="E38" s="811">
        <v>4</v>
      </c>
      <c r="G38" s="843"/>
      <c r="H38" s="823"/>
      <c r="I38" s="823"/>
      <c r="J38" s="823"/>
    </row>
    <row r="39" spans="1:15" x14ac:dyDescent="0.2">
      <c r="B39" s="804" t="s">
        <v>357</v>
      </c>
      <c r="C39" s="811">
        <v>0</v>
      </c>
      <c r="D39" s="811">
        <v>0</v>
      </c>
      <c r="E39" s="811">
        <v>0</v>
      </c>
      <c r="G39" s="55"/>
      <c r="H39" s="823"/>
      <c r="I39" s="823"/>
      <c r="J39" s="823"/>
    </row>
    <row r="40" spans="1:15" x14ac:dyDescent="0.2">
      <c r="B40" s="804" t="s">
        <v>5</v>
      </c>
      <c r="C40" s="811">
        <v>2</v>
      </c>
      <c r="D40" s="811">
        <v>2</v>
      </c>
      <c r="E40" s="811">
        <v>2</v>
      </c>
      <c r="G40" s="55"/>
      <c r="H40" s="823"/>
      <c r="I40" s="823"/>
      <c r="J40" s="823"/>
    </row>
    <row r="41" spans="1:15" x14ac:dyDescent="0.2">
      <c r="B41" s="804" t="s">
        <v>24</v>
      </c>
      <c r="C41" s="811">
        <v>1</v>
      </c>
      <c r="D41" s="811">
        <v>1</v>
      </c>
      <c r="E41" s="811">
        <v>1</v>
      </c>
      <c r="F41" s="17"/>
      <c r="G41" s="55"/>
      <c r="H41" s="823"/>
      <c r="I41" s="823"/>
      <c r="J41" s="823"/>
      <c r="N41" s="17"/>
      <c r="O41" s="17"/>
    </row>
    <row r="42" spans="1:15" x14ac:dyDescent="0.2">
      <c r="B42" s="804" t="s">
        <v>14</v>
      </c>
      <c r="C42" s="811">
        <v>0</v>
      </c>
      <c r="D42" s="811">
        <v>0</v>
      </c>
      <c r="E42" s="811">
        <v>0</v>
      </c>
      <c r="F42" s="17"/>
      <c r="G42" s="24"/>
      <c r="H42" s="760"/>
      <c r="I42" s="760"/>
      <c r="J42" s="760"/>
      <c r="N42" s="17"/>
      <c r="O42" s="17"/>
    </row>
    <row r="43" spans="1:15" x14ac:dyDescent="0.2">
      <c r="B43" s="804" t="s">
        <v>8</v>
      </c>
      <c r="C43" s="811">
        <v>1</v>
      </c>
      <c r="D43" s="811">
        <v>1</v>
      </c>
      <c r="E43" s="811">
        <v>1</v>
      </c>
      <c r="G43" s="24"/>
    </row>
    <row r="44" spans="1:15" x14ac:dyDescent="0.2">
      <c r="B44" s="961" t="s">
        <v>451</v>
      </c>
      <c r="C44" s="37">
        <v>0</v>
      </c>
      <c r="D44" s="37">
        <v>0</v>
      </c>
      <c r="E44" s="37">
        <v>0</v>
      </c>
      <c r="G44" s="24"/>
    </row>
    <row r="45" spans="1:15" x14ac:dyDescent="0.2">
      <c r="G45" s="24"/>
    </row>
    <row r="46" spans="1:15" x14ac:dyDescent="0.2">
      <c r="G46" s="24"/>
    </row>
    <row r="47" spans="1:15" x14ac:dyDescent="0.2">
      <c r="G47" s="24"/>
    </row>
    <row r="48" spans="1:15" x14ac:dyDescent="0.2">
      <c r="G48" s="24"/>
    </row>
    <row r="49" spans="7:7" x14ac:dyDescent="0.2">
      <c r="G49" s="24"/>
    </row>
    <row r="50" spans="7:7" x14ac:dyDescent="0.2">
      <c r="G50" s="24"/>
    </row>
    <row r="51" spans="7:7" x14ac:dyDescent="0.2">
      <c r="G51" s="24"/>
    </row>
    <row r="52" spans="7:7" x14ac:dyDescent="0.2">
      <c r="G52" s="24"/>
    </row>
    <row r="53" spans="7:7" x14ac:dyDescent="0.2">
      <c r="G53" s="24"/>
    </row>
    <row r="54" spans="7:7" x14ac:dyDescent="0.2">
      <c r="G54" s="24"/>
    </row>
    <row r="55" spans="7:7" x14ac:dyDescent="0.2">
      <c r="G55" s="24"/>
    </row>
    <row r="56" spans="7:7" x14ac:dyDescent="0.2">
      <c r="G56" s="24"/>
    </row>
    <row r="57" spans="7:7" x14ac:dyDescent="0.2">
      <c r="G57" s="24"/>
    </row>
    <row r="58" spans="7:7" x14ac:dyDescent="0.2">
      <c r="G58" s="24"/>
    </row>
    <row r="59" spans="7:7" x14ac:dyDescent="0.2">
      <c r="G59" s="24"/>
    </row>
    <row r="60" spans="7:7" x14ac:dyDescent="0.2">
      <c r="G60" s="24"/>
    </row>
    <row r="61" spans="7:7" x14ac:dyDescent="0.2">
      <c r="G61" s="24"/>
    </row>
    <row r="62" spans="7:7" x14ac:dyDescent="0.2">
      <c r="G62" s="24"/>
    </row>
    <row r="63" spans="7:7" x14ac:dyDescent="0.2">
      <c r="G63" s="24"/>
    </row>
    <row r="64" spans="7:7" x14ac:dyDescent="0.2">
      <c r="G64" s="24"/>
    </row>
    <row r="65" spans="7:7" x14ac:dyDescent="0.2">
      <c r="G65" s="24"/>
    </row>
    <row r="66" spans="7:7" x14ac:dyDescent="0.2">
      <c r="G66" s="24"/>
    </row>
    <row r="67" spans="7:7" x14ac:dyDescent="0.2">
      <c r="G67" s="24"/>
    </row>
    <row r="68" spans="7:7" x14ac:dyDescent="0.2">
      <c r="G68" s="24"/>
    </row>
    <row r="69" spans="7:7" x14ac:dyDescent="0.2">
      <c r="G69" s="24"/>
    </row>
    <row r="70" spans="7:7" x14ac:dyDescent="0.2">
      <c r="G70" s="24"/>
    </row>
    <row r="71" spans="7:7" x14ac:dyDescent="0.2">
      <c r="G71" s="24"/>
    </row>
    <row r="72" spans="7:7" x14ac:dyDescent="0.2">
      <c r="G72" s="24"/>
    </row>
    <row r="73" spans="7:7" x14ac:dyDescent="0.2">
      <c r="G73" s="24"/>
    </row>
    <row r="74" spans="7:7" x14ac:dyDescent="0.2">
      <c r="G74" s="24"/>
    </row>
  </sheetData>
  <mergeCells count="22">
    <mergeCell ref="D1:E1"/>
    <mergeCell ref="D36:E36"/>
    <mergeCell ref="C7:C9"/>
    <mergeCell ref="C18:C19"/>
    <mergeCell ref="C31:C32"/>
    <mergeCell ref="C21:C22"/>
    <mergeCell ref="D21:E22"/>
    <mergeCell ref="D29:E29"/>
    <mergeCell ref="D31:E32"/>
    <mergeCell ref="D10:E13"/>
    <mergeCell ref="D15:E17"/>
    <mergeCell ref="D18:E19"/>
    <mergeCell ref="C10:C13"/>
    <mergeCell ref="C15:C17"/>
    <mergeCell ref="A31:A35"/>
    <mergeCell ref="A24:A28"/>
    <mergeCell ref="A29:A30"/>
    <mergeCell ref="A3:A9"/>
    <mergeCell ref="D7:E9"/>
    <mergeCell ref="C3:C5"/>
    <mergeCell ref="D3:E5"/>
    <mergeCell ref="A10:A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4"/>
  <sheetViews>
    <sheetView zoomScaleNormal="100" workbookViewId="0">
      <selection activeCell="L8" sqref="L8:O8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5" style="22" bestFit="1" customWidth="1"/>
    <col min="4" max="4" width="9.83203125" style="22" bestFit="1" customWidth="1"/>
    <col min="5" max="5" width="9.5" style="22" bestFit="1" customWidth="1"/>
    <col min="6" max="6" width="7.83203125" customWidth="1"/>
    <col min="7" max="7" width="5.33203125" style="803" bestFit="1" customWidth="1"/>
    <col min="8" max="10" width="5.1640625" style="22" bestFit="1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</cols>
  <sheetData>
    <row r="1" spans="1:15" ht="21" thickTop="1" thickBot="1" x14ac:dyDescent="0.25">
      <c r="C1" s="309" t="s">
        <v>36</v>
      </c>
      <c r="D1" s="1135" t="s">
        <v>37</v>
      </c>
      <c r="E1" s="1136"/>
      <c r="G1" s="830" t="s">
        <v>215</v>
      </c>
      <c r="H1" s="816" t="s">
        <v>342</v>
      </c>
      <c r="I1" s="816" t="s">
        <v>36</v>
      </c>
      <c r="J1" s="841" t="s">
        <v>37</v>
      </c>
      <c r="L1" s="791" t="s">
        <v>443</v>
      </c>
      <c r="M1" s="791" t="s">
        <v>442</v>
      </c>
      <c r="N1" s="791" t="s">
        <v>444</v>
      </c>
      <c r="O1" s="791" t="s">
        <v>445</v>
      </c>
    </row>
    <row r="2" spans="1:15" ht="18" thickTop="1" thickBot="1" x14ac:dyDescent="0.25">
      <c r="C2" s="549" t="s">
        <v>186</v>
      </c>
      <c r="D2" s="552" t="s">
        <v>187</v>
      </c>
      <c r="E2" s="553" t="s">
        <v>255</v>
      </c>
      <c r="G2" s="831" t="s">
        <v>342</v>
      </c>
      <c r="H2" s="820">
        <v>0</v>
      </c>
      <c r="I2" s="820"/>
      <c r="J2" s="821"/>
      <c r="L2" s="907">
        <f>MIN(H3:H4,I4)</f>
        <v>8.1081081081081086E-2</v>
      </c>
      <c r="M2" s="907">
        <f>MAX(H3:H4,I4)</f>
        <v>0.21621621621621623</v>
      </c>
      <c r="N2" s="907">
        <f>AVERAGE(H3:H4,I4)</f>
        <v>0.1711711711711712</v>
      </c>
      <c r="O2" s="907">
        <f>MEDIAN(H3:H4,I4)</f>
        <v>0.21621621621621623</v>
      </c>
    </row>
    <row r="3" spans="1:15" x14ac:dyDescent="0.2">
      <c r="A3" s="1029" t="s">
        <v>357</v>
      </c>
      <c r="B3" s="792" t="s">
        <v>22</v>
      </c>
      <c r="C3" s="1035" t="s">
        <v>34</v>
      </c>
      <c r="D3" s="1026" t="s">
        <v>34</v>
      </c>
      <c r="E3" s="1028"/>
      <c r="G3" s="832" t="s">
        <v>36</v>
      </c>
      <c r="H3" s="823">
        <f>C38/37</f>
        <v>0.21621621621621623</v>
      </c>
      <c r="I3" s="823">
        <v>0</v>
      </c>
      <c r="J3" s="824"/>
      <c r="L3" s="907">
        <f>MIN(H8:H9,I9)</f>
        <v>0</v>
      </c>
      <c r="M3" s="907">
        <f>MAX(H8:H9,I9)</f>
        <v>0</v>
      </c>
      <c r="N3" s="907">
        <f>AVERAGE(H8:H9,I9)</f>
        <v>0</v>
      </c>
      <c r="O3" s="907">
        <f>MEDIAN(H8:H9,I9)</f>
        <v>0</v>
      </c>
    </row>
    <row r="4" spans="1:15" ht="17" thickBot="1" x14ac:dyDescent="0.25">
      <c r="A4" s="1030"/>
      <c r="B4" s="865" t="s">
        <v>0</v>
      </c>
      <c r="C4" s="1036"/>
      <c r="D4" s="1021"/>
      <c r="E4" s="1022"/>
      <c r="G4" s="834" t="s">
        <v>37</v>
      </c>
      <c r="H4" s="827">
        <f>D38/37</f>
        <v>0.21621621621621623</v>
      </c>
      <c r="I4" s="829">
        <f>E38/37</f>
        <v>8.1081081081081086E-2</v>
      </c>
      <c r="J4" s="842">
        <v>0</v>
      </c>
      <c r="L4" s="907">
        <f>MIN(H13:H14,I14)</f>
        <v>0.15384615384615385</v>
      </c>
      <c r="M4" s="907">
        <f>MAX(H13:H14,I14)</f>
        <v>0.23076923076923078</v>
      </c>
      <c r="N4" s="907">
        <f>AVERAGE(H13:H14,I14)</f>
        <v>0.20512820512820515</v>
      </c>
      <c r="O4" s="907">
        <f>MEDIAN(H13:H14,I14)</f>
        <v>0.23076923076923078</v>
      </c>
    </row>
    <row r="5" spans="1:15" ht="17" thickBot="1" x14ac:dyDescent="0.25">
      <c r="A5" s="1030"/>
      <c r="B5" s="865" t="s">
        <v>1</v>
      </c>
      <c r="C5" s="451"/>
      <c r="D5" s="386"/>
      <c r="E5" s="415"/>
      <c r="G5" s="55"/>
      <c r="H5" s="823"/>
      <c r="I5" s="823"/>
      <c r="J5" s="823"/>
      <c r="L5" s="907">
        <f>MIN(H18:H19,I19)</f>
        <v>0</v>
      </c>
      <c r="M5" s="907">
        <f>MAX(H18:H19,I19)</f>
        <v>0</v>
      </c>
      <c r="N5" s="907">
        <f>AVERAGE(H18:H19,I19)</f>
        <v>0</v>
      </c>
      <c r="O5" s="907">
        <f>MEDIAN(H18:H19,I19)</f>
        <v>0</v>
      </c>
    </row>
    <row r="6" spans="1:15" ht="17" thickBot="1" x14ac:dyDescent="0.25">
      <c r="A6" s="1030"/>
      <c r="B6" s="865" t="s">
        <v>2</v>
      </c>
      <c r="C6" s="451"/>
      <c r="D6" s="386"/>
      <c r="E6" s="415"/>
      <c r="G6" s="835" t="s">
        <v>339</v>
      </c>
      <c r="H6" s="816" t="s">
        <v>342</v>
      </c>
      <c r="I6" s="816" t="s">
        <v>36</v>
      </c>
      <c r="J6" s="841" t="s">
        <v>37</v>
      </c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</row>
    <row r="7" spans="1:15" x14ac:dyDescent="0.2">
      <c r="A7" s="1030"/>
      <c r="B7" s="865" t="s">
        <v>3</v>
      </c>
      <c r="C7" s="1036" t="s">
        <v>34</v>
      </c>
      <c r="D7" s="1021" t="s">
        <v>34</v>
      </c>
      <c r="E7" s="1022"/>
      <c r="G7" s="831" t="s">
        <v>342</v>
      </c>
      <c r="H7" s="820">
        <v>0</v>
      </c>
      <c r="I7" s="820"/>
      <c r="J7" s="821"/>
      <c r="L7" s="907">
        <f>MIN(H28:H29,I29)</f>
        <v>0.2</v>
      </c>
      <c r="M7" s="907">
        <f>MAX(H28:H29,I29)</f>
        <v>0.2</v>
      </c>
      <c r="N7" s="907">
        <f>AVERAGE(H28:H29,I29)</f>
        <v>0.20000000000000004</v>
      </c>
      <c r="O7" s="907">
        <f>MEDIAN(H28:H29,I29)</f>
        <v>0.2</v>
      </c>
    </row>
    <row r="8" spans="1:15" x14ac:dyDescent="0.2">
      <c r="A8" s="1030"/>
      <c r="B8" s="796" t="s">
        <v>4</v>
      </c>
      <c r="C8" s="1036"/>
      <c r="D8" s="1021"/>
      <c r="E8" s="1022"/>
      <c r="G8" s="832" t="s">
        <v>36</v>
      </c>
      <c r="H8" s="823">
        <f>C39/10</f>
        <v>0</v>
      </c>
      <c r="I8" s="823">
        <v>0</v>
      </c>
      <c r="J8" s="824"/>
      <c r="L8" s="907">
        <f>MIN(H33:H34,I34)</f>
        <v>0</v>
      </c>
      <c r="M8" s="907">
        <f>MAX(H33:H34,I34)</f>
        <v>1</v>
      </c>
      <c r="N8" s="907">
        <f>AVERAGE(H33:H34,I34)</f>
        <v>0.66666666666666663</v>
      </c>
      <c r="O8" s="907">
        <f>MEDIAN(H33:H34,I34)</f>
        <v>1</v>
      </c>
    </row>
    <row r="9" spans="1:15" ht="17" thickBot="1" x14ac:dyDescent="0.25">
      <c r="A9" s="1031"/>
      <c r="B9" s="793" t="s">
        <v>123</v>
      </c>
      <c r="C9" s="1037"/>
      <c r="D9" s="1023"/>
      <c r="E9" s="1025"/>
      <c r="F9" s="11"/>
      <c r="G9" s="834" t="s">
        <v>37</v>
      </c>
      <c r="H9" s="827">
        <f>D39/10</f>
        <v>0</v>
      </c>
      <c r="I9" s="827">
        <f>E39/10</f>
        <v>0</v>
      </c>
      <c r="J9" s="842">
        <v>0</v>
      </c>
    </row>
    <row r="10" spans="1:15" ht="17" thickBot="1" x14ac:dyDescent="0.25">
      <c r="A10" s="1029" t="s">
        <v>5</v>
      </c>
      <c r="B10" s="771" t="s">
        <v>6</v>
      </c>
      <c r="C10" s="1035" t="s">
        <v>34</v>
      </c>
      <c r="D10" s="1026" t="s">
        <v>34</v>
      </c>
      <c r="E10" s="1028"/>
      <c r="F10" s="11"/>
      <c r="G10" s="869"/>
      <c r="H10" s="823"/>
      <c r="I10" s="823"/>
      <c r="J10" s="823"/>
    </row>
    <row r="11" spans="1:15" ht="17" thickBot="1" x14ac:dyDescent="0.25">
      <c r="A11" s="1030"/>
      <c r="B11" s="733" t="s">
        <v>7</v>
      </c>
      <c r="C11" s="1036"/>
      <c r="D11" s="1021"/>
      <c r="E11" s="1022"/>
      <c r="F11" s="11"/>
      <c r="G11" s="830" t="s">
        <v>337</v>
      </c>
      <c r="H11" s="816" t="s">
        <v>342</v>
      </c>
      <c r="I11" s="816" t="s">
        <v>36</v>
      </c>
      <c r="J11" s="841" t="s">
        <v>37</v>
      </c>
    </row>
    <row r="12" spans="1:15" x14ac:dyDescent="0.2">
      <c r="A12" s="1030"/>
      <c r="B12" s="733" t="s">
        <v>16</v>
      </c>
      <c r="C12" s="1036"/>
      <c r="D12" s="1021"/>
      <c r="E12" s="1022"/>
      <c r="F12" s="11"/>
      <c r="G12" s="831" t="s">
        <v>342</v>
      </c>
      <c r="H12" s="820">
        <v>0</v>
      </c>
      <c r="I12" s="820"/>
      <c r="J12" s="821"/>
    </row>
    <row r="13" spans="1:15" x14ac:dyDescent="0.2">
      <c r="A13" s="1030"/>
      <c r="B13" s="733" t="s">
        <v>26</v>
      </c>
      <c r="C13" s="1036"/>
      <c r="D13" s="1021"/>
      <c r="E13" s="1022"/>
      <c r="G13" s="832" t="s">
        <v>36</v>
      </c>
      <c r="H13" s="823">
        <f>C40/13</f>
        <v>0.23076923076923078</v>
      </c>
      <c r="I13" s="823">
        <v>0</v>
      </c>
      <c r="J13" s="824"/>
    </row>
    <row r="14" spans="1:15" ht="17" thickBot="1" x14ac:dyDescent="0.25">
      <c r="A14" s="1030"/>
      <c r="B14" s="733" t="s">
        <v>316</v>
      </c>
      <c r="C14" s="685"/>
      <c r="D14" s="231"/>
      <c r="E14" s="230"/>
      <c r="G14" s="834" t="s">
        <v>37</v>
      </c>
      <c r="H14" s="827">
        <f>D40/13</f>
        <v>0.23076923076923078</v>
      </c>
      <c r="I14" s="829">
        <f>E40/13</f>
        <v>0.15384615384615385</v>
      </c>
      <c r="J14" s="842">
        <v>0</v>
      </c>
    </row>
    <row r="15" spans="1:15" ht="17" thickBot="1" x14ac:dyDescent="0.25">
      <c r="A15" s="1030"/>
      <c r="B15" s="733" t="s">
        <v>17</v>
      </c>
      <c r="C15" s="653" t="s">
        <v>34</v>
      </c>
      <c r="D15" s="1021" t="s">
        <v>34</v>
      </c>
      <c r="E15" s="1022"/>
      <c r="G15" s="869"/>
      <c r="H15" s="823"/>
      <c r="I15" s="823"/>
      <c r="J15" s="823"/>
    </row>
    <row r="16" spans="1:15" ht="17" thickBot="1" x14ac:dyDescent="0.25">
      <c r="A16" s="1030"/>
      <c r="B16" s="733" t="s">
        <v>253</v>
      </c>
      <c r="C16" s="132"/>
      <c r="D16" s="386"/>
      <c r="E16" s="415"/>
      <c r="G16" s="835" t="s">
        <v>336</v>
      </c>
      <c r="H16" s="816" t="s">
        <v>342</v>
      </c>
      <c r="I16" s="816" t="s">
        <v>36</v>
      </c>
      <c r="J16" s="841" t="s">
        <v>37</v>
      </c>
    </row>
    <row r="17" spans="1:10" x14ac:dyDescent="0.2">
      <c r="A17" s="1030"/>
      <c r="B17" s="733" t="s">
        <v>254</v>
      </c>
      <c r="C17" s="132"/>
      <c r="D17" s="386"/>
      <c r="E17" s="415"/>
      <c r="G17" s="831" t="s">
        <v>342</v>
      </c>
      <c r="H17" s="820">
        <v>0</v>
      </c>
      <c r="I17" s="820"/>
      <c r="J17" s="821"/>
    </row>
    <row r="18" spans="1:10" x14ac:dyDescent="0.2">
      <c r="A18" s="1030"/>
      <c r="B18" s="733" t="s">
        <v>98</v>
      </c>
      <c r="C18" s="132"/>
      <c r="D18" s="386"/>
      <c r="E18" s="415"/>
      <c r="G18" s="832" t="s">
        <v>36</v>
      </c>
      <c r="H18" s="823">
        <f>C41/5</f>
        <v>0</v>
      </c>
      <c r="I18" s="823">
        <v>0</v>
      </c>
      <c r="J18" s="824"/>
    </row>
    <row r="19" spans="1:10" ht="17" thickBot="1" x14ac:dyDescent="0.25">
      <c r="A19" s="1030"/>
      <c r="B19" s="733" t="s">
        <v>99</v>
      </c>
      <c r="C19" s="132" t="s">
        <v>32</v>
      </c>
      <c r="D19" s="386" t="s">
        <v>33</v>
      </c>
      <c r="E19" s="415" t="s">
        <v>34</v>
      </c>
      <c r="G19" s="834" t="s">
        <v>37</v>
      </c>
      <c r="H19" s="827">
        <f>D41/5</f>
        <v>0</v>
      </c>
      <c r="I19" s="827">
        <f>E41/5</f>
        <v>0</v>
      </c>
      <c r="J19" s="842">
        <v>0</v>
      </c>
    </row>
    <row r="20" spans="1:10" ht="17" thickBot="1" x14ac:dyDescent="0.25">
      <c r="A20" s="1030"/>
      <c r="B20" s="734" t="s">
        <v>23</v>
      </c>
      <c r="C20" s="132"/>
      <c r="D20" s="386"/>
      <c r="E20" s="415"/>
      <c r="G20" s="869"/>
      <c r="H20" s="823"/>
      <c r="I20" s="823"/>
      <c r="J20" s="823"/>
    </row>
    <row r="21" spans="1:10" ht="17" thickBot="1" x14ac:dyDescent="0.25">
      <c r="A21" s="1030"/>
      <c r="B21" s="732" t="s">
        <v>10</v>
      </c>
      <c r="C21" s="452"/>
      <c r="D21" s="526"/>
      <c r="E21" s="518"/>
      <c r="G21" s="835" t="s">
        <v>334</v>
      </c>
      <c r="H21" s="816" t="s">
        <v>342</v>
      </c>
      <c r="I21" s="816" t="s">
        <v>36</v>
      </c>
      <c r="J21" s="841" t="s">
        <v>37</v>
      </c>
    </row>
    <row r="22" spans="1:10" x14ac:dyDescent="0.2">
      <c r="A22" s="1030"/>
      <c r="B22" s="736" t="s">
        <v>11</v>
      </c>
      <c r="C22" s="451"/>
      <c r="D22" s="229"/>
      <c r="E22" s="233"/>
      <c r="G22" s="831" t="s">
        <v>342</v>
      </c>
      <c r="H22" s="820">
        <v>0</v>
      </c>
      <c r="I22" s="820"/>
      <c r="J22" s="821"/>
    </row>
    <row r="23" spans="1:10" ht="16" customHeight="1" thickBot="1" x14ac:dyDescent="0.25">
      <c r="A23" s="1031"/>
      <c r="B23" s="734" t="s">
        <v>18</v>
      </c>
      <c r="C23" s="453"/>
      <c r="D23" s="527"/>
      <c r="E23" s="519"/>
      <c r="F23" s="2"/>
      <c r="G23" s="832" t="s">
        <v>36</v>
      </c>
      <c r="H23" s="823">
        <f>C42/2</f>
        <v>0</v>
      </c>
      <c r="I23" s="823">
        <v>0</v>
      </c>
      <c r="J23" s="824"/>
    </row>
    <row r="24" spans="1:10" ht="17" thickBot="1" x14ac:dyDescent="0.25">
      <c r="A24" s="1032" t="s">
        <v>24</v>
      </c>
      <c r="B24" s="4" t="s">
        <v>100</v>
      </c>
      <c r="C24" s="242"/>
      <c r="D24" s="526"/>
      <c r="E24" s="518"/>
      <c r="F24" s="2"/>
      <c r="G24" s="834" t="s">
        <v>37</v>
      </c>
      <c r="H24" s="827">
        <f>D42/2</f>
        <v>0</v>
      </c>
      <c r="I24" s="827">
        <f>E42/2</f>
        <v>0</v>
      </c>
      <c r="J24" s="842">
        <v>0</v>
      </c>
    </row>
    <row r="25" spans="1:10" ht="17" thickBot="1" x14ac:dyDescent="0.25">
      <c r="A25" s="1034"/>
      <c r="B25" s="7" t="s">
        <v>27</v>
      </c>
      <c r="C25" s="451" t="s">
        <v>34</v>
      </c>
      <c r="D25" s="1021" t="s">
        <v>34</v>
      </c>
      <c r="E25" s="1022"/>
      <c r="F25" s="2"/>
      <c r="G25" s="55"/>
      <c r="H25" s="823"/>
      <c r="I25" s="823"/>
      <c r="J25" s="823"/>
    </row>
    <row r="26" spans="1:10" ht="17" customHeight="1" thickBot="1" x14ac:dyDescent="0.25">
      <c r="A26" s="1034"/>
      <c r="B26" s="794" t="s">
        <v>101</v>
      </c>
      <c r="C26" s="454"/>
      <c r="D26" s="229"/>
      <c r="E26" s="233"/>
      <c r="G26" s="830" t="s">
        <v>338</v>
      </c>
      <c r="H26" s="816" t="s">
        <v>342</v>
      </c>
      <c r="I26" s="816" t="s">
        <v>36</v>
      </c>
      <c r="J26" s="841" t="s">
        <v>37</v>
      </c>
    </row>
    <row r="27" spans="1:10" ht="17" thickBot="1" x14ac:dyDescent="0.25">
      <c r="A27" s="1034"/>
      <c r="B27" s="795" t="s">
        <v>12</v>
      </c>
      <c r="C27" s="242"/>
      <c r="D27" s="537"/>
      <c r="E27" s="520"/>
      <c r="F27" s="3"/>
      <c r="G27" s="831" t="s">
        <v>342</v>
      </c>
      <c r="H27" s="820">
        <v>0</v>
      </c>
      <c r="I27" s="820"/>
      <c r="J27" s="821"/>
    </row>
    <row r="28" spans="1:10" ht="17" thickBot="1" x14ac:dyDescent="0.25">
      <c r="A28" s="1034"/>
      <c r="B28" s="800" t="s">
        <v>25</v>
      </c>
      <c r="C28" s="243"/>
      <c r="D28" s="410"/>
      <c r="E28" s="240"/>
      <c r="G28" s="832" t="s">
        <v>36</v>
      </c>
      <c r="H28" s="822">
        <f>C43/5</f>
        <v>0.2</v>
      </c>
      <c r="I28" s="823">
        <v>0</v>
      </c>
      <c r="J28" s="824"/>
    </row>
    <row r="29" spans="1:10" ht="17" thickBot="1" x14ac:dyDescent="0.25">
      <c r="A29" s="1032" t="s">
        <v>14</v>
      </c>
      <c r="B29" s="797" t="s">
        <v>14</v>
      </c>
      <c r="C29" s="451" t="s">
        <v>34</v>
      </c>
      <c r="D29" s="1126" t="s">
        <v>34</v>
      </c>
      <c r="E29" s="1127"/>
      <c r="G29" s="834" t="s">
        <v>37</v>
      </c>
      <c r="H29" s="829">
        <f>D43/5</f>
        <v>0.2</v>
      </c>
      <c r="I29" s="829">
        <f>E43/5</f>
        <v>0.2</v>
      </c>
      <c r="J29" s="842">
        <v>0</v>
      </c>
    </row>
    <row r="30" spans="1:10" ht="17" thickBot="1" x14ac:dyDescent="0.25">
      <c r="A30" s="1033"/>
      <c r="B30" s="798" t="s">
        <v>15</v>
      </c>
      <c r="C30" s="451"/>
      <c r="D30" s="461"/>
      <c r="E30" s="530"/>
      <c r="G30" s="55"/>
      <c r="H30" s="823"/>
      <c r="I30" s="823"/>
      <c r="J30" s="823"/>
    </row>
    <row r="31" spans="1:10" ht="17" thickBot="1" x14ac:dyDescent="0.25">
      <c r="A31" s="1029" t="s">
        <v>8</v>
      </c>
      <c r="B31" s="731" t="s">
        <v>9</v>
      </c>
      <c r="C31" s="450" t="s">
        <v>33</v>
      </c>
      <c r="D31" s="517" t="s">
        <v>33</v>
      </c>
      <c r="E31" s="133" t="s">
        <v>33</v>
      </c>
      <c r="G31" s="835" t="s">
        <v>342</v>
      </c>
      <c r="H31" s="816" t="s">
        <v>342</v>
      </c>
      <c r="I31" s="816" t="s">
        <v>36</v>
      </c>
      <c r="J31" s="841" t="s">
        <v>37</v>
      </c>
    </row>
    <row r="32" spans="1:10" x14ac:dyDescent="0.2">
      <c r="A32" s="1030"/>
      <c r="B32" s="731" t="s">
        <v>19</v>
      </c>
      <c r="C32" s="451"/>
      <c r="D32" s="525"/>
      <c r="E32" s="120"/>
      <c r="G32" s="831" t="s">
        <v>342</v>
      </c>
      <c r="H32" s="820">
        <v>0</v>
      </c>
      <c r="I32" s="820"/>
      <c r="J32" s="821"/>
    </row>
    <row r="33" spans="1:15" x14ac:dyDescent="0.2">
      <c r="A33" s="1030"/>
      <c r="B33" s="47" t="s">
        <v>20</v>
      </c>
      <c r="C33" s="132"/>
      <c r="D33" s="418"/>
      <c r="E33" s="380"/>
      <c r="G33" s="832" t="s">
        <v>36</v>
      </c>
      <c r="H33" s="823">
        <f>C44/4</f>
        <v>1</v>
      </c>
      <c r="I33" s="823">
        <v>0</v>
      </c>
      <c r="J33" s="824"/>
    </row>
    <row r="34" spans="1:15" ht="17" thickBot="1" x14ac:dyDescent="0.25">
      <c r="A34" s="1030"/>
      <c r="B34" s="7" t="s">
        <v>21</v>
      </c>
      <c r="C34" s="451"/>
      <c r="D34" s="386"/>
      <c r="E34" s="415"/>
      <c r="G34" s="834" t="s">
        <v>37</v>
      </c>
      <c r="H34" s="827">
        <f>D44/4</f>
        <v>1</v>
      </c>
      <c r="I34" s="827">
        <f>E44/4</f>
        <v>0</v>
      </c>
      <c r="J34" s="842">
        <v>0</v>
      </c>
    </row>
    <row r="35" spans="1:15" ht="17" thickBot="1" x14ac:dyDescent="0.25">
      <c r="A35" s="1031"/>
      <c r="B35" s="8" t="s">
        <v>13</v>
      </c>
      <c r="C35" s="454"/>
      <c r="D35" s="389"/>
      <c r="E35" s="416"/>
      <c r="G35" s="68"/>
      <c r="H35" s="760"/>
      <c r="I35" s="760"/>
      <c r="J35" s="760"/>
    </row>
    <row r="36" spans="1:15" ht="21" thickTop="1" thickBot="1" x14ac:dyDescent="0.25">
      <c r="A36" s="799"/>
      <c r="C36" s="226" t="s">
        <v>36</v>
      </c>
      <c r="D36" s="1137" t="s">
        <v>37</v>
      </c>
      <c r="E36" s="1138"/>
      <c r="G36" s="55"/>
      <c r="H36" s="839"/>
      <c r="I36" s="839"/>
      <c r="J36" s="839"/>
    </row>
    <row r="37" spans="1:15" x14ac:dyDescent="0.2">
      <c r="C37"/>
      <c r="D37"/>
      <c r="E37"/>
      <c r="G37" s="55"/>
      <c r="H37" s="840"/>
      <c r="I37" s="840"/>
      <c r="J37" s="840"/>
    </row>
    <row r="38" spans="1:15" x14ac:dyDescent="0.2">
      <c r="B38" s="804" t="s">
        <v>215</v>
      </c>
      <c r="C38" s="811">
        <v>8</v>
      </c>
      <c r="D38" s="811">
        <v>8</v>
      </c>
      <c r="E38" s="811">
        <v>3</v>
      </c>
      <c r="G38" s="843"/>
      <c r="H38" s="823"/>
      <c r="I38" s="823"/>
      <c r="J38" s="823"/>
    </row>
    <row r="39" spans="1:15" x14ac:dyDescent="0.2">
      <c r="B39" s="804" t="s">
        <v>357</v>
      </c>
      <c r="C39" s="811">
        <v>0</v>
      </c>
      <c r="D39" s="811">
        <v>0</v>
      </c>
      <c r="E39" s="811">
        <v>0</v>
      </c>
      <c r="G39" s="55"/>
      <c r="H39" s="823"/>
      <c r="I39" s="823"/>
      <c r="J39" s="823"/>
    </row>
    <row r="40" spans="1:15" x14ac:dyDescent="0.2">
      <c r="B40" s="804" t="s">
        <v>5</v>
      </c>
      <c r="C40" s="811">
        <v>3</v>
      </c>
      <c r="D40" s="811">
        <v>3</v>
      </c>
      <c r="E40" s="811">
        <v>2</v>
      </c>
      <c r="G40" s="55"/>
      <c r="H40" s="823"/>
      <c r="I40" s="823"/>
      <c r="J40" s="823"/>
    </row>
    <row r="41" spans="1:15" x14ac:dyDescent="0.2">
      <c r="B41" s="804" t="s">
        <v>24</v>
      </c>
      <c r="C41" s="811">
        <v>0</v>
      </c>
      <c r="D41" s="811">
        <v>0</v>
      </c>
      <c r="E41" s="811">
        <v>0</v>
      </c>
      <c r="F41" s="17"/>
      <c r="G41" s="55"/>
      <c r="H41" s="823"/>
      <c r="I41" s="823"/>
      <c r="J41" s="823"/>
      <c r="N41" s="17"/>
      <c r="O41" s="17"/>
    </row>
    <row r="42" spans="1:15" x14ac:dyDescent="0.2">
      <c r="B42" s="804" t="s">
        <v>14</v>
      </c>
      <c r="C42" s="811">
        <v>0</v>
      </c>
      <c r="D42" s="811">
        <v>0</v>
      </c>
      <c r="E42" s="811">
        <v>0</v>
      </c>
      <c r="F42" s="17"/>
      <c r="G42" s="24"/>
      <c r="H42" s="760"/>
      <c r="I42" s="760"/>
      <c r="J42" s="760"/>
      <c r="N42" s="17"/>
      <c r="O42" s="17"/>
    </row>
    <row r="43" spans="1:15" x14ac:dyDescent="0.2">
      <c r="B43" s="804" t="s">
        <v>8</v>
      </c>
      <c r="C43" s="811">
        <v>1</v>
      </c>
      <c r="D43" s="811">
        <v>1</v>
      </c>
      <c r="E43" s="811">
        <v>1</v>
      </c>
      <c r="G43" s="24"/>
    </row>
    <row r="44" spans="1:15" x14ac:dyDescent="0.2">
      <c r="B44" s="961" t="s">
        <v>451</v>
      </c>
      <c r="C44" s="37">
        <v>4</v>
      </c>
      <c r="D44" s="37">
        <v>4</v>
      </c>
      <c r="E44" s="37">
        <v>0</v>
      </c>
      <c r="G44" s="24"/>
    </row>
    <row r="45" spans="1:15" x14ac:dyDescent="0.2">
      <c r="G45" s="24"/>
    </row>
    <row r="46" spans="1:15" x14ac:dyDescent="0.2">
      <c r="G46" s="24"/>
    </row>
    <row r="47" spans="1:15" x14ac:dyDescent="0.2">
      <c r="G47" s="24"/>
    </row>
    <row r="48" spans="1:15" x14ac:dyDescent="0.2">
      <c r="G48" s="24"/>
    </row>
    <row r="49" spans="7:7" x14ac:dyDescent="0.2">
      <c r="G49" s="24"/>
    </row>
    <row r="50" spans="7:7" x14ac:dyDescent="0.2">
      <c r="G50" s="24"/>
    </row>
    <row r="51" spans="7:7" x14ac:dyDescent="0.2">
      <c r="G51" s="24"/>
    </row>
    <row r="52" spans="7:7" x14ac:dyDescent="0.2">
      <c r="G52" s="24"/>
    </row>
    <row r="53" spans="7:7" x14ac:dyDescent="0.2">
      <c r="G53" s="24"/>
    </row>
    <row r="54" spans="7:7" x14ac:dyDescent="0.2">
      <c r="G54" s="24"/>
    </row>
    <row r="55" spans="7:7" x14ac:dyDescent="0.2">
      <c r="G55" s="24"/>
    </row>
    <row r="56" spans="7:7" x14ac:dyDescent="0.2">
      <c r="G56" s="24"/>
    </row>
    <row r="57" spans="7:7" x14ac:dyDescent="0.2">
      <c r="G57" s="24"/>
    </row>
    <row r="58" spans="7:7" x14ac:dyDescent="0.2">
      <c r="G58" s="24"/>
    </row>
    <row r="59" spans="7:7" x14ac:dyDescent="0.2">
      <c r="G59" s="24"/>
    </row>
    <row r="60" spans="7:7" x14ac:dyDescent="0.2">
      <c r="G60" s="24"/>
    </row>
    <row r="61" spans="7:7" x14ac:dyDescent="0.2">
      <c r="G61" s="24"/>
    </row>
    <row r="62" spans="7:7" x14ac:dyDescent="0.2">
      <c r="G62" s="24"/>
    </row>
    <row r="63" spans="7:7" x14ac:dyDescent="0.2">
      <c r="G63" s="24"/>
    </row>
    <row r="64" spans="7:7" x14ac:dyDescent="0.2">
      <c r="G64" s="24"/>
    </row>
    <row r="65" spans="7:7" x14ac:dyDescent="0.2">
      <c r="G65" s="24"/>
    </row>
    <row r="66" spans="7:7" x14ac:dyDescent="0.2">
      <c r="G66" s="24"/>
    </row>
    <row r="67" spans="7:7" x14ac:dyDescent="0.2">
      <c r="G67" s="24"/>
    </row>
    <row r="68" spans="7:7" x14ac:dyDescent="0.2">
      <c r="G68" s="24"/>
    </row>
    <row r="69" spans="7:7" x14ac:dyDescent="0.2">
      <c r="G69" s="24"/>
    </row>
    <row r="70" spans="7:7" x14ac:dyDescent="0.2">
      <c r="G70" s="24"/>
    </row>
    <row r="71" spans="7:7" x14ac:dyDescent="0.2">
      <c r="G71" s="24"/>
    </row>
    <row r="72" spans="7:7" x14ac:dyDescent="0.2">
      <c r="G72" s="24"/>
    </row>
    <row r="73" spans="7:7" x14ac:dyDescent="0.2">
      <c r="G73" s="24"/>
    </row>
    <row r="74" spans="7:7" x14ac:dyDescent="0.2">
      <c r="G74" s="24"/>
    </row>
  </sheetData>
  <mergeCells count="16">
    <mergeCell ref="D36:E36"/>
    <mergeCell ref="D29:E29"/>
    <mergeCell ref="D1:E1"/>
    <mergeCell ref="C3:C4"/>
    <mergeCell ref="D3:E4"/>
    <mergeCell ref="C7:C9"/>
    <mergeCell ref="D7:E9"/>
    <mergeCell ref="A29:A30"/>
    <mergeCell ref="A24:A28"/>
    <mergeCell ref="A31:A35"/>
    <mergeCell ref="A3:A9"/>
    <mergeCell ref="D25:E25"/>
    <mergeCell ref="A10:A23"/>
    <mergeCell ref="C10:C13"/>
    <mergeCell ref="D10:E13"/>
    <mergeCell ref="D15:E1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74"/>
  <sheetViews>
    <sheetView zoomScaleNormal="100" workbookViewId="0">
      <selection activeCell="L4" sqref="L4:O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5" style="22" bestFit="1" customWidth="1"/>
    <col min="4" max="4" width="9" style="22" bestFit="1" customWidth="1"/>
    <col min="5" max="5" width="11.6640625" style="22" bestFit="1" customWidth="1"/>
    <col min="6" max="6" width="7.83203125" customWidth="1"/>
    <col min="7" max="7" width="5.33203125" style="803" bestFit="1" customWidth="1"/>
    <col min="8" max="10" width="5.1640625" style="22" bestFit="1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</cols>
  <sheetData>
    <row r="1" spans="1:15" ht="21" thickTop="1" thickBot="1" x14ac:dyDescent="0.25">
      <c r="C1" s="309" t="s">
        <v>36</v>
      </c>
      <c r="D1" s="1135" t="s">
        <v>37</v>
      </c>
      <c r="E1" s="1136"/>
      <c r="G1" s="830" t="s">
        <v>215</v>
      </c>
      <c r="H1" s="816" t="s">
        <v>342</v>
      </c>
      <c r="I1" s="816" t="s">
        <v>36</v>
      </c>
      <c r="J1" s="841" t="s">
        <v>37</v>
      </c>
      <c r="L1" s="791" t="s">
        <v>443</v>
      </c>
      <c r="M1" s="791" t="s">
        <v>442</v>
      </c>
      <c r="N1" s="791" t="s">
        <v>444</v>
      </c>
      <c r="O1" s="791" t="s">
        <v>445</v>
      </c>
    </row>
    <row r="2" spans="1:15" ht="18" thickTop="1" thickBot="1" x14ac:dyDescent="0.25">
      <c r="C2" s="449" t="s">
        <v>186</v>
      </c>
      <c r="D2" s="514" t="s">
        <v>187</v>
      </c>
      <c r="E2" s="535" t="s">
        <v>127</v>
      </c>
      <c r="G2" s="831" t="s">
        <v>342</v>
      </c>
      <c r="H2" s="820">
        <v>0</v>
      </c>
      <c r="I2" s="820"/>
      <c r="J2" s="821"/>
      <c r="L2" s="907">
        <f>MIN(H3:H4,I4)</f>
        <v>5.4054054054054057E-2</v>
      </c>
      <c r="M2" s="907">
        <f>MAX(H3:H4,I4)</f>
        <v>0.16216216216216217</v>
      </c>
      <c r="N2" s="907">
        <f>AVERAGE(H3:H4,I4)</f>
        <v>0.12612612612612614</v>
      </c>
      <c r="O2" s="907">
        <f>MEDIAN(H3:H4,I4)</f>
        <v>0.16216216216216217</v>
      </c>
    </row>
    <row r="3" spans="1:15" x14ac:dyDescent="0.2">
      <c r="A3" s="1029" t="s">
        <v>357</v>
      </c>
      <c r="B3" s="792" t="s">
        <v>22</v>
      </c>
      <c r="C3" s="1035" t="s">
        <v>34</v>
      </c>
      <c r="D3" s="1026" t="s">
        <v>34</v>
      </c>
      <c r="E3" s="1028"/>
      <c r="G3" s="832" t="s">
        <v>36</v>
      </c>
      <c r="H3" s="822">
        <f>C38/37</f>
        <v>5.4054054054054057E-2</v>
      </c>
      <c r="I3" s="823">
        <v>0</v>
      </c>
      <c r="J3" s="824"/>
      <c r="L3" s="907">
        <f>MIN(H8:H9,I9)</f>
        <v>0</v>
      </c>
      <c r="M3" s="907">
        <f>MAX(H8:H9,I9)</f>
        <v>0</v>
      </c>
      <c r="N3" s="907">
        <f>AVERAGE(H8:H9,I9)</f>
        <v>0</v>
      </c>
      <c r="O3" s="907">
        <f>MEDIAN(H8:H9,I9)</f>
        <v>0</v>
      </c>
    </row>
    <row r="4" spans="1:15" ht="17" thickBot="1" x14ac:dyDescent="0.25">
      <c r="A4" s="1030"/>
      <c r="B4" s="865" t="s">
        <v>0</v>
      </c>
      <c r="C4" s="1036"/>
      <c r="D4" s="1021"/>
      <c r="E4" s="1022"/>
      <c r="G4" s="834" t="s">
        <v>37</v>
      </c>
      <c r="H4" s="827">
        <f>D38/37</f>
        <v>0.16216216216216217</v>
      </c>
      <c r="I4" s="827">
        <f>E38/37</f>
        <v>0.16216216216216217</v>
      </c>
      <c r="J4" s="842">
        <v>0</v>
      </c>
      <c r="L4" s="907">
        <f>MIN(H13:H14,I14)</f>
        <v>0.15384615384615385</v>
      </c>
      <c r="M4" s="907">
        <f>MAX(H13:H14,I14)</f>
        <v>0.38461538461538464</v>
      </c>
      <c r="N4" s="907">
        <f>AVERAGE(H13:H14,I14)</f>
        <v>0.30769230769230771</v>
      </c>
      <c r="O4" s="907">
        <f>MEDIAN(H13:H14,I14)</f>
        <v>0.38461538461538464</v>
      </c>
    </row>
    <row r="5" spans="1:15" ht="17" thickBot="1" x14ac:dyDescent="0.25">
      <c r="A5" s="1030"/>
      <c r="B5" s="865" t="s">
        <v>1</v>
      </c>
      <c r="C5" s="451"/>
      <c r="D5" s="386"/>
      <c r="E5" s="415"/>
      <c r="G5" s="55"/>
      <c r="H5" s="823"/>
      <c r="I5" s="823"/>
      <c r="J5" s="823"/>
      <c r="L5" s="907">
        <f>MIN(H18:H19,I19)</f>
        <v>0</v>
      </c>
      <c r="M5" s="907">
        <f>MAX(H18:H19,I19)</f>
        <v>0</v>
      </c>
      <c r="N5" s="907">
        <f>AVERAGE(H18:H19,I19)</f>
        <v>0</v>
      </c>
      <c r="O5" s="907">
        <f>MEDIAN(H18:H19,I19)</f>
        <v>0</v>
      </c>
    </row>
    <row r="6" spans="1:15" ht="17" thickBot="1" x14ac:dyDescent="0.25">
      <c r="A6" s="1030"/>
      <c r="B6" s="865" t="s">
        <v>2</v>
      </c>
      <c r="C6" s="451"/>
      <c r="D6" s="386"/>
      <c r="E6" s="415"/>
      <c r="G6" s="835" t="s">
        <v>339</v>
      </c>
      <c r="H6" s="816" t="s">
        <v>342</v>
      </c>
      <c r="I6" s="816" t="s">
        <v>36</v>
      </c>
      <c r="J6" s="841" t="s">
        <v>37</v>
      </c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</row>
    <row r="7" spans="1:15" x14ac:dyDescent="0.2">
      <c r="A7" s="1030"/>
      <c r="B7" s="865" t="s">
        <v>3</v>
      </c>
      <c r="C7" s="451" t="s">
        <v>34</v>
      </c>
      <c r="D7" s="1021" t="s">
        <v>34</v>
      </c>
      <c r="E7" s="1022"/>
      <c r="G7" s="831" t="s">
        <v>342</v>
      </c>
      <c r="H7" s="820">
        <v>0</v>
      </c>
      <c r="I7" s="820"/>
      <c r="J7" s="821"/>
      <c r="L7" s="907">
        <f>MIN(H28:H29,I29)</f>
        <v>0</v>
      </c>
      <c r="M7" s="907">
        <f>MAX(H28:H29,I29)</f>
        <v>0.2</v>
      </c>
      <c r="N7" s="907">
        <f>AVERAGE(H28:H29,I29)</f>
        <v>0.13333333333333333</v>
      </c>
      <c r="O7" s="907">
        <f>MEDIAN(H28:H29,I29)</f>
        <v>0.2</v>
      </c>
    </row>
    <row r="8" spans="1:15" x14ac:dyDescent="0.2">
      <c r="A8" s="1030"/>
      <c r="B8" s="796" t="s">
        <v>4</v>
      </c>
      <c r="C8" s="451"/>
      <c r="D8" s="386"/>
      <c r="E8" s="415"/>
      <c r="G8" s="832" t="s">
        <v>36</v>
      </c>
      <c r="H8" s="823">
        <f>C39/10</f>
        <v>0</v>
      </c>
      <c r="I8" s="823">
        <v>0</v>
      </c>
      <c r="J8" s="824"/>
      <c r="L8" s="907">
        <f>MIN(H33:H34,I34)</f>
        <v>0</v>
      </c>
      <c r="M8" s="907">
        <f>MAX(H33:H34,I34)</f>
        <v>0</v>
      </c>
      <c r="N8" s="907">
        <f>AVERAGE(H33:H34,I34)</f>
        <v>0</v>
      </c>
      <c r="O8" s="907">
        <f>MEDIAN(H33:H34,I34)</f>
        <v>0</v>
      </c>
    </row>
    <row r="9" spans="1:15" ht="17" thickBot="1" x14ac:dyDescent="0.25">
      <c r="A9" s="1031"/>
      <c r="B9" s="793" t="s">
        <v>123</v>
      </c>
      <c r="C9" s="451"/>
      <c r="D9" s="386"/>
      <c r="E9" s="415"/>
      <c r="F9" s="11"/>
      <c r="G9" s="834" t="s">
        <v>37</v>
      </c>
      <c r="H9" s="827">
        <f>D39/10</f>
        <v>0</v>
      </c>
      <c r="I9" s="827">
        <f>E39/10</f>
        <v>0</v>
      </c>
      <c r="J9" s="842">
        <v>0</v>
      </c>
    </row>
    <row r="10" spans="1:15" ht="17" thickBot="1" x14ac:dyDescent="0.25">
      <c r="A10" s="1029" t="s">
        <v>5</v>
      </c>
      <c r="B10" s="771" t="s">
        <v>6</v>
      </c>
      <c r="C10" s="629" t="s">
        <v>34</v>
      </c>
      <c r="D10" s="1026" t="s">
        <v>34</v>
      </c>
      <c r="E10" s="1028"/>
      <c r="F10" s="11"/>
      <c r="G10" s="869"/>
      <c r="H10" s="823"/>
      <c r="I10" s="823"/>
      <c r="J10" s="823"/>
    </row>
    <row r="11" spans="1:15" ht="17" thickBot="1" x14ac:dyDescent="0.25">
      <c r="A11" s="1030"/>
      <c r="B11" s="733" t="s">
        <v>7</v>
      </c>
      <c r="C11" s="1036" t="s">
        <v>124</v>
      </c>
      <c r="D11" s="1021" t="s">
        <v>124</v>
      </c>
      <c r="E11" s="1022"/>
      <c r="F11" s="11"/>
      <c r="G11" s="830" t="s">
        <v>337</v>
      </c>
      <c r="H11" s="816" t="s">
        <v>342</v>
      </c>
      <c r="I11" s="816" t="s">
        <v>36</v>
      </c>
      <c r="J11" s="841" t="s">
        <v>37</v>
      </c>
    </row>
    <row r="12" spans="1:15" x14ac:dyDescent="0.2">
      <c r="A12" s="1030"/>
      <c r="B12" s="733" t="s">
        <v>16</v>
      </c>
      <c r="C12" s="1036"/>
      <c r="D12" s="1021"/>
      <c r="E12" s="1022"/>
      <c r="F12" s="11"/>
      <c r="G12" s="831" t="s">
        <v>342</v>
      </c>
      <c r="H12" s="820">
        <v>0</v>
      </c>
      <c r="I12" s="820"/>
      <c r="J12" s="821"/>
    </row>
    <row r="13" spans="1:15" x14ac:dyDescent="0.2">
      <c r="A13" s="1030"/>
      <c r="B13" s="733" t="s">
        <v>26</v>
      </c>
      <c r="C13" s="676" t="s">
        <v>188</v>
      </c>
      <c r="D13" s="674" t="s">
        <v>188</v>
      </c>
      <c r="E13" s="677" t="s">
        <v>124</v>
      </c>
      <c r="G13" s="832" t="s">
        <v>36</v>
      </c>
      <c r="H13" s="822">
        <f>C40/13</f>
        <v>0.15384615384615385</v>
      </c>
      <c r="I13" s="823">
        <v>0</v>
      </c>
      <c r="J13" s="824"/>
    </row>
    <row r="14" spans="1:15" ht="17" thickBot="1" x14ac:dyDescent="0.25">
      <c r="A14" s="1030"/>
      <c r="B14" s="733" t="s">
        <v>316</v>
      </c>
      <c r="C14" s="653"/>
      <c r="D14" s="652"/>
      <c r="E14" s="677"/>
      <c r="G14" s="834" t="s">
        <v>37</v>
      </c>
      <c r="H14" s="827">
        <f>D40/13</f>
        <v>0.38461538461538464</v>
      </c>
      <c r="I14" s="827">
        <f>E40/13</f>
        <v>0.38461538461538464</v>
      </c>
      <c r="J14" s="842">
        <v>0</v>
      </c>
    </row>
    <row r="15" spans="1:15" ht="17" thickBot="1" x14ac:dyDescent="0.25">
      <c r="A15" s="1030"/>
      <c r="B15" s="733" t="s">
        <v>17</v>
      </c>
      <c r="C15" s="1036" t="s">
        <v>124</v>
      </c>
      <c r="D15" s="674" t="s">
        <v>188</v>
      </c>
      <c r="E15" s="677" t="s">
        <v>188</v>
      </c>
      <c r="G15" s="869"/>
      <c r="H15" s="823"/>
      <c r="I15" s="823"/>
      <c r="J15" s="823"/>
    </row>
    <row r="16" spans="1:15" ht="17" thickBot="1" x14ac:dyDescent="0.25">
      <c r="A16" s="1030"/>
      <c r="B16" s="733" t="s">
        <v>253</v>
      </c>
      <c r="C16" s="1036"/>
      <c r="D16" s="1021" t="s">
        <v>124</v>
      </c>
      <c r="E16" s="1022"/>
      <c r="G16" s="835" t="s">
        <v>336</v>
      </c>
      <c r="H16" s="816" t="s">
        <v>342</v>
      </c>
      <c r="I16" s="816" t="s">
        <v>36</v>
      </c>
      <c r="J16" s="841" t="s">
        <v>37</v>
      </c>
    </row>
    <row r="17" spans="1:10" x14ac:dyDescent="0.2">
      <c r="A17" s="1030"/>
      <c r="B17" s="733" t="s">
        <v>254</v>
      </c>
      <c r="C17" s="1036"/>
      <c r="D17" s="1021"/>
      <c r="E17" s="1022"/>
      <c r="G17" s="831" t="s">
        <v>342</v>
      </c>
      <c r="H17" s="820">
        <v>0</v>
      </c>
      <c r="I17" s="820"/>
      <c r="J17" s="821"/>
    </row>
    <row r="18" spans="1:10" x14ac:dyDescent="0.2">
      <c r="A18" s="1030"/>
      <c r="B18" s="733" t="s">
        <v>98</v>
      </c>
      <c r="C18" s="132"/>
      <c r="D18" s="386"/>
      <c r="E18" s="415"/>
      <c r="G18" s="832" t="s">
        <v>36</v>
      </c>
      <c r="H18" s="823">
        <f>C41/5</f>
        <v>0</v>
      </c>
      <c r="I18" s="823">
        <v>0</v>
      </c>
      <c r="J18" s="824"/>
    </row>
    <row r="19" spans="1:10" ht="17" thickBot="1" x14ac:dyDescent="0.25">
      <c r="A19" s="1030"/>
      <c r="B19" s="733" t="s">
        <v>99</v>
      </c>
      <c r="C19" s="132" t="s">
        <v>34</v>
      </c>
      <c r="D19" s="386" t="s">
        <v>33</v>
      </c>
      <c r="E19" s="415" t="s">
        <v>33</v>
      </c>
      <c r="G19" s="834" t="s">
        <v>37</v>
      </c>
      <c r="H19" s="827">
        <f>D41/5</f>
        <v>0</v>
      </c>
      <c r="I19" s="827">
        <f>E41/5</f>
        <v>0</v>
      </c>
      <c r="J19" s="842">
        <v>0</v>
      </c>
    </row>
    <row r="20" spans="1:10" ht="17" thickBot="1" x14ac:dyDescent="0.25">
      <c r="A20" s="1030"/>
      <c r="B20" s="734" t="s">
        <v>23</v>
      </c>
      <c r="C20" s="132"/>
      <c r="D20" s="386"/>
      <c r="E20" s="415"/>
      <c r="G20" s="869"/>
      <c r="H20" s="823"/>
      <c r="I20" s="823"/>
      <c r="J20" s="823"/>
    </row>
    <row r="21" spans="1:10" ht="17" thickBot="1" x14ac:dyDescent="0.25">
      <c r="A21" s="1030"/>
      <c r="B21" s="732" t="s">
        <v>10</v>
      </c>
      <c r="C21" s="452" t="s">
        <v>34</v>
      </c>
      <c r="D21" s="1026" t="s">
        <v>34</v>
      </c>
      <c r="E21" s="1028"/>
      <c r="G21" s="835" t="s">
        <v>334</v>
      </c>
      <c r="H21" s="816" t="s">
        <v>342</v>
      </c>
      <c r="I21" s="816" t="s">
        <v>36</v>
      </c>
      <c r="J21" s="841" t="s">
        <v>37</v>
      </c>
    </row>
    <row r="22" spans="1:10" x14ac:dyDescent="0.2">
      <c r="A22" s="1030"/>
      <c r="B22" s="736" t="s">
        <v>11</v>
      </c>
      <c r="C22" s="451"/>
      <c r="D22" s="386"/>
      <c r="E22" s="415"/>
      <c r="G22" s="831" t="s">
        <v>342</v>
      </c>
      <c r="H22" s="820">
        <v>0</v>
      </c>
      <c r="I22" s="820"/>
      <c r="J22" s="821"/>
    </row>
    <row r="23" spans="1:10" ht="16" customHeight="1" thickBot="1" x14ac:dyDescent="0.25">
      <c r="A23" s="1031"/>
      <c r="B23" s="734" t="s">
        <v>18</v>
      </c>
      <c r="C23" s="453"/>
      <c r="D23" s="389"/>
      <c r="E23" s="416"/>
      <c r="F23" s="2"/>
      <c r="G23" s="832" t="s">
        <v>36</v>
      </c>
      <c r="H23" s="823">
        <f>C42/2</f>
        <v>0</v>
      </c>
      <c r="I23" s="823">
        <v>0</v>
      </c>
      <c r="J23" s="824"/>
    </row>
    <row r="24" spans="1:10" ht="17" thickBot="1" x14ac:dyDescent="0.25">
      <c r="A24" s="1032" t="s">
        <v>24</v>
      </c>
      <c r="B24" s="4" t="s">
        <v>100</v>
      </c>
      <c r="C24" s="242"/>
      <c r="D24" s="395"/>
      <c r="E24" s="414"/>
      <c r="F24" s="2"/>
      <c r="G24" s="834" t="s">
        <v>37</v>
      </c>
      <c r="H24" s="827">
        <f>D42/2</f>
        <v>0</v>
      </c>
      <c r="I24" s="827">
        <f>E42/2</f>
        <v>0</v>
      </c>
      <c r="J24" s="842">
        <v>0</v>
      </c>
    </row>
    <row r="25" spans="1:10" ht="17" thickBot="1" x14ac:dyDescent="0.25">
      <c r="A25" s="1034"/>
      <c r="B25" s="7" t="s">
        <v>27</v>
      </c>
      <c r="C25" s="451" t="s">
        <v>34</v>
      </c>
      <c r="D25" s="1021" t="s">
        <v>34</v>
      </c>
      <c r="E25" s="1022"/>
      <c r="F25" s="2"/>
      <c r="G25" s="55"/>
      <c r="H25" s="823"/>
      <c r="I25" s="823"/>
      <c r="J25" s="823"/>
    </row>
    <row r="26" spans="1:10" ht="17" customHeight="1" thickBot="1" x14ac:dyDescent="0.25">
      <c r="A26" s="1034"/>
      <c r="B26" s="794" t="s">
        <v>101</v>
      </c>
      <c r="C26" s="454"/>
      <c r="D26" s="386"/>
      <c r="E26" s="415"/>
      <c r="G26" s="830" t="s">
        <v>338</v>
      </c>
      <c r="H26" s="816" t="s">
        <v>342</v>
      </c>
      <c r="I26" s="816" t="s">
        <v>36</v>
      </c>
      <c r="J26" s="841" t="s">
        <v>37</v>
      </c>
    </row>
    <row r="27" spans="1:10" ht="17" thickBot="1" x14ac:dyDescent="0.25">
      <c r="A27" s="1034"/>
      <c r="B27" s="795" t="s">
        <v>12</v>
      </c>
      <c r="C27" s="242" t="s">
        <v>34</v>
      </c>
      <c r="D27" s="1078" t="s">
        <v>34</v>
      </c>
      <c r="E27" s="1106"/>
      <c r="F27" s="3"/>
      <c r="G27" s="831" t="s">
        <v>342</v>
      </c>
      <c r="H27" s="820">
        <v>0</v>
      </c>
      <c r="I27" s="820"/>
      <c r="J27" s="821"/>
    </row>
    <row r="28" spans="1:10" ht="17" thickBot="1" x14ac:dyDescent="0.25">
      <c r="A28" s="1034"/>
      <c r="B28" s="800" t="s">
        <v>25</v>
      </c>
      <c r="C28" s="243"/>
      <c r="D28" s="410"/>
      <c r="E28" s="240"/>
      <c r="G28" s="832" t="s">
        <v>36</v>
      </c>
      <c r="H28" s="822">
        <f>C43/5</f>
        <v>0</v>
      </c>
      <c r="I28" s="823">
        <v>0</v>
      </c>
      <c r="J28" s="824"/>
    </row>
    <row r="29" spans="1:10" ht="17" thickBot="1" x14ac:dyDescent="0.25">
      <c r="A29" s="1032" t="s">
        <v>14</v>
      </c>
      <c r="B29" s="797" t="s">
        <v>14</v>
      </c>
      <c r="C29" s="451" t="s">
        <v>34</v>
      </c>
      <c r="D29" s="1126" t="s">
        <v>34</v>
      </c>
      <c r="E29" s="1127"/>
      <c r="G29" s="834" t="s">
        <v>37</v>
      </c>
      <c r="H29" s="827">
        <f>D43/5</f>
        <v>0.2</v>
      </c>
      <c r="I29" s="827">
        <f>E43/5</f>
        <v>0.2</v>
      </c>
      <c r="J29" s="842">
        <v>0</v>
      </c>
    </row>
    <row r="30" spans="1:10" ht="17" thickBot="1" x14ac:dyDescent="0.25">
      <c r="A30" s="1033"/>
      <c r="B30" s="798" t="s">
        <v>15</v>
      </c>
      <c r="C30" s="451"/>
      <c r="D30" s="529"/>
      <c r="E30" s="460"/>
      <c r="G30" s="55"/>
      <c r="H30" s="823"/>
      <c r="I30" s="823"/>
      <c r="J30" s="823"/>
    </row>
    <row r="31" spans="1:10" ht="17" thickBot="1" x14ac:dyDescent="0.25">
      <c r="A31" s="1029" t="s">
        <v>8</v>
      </c>
      <c r="B31" s="731" t="s">
        <v>9</v>
      </c>
      <c r="C31" s="455" t="s">
        <v>34</v>
      </c>
      <c r="D31" s="517" t="s">
        <v>32</v>
      </c>
      <c r="E31" s="133" t="s">
        <v>32</v>
      </c>
      <c r="G31" s="835" t="s">
        <v>342</v>
      </c>
      <c r="H31" s="816" t="s">
        <v>342</v>
      </c>
      <c r="I31" s="816" t="s">
        <v>36</v>
      </c>
      <c r="J31" s="841" t="s">
        <v>37</v>
      </c>
    </row>
    <row r="32" spans="1:10" x14ac:dyDescent="0.2">
      <c r="A32" s="1030"/>
      <c r="B32" s="731" t="s">
        <v>19</v>
      </c>
      <c r="C32" s="451"/>
      <c r="D32" s="525"/>
      <c r="E32" s="120"/>
      <c r="G32" s="831" t="s">
        <v>342</v>
      </c>
      <c r="H32" s="820">
        <v>0</v>
      </c>
      <c r="I32" s="820"/>
      <c r="J32" s="821"/>
    </row>
    <row r="33" spans="1:15" x14ac:dyDescent="0.2">
      <c r="A33" s="1030"/>
      <c r="B33" s="47" t="s">
        <v>20</v>
      </c>
      <c r="C33" s="132" t="s">
        <v>34</v>
      </c>
      <c r="D33" s="1141" t="s">
        <v>34</v>
      </c>
      <c r="E33" s="1142"/>
      <c r="G33" s="832" t="s">
        <v>36</v>
      </c>
      <c r="H33" s="823">
        <f>C44/4</f>
        <v>0</v>
      </c>
      <c r="I33" s="823">
        <v>0</v>
      </c>
      <c r="J33" s="824"/>
    </row>
    <row r="34" spans="1:15" ht="17" thickBot="1" x14ac:dyDescent="0.25">
      <c r="A34" s="1030"/>
      <c r="B34" s="7" t="s">
        <v>21</v>
      </c>
      <c r="C34" s="451"/>
      <c r="D34" s="386"/>
      <c r="E34" s="415"/>
      <c r="G34" s="834" t="s">
        <v>37</v>
      </c>
      <c r="H34" s="827">
        <f>D44/4</f>
        <v>0</v>
      </c>
      <c r="I34" s="827">
        <f>E44/4</f>
        <v>0</v>
      </c>
      <c r="J34" s="842">
        <v>0</v>
      </c>
    </row>
    <row r="35" spans="1:15" ht="17" thickBot="1" x14ac:dyDescent="0.25">
      <c r="A35" s="1031"/>
      <c r="B35" s="8" t="s">
        <v>13</v>
      </c>
      <c r="C35" s="454"/>
      <c r="D35" s="389"/>
      <c r="E35" s="416"/>
      <c r="G35" s="68"/>
      <c r="H35" s="760"/>
      <c r="I35" s="760"/>
      <c r="J35" s="760"/>
    </row>
    <row r="36" spans="1:15" ht="21" thickTop="1" thickBot="1" x14ac:dyDescent="0.25">
      <c r="A36" s="799"/>
      <c r="C36" s="226" t="s">
        <v>36</v>
      </c>
      <c r="D36" s="1137" t="s">
        <v>37</v>
      </c>
      <c r="E36" s="1138"/>
      <c r="G36" s="55"/>
      <c r="H36" s="839"/>
      <c r="I36" s="839"/>
      <c r="J36" s="839"/>
    </row>
    <row r="37" spans="1:15" x14ac:dyDescent="0.2">
      <c r="C37"/>
      <c r="D37"/>
      <c r="E37"/>
      <c r="G37" s="55"/>
      <c r="H37" s="840"/>
      <c r="I37" s="840"/>
      <c r="J37" s="840"/>
    </row>
    <row r="38" spans="1:15" x14ac:dyDescent="0.2">
      <c r="B38" s="804" t="s">
        <v>215</v>
      </c>
      <c r="C38" s="811">
        <v>2</v>
      </c>
      <c r="D38" s="811">
        <v>6</v>
      </c>
      <c r="E38" s="811">
        <v>6</v>
      </c>
      <c r="G38" s="843"/>
      <c r="H38" s="823"/>
      <c r="I38" s="823"/>
      <c r="J38" s="823"/>
    </row>
    <row r="39" spans="1:15" x14ac:dyDescent="0.2">
      <c r="B39" s="804" t="s">
        <v>357</v>
      </c>
      <c r="C39" s="811">
        <v>0</v>
      </c>
      <c r="D39" s="811">
        <v>0</v>
      </c>
      <c r="E39" s="811">
        <v>0</v>
      </c>
      <c r="G39" s="55"/>
      <c r="H39" s="823"/>
      <c r="I39" s="823"/>
      <c r="J39" s="823"/>
    </row>
    <row r="40" spans="1:15" x14ac:dyDescent="0.2">
      <c r="B40" s="804" t="s">
        <v>5</v>
      </c>
      <c r="C40" s="811">
        <v>2</v>
      </c>
      <c r="D40" s="811">
        <v>5</v>
      </c>
      <c r="E40" s="811">
        <v>5</v>
      </c>
      <c r="G40" s="55"/>
      <c r="H40" s="823"/>
      <c r="I40" s="823"/>
      <c r="J40" s="823"/>
    </row>
    <row r="41" spans="1:15" x14ac:dyDescent="0.2">
      <c r="B41" s="804" t="s">
        <v>24</v>
      </c>
      <c r="C41" s="811">
        <v>0</v>
      </c>
      <c r="D41" s="811">
        <v>0</v>
      </c>
      <c r="E41" s="811">
        <v>0</v>
      </c>
      <c r="F41" s="17"/>
      <c r="G41" s="55"/>
      <c r="H41" s="823"/>
      <c r="I41" s="823"/>
      <c r="J41" s="823"/>
      <c r="N41" s="17"/>
      <c r="O41" s="17"/>
    </row>
    <row r="42" spans="1:15" x14ac:dyDescent="0.2">
      <c r="B42" s="804" t="s">
        <v>14</v>
      </c>
      <c r="C42" s="811">
        <v>0</v>
      </c>
      <c r="D42" s="811">
        <v>0</v>
      </c>
      <c r="E42" s="811">
        <v>0</v>
      </c>
      <c r="F42" s="17"/>
      <c r="G42" s="24"/>
      <c r="H42" s="760"/>
      <c r="I42" s="760"/>
      <c r="J42" s="760"/>
      <c r="N42" s="17"/>
      <c r="O42" s="17"/>
    </row>
    <row r="43" spans="1:15" x14ac:dyDescent="0.2">
      <c r="B43" s="804" t="s">
        <v>8</v>
      </c>
      <c r="C43" s="811">
        <v>0</v>
      </c>
      <c r="D43" s="811">
        <v>1</v>
      </c>
      <c r="E43" s="811">
        <v>1</v>
      </c>
      <c r="G43" s="24"/>
    </row>
    <row r="44" spans="1:15" x14ac:dyDescent="0.2">
      <c r="B44" s="961" t="s">
        <v>451</v>
      </c>
      <c r="C44" s="37">
        <v>0</v>
      </c>
      <c r="D44" s="37">
        <v>0</v>
      </c>
      <c r="E44" s="37">
        <v>0</v>
      </c>
      <c r="G44" s="24"/>
    </row>
    <row r="45" spans="1:15" x14ac:dyDescent="0.2">
      <c r="G45" s="24"/>
    </row>
    <row r="46" spans="1:15" x14ac:dyDescent="0.2">
      <c r="G46" s="24"/>
    </row>
    <row r="47" spans="1:15" x14ac:dyDescent="0.2">
      <c r="G47" s="24"/>
    </row>
    <row r="48" spans="1:15" x14ac:dyDescent="0.2">
      <c r="G48" s="24"/>
    </row>
    <row r="49" spans="7:7" x14ac:dyDescent="0.2">
      <c r="G49" s="24"/>
    </row>
    <row r="50" spans="7:7" x14ac:dyDescent="0.2">
      <c r="G50" s="24"/>
    </row>
    <row r="51" spans="7:7" x14ac:dyDescent="0.2">
      <c r="G51" s="24"/>
    </row>
    <row r="52" spans="7:7" x14ac:dyDescent="0.2">
      <c r="G52" s="24"/>
    </row>
    <row r="53" spans="7:7" x14ac:dyDescent="0.2">
      <c r="G53" s="24"/>
    </row>
    <row r="54" spans="7:7" x14ac:dyDescent="0.2">
      <c r="G54" s="24"/>
    </row>
    <row r="55" spans="7:7" x14ac:dyDescent="0.2">
      <c r="G55" s="24"/>
    </row>
    <row r="56" spans="7:7" x14ac:dyDescent="0.2">
      <c r="G56" s="24"/>
    </row>
    <row r="57" spans="7:7" x14ac:dyDescent="0.2">
      <c r="G57" s="24"/>
    </row>
    <row r="58" spans="7:7" x14ac:dyDescent="0.2">
      <c r="G58" s="24"/>
    </row>
    <row r="59" spans="7:7" x14ac:dyDescent="0.2">
      <c r="G59" s="24"/>
    </row>
    <row r="60" spans="7:7" x14ac:dyDescent="0.2">
      <c r="G60" s="24"/>
    </row>
    <row r="61" spans="7:7" x14ac:dyDescent="0.2">
      <c r="G61" s="24"/>
    </row>
    <row r="62" spans="7:7" x14ac:dyDescent="0.2">
      <c r="G62" s="24"/>
    </row>
    <row r="63" spans="7:7" x14ac:dyDescent="0.2">
      <c r="G63" s="24"/>
    </row>
    <row r="64" spans="7:7" x14ac:dyDescent="0.2">
      <c r="G64" s="24"/>
    </row>
    <row r="65" spans="7:7" x14ac:dyDescent="0.2">
      <c r="G65" s="24"/>
    </row>
    <row r="66" spans="7:7" x14ac:dyDescent="0.2">
      <c r="G66" s="24"/>
    </row>
    <row r="67" spans="7:7" x14ac:dyDescent="0.2">
      <c r="G67" s="24"/>
    </row>
    <row r="68" spans="7:7" x14ac:dyDescent="0.2">
      <c r="G68" s="24"/>
    </row>
    <row r="69" spans="7:7" x14ac:dyDescent="0.2">
      <c r="G69" s="24"/>
    </row>
    <row r="70" spans="7:7" x14ac:dyDescent="0.2">
      <c r="G70" s="24"/>
    </row>
    <row r="71" spans="7:7" x14ac:dyDescent="0.2">
      <c r="G71" s="24"/>
    </row>
    <row r="72" spans="7:7" x14ac:dyDescent="0.2">
      <c r="G72" s="24"/>
    </row>
    <row r="73" spans="7:7" x14ac:dyDescent="0.2">
      <c r="G73" s="24"/>
    </row>
    <row r="74" spans="7:7" x14ac:dyDescent="0.2">
      <c r="G74" s="24"/>
    </row>
  </sheetData>
  <mergeCells count="20">
    <mergeCell ref="D16:E17"/>
    <mergeCell ref="D36:E36"/>
    <mergeCell ref="C3:C4"/>
    <mergeCell ref="D21:E21"/>
    <mergeCell ref="D25:E25"/>
    <mergeCell ref="D27:E27"/>
    <mergeCell ref="D29:E29"/>
    <mergeCell ref="D33:E33"/>
    <mergeCell ref="C15:C17"/>
    <mergeCell ref="D1:E1"/>
    <mergeCell ref="D3:E4"/>
    <mergeCell ref="D7:E7"/>
    <mergeCell ref="D10:E10"/>
    <mergeCell ref="C11:C12"/>
    <mergeCell ref="D11:E12"/>
    <mergeCell ref="A3:A9"/>
    <mergeCell ref="A10:A23"/>
    <mergeCell ref="A29:A30"/>
    <mergeCell ref="A31:A35"/>
    <mergeCell ref="A24:A2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74"/>
  <sheetViews>
    <sheetView zoomScaleNormal="100" workbookViewId="0">
      <selection activeCell="P4" sqref="P4:S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4" width="13.6640625" style="22" bestFit="1" customWidth="1"/>
    <col min="5" max="5" width="12" style="22" bestFit="1" customWidth="1"/>
    <col min="6" max="6" width="15.33203125" style="22" bestFit="1" customWidth="1"/>
    <col min="7" max="7" width="13.6640625" style="22" bestFit="1" customWidth="1"/>
    <col min="8" max="8" width="13.33203125" style="22" bestFit="1" customWidth="1"/>
    <col min="9" max="9" width="7.83203125" customWidth="1"/>
    <col min="10" max="10" width="8" style="803" bestFit="1" customWidth="1"/>
    <col min="11" max="11" width="8" style="22" bestFit="1" customWidth="1"/>
    <col min="12" max="12" width="6.33203125" style="22" bestFit="1" customWidth="1"/>
    <col min="13" max="13" width="6.1640625" style="22" bestFit="1" customWidth="1"/>
    <col min="14" max="14" width="8" style="22" bestFit="1" customWidth="1"/>
    <col min="16" max="17" width="4.6640625" bestFit="1" customWidth="1"/>
    <col min="18" max="18" width="6.33203125" bestFit="1" customWidth="1"/>
    <col min="19" max="19" width="8.33203125" bestFit="1" customWidth="1"/>
  </cols>
  <sheetData>
    <row r="1" spans="1:19" ht="21" thickTop="1" thickBot="1" x14ac:dyDescent="0.25">
      <c r="C1" s="502" t="s">
        <v>77</v>
      </c>
      <c r="D1" s="1100" t="s">
        <v>78</v>
      </c>
      <c r="E1" s="1100"/>
      <c r="F1" s="1107" t="s">
        <v>76</v>
      </c>
      <c r="G1" s="1100"/>
      <c r="H1" s="1108"/>
      <c r="J1" s="830" t="s">
        <v>215</v>
      </c>
      <c r="K1" s="816" t="s">
        <v>361</v>
      </c>
      <c r="L1" s="816" t="s">
        <v>77</v>
      </c>
      <c r="M1" s="816" t="s">
        <v>78</v>
      </c>
      <c r="N1" s="810" t="s">
        <v>76</v>
      </c>
      <c r="P1" s="791" t="s">
        <v>443</v>
      </c>
      <c r="Q1" s="791" t="s">
        <v>442</v>
      </c>
      <c r="R1" s="791" t="s">
        <v>444</v>
      </c>
      <c r="S1" s="791" t="s">
        <v>445</v>
      </c>
    </row>
    <row r="2" spans="1:19" ht="18" thickTop="1" thickBot="1" x14ac:dyDescent="0.25">
      <c r="C2" s="263" t="s">
        <v>256</v>
      </c>
      <c r="D2" s="523" t="s">
        <v>257</v>
      </c>
      <c r="E2" s="555" t="s">
        <v>258</v>
      </c>
      <c r="F2" s="313" t="s">
        <v>259</v>
      </c>
      <c r="G2" s="312" t="s">
        <v>260</v>
      </c>
      <c r="H2" s="512" t="s">
        <v>261</v>
      </c>
      <c r="J2" s="835" t="s">
        <v>361</v>
      </c>
      <c r="K2" s="820">
        <v>0</v>
      </c>
      <c r="L2" s="820"/>
      <c r="M2" s="820"/>
      <c r="N2" s="821"/>
      <c r="P2" s="907">
        <f>MIN(K3:K5,L4:L5,M5)</f>
        <v>8.1081081081081086E-2</v>
      </c>
      <c r="Q2" s="907">
        <f>MAX(K3:K5,L4:L5,M5)</f>
        <v>0.29729729729729731</v>
      </c>
      <c r="R2" s="907">
        <f>AVERAGE(K3:K5,L4:L5,M5)</f>
        <v>0.18918918918918923</v>
      </c>
      <c r="S2" s="907">
        <f>MEDIAN(K3:K5,L4:L5,M5)</f>
        <v>0.1891891891891892</v>
      </c>
    </row>
    <row r="3" spans="1:19" x14ac:dyDescent="0.2">
      <c r="A3" s="1029" t="s">
        <v>357</v>
      </c>
      <c r="B3" s="792" t="s">
        <v>22</v>
      </c>
      <c r="C3" s="1035" t="s">
        <v>34</v>
      </c>
      <c r="D3" s="1026" t="s">
        <v>34</v>
      </c>
      <c r="E3" s="1028"/>
      <c r="F3" s="1026" t="s">
        <v>34</v>
      </c>
      <c r="G3" s="1027"/>
      <c r="H3" s="1028"/>
      <c r="J3" s="845" t="s">
        <v>77</v>
      </c>
      <c r="K3" s="823">
        <f>C38/37</f>
        <v>0.24324324324324326</v>
      </c>
      <c r="L3" s="823">
        <v>0</v>
      </c>
      <c r="M3" s="823"/>
      <c r="N3" s="824"/>
      <c r="P3" s="907">
        <f>MIN(K9:K11,L10:L11,M11)</f>
        <v>0</v>
      </c>
      <c r="Q3" s="907">
        <f>MAX(K9:K11,L10:L11,M11)</f>
        <v>0</v>
      </c>
      <c r="R3" s="907">
        <f>AVERAGE(K9:K11,L10:L11,M11)</f>
        <v>0</v>
      </c>
      <c r="S3" s="907">
        <f>MEDIAN(K9:K11,L10:L11,M11)</f>
        <v>0</v>
      </c>
    </row>
    <row r="4" spans="1:19" x14ac:dyDescent="0.2">
      <c r="A4" s="1030"/>
      <c r="B4" s="865" t="s">
        <v>0</v>
      </c>
      <c r="C4" s="1036"/>
      <c r="D4" s="1021"/>
      <c r="E4" s="1022"/>
      <c r="F4" s="1021"/>
      <c r="G4" s="1020"/>
      <c r="H4" s="1022"/>
      <c r="J4" s="846" t="s">
        <v>78</v>
      </c>
      <c r="K4" s="822">
        <f>D38/37</f>
        <v>8.1081081081081086E-2</v>
      </c>
      <c r="L4" s="823">
        <f>E38/37</f>
        <v>0.27027027027027029</v>
      </c>
      <c r="M4" s="823">
        <v>0</v>
      </c>
      <c r="N4" s="824"/>
      <c r="P4" s="907">
        <f>MIN(K15:K17,L16:L17,M17)</f>
        <v>0.15384615384615385</v>
      </c>
      <c r="Q4" s="907">
        <f>MAX(K15:K17,L16:L17,M17)</f>
        <v>0.53846153846153844</v>
      </c>
      <c r="R4" s="907">
        <f>AVERAGE(K15:K17,L16:L17,M17)</f>
        <v>0.34615384615384609</v>
      </c>
      <c r="S4" s="907">
        <f>MEDIAN(K15:K17,L16:L17,M17)</f>
        <v>0.34615384615384615</v>
      </c>
    </row>
    <row r="5" spans="1:19" ht="17" thickBot="1" x14ac:dyDescent="0.25">
      <c r="A5" s="1030"/>
      <c r="B5" s="865" t="s">
        <v>1</v>
      </c>
      <c r="C5" s="1036"/>
      <c r="D5" s="1021"/>
      <c r="E5" s="1022"/>
      <c r="F5" s="1021"/>
      <c r="G5" s="1020"/>
      <c r="H5" s="1022"/>
      <c r="J5" s="847" t="s">
        <v>76</v>
      </c>
      <c r="K5" s="827">
        <f>F38/37</f>
        <v>0.13513513513513514</v>
      </c>
      <c r="L5" s="827">
        <f t="shared" ref="L5:M5" si="0">G38/37</f>
        <v>0.29729729729729731</v>
      </c>
      <c r="M5" s="827">
        <f t="shared" si="0"/>
        <v>0.10810810810810811</v>
      </c>
      <c r="N5" s="842">
        <v>0</v>
      </c>
      <c r="P5" s="907">
        <f>MIN(K21:K23,L22:L23,M23)</f>
        <v>0</v>
      </c>
      <c r="Q5" s="907">
        <f>MAX(K21:K23,L22:L23,M23)</f>
        <v>0.4</v>
      </c>
      <c r="R5" s="907">
        <f>AVERAGE(K21:K23,L22:L23,M23)</f>
        <v>0.26666666666666666</v>
      </c>
      <c r="S5" s="907">
        <f>MEDIAN(K21:K23,L22:L23,M23)</f>
        <v>0.30000000000000004</v>
      </c>
    </row>
    <row r="6" spans="1:19" ht="17" thickBot="1" x14ac:dyDescent="0.25">
      <c r="A6" s="1030"/>
      <c r="B6" s="865" t="s">
        <v>2</v>
      </c>
      <c r="C6" s="451"/>
      <c r="D6" s="387"/>
      <c r="E6" s="415"/>
      <c r="F6" s="432"/>
      <c r="G6" s="408"/>
      <c r="H6" s="415"/>
      <c r="J6" s="869"/>
      <c r="K6" s="823"/>
      <c r="L6" s="823"/>
      <c r="M6" s="823"/>
      <c r="N6" s="823"/>
      <c r="P6" s="907">
        <f>MIN(K27:K29,L28:L29,M29)</f>
        <v>0</v>
      </c>
      <c r="Q6" s="907">
        <f>MAX(K27:K29,L28:L29,M29)</f>
        <v>0</v>
      </c>
      <c r="R6" s="907">
        <f>AVERAGE(K27:K29,L28:L29,M29)</f>
        <v>0</v>
      </c>
      <c r="S6" s="907">
        <f>MEDIAN(K27:K29,L28:L29,M29)</f>
        <v>0</v>
      </c>
    </row>
    <row r="7" spans="1:19" ht="17" thickBot="1" x14ac:dyDescent="0.25">
      <c r="A7" s="1030"/>
      <c r="B7" s="865" t="s">
        <v>3</v>
      </c>
      <c r="C7" s="1036" t="s">
        <v>34</v>
      </c>
      <c r="D7" s="1021" t="s">
        <v>34</v>
      </c>
      <c r="E7" s="1022"/>
      <c r="F7" s="1021" t="s">
        <v>34</v>
      </c>
      <c r="G7" s="1020"/>
      <c r="H7" s="1022"/>
      <c r="J7" s="835" t="s">
        <v>339</v>
      </c>
      <c r="K7" s="844" t="s">
        <v>361</v>
      </c>
      <c r="L7" s="844" t="s">
        <v>77</v>
      </c>
      <c r="M7" s="844" t="s">
        <v>78</v>
      </c>
      <c r="N7" s="813" t="s">
        <v>76</v>
      </c>
      <c r="P7" s="907">
        <f>MIN(K33:K35,L34:L35,M35)</f>
        <v>0</v>
      </c>
      <c r="Q7" s="907">
        <f>MAX(K33:K35,L34:L35,M35)</f>
        <v>0.4</v>
      </c>
      <c r="R7" s="907">
        <f>AVERAGE(K33:K35,L34:L35,M35)</f>
        <v>0.23333333333333336</v>
      </c>
      <c r="S7" s="907">
        <f>MEDIAN(K33:K35,L34:L35,M35)</f>
        <v>0.2</v>
      </c>
    </row>
    <row r="8" spans="1:19" x14ac:dyDescent="0.2">
      <c r="A8" s="1030"/>
      <c r="B8" s="796" t="s">
        <v>4</v>
      </c>
      <c r="C8" s="1036"/>
      <c r="D8" s="1021"/>
      <c r="E8" s="1022"/>
      <c r="F8" s="1021"/>
      <c r="G8" s="1020"/>
      <c r="H8" s="1022"/>
      <c r="J8" s="835" t="s">
        <v>361</v>
      </c>
      <c r="K8" s="820">
        <v>0</v>
      </c>
      <c r="L8" s="820"/>
      <c r="M8" s="820"/>
      <c r="N8" s="821"/>
      <c r="P8" s="907">
        <f>MIN(K39:K41,L40:L41,M41)</f>
        <v>0</v>
      </c>
      <c r="Q8" s="907">
        <f>MAX(K39:K41,L40:L41,M41)</f>
        <v>0</v>
      </c>
      <c r="R8" s="907">
        <f>AVERAGE(K39:K41,L40:L41,M41)</f>
        <v>0</v>
      </c>
      <c r="S8" s="907">
        <f>MEDIAN(K39:K41,L40:L41,M41)</f>
        <v>0</v>
      </c>
    </row>
    <row r="9" spans="1:19" ht="17" thickBot="1" x14ac:dyDescent="0.25">
      <c r="A9" s="1031"/>
      <c r="B9" s="793" t="s">
        <v>123</v>
      </c>
      <c r="C9" s="1037"/>
      <c r="D9" s="1023"/>
      <c r="E9" s="1025"/>
      <c r="F9" s="1023"/>
      <c r="G9" s="1024"/>
      <c r="H9" s="1025"/>
      <c r="J9" s="845" t="s">
        <v>77</v>
      </c>
      <c r="K9" s="823">
        <f>C39/10</f>
        <v>0</v>
      </c>
      <c r="L9" s="823">
        <v>0</v>
      </c>
      <c r="M9" s="823"/>
      <c r="N9" s="824"/>
    </row>
    <row r="10" spans="1:19" x14ac:dyDescent="0.2">
      <c r="A10" s="1029" t="s">
        <v>5</v>
      </c>
      <c r="B10" s="771" t="s">
        <v>6</v>
      </c>
      <c r="C10" s="1035" t="s">
        <v>34</v>
      </c>
      <c r="D10" s="1026" t="s">
        <v>34</v>
      </c>
      <c r="E10" s="1028"/>
      <c r="F10" s="1026" t="s">
        <v>34</v>
      </c>
      <c r="G10" s="1027"/>
      <c r="H10" s="1028"/>
      <c r="J10" s="846" t="s">
        <v>78</v>
      </c>
      <c r="K10" s="823">
        <f>D39/10</f>
        <v>0</v>
      </c>
      <c r="L10" s="823">
        <f>E39/10</f>
        <v>0</v>
      </c>
      <c r="M10" s="823">
        <v>0</v>
      </c>
      <c r="N10" s="824"/>
    </row>
    <row r="11" spans="1:19" ht="17" thickBot="1" x14ac:dyDescent="0.25">
      <c r="A11" s="1030"/>
      <c r="B11" s="733" t="s">
        <v>7</v>
      </c>
      <c r="C11" s="1036"/>
      <c r="D11" s="1021"/>
      <c r="E11" s="1022"/>
      <c r="F11" s="1021"/>
      <c r="G11" s="1020"/>
      <c r="H11" s="1022"/>
      <c r="J11" s="847" t="s">
        <v>76</v>
      </c>
      <c r="K11" s="827">
        <f>F39/10</f>
        <v>0</v>
      </c>
      <c r="L11" s="827">
        <f>G39/10</f>
        <v>0</v>
      </c>
      <c r="M11" s="827">
        <f>H39/10</f>
        <v>0</v>
      </c>
      <c r="N11" s="842">
        <v>0</v>
      </c>
    </row>
    <row r="12" spans="1:19" ht="17" thickBot="1" x14ac:dyDescent="0.25">
      <c r="A12" s="1030"/>
      <c r="B12" s="733" t="s">
        <v>16</v>
      </c>
      <c r="C12" s="1036"/>
      <c r="D12" s="1021"/>
      <c r="E12" s="1022"/>
      <c r="F12" s="1021"/>
      <c r="G12" s="1020"/>
      <c r="H12" s="1022"/>
      <c r="J12" s="869"/>
      <c r="K12" s="823"/>
      <c r="L12" s="823"/>
      <c r="M12" s="823"/>
      <c r="N12" s="823"/>
    </row>
    <row r="13" spans="1:19" ht="17" thickBot="1" x14ac:dyDescent="0.25">
      <c r="A13" s="1030"/>
      <c r="B13" s="733" t="s">
        <v>26</v>
      </c>
      <c r="C13" s="1036"/>
      <c r="D13" s="1021"/>
      <c r="E13" s="1022"/>
      <c r="F13" s="1021"/>
      <c r="G13" s="1020"/>
      <c r="H13" s="1022"/>
      <c r="J13" s="830" t="s">
        <v>337</v>
      </c>
      <c r="K13" s="844" t="s">
        <v>361</v>
      </c>
      <c r="L13" s="844" t="s">
        <v>77</v>
      </c>
      <c r="M13" s="844" t="s">
        <v>78</v>
      </c>
      <c r="N13" s="813" t="s">
        <v>76</v>
      </c>
    </row>
    <row r="14" spans="1:19" x14ac:dyDescent="0.2">
      <c r="A14" s="1030"/>
      <c r="B14" s="733" t="s">
        <v>316</v>
      </c>
      <c r="C14" s="691" t="s">
        <v>32</v>
      </c>
      <c r="D14" s="729" t="s">
        <v>34</v>
      </c>
      <c r="E14" s="727" t="s">
        <v>32</v>
      </c>
      <c r="F14" s="729" t="s">
        <v>34</v>
      </c>
      <c r="G14" s="730" t="s">
        <v>32</v>
      </c>
      <c r="H14" s="728" t="s">
        <v>34</v>
      </c>
      <c r="J14" s="835" t="s">
        <v>361</v>
      </c>
      <c r="K14" s="820">
        <v>0</v>
      </c>
      <c r="L14" s="820"/>
      <c r="M14" s="820"/>
      <c r="N14" s="821"/>
    </row>
    <row r="15" spans="1:19" x14ac:dyDescent="0.2">
      <c r="A15" s="1030"/>
      <c r="B15" s="733" t="s">
        <v>17</v>
      </c>
      <c r="C15" s="1036" t="s">
        <v>34</v>
      </c>
      <c r="D15" s="1021" t="s">
        <v>34</v>
      </c>
      <c r="E15" s="1022"/>
      <c r="F15" s="1021" t="s">
        <v>34</v>
      </c>
      <c r="G15" s="1020"/>
      <c r="H15" s="1022"/>
      <c r="J15" s="845" t="s">
        <v>77</v>
      </c>
      <c r="K15" s="823">
        <f>C40/13</f>
        <v>0.53846153846153844</v>
      </c>
      <c r="L15" s="823">
        <v>0</v>
      </c>
      <c r="M15" s="823"/>
      <c r="N15" s="824"/>
    </row>
    <row r="16" spans="1:19" x14ac:dyDescent="0.2">
      <c r="A16" s="1030"/>
      <c r="B16" s="733" t="s">
        <v>253</v>
      </c>
      <c r="C16" s="1036"/>
      <c r="D16" s="1021"/>
      <c r="E16" s="1022"/>
      <c r="F16" s="1021"/>
      <c r="G16" s="1020"/>
      <c r="H16" s="1022"/>
      <c r="J16" s="846" t="s">
        <v>78</v>
      </c>
      <c r="K16" s="822">
        <f>D40/13</f>
        <v>0.15384615384615385</v>
      </c>
      <c r="L16" s="823">
        <f>E40/13</f>
        <v>0.53846153846153844</v>
      </c>
      <c r="M16" s="823">
        <v>0</v>
      </c>
      <c r="N16" s="824"/>
    </row>
    <row r="17" spans="1:14" ht="17" thickBot="1" x14ac:dyDescent="0.25">
      <c r="A17" s="1030"/>
      <c r="B17" s="733" t="s">
        <v>254</v>
      </c>
      <c r="C17" s="1036"/>
      <c r="D17" s="1021"/>
      <c r="E17" s="1022"/>
      <c r="F17" s="1021"/>
      <c r="G17" s="1020"/>
      <c r="H17" s="1022"/>
      <c r="J17" s="847" t="s">
        <v>76</v>
      </c>
      <c r="K17" s="829">
        <f>F40/13</f>
        <v>0.15384615384615385</v>
      </c>
      <c r="L17" s="827">
        <f t="shared" ref="L17:M17" si="1">G40/13</f>
        <v>0.53846153846153844</v>
      </c>
      <c r="M17" s="829">
        <f t="shared" si="1"/>
        <v>0.15384615384615385</v>
      </c>
      <c r="N17" s="842">
        <v>0</v>
      </c>
    </row>
    <row r="18" spans="1:14" ht="17" thickBot="1" x14ac:dyDescent="0.25">
      <c r="A18" s="1030"/>
      <c r="B18" s="733" t="s">
        <v>98</v>
      </c>
      <c r="C18" s="451"/>
      <c r="D18" s="387"/>
      <c r="E18" s="415"/>
      <c r="F18" s="432"/>
      <c r="G18" s="408"/>
      <c r="H18" s="415"/>
      <c r="J18" s="869"/>
      <c r="K18" s="823"/>
      <c r="L18" s="823"/>
      <c r="M18" s="823"/>
      <c r="N18" s="823"/>
    </row>
    <row r="19" spans="1:14" ht="17" thickBot="1" x14ac:dyDescent="0.25">
      <c r="A19" s="1030"/>
      <c r="B19" s="733" t="s">
        <v>99</v>
      </c>
      <c r="C19" s="451" t="s">
        <v>32</v>
      </c>
      <c r="D19" s="387" t="s">
        <v>34</v>
      </c>
      <c r="E19" s="415" t="s">
        <v>32</v>
      </c>
      <c r="F19" s="432" t="s">
        <v>34</v>
      </c>
      <c r="G19" s="441" t="s">
        <v>32</v>
      </c>
      <c r="H19" s="415" t="s">
        <v>34</v>
      </c>
      <c r="J19" s="830" t="s">
        <v>336</v>
      </c>
      <c r="K19" s="844" t="s">
        <v>361</v>
      </c>
      <c r="L19" s="844" t="s">
        <v>77</v>
      </c>
      <c r="M19" s="844" t="s">
        <v>78</v>
      </c>
      <c r="N19" s="813" t="s">
        <v>76</v>
      </c>
    </row>
    <row r="20" spans="1:14" ht="17" thickBot="1" x14ac:dyDescent="0.25">
      <c r="A20" s="1030"/>
      <c r="B20" s="734" t="s">
        <v>23</v>
      </c>
      <c r="C20" s="451" t="s">
        <v>34</v>
      </c>
      <c r="D20" s="1023" t="s">
        <v>34</v>
      </c>
      <c r="E20" s="1025"/>
      <c r="F20" s="1023" t="s">
        <v>34</v>
      </c>
      <c r="G20" s="1024"/>
      <c r="H20" s="1025"/>
      <c r="J20" s="835" t="s">
        <v>361</v>
      </c>
      <c r="K20" s="820">
        <v>0</v>
      </c>
      <c r="L20" s="820"/>
      <c r="M20" s="820"/>
      <c r="N20" s="821"/>
    </row>
    <row r="21" spans="1:14" x14ac:dyDescent="0.2">
      <c r="A21" s="1030"/>
      <c r="B21" s="732" t="s">
        <v>10</v>
      </c>
      <c r="C21" s="242" t="s">
        <v>32</v>
      </c>
      <c r="D21" s="396" t="s">
        <v>34</v>
      </c>
      <c r="E21" s="414" t="s">
        <v>32</v>
      </c>
      <c r="F21" s="430" t="s">
        <v>34</v>
      </c>
      <c r="G21" s="408" t="s">
        <v>32</v>
      </c>
      <c r="H21" s="415" t="s">
        <v>34</v>
      </c>
      <c r="J21" s="845" t="s">
        <v>77</v>
      </c>
      <c r="K21" s="823">
        <f>C41/5</f>
        <v>0.4</v>
      </c>
      <c r="L21" s="823">
        <v>0</v>
      </c>
      <c r="M21" s="823"/>
      <c r="N21" s="824"/>
    </row>
    <row r="22" spans="1:14" x14ac:dyDescent="0.2">
      <c r="A22" s="1030"/>
      <c r="B22" s="736" t="s">
        <v>11</v>
      </c>
      <c r="C22" s="451" t="s">
        <v>32</v>
      </c>
      <c r="D22" s="387"/>
      <c r="E22" s="415" t="s">
        <v>32</v>
      </c>
      <c r="F22" s="432"/>
      <c r="G22" s="441" t="s">
        <v>32</v>
      </c>
      <c r="H22" s="415"/>
      <c r="J22" s="846" t="s">
        <v>78</v>
      </c>
      <c r="K22" s="822">
        <f>D41/5</f>
        <v>0</v>
      </c>
      <c r="L22" s="823">
        <f>E41/5</f>
        <v>0.4</v>
      </c>
      <c r="M22" s="823">
        <v>0</v>
      </c>
      <c r="N22" s="824"/>
    </row>
    <row r="23" spans="1:14" ht="17" thickBot="1" x14ac:dyDescent="0.25">
      <c r="A23" s="1031"/>
      <c r="B23" s="734" t="s">
        <v>18</v>
      </c>
      <c r="C23" s="454" t="s">
        <v>32</v>
      </c>
      <c r="D23" s="390" t="s">
        <v>34</v>
      </c>
      <c r="E23" s="433" t="s">
        <v>32</v>
      </c>
      <c r="F23" s="232" t="s">
        <v>34</v>
      </c>
      <c r="G23" s="417" t="s">
        <v>32</v>
      </c>
      <c r="H23" s="416" t="s">
        <v>34</v>
      </c>
      <c r="J23" s="847" t="s">
        <v>76</v>
      </c>
      <c r="K23" s="827">
        <f>F41/5</f>
        <v>0.2</v>
      </c>
      <c r="L23" s="827">
        <f>G41/5</f>
        <v>0.4</v>
      </c>
      <c r="M23" s="827">
        <f>H41/5</f>
        <v>0.2</v>
      </c>
      <c r="N23" s="842">
        <v>0</v>
      </c>
    </row>
    <row r="24" spans="1:14" ht="17" thickBot="1" x14ac:dyDescent="0.25">
      <c r="A24" s="1032" t="s">
        <v>24</v>
      </c>
      <c r="B24" s="4" t="s">
        <v>100</v>
      </c>
      <c r="C24" s="242"/>
      <c r="D24" s="396"/>
      <c r="E24" s="414"/>
      <c r="F24" s="432"/>
      <c r="G24" s="408"/>
      <c r="H24" s="415"/>
      <c r="J24" s="869"/>
      <c r="K24" s="823"/>
      <c r="L24" s="823"/>
      <c r="M24" s="823"/>
      <c r="N24" s="823"/>
    </row>
    <row r="25" spans="1:14" ht="17" thickBot="1" x14ac:dyDescent="0.25">
      <c r="A25" s="1034"/>
      <c r="B25" s="7" t="s">
        <v>27</v>
      </c>
      <c r="C25" s="451" t="s">
        <v>32</v>
      </c>
      <c r="D25" s="387" t="s">
        <v>34</v>
      </c>
      <c r="E25" s="415" t="s">
        <v>32</v>
      </c>
      <c r="F25" s="432" t="s">
        <v>32</v>
      </c>
      <c r="G25" s="42" t="s">
        <v>32</v>
      </c>
      <c r="H25" s="415" t="s">
        <v>32</v>
      </c>
      <c r="I25" s="3"/>
      <c r="J25" s="835" t="s">
        <v>334</v>
      </c>
      <c r="K25" s="844" t="s">
        <v>361</v>
      </c>
      <c r="L25" s="844" t="s">
        <v>77</v>
      </c>
      <c r="M25" s="844" t="s">
        <v>78</v>
      </c>
      <c r="N25" s="813" t="s">
        <v>76</v>
      </c>
    </row>
    <row r="26" spans="1:14" ht="17" thickBot="1" x14ac:dyDescent="0.25">
      <c r="A26" s="1034"/>
      <c r="B26" s="794" t="s">
        <v>101</v>
      </c>
      <c r="C26" s="454" t="s">
        <v>32</v>
      </c>
      <c r="D26" s="390" t="s">
        <v>34</v>
      </c>
      <c r="E26" s="416" t="s">
        <v>32</v>
      </c>
      <c r="F26" s="434" t="s">
        <v>34</v>
      </c>
      <c r="G26" s="408" t="s">
        <v>32</v>
      </c>
      <c r="H26" s="415" t="s">
        <v>34</v>
      </c>
      <c r="J26" s="835" t="s">
        <v>361</v>
      </c>
      <c r="K26" s="820">
        <v>0</v>
      </c>
      <c r="L26" s="820"/>
      <c r="M26" s="820"/>
      <c r="N26" s="821"/>
    </row>
    <row r="27" spans="1:14" ht="17" thickBot="1" x14ac:dyDescent="0.25">
      <c r="A27" s="1034"/>
      <c r="B27" s="795" t="s">
        <v>12</v>
      </c>
      <c r="C27" s="242" t="s">
        <v>34</v>
      </c>
      <c r="D27" s="1078" t="s">
        <v>34</v>
      </c>
      <c r="E27" s="1106"/>
      <c r="F27" s="1078" t="s">
        <v>34</v>
      </c>
      <c r="G27" s="1074"/>
      <c r="H27" s="1106"/>
      <c r="J27" s="845" t="s">
        <v>77</v>
      </c>
      <c r="K27" s="823">
        <f>C42/2</f>
        <v>0</v>
      </c>
      <c r="L27" s="823">
        <v>0</v>
      </c>
      <c r="M27" s="823"/>
      <c r="N27" s="824"/>
    </row>
    <row r="28" spans="1:14" ht="17" thickBot="1" x14ac:dyDescent="0.25">
      <c r="A28" s="1034"/>
      <c r="B28" s="800" t="s">
        <v>25</v>
      </c>
      <c r="C28" s="243" t="s">
        <v>34</v>
      </c>
      <c r="D28" s="1078" t="s">
        <v>34</v>
      </c>
      <c r="E28" s="1106"/>
      <c r="F28" s="1078" t="s">
        <v>34</v>
      </c>
      <c r="G28" s="1074"/>
      <c r="H28" s="1106"/>
      <c r="J28" s="846" t="s">
        <v>78</v>
      </c>
      <c r="K28" s="823">
        <f>D42/2</f>
        <v>0</v>
      </c>
      <c r="L28" s="823">
        <f>E42/2</f>
        <v>0</v>
      </c>
      <c r="M28" s="823">
        <v>0</v>
      </c>
      <c r="N28" s="824"/>
    </row>
    <row r="29" spans="1:14" ht="17" thickBot="1" x14ac:dyDescent="0.25">
      <c r="A29" s="1032" t="s">
        <v>14</v>
      </c>
      <c r="B29" s="797" t="s">
        <v>14</v>
      </c>
      <c r="C29" s="1036" t="s">
        <v>34</v>
      </c>
      <c r="D29" s="1126" t="s">
        <v>34</v>
      </c>
      <c r="E29" s="1127"/>
      <c r="F29" s="1126" t="s">
        <v>34</v>
      </c>
      <c r="G29" s="1128"/>
      <c r="H29" s="1127"/>
      <c r="J29" s="847" t="s">
        <v>76</v>
      </c>
      <c r="K29" s="827">
        <f>F42/2</f>
        <v>0</v>
      </c>
      <c r="L29" s="827">
        <f>G42/2</f>
        <v>0</v>
      </c>
      <c r="M29" s="827">
        <f>H42/2</f>
        <v>0</v>
      </c>
      <c r="N29" s="842">
        <v>0</v>
      </c>
    </row>
    <row r="30" spans="1:14" ht="17" thickBot="1" x14ac:dyDescent="0.25">
      <c r="A30" s="1033"/>
      <c r="B30" s="798" t="s">
        <v>15</v>
      </c>
      <c r="C30" s="1036"/>
      <c r="D30" s="1126"/>
      <c r="E30" s="1127"/>
      <c r="F30" s="1126"/>
      <c r="G30" s="1128"/>
      <c r="H30" s="1127"/>
      <c r="J30" s="869"/>
      <c r="K30" s="823"/>
      <c r="L30" s="823"/>
      <c r="M30" s="823"/>
      <c r="N30" s="823"/>
    </row>
    <row r="31" spans="1:14" ht="17" thickBot="1" x14ac:dyDescent="0.25">
      <c r="A31" s="1029" t="s">
        <v>8</v>
      </c>
      <c r="B31" s="731" t="s">
        <v>9</v>
      </c>
      <c r="C31" s="1139" t="s">
        <v>34</v>
      </c>
      <c r="D31" s="426" t="s">
        <v>33</v>
      </c>
      <c r="E31" s="133" t="s">
        <v>33</v>
      </c>
      <c r="F31" s="427" t="s">
        <v>33</v>
      </c>
      <c r="G31" s="407" t="s">
        <v>33</v>
      </c>
      <c r="H31" s="414" t="s">
        <v>34</v>
      </c>
      <c r="J31" s="830" t="s">
        <v>338</v>
      </c>
      <c r="K31" s="844" t="s">
        <v>361</v>
      </c>
      <c r="L31" s="844" t="s">
        <v>77</v>
      </c>
      <c r="M31" s="844" t="s">
        <v>78</v>
      </c>
      <c r="N31" s="813" t="s">
        <v>76</v>
      </c>
    </row>
    <row r="32" spans="1:14" x14ac:dyDescent="0.2">
      <c r="A32" s="1030"/>
      <c r="B32" s="731" t="s">
        <v>19</v>
      </c>
      <c r="C32" s="1140"/>
      <c r="D32" s="1119" t="s">
        <v>34</v>
      </c>
      <c r="E32" s="1121"/>
      <c r="F32" s="436" t="s">
        <v>33</v>
      </c>
      <c r="G32" s="408" t="s">
        <v>33</v>
      </c>
      <c r="H32" s="415" t="s">
        <v>33</v>
      </c>
      <c r="I32" s="3"/>
      <c r="J32" s="835" t="s">
        <v>361</v>
      </c>
      <c r="K32" s="820">
        <v>0</v>
      </c>
      <c r="L32" s="820"/>
      <c r="M32" s="820"/>
      <c r="N32" s="821"/>
    </row>
    <row r="33" spans="1:14" x14ac:dyDescent="0.2">
      <c r="A33" s="1030"/>
      <c r="B33" s="47" t="s">
        <v>20</v>
      </c>
      <c r="C33" s="451" t="s">
        <v>34</v>
      </c>
      <c r="D33" s="1021" t="s">
        <v>34</v>
      </c>
      <c r="E33" s="1022"/>
      <c r="F33" s="1021" t="s">
        <v>34</v>
      </c>
      <c r="G33" s="1020"/>
      <c r="H33" s="1022"/>
      <c r="J33" s="845" t="s">
        <v>77</v>
      </c>
      <c r="K33" s="822">
        <f>C43/5</f>
        <v>0</v>
      </c>
      <c r="L33" s="823">
        <v>0</v>
      </c>
      <c r="M33" s="823"/>
      <c r="N33" s="824"/>
    </row>
    <row r="34" spans="1:14" x14ac:dyDescent="0.2">
      <c r="A34" s="1030"/>
      <c r="B34" s="7" t="s">
        <v>21</v>
      </c>
      <c r="C34" s="451"/>
      <c r="D34" s="387"/>
      <c r="E34" s="415"/>
      <c r="F34" s="432"/>
      <c r="G34" s="408"/>
      <c r="H34" s="415"/>
      <c r="J34" s="846" t="s">
        <v>78</v>
      </c>
      <c r="K34" s="823">
        <f>D43/5</f>
        <v>0.2</v>
      </c>
      <c r="L34" s="823">
        <f>E43/5</f>
        <v>0.2</v>
      </c>
      <c r="M34" s="823">
        <v>0</v>
      </c>
      <c r="N34" s="824"/>
    </row>
    <row r="35" spans="1:14" ht="17" thickBot="1" x14ac:dyDescent="0.25">
      <c r="A35" s="1031"/>
      <c r="B35" s="8" t="s">
        <v>13</v>
      </c>
      <c r="C35" s="454"/>
      <c r="D35" s="390"/>
      <c r="E35" s="416"/>
      <c r="F35" s="434"/>
      <c r="G35" s="417"/>
      <c r="H35" s="416"/>
      <c r="J35" s="847" t="s">
        <v>76</v>
      </c>
      <c r="K35" s="827">
        <f>F43/5</f>
        <v>0.4</v>
      </c>
      <c r="L35" s="827">
        <f>G43/5</f>
        <v>0.4</v>
      </c>
      <c r="M35" s="827">
        <f>H43/5</f>
        <v>0.2</v>
      </c>
      <c r="N35" s="842">
        <v>0</v>
      </c>
    </row>
    <row r="36" spans="1:14" ht="21" thickTop="1" thickBot="1" x14ac:dyDescent="0.25">
      <c r="A36" s="799"/>
      <c r="C36" s="227" t="s">
        <v>77</v>
      </c>
      <c r="D36" s="1057" t="s">
        <v>78</v>
      </c>
      <c r="E36" s="1058"/>
      <c r="F36" s="1143" t="s">
        <v>76</v>
      </c>
      <c r="G36" s="1144"/>
      <c r="H36" s="1145"/>
    </row>
    <row r="37" spans="1:14" ht="17" thickBot="1" x14ac:dyDescent="0.25">
      <c r="H37" s="37"/>
      <c r="J37" s="835" t="s">
        <v>342</v>
      </c>
      <c r="K37" s="844" t="s">
        <v>361</v>
      </c>
      <c r="L37" s="844" t="s">
        <v>77</v>
      </c>
      <c r="M37" s="844" t="s">
        <v>78</v>
      </c>
      <c r="N37" s="813" t="s">
        <v>76</v>
      </c>
    </row>
    <row r="38" spans="1:14" x14ac:dyDescent="0.2">
      <c r="B38" s="804" t="s">
        <v>215</v>
      </c>
      <c r="C38" s="811">
        <v>9</v>
      </c>
      <c r="D38" s="811">
        <v>3</v>
      </c>
      <c r="E38" s="811">
        <v>10</v>
      </c>
      <c r="F38" s="811">
        <v>5</v>
      </c>
      <c r="G38" s="811">
        <v>11</v>
      </c>
      <c r="H38" s="863">
        <v>4</v>
      </c>
      <c r="J38" s="835" t="s">
        <v>361</v>
      </c>
      <c r="K38" s="820">
        <v>0</v>
      </c>
      <c r="L38" s="820"/>
      <c r="M38" s="820"/>
      <c r="N38" s="821"/>
    </row>
    <row r="39" spans="1:14" x14ac:dyDescent="0.2">
      <c r="B39" s="804" t="s">
        <v>357</v>
      </c>
      <c r="C39" s="811">
        <v>0</v>
      </c>
      <c r="D39" s="811">
        <v>0</v>
      </c>
      <c r="E39" s="811">
        <v>0</v>
      </c>
      <c r="F39" s="811">
        <v>0</v>
      </c>
      <c r="G39" s="811">
        <v>0</v>
      </c>
      <c r="H39" s="863">
        <v>0</v>
      </c>
      <c r="J39" s="845" t="s">
        <v>77</v>
      </c>
      <c r="K39" s="823">
        <f>C44/4</f>
        <v>0</v>
      </c>
      <c r="L39" s="823">
        <v>0</v>
      </c>
      <c r="M39" s="823"/>
      <c r="N39" s="824"/>
    </row>
    <row r="40" spans="1:14" x14ac:dyDescent="0.2">
      <c r="B40" s="804" t="s">
        <v>5</v>
      </c>
      <c r="C40" s="811">
        <v>7</v>
      </c>
      <c r="D40" s="811">
        <v>2</v>
      </c>
      <c r="E40" s="811">
        <v>7</v>
      </c>
      <c r="F40" s="811">
        <v>2</v>
      </c>
      <c r="G40" s="811">
        <v>7</v>
      </c>
      <c r="H40" s="863">
        <v>2</v>
      </c>
      <c r="J40" s="846" t="s">
        <v>78</v>
      </c>
      <c r="K40" s="823">
        <f>D44/4</f>
        <v>0</v>
      </c>
      <c r="L40" s="823">
        <f>E44/4</f>
        <v>0</v>
      </c>
      <c r="M40" s="823">
        <v>0</v>
      </c>
      <c r="N40" s="824"/>
    </row>
    <row r="41" spans="1:14" ht="17" thickBot="1" x14ac:dyDescent="0.25">
      <c r="B41" s="804" t="s">
        <v>24</v>
      </c>
      <c r="C41" s="863">
        <v>2</v>
      </c>
      <c r="D41" s="863">
        <v>0</v>
      </c>
      <c r="E41" s="863">
        <v>2</v>
      </c>
      <c r="F41" s="863">
        <v>1</v>
      </c>
      <c r="G41" s="863">
        <v>2</v>
      </c>
      <c r="H41" s="811">
        <v>1</v>
      </c>
      <c r="J41" s="847" t="s">
        <v>76</v>
      </c>
      <c r="K41" s="827">
        <f>F44/4</f>
        <v>0</v>
      </c>
      <c r="L41" s="827">
        <f t="shared" ref="L41:M41" si="2">G44/4</f>
        <v>0</v>
      </c>
      <c r="M41" s="827">
        <f t="shared" si="2"/>
        <v>0</v>
      </c>
      <c r="N41" s="842">
        <v>0</v>
      </c>
    </row>
    <row r="42" spans="1:14" x14ac:dyDescent="0.2">
      <c r="B42" s="804" t="s">
        <v>14</v>
      </c>
      <c r="C42" s="863">
        <v>0</v>
      </c>
      <c r="D42" s="863">
        <v>0</v>
      </c>
      <c r="E42" s="863">
        <v>0</v>
      </c>
      <c r="F42" s="863">
        <v>0</v>
      </c>
      <c r="G42" s="863">
        <v>0</v>
      </c>
      <c r="H42" s="811">
        <v>0</v>
      </c>
      <c r="J42" s="24"/>
      <c r="K42" s="760"/>
      <c r="L42" s="760"/>
      <c r="M42" s="760"/>
      <c r="N42" s="760"/>
    </row>
    <row r="43" spans="1:14" x14ac:dyDescent="0.2">
      <c r="B43" s="804" t="s">
        <v>8</v>
      </c>
      <c r="C43" s="863">
        <v>0</v>
      </c>
      <c r="D43" s="863">
        <v>1</v>
      </c>
      <c r="E43" s="863">
        <v>1</v>
      </c>
      <c r="F43" s="863">
        <v>2</v>
      </c>
      <c r="G43" s="863">
        <v>2</v>
      </c>
      <c r="H43" s="811">
        <v>1</v>
      </c>
      <c r="J43" s="24"/>
      <c r="K43" s="760"/>
      <c r="L43" s="760"/>
      <c r="M43" s="760"/>
      <c r="N43" s="760"/>
    </row>
    <row r="44" spans="1:14" x14ac:dyDescent="0.2">
      <c r="B44" s="961" t="s">
        <v>451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22">
        <v>0</v>
      </c>
      <c r="J44" s="24"/>
    </row>
    <row r="45" spans="1:14" x14ac:dyDescent="0.2">
      <c r="C45" s="37"/>
      <c r="D45" s="37"/>
      <c r="E45" s="37"/>
      <c r="F45" s="37"/>
      <c r="G45" s="37"/>
      <c r="J45" s="24"/>
    </row>
    <row r="46" spans="1:14" x14ac:dyDescent="0.2">
      <c r="C46" s="37"/>
      <c r="D46" s="37"/>
      <c r="E46" s="37"/>
      <c r="F46" s="37"/>
      <c r="G46" s="37"/>
      <c r="H46" s="37"/>
      <c r="J46" s="24"/>
    </row>
    <row r="47" spans="1:14" x14ac:dyDescent="0.2">
      <c r="C47" s="37"/>
      <c r="D47" s="37"/>
      <c r="E47" s="37"/>
      <c r="F47" s="37"/>
      <c r="G47" s="37"/>
      <c r="J47" s="24"/>
    </row>
    <row r="48" spans="1:14" x14ac:dyDescent="0.2">
      <c r="J48" s="24"/>
    </row>
    <row r="49" spans="10:10" x14ac:dyDescent="0.2">
      <c r="J49" s="24"/>
    </row>
    <row r="50" spans="10:10" x14ac:dyDescent="0.2">
      <c r="J50" s="24"/>
    </row>
    <row r="51" spans="10:10" x14ac:dyDescent="0.2">
      <c r="J51" s="24"/>
    </row>
    <row r="52" spans="10:10" x14ac:dyDescent="0.2">
      <c r="J52" s="24"/>
    </row>
    <row r="53" spans="10:10" x14ac:dyDescent="0.2">
      <c r="J53" s="24"/>
    </row>
    <row r="54" spans="10:10" x14ac:dyDescent="0.2">
      <c r="J54" s="24"/>
    </row>
    <row r="55" spans="10:10" x14ac:dyDescent="0.2">
      <c r="J55" s="24"/>
    </row>
    <row r="56" spans="10:10" x14ac:dyDescent="0.2">
      <c r="J56" s="24"/>
    </row>
    <row r="57" spans="10:10" x14ac:dyDescent="0.2">
      <c r="J57" s="24"/>
    </row>
    <row r="58" spans="10:10" x14ac:dyDescent="0.2">
      <c r="J58" s="24"/>
    </row>
    <row r="59" spans="10:10" x14ac:dyDescent="0.2">
      <c r="J59" s="24"/>
    </row>
    <row r="60" spans="10:10" x14ac:dyDescent="0.2">
      <c r="J60" s="24"/>
    </row>
    <row r="61" spans="10:10" x14ac:dyDescent="0.2">
      <c r="J61" s="24"/>
    </row>
    <row r="62" spans="10:10" x14ac:dyDescent="0.2">
      <c r="J62" s="24"/>
    </row>
    <row r="63" spans="10:10" x14ac:dyDescent="0.2">
      <c r="J63" s="24"/>
    </row>
    <row r="64" spans="10:10" x14ac:dyDescent="0.2">
      <c r="J64" s="24"/>
    </row>
    <row r="65" spans="10:10" x14ac:dyDescent="0.2">
      <c r="J65" s="24"/>
    </row>
    <row r="66" spans="10:10" x14ac:dyDescent="0.2">
      <c r="J66" s="24"/>
    </row>
    <row r="67" spans="10:10" x14ac:dyDescent="0.2">
      <c r="J67" s="24"/>
    </row>
    <row r="68" spans="10:10" x14ac:dyDescent="0.2">
      <c r="J68" s="24"/>
    </row>
    <row r="69" spans="10:10" x14ac:dyDescent="0.2">
      <c r="J69" s="24"/>
    </row>
    <row r="70" spans="10:10" x14ac:dyDescent="0.2">
      <c r="J70" s="24"/>
    </row>
    <row r="71" spans="10:10" x14ac:dyDescent="0.2">
      <c r="J71" s="24"/>
    </row>
    <row r="72" spans="10:10" x14ac:dyDescent="0.2">
      <c r="J72" s="24"/>
    </row>
    <row r="73" spans="10:10" x14ac:dyDescent="0.2">
      <c r="J73" s="24"/>
    </row>
    <row r="74" spans="10:10" x14ac:dyDescent="0.2">
      <c r="J74" s="24"/>
    </row>
  </sheetData>
  <mergeCells count="34">
    <mergeCell ref="C31:C32"/>
    <mergeCell ref="D33:E33"/>
    <mergeCell ref="F33:H33"/>
    <mergeCell ref="C10:C13"/>
    <mergeCell ref="C15:C17"/>
    <mergeCell ref="C29:C30"/>
    <mergeCell ref="F20:H20"/>
    <mergeCell ref="D20:E20"/>
    <mergeCell ref="D15:E17"/>
    <mergeCell ref="F10:H13"/>
    <mergeCell ref="F15:H17"/>
    <mergeCell ref="D10:E13"/>
    <mergeCell ref="D1:E1"/>
    <mergeCell ref="F1:H1"/>
    <mergeCell ref="C7:C9"/>
    <mergeCell ref="D7:E9"/>
    <mergeCell ref="F7:H9"/>
    <mergeCell ref="C3:C5"/>
    <mergeCell ref="D3:E5"/>
    <mergeCell ref="F3:H5"/>
    <mergeCell ref="D36:E36"/>
    <mergeCell ref="F36:H36"/>
    <mergeCell ref="D27:E27"/>
    <mergeCell ref="F27:H27"/>
    <mergeCell ref="D28:E28"/>
    <mergeCell ref="F28:H28"/>
    <mergeCell ref="D32:E32"/>
    <mergeCell ref="D29:E30"/>
    <mergeCell ref="F29:H30"/>
    <mergeCell ref="A31:A35"/>
    <mergeCell ref="A29:A30"/>
    <mergeCell ref="A10:A23"/>
    <mergeCell ref="A24:A28"/>
    <mergeCell ref="A3:A9"/>
  </mergeCells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6"/>
  <sheetViews>
    <sheetView workbookViewId="0">
      <selection activeCell="L2" sqref="L2:O2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5" style="1" bestFit="1" customWidth="1"/>
    <col min="4" max="4" width="9.83203125" style="1" bestFit="1" customWidth="1"/>
    <col min="5" max="5" width="9.6640625" style="1" bestFit="1" customWidth="1"/>
    <col min="6" max="6" width="7.83203125" customWidth="1"/>
    <col min="7" max="7" width="5.33203125" style="803" bestFit="1" customWidth="1"/>
    <col min="8" max="10" width="5.1640625" style="22" bestFit="1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</cols>
  <sheetData>
    <row r="1" spans="1:15" ht="21" thickTop="1" thickBot="1" x14ac:dyDescent="0.25">
      <c r="C1" s="309" t="s">
        <v>38</v>
      </c>
      <c r="D1" s="1135" t="s">
        <v>41</v>
      </c>
      <c r="E1" s="1136"/>
      <c r="G1" s="830" t="s">
        <v>215</v>
      </c>
      <c r="H1" s="816" t="s">
        <v>335</v>
      </c>
      <c r="I1" s="816" t="s">
        <v>38</v>
      </c>
      <c r="J1" s="841" t="s">
        <v>41</v>
      </c>
      <c r="L1" s="791" t="s">
        <v>443</v>
      </c>
      <c r="M1" s="791" t="s">
        <v>442</v>
      </c>
      <c r="N1" s="791" t="s">
        <v>444</v>
      </c>
      <c r="O1" s="791" t="s">
        <v>445</v>
      </c>
    </row>
    <row r="2" spans="1:15" ht="18" thickTop="1" thickBot="1" x14ac:dyDescent="0.25">
      <c r="C2" s="557" t="s">
        <v>130</v>
      </c>
      <c r="D2" s="558" t="s">
        <v>136</v>
      </c>
      <c r="E2" s="559" t="s">
        <v>137</v>
      </c>
      <c r="G2" s="831" t="s">
        <v>335</v>
      </c>
      <c r="H2" s="820">
        <v>0</v>
      </c>
      <c r="I2" s="820"/>
      <c r="J2" s="821"/>
      <c r="L2" s="907">
        <f>MIN(H3:H4,I4)</f>
        <v>4.878048780487805E-2</v>
      </c>
      <c r="M2" s="907">
        <f>MAX(H3:H4,I4)</f>
        <v>0.41463414634146339</v>
      </c>
      <c r="N2" s="907">
        <f>AVERAGE(H3:H4,I4)</f>
        <v>0.29268292682926828</v>
      </c>
      <c r="O2" s="907">
        <f>MEDIAN(H3:H4,I4)</f>
        <v>0.41463414634146339</v>
      </c>
    </row>
    <row r="3" spans="1:15" x14ac:dyDescent="0.2">
      <c r="A3" s="1029" t="s">
        <v>357</v>
      </c>
      <c r="B3" s="792" t="s">
        <v>22</v>
      </c>
      <c r="C3" s="242" t="s">
        <v>34</v>
      </c>
      <c r="D3" s="1026" t="s">
        <v>34</v>
      </c>
      <c r="E3" s="1028"/>
      <c r="G3" s="832" t="s">
        <v>38</v>
      </c>
      <c r="H3" s="822">
        <f>C38/41</f>
        <v>4.878048780487805E-2</v>
      </c>
      <c r="I3" s="823">
        <v>0</v>
      </c>
      <c r="J3" s="824"/>
      <c r="L3" s="907">
        <f>MIN(H8:H9,I9)</f>
        <v>0</v>
      </c>
      <c r="M3" s="907">
        <f>MAX(H8:H9,I9)</f>
        <v>0.1</v>
      </c>
      <c r="N3" s="907">
        <f>AVERAGE(H8:H9,I9)</f>
        <v>6.6666666666666666E-2</v>
      </c>
      <c r="O3" s="907">
        <f>MEDIAN(H8:H9,I9)</f>
        <v>0.1</v>
      </c>
    </row>
    <row r="4" spans="1:15" ht="17" thickBot="1" x14ac:dyDescent="0.25">
      <c r="A4" s="1030"/>
      <c r="B4" s="865" t="s">
        <v>0</v>
      </c>
      <c r="C4" s="451" t="s">
        <v>34</v>
      </c>
      <c r="D4" s="386" t="s">
        <v>33</v>
      </c>
      <c r="E4" s="415" t="s">
        <v>33</v>
      </c>
      <c r="G4" s="834" t="s">
        <v>41</v>
      </c>
      <c r="H4" s="827">
        <f>D38/41</f>
        <v>0.41463414634146339</v>
      </c>
      <c r="I4" s="827">
        <f>E38/41</f>
        <v>0.41463414634146339</v>
      </c>
      <c r="J4" s="842">
        <v>0</v>
      </c>
      <c r="L4" s="907">
        <f>MIN(H13:H14,I14)</f>
        <v>0.14285714285714285</v>
      </c>
      <c r="M4" s="907">
        <f>MAX(H13:H14,I14)</f>
        <v>0.42857142857142855</v>
      </c>
      <c r="N4" s="907">
        <f>AVERAGE(H13:H14,I14)</f>
        <v>0.33333333333333331</v>
      </c>
      <c r="O4" s="907">
        <f>MEDIAN(H13:H14,I14)</f>
        <v>0.42857142857142855</v>
      </c>
    </row>
    <row r="5" spans="1:15" ht="17" thickBot="1" x14ac:dyDescent="0.25">
      <c r="A5" s="1030"/>
      <c r="B5" s="865" t="s">
        <v>1</v>
      </c>
      <c r="C5" s="451"/>
      <c r="D5" s="386"/>
      <c r="E5" s="415"/>
      <c r="G5" s="55"/>
      <c r="H5" s="823"/>
      <c r="I5" s="823"/>
      <c r="J5" s="823"/>
      <c r="L5" s="907">
        <f>MIN(H18:H19,I19)</f>
        <v>0</v>
      </c>
      <c r="M5" s="907">
        <f>MAX(H18:H19,I19)</f>
        <v>0.6</v>
      </c>
      <c r="N5" s="907">
        <f>AVERAGE(H18:H19,I19)</f>
        <v>0.39999999999999997</v>
      </c>
      <c r="O5" s="907">
        <f>MEDIAN(H18:H19,I19)</f>
        <v>0.6</v>
      </c>
    </row>
    <row r="6" spans="1:15" ht="17" thickBot="1" x14ac:dyDescent="0.25">
      <c r="A6" s="1030"/>
      <c r="B6" s="865" t="s">
        <v>2</v>
      </c>
      <c r="C6" s="451"/>
      <c r="D6" s="386"/>
      <c r="E6" s="415"/>
      <c r="G6" s="830" t="s">
        <v>339</v>
      </c>
      <c r="H6" s="816" t="s">
        <v>335</v>
      </c>
      <c r="I6" s="816" t="s">
        <v>38</v>
      </c>
      <c r="J6" s="841" t="s">
        <v>41</v>
      </c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</row>
    <row r="7" spans="1:15" x14ac:dyDescent="0.2">
      <c r="A7" s="1030"/>
      <c r="B7" s="865" t="s">
        <v>3</v>
      </c>
      <c r="C7" s="451" t="s">
        <v>34</v>
      </c>
      <c r="D7" s="1021" t="s">
        <v>34</v>
      </c>
      <c r="E7" s="1022"/>
      <c r="G7" s="831" t="s">
        <v>335</v>
      </c>
      <c r="H7" s="820">
        <v>0</v>
      </c>
      <c r="I7" s="820"/>
      <c r="J7" s="821"/>
      <c r="L7" s="907">
        <f>MIN(H28:H29,I29)</f>
        <v>0</v>
      </c>
      <c r="M7" s="907">
        <f>MAX(H28:H29,I29)</f>
        <v>0.6</v>
      </c>
      <c r="N7" s="907">
        <f>AVERAGE(H28:H29,I29)</f>
        <v>0.39999999999999997</v>
      </c>
      <c r="O7" s="907">
        <f>MEDIAN(H28:H29,I29)</f>
        <v>0.6</v>
      </c>
    </row>
    <row r="8" spans="1:15" x14ac:dyDescent="0.2">
      <c r="A8" s="1030"/>
      <c r="B8" s="796" t="s">
        <v>4</v>
      </c>
      <c r="C8" s="451"/>
      <c r="D8" s="386"/>
      <c r="E8" s="415"/>
      <c r="G8" s="832" t="s">
        <v>38</v>
      </c>
      <c r="H8" s="822">
        <f>C39/10</f>
        <v>0</v>
      </c>
      <c r="I8" s="823">
        <v>0</v>
      </c>
      <c r="J8" s="824"/>
      <c r="L8" s="907">
        <f>MIN(H33:H34,I34)</f>
        <v>0</v>
      </c>
      <c r="M8" s="907">
        <f>MAX(H33:H34,I34)</f>
        <v>0.8</v>
      </c>
      <c r="N8" s="907">
        <f>AVERAGE(H33:H34,I34)</f>
        <v>0.53333333333333333</v>
      </c>
      <c r="O8" s="907">
        <f>MEDIAN(H33:H34,I34)</f>
        <v>0.8</v>
      </c>
    </row>
    <row r="9" spans="1:15" ht="17" thickBot="1" x14ac:dyDescent="0.25">
      <c r="A9" s="1031"/>
      <c r="B9" s="793" t="s">
        <v>123</v>
      </c>
      <c r="C9" s="451" t="s">
        <v>34</v>
      </c>
      <c r="D9" s="1023" t="s">
        <v>34</v>
      </c>
      <c r="E9" s="1025"/>
      <c r="F9" s="11"/>
      <c r="G9" s="834" t="s">
        <v>41</v>
      </c>
      <c r="H9" s="827">
        <f>D39/10</f>
        <v>0.1</v>
      </c>
      <c r="I9" s="827">
        <f>E39/10</f>
        <v>0.1</v>
      </c>
      <c r="J9" s="842">
        <v>0</v>
      </c>
    </row>
    <row r="10" spans="1:15" ht="17" thickBot="1" x14ac:dyDescent="0.25">
      <c r="A10" s="1029" t="s">
        <v>5</v>
      </c>
      <c r="B10" s="771" t="s">
        <v>6</v>
      </c>
      <c r="C10" s="1035" t="s">
        <v>34</v>
      </c>
      <c r="D10" s="1026" t="s">
        <v>34</v>
      </c>
      <c r="E10" s="1028"/>
      <c r="F10" s="11"/>
      <c r="G10" s="869"/>
      <c r="H10" s="823"/>
      <c r="I10" s="823"/>
      <c r="J10" s="823"/>
    </row>
    <row r="11" spans="1:15" ht="17" thickBot="1" x14ac:dyDescent="0.25">
      <c r="A11" s="1030"/>
      <c r="B11" s="733" t="s">
        <v>7</v>
      </c>
      <c r="C11" s="1036"/>
      <c r="D11" s="1021"/>
      <c r="E11" s="1022"/>
      <c r="F11" s="11"/>
      <c r="G11" s="830" t="s">
        <v>337</v>
      </c>
      <c r="H11" s="816" t="s">
        <v>335</v>
      </c>
      <c r="I11" s="816" t="s">
        <v>38</v>
      </c>
      <c r="J11" s="841" t="s">
        <v>41</v>
      </c>
    </row>
    <row r="12" spans="1:15" x14ac:dyDescent="0.2">
      <c r="A12" s="1030"/>
      <c r="B12" s="733" t="s">
        <v>16</v>
      </c>
      <c r="C12" s="1036"/>
      <c r="D12" s="1021"/>
      <c r="E12" s="1022"/>
      <c r="F12" s="11"/>
      <c r="G12" s="831" t="s">
        <v>335</v>
      </c>
      <c r="H12" s="820">
        <v>0</v>
      </c>
      <c r="I12" s="820"/>
      <c r="J12" s="821"/>
    </row>
    <row r="13" spans="1:15" x14ac:dyDescent="0.2">
      <c r="A13" s="1030"/>
      <c r="B13" s="733" t="s">
        <v>26</v>
      </c>
      <c r="C13" s="1036"/>
      <c r="D13" s="121" t="s">
        <v>33</v>
      </c>
      <c r="E13" s="415" t="s">
        <v>33</v>
      </c>
      <c r="G13" s="832" t="s">
        <v>38</v>
      </c>
      <c r="H13" s="822">
        <f>C40/14</f>
        <v>0.14285714285714285</v>
      </c>
      <c r="I13" s="823">
        <v>0</v>
      </c>
      <c r="J13" s="824"/>
    </row>
    <row r="14" spans="1:15" ht="17" thickBot="1" x14ac:dyDescent="0.25">
      <c r="A14" s="1030"/>
      <c r="B14" s="733" t="s">
        <v>316</v>
      </c>
      <c r="C14" s="653" t="s">
        <v>34</v>
      </c>
      <c r="D14" s="669" t="s">
        <v>33</v>
      </c>
      <c r="E14" s="663" t="s">
        <v>33</v>
      </c>
      <c r="G14" s="834" t="s">
        <v>41</v>
      </c>
      <c r="H14" s="827">
        <f>D40/14</f>
        <v>0.42857142857142855</v>
      </c>
      <c r="I14" s="827">
        <f>E40/14</f>
        <v>0.42857142857142855</v>
      </c>
      <c r="J14" s="842">
        <v>0</v>
      </c>
    </row>
    <row r="15" spans="1:15" ht="17" thickBot="1" x14ac:dyDescent="0.25">
      <c r="A15" s="1030"/>
      <c r="B15" s="733" t="s">
        <v>17</v>
      </c>
      <c r="C15" s="672"/>
      <c r="D15" s="121" t="s">
        <v>188</v>
      </c>
      <c r="E15" s="415" t="s">
        <v>188</v>
      </c>
      <c r="G15" s="869"/>
      <c r="H15" s="823"/>
      <c r="I15" s="823"/>
      <c r="J15" s="823"/>
    </row>
    <row r="16" spans="1:15" ht="17" thickBot="1" x14ac:dyDescent="0.25">
      <c r="A16" s="1030"/>
      <c r="B16" s="733" t="s">
        <v>253</v>
      </c>
      <c r="C16" s="630" t="s">
        <v>34</v>
      </c>
      <c r="D16" s="1021" t="s">
        <v>34</v>
      </c>
      <c r="E16" s="1022"/>
      <c r="G16" s="830" t="s">
        <v>336</v>
      </c>
      <c r="H16" s="816" t="s">
        <v>335</v>
      </c>
      <c r="I16" s="816" t="s">
        <v>38</v>
      </c>
      <c r="J16" s="841" t="s">
        <v>41</v>
      </c>
    </row>
    <row r="17" spans="1:10" x14ac:dyDescent="0.2">
      <c r="A17" s="1030"/>
      <c r="B17" s="733" t="s">
        <v>254</v>
      </c>
      <c r="C17" s="630" t="s">
        <v>34</v>
      </c>
      <c r="D17" s="121" t="s">
        <v>33</v>
      </c>
      <c r="E17" s="415" t="s">
        <v>33</v>
      </c>
      <c r="G17" s="831" t="s">
        <v>335</v>
      </c>
      <c r="H17" s="820">
        <v>0</v>
      </c>
      <c r="I17" s="820"/>
      <c r="J17" s="821"/>
    </row>
    <row r="18" spans="1:10" x14ac:dyDescent="0.2">
      <c r="A18" s="1030"/>
      <c r="B18" s="733" t="s">
        <v>98</v>
      </c>
      <c r="C18" s="132"/>
      <c r="D18" s="386"/>
      <c r="E18" s="415"/>
      <c r="G18" s="832" t="s">
        <v>38</v>
      </c>
      <c r="H18" s="822">
        <f>C41/5</f>
        <v>0</v>
      </c>
      <c r="I18" s="823">
        <v>0</v>
      </c>
      <c r="J18" s="824"/>
    </row>
    <row r="19" spans="1:10" ht="17" thickBot="1" x14ac:dyDescent="0.25">
      <c r="A19" s="1030"/>
      <c r="B19" s="733" t="s">
        <v>99</v>
      </c>
      <c r="C19" s="132"/>
      <c r="D19" s="386"/>
      <c r="E19" s="415"/>
      <c r="G19" s="834" t="s">
        <v>41</v>
      </c>
      <c r="H19" s="827">
        <f>D41/5</f>
        <v>0.6</v>
      </c>
      <c r="I19" s="827">
        <f>E41/5</f>
        <v>0.6</v>
      </c>
      <c r="J19" s="842">
        <v>0</v>
      </c>
    </row>
    <row r="20" spans="1:10" ht="17" thickBot="1" x14ac:dyDescent="0.25">
      <c r="A20" s="1030"/>
      <c r="B20" s="734" t="s">
        <v>23</v>
      </c>
      <c r="C20" s="132" t="s">
        <v>34</v>
      </c>
      <c r="D20" s="1023" t="s">
        <v>34</v>
      </c>
      <c r="E20" s="1025"/>
      <c r="G20" s="869"/>
      <c r="H20" s="823"/>
      <c r="I20" s="823"/>
      <c r="J20" s="823"/>
    </row>
    <row r="21" spans="1:10" ht="17" thickBot="1" x14ac:dyDescent="0.25">
      <c r="A21" s="1030"/>
      <c r="B21" s="732" t="s">
        <v>10</v>
      </c>
      <c r="C21" s="452" t="s">
        <v>34</v>
      </c>
      <c r="D21" s="1026" t="s">
        <v>34</v>
      </c>
      <c r="E21" s="1028"/>
      <c r="G21" s="835" t="s">
        <v>334</v>
      </c>
      <c r="H21" s="816" t="s">
        <v>335</v>
      </c>
      <c r="I21" s="816" t="s">
        <v>38</v>
      </c>
      <c r="J21" s="841" t="s">
        <v>41</v>
      </c>
    </row>
    <row r="22" spans="1:10" x14ac:dyDescent="0.2">
      <c r="A22" s="1030"/>
      <c r="B22" s="736" t="s">
        <v>11</v>
      </c>
      <c r="C22" s="451"/>
      <c r="D22" s="386"/>
      <c r="E22" s="415"/>
      <c r="G22" s="831" t="s">
        <v>335</v>
      </c>
      <c r="H22" s="820">
        <v>0</v>
      </c>
      <c r="I22" s="820"/>
      <c r="J22" s="821"/>
    </row>
    <row r="23" spans="1:10" ht="17" thickBot="1" x14ac:dyDescent="0.25">
      <c r="A23" s="1031"/>
      <c r="B23" s="734" t="s">
        <v>18</v>
      </c>
      <c r="C23" s="453"/>
      <c r="D23" s="389"/>
      <c r="E23" s="416"/>
      <c r="F23" s="2"/>
      <c r="G23" s="832" t="s">
        <v>38</v>
      </c>
      <c r="H23" s="823">
        <f>C42/2</f>
        <v>0</v>
      </c>
      <c r="I23" s="823">
        <v>0</v>
      </c>
      <c r="J23" s="824"/>
    </row>
    <row r="24" spans="1:10" ht="17" thickBot="1" x14ac:dyDescent="0.25">
      <c r="A24" s="1032" t="s">
        <v>24</v>
      </c>
      <c r="B24" s="4" t="s">
        <v>100</v>
      </c>
      <c r="C24" s="451"/>
      <c r="D24" s="386"/>
      <c r="E24" s="415"/>
      <c r="F24" s="2"/>
      <c r="G24" s="834" t="s">
        <v>41</v>
      </c>
      <c r="H24" s="827">
        <f>D42/2</f>
        <v>0</v>
      </c>
      <c r="I24" s="827">
        <f>E42/2</f>
        <v>0</v>
      </c>
      <c r="J24" s="842">
        <v>0</v>
      </c>
    </row>
    <row r="25" spans="1:10" ht="17" customHeight="1" thickBot="1" x14ac:dyDescent="0.25">
      <c r="A25" s="1034"/>
      <c r="B25" s="7" t="s">
        <v>27</v>
      </c>
      <c r="C25" s="451" t="s">
        <v>34</v>
      </c>
      <c r="D25" s="386" t="s">
        <v>33</v>
      </c>
      <c r="E25" s="415" t="s">
        <v>33</v>
      </c>
      <c r="F25" s="2"/>
      <c r="G25" s="55"/>
      <c r="H25" s="823"/>
      <c r="I25" s="823"/>
      <c r="J25" s="823"/>
    </row>
    <row r="26" spans="1:10" ht="17" thickBot="1" x14ac:dyDescent="0.25">
      <c r="A26" s="1034"/>
      <c r="B26" s="794" t="s">
        <v>101</v>
      </c>
      <c r="C26" s="454"/>
      <c r="D26" s="386"/>
      <c r="E26" s="415"/>
      <c r="G26" s="830" t="s">
        <v>338</v>
      </c>
      <c r="H26" s="816" t="s">
        <v>335</v>
      </c>
      <c r="I26" s="816" t="s">
        <v>38</v>
      </c>
      <c r="J26" s="841" t="s">
        <v>41</v>
      </c>
    </row>
    <row r="27" spans="1:10" ht="17" thickBot="1" x14ac:dyDescent="0.25">
      <c r="A27" s="1034"/>
      <c r="B27" s="795" t="s">
        <v>12</v>
      </c>
      <c r="C27" s="1035" t="s">
        <v>34</v>
      </c>
      <c r="D27" s="562" t="s">
        <v>33</v>
      </c>
      <c r="E27" s="561" t="s">
        <v>33</v>
      </c>
      <c r="F27" s="3"/>
      <c r="G27" s="831" t="s">
        <v>335</v>
      </c>
      <c r="H27" s="820">
        <v>0</v>
      </c>
      <c r="I27" s="820"/>
      <c r="J27" s="821"/>
    </row>
    <row r="28" spans="1:10" ht="17" thickBot="1" x14ac:dyDescent="0.25">
      <c r="A28" s="1034"/>
      <c r="B28" s="800" t="s">
        <v>25</v>
      </c>
      <c r="C28" s="1037"/>
      <c r="D28" s="560" t="s">
        <v>106</v>
      </c>
      <c r="E28" s="416" t="s">
        <v>106</v>
      </c>
      <c r="G28" s="832" t="s">
        <v>38</v>
      </c>
      <c r="H28" s="822">
        <f>C43/5</f>
        <v>0</v>
      </c>
      <c r="I28" s="823">
        <v>0</v>
      </c>
      <c r="J28" s="824"/>
    </row>
    <row r="29" spans="1:10" ht="17" thickBot="1" x14ac:dyDescent="0.25">
      <c r="A29" s="1032" t="s">
        <v>14</v>
      </c>
      <c r="B29" s="797" t="s">
        <v>14</v>
      </c>
      <c r="C29" s="1036" t="s">
        <v>34</v>
      </c>
      <c r="D29" s="1021" t="s">
        <v>34</v>
      </c>
      <c r="E29" s="1022"/>
      <c r="G29" s="834" t="s">
        <v>41</v>
      </c>
      <c r="H29" s="827">
        <f>D43/5</f>
        <v>0.6</v>
      </c>
      <c r="I29" s="827">
        <f>E43/5</f>
        <v>0.6</v>
      </c>
      <c r="J29" s="842">
        <v>0</v>
      </c>
    </row>
    <row r="30" spans="1:10" ht="17" thickBot="1" x14ac:dyDescent="0.25">
      <c r="A30" s="1033"/>
      <c r="B30" s="798" t="s">
        <v>15</v>
      </c>
      <c r="C30" s="1036"/>
      <c r="D30" s="1023"/>
      <c r="E30" s="1025"/>
      <c r="G30" s="55"/>
      <c r="H30" s="823"/>
      <c r="I30" s="823"/>
      <c r="J30" s="823"/>
    </row>
    <row r="31" spans="1:10" ht="17" thickBot="1" x14ac:dyDescent="0.25">
      <c r="A31" s="1029" t="s">
        <v>8</v>
      </c>
      <c r="B31" s="731" t="s">
        <v>9</v>
      </c>
      <c r="C31" s="242" t="s">
        <v>34</v>
      </c>
      <c r="D31" s="386" t="s">
        <v>33</v>
      </c>
      <c r="E31" s="415" t="s">
        <v>33</v>
      </c>
      <c r="G31" s="835" t="s">
        <v>342</v>
      </c>
      <c r="H31" s="816" t="s">
        <v>335</v>
      </c>
      <c r="I31" s="816" t="s">
        <v>38</v>
      </c>
      <c r="J31" s="841" t="s">
        <v>41</v>
      </c>
    </row>
    <row r="32" spans="1:10" x14ac:dyDescent="0.2">
      <c r="A32" s="1030"/>
      <c r="B32" s="731" t="s">
        <v>19</v>
      </c>
      <c r="C32" s="451"/>
      <c r="D32" s="386"/>
      <c r="E32" s="415"/>
      <c r="G32" s="831" t="s">
        <v>335</v>
      </c>
      <c r="H32" s="820">
        <v>0</v>
      </c>
      <c r="I32" s="820"/>
      <c r="J32" s="821"/>
    </row>
    <row r="33" spans="1:15" x14ac:dyDescent="0.2">
      <c r="A33" s="1030"/>
      <c r="B33" s="47" t="s">
        <v>20</v>
      </c>
      <c r="C33" s="132" t="s">
        <v>34</v>
      </c>
      <c r="D33" s="418" t="s">
        <v>33</v>
      </c>
      <c r="E33" s="380" t="s">
        <v>33</v>
      </c>
      <c r="G33" s="832" t="s">
        <v>38</v>
      </c>
      <c r="H33" s="823">
        <f>C44/5</f>
        <v>0</v>
      </c>
      <c r="I33" s="823">
        <v>0</v>
      </c>
      <c r="J33" s="824"/>
    </row>
    <row r="34" spans="1:15" ht="17" thickBot="1" x14ac:dyDescent="0.25">
      <c r="A34" s="1030"/>
      <c r="B34" s="7" t="s">
        <v>21</v>
      </c>
      <c r="C34" s="451"/>
      <c r="D34" s="386"/>
      <c r="E34" s="415"/>
      <c r="G34" s="834" t="s">
        <v>41</v>
      </c>
      <c r="H34" s="827">
        <f>D44/5</f>
        <v>0.8</v>
      </c>
      <c r="I34" s="827">
        <f>E44/5</f>
        <v>0.8</v>
      </c>
      <c r="J34" s="842">
        <v>0</v>
      </c>
    </row>
    <row r="35" spans="1:15" ht="17" thickBot="1" x14ac:dyDescent="0.25">
      <c r="A35" s="1031"/>
      <c r="B35" s="8" t="s">
        <v>13</v>
      </c>
      <c r="C35" s="454" t="s">
        <v>34</v>
      </c>
      <c r="D35" s="389" t="s">
        <v>33</v>
      </c>
      <c r="E35" s="416" t="s">
        <v>33</v>
      </c>
      <c r="G35" s="68"/>
      <c r="H35" s="760"/>
      <c r="I35" s="760"/>
      <c r="J35" s="760"/>
    </row>
    <row r="36" spans="1:15" ht="21" thickTop="1" thickBot="1" x14ac:dyDescent="0.25">
      <c r="A36" s="799"/>
      <c r="C36" s="226" t="s">
        <v>38</v>
      </c>
      <c r="D36" s="1137" t="s">
        <v>41</v>
      </c>
      <c r="E36" s="1138"/>
      <c r="G36" s="55"/>
      <c r="H36" s="839"/>
      <c r="I36" s="839"/>
      <c r="J36" s="839"/>
    </row>
    <row r="37" spans="1:15" x14ac:dyDescent="0.2">
      <c r="C37" s="353"/>
      <c r="D37" s="353"/>
      <c r="E37" s="353"/>
      <c r="G37" s="55"/>
      <c r="H37" s="840"/>
      <c r="I37" s="840"/>
      <c r="J37" s="840"/>
    </row>
    <row r="38" spans="1:15" x14ac:dyDescent="0.2">
      <c r="B38" s="804" t="s">
        <v>215</v>
      </c>
      <c r="C38" s="863">
        <v>2</v>
      </c>
      <c r="D38" s="863">
        <v>17</v>
      </c>
      <c r="E38" s="863">
        <v>17</v>
      </c>
      <c r="G38" s="843"/>
      <c r="H38" s="823"/>
      <c r="I38" s="823"/>
      <c r="J38" s="823"/>
    </row>
    <row r="39" spans="1:15" x14ac:dyDescent="0.2">
      <c r="B39" s="804" t="s">
        <v>357</v>
      </c>
      <c r="C39" s="863">
        <v>0</v>
      </c>
      <c r="D39" s="863">
        <v>1</v>
      </c>
      <c r="E39" s="863">
        <v>1</v>
      </c>
      <c r="G39" s="55"/>
      <c r="H39" s="823"/>
      <c r="I39" s="823"/>
      <c r="J39" s="823"/>
    </row>
    <row r="40" spans="1:15" x14ac:dyDescent="0.2">
      <c r="B40" s="804" t="s">
        <v>5</v>
      </c>
      <c r="C40" s="863">
        <v>2</v>
      </c>
      <c r="D40" s="863">
        <v>6</v>
      </c>
      <c r="E40" s="863">
        <v>6</v>
      </c>
      <c r="G40" s="55"/>
      <c r="H40" s="823"/>
      <c r="I40" s="823"/>
      <c r="J40" s="823"/>
    </row>
    <row r="41" spans="1:15" x14ac:dyDescent="0.2">
      <c r="B41" s="804" t="s">
        <v>24</v>
      </c>
      <c r="C41" s="863">
        <v>0</v>
      </c>
      <c r="D41" s="863">
        <v>3</v>
      </c>
      <c r="E41" s="863">
        <v>3</v>
      </c>
      <c r="F41" s="17"/>
      <c r="G41" s="55"/>
      <c r="H41" s="823"/>
      <c r="I41" s="823"/>
      <c r="J41" s="823"/>
      <c r="N41" s="17"/>
      <c r="O41" s="17"/>
    </row>
    <row r="42" spans="1:15" x14ac:dyDescent="0.2">
      <c r="B42" s="804" t="s">
        <v>14</v>
      </c>
      <c r="C42" s="863">
        <v>0</v>
      </c>
      <c r="D42" s="863">
        <v>0</v>
      </c>
      <c r="E42" s="863">
        <v>0</v>
      </c>
      <c r="F42" s="17"/>
      <c r="G42" s="24"/>
      <c r="H42" s="760"/>
      <c r="I42" s="760"/>
      <c r="J42" s="760"/>
      <c r="N42" s="17"/>
      <c r="O42" s="17"/>
    </row>
    <row r="43" spans="1:15" x14ac:dyDescent="0.2">
      <c r="B43" s="804" t="s">
        <v>8</v>
      </c>
      <c r="C43" s="863">
        <v>0</v>
      </c>
      <c r="D43" s="863">
        <v>3</v>
      </c>
      <c r="E43" s="863">
        <v>3</v>
      </c>
      <c r="G43" s="24"/>
    </row>
    <row r="44" spans="1:15" x14ac:dyDescent="0.2">
      <c r="B44" s="961" t="s">
        <v>451</v>
      </c>
      <c r="C44" s="37">
        <v>0</v>
      </c>
      <c r="D44" s="37">
        <v>4</v>
      </c>
      <c r="E44" s="37">
        <v>4</v>
      </c>
      <c r="G44" s="24"/>
    </row>
    <row r="45" spans="1:15" x14ac:dyDescent="0.2">
      <c r="C45" s="37"/>
      <c r="D45" s="37"/>
      <c r="E45" s="37"/>
      <c r="G45" s="24"/>
    </row>
    <row r="46" spans="1:15" x14ac:dyDescent="0.2">
      <c r="C46" s="353"/>
      <c r="D46" s="353"/>
      <c r="E46" s="353"/>
      <c r="G46" s="24"/>
    </row>
    <row r="47" spans="1:15" x14ac:dyDescent="0.2">
      <c r="C47" s="353"/>
      <c r="D47" s="353"/>
      <c r="E47" s="353"/>
      <c r="G47" s="24"/>
    </row>
    <row r="48" spans="1:15" x14ac:dyDescent="0.2">
      <c r="C48" s="353"/>
      <c r="D48" s="353"/>
      <c r="E48" s="353"/>
      <c r="G48" s="24"/>
    </row>
    <row r="49" spans="3:7" x14ac:dyDescent="0.2">
      <c r="C49" s="353"/>
      <c r="D49" s="353"/>
      <c r="E49" s="353"/>
      <c r="G49" s="24"/>
    </row>
    <row r="50" spans="3:7" x14ac:dyDescent="0.2">
      <c r="C50" s="353"/>
      <c r="D50" s="353"/>
      <c r="E50" s="353"/>
      <c r="G50" s="24"/>
    </row>
    <row r="51" spans="3:7" x14ac:dyDescent="0.2">
      <c r="C51" s="353"/>
      <c r="D51" s="353"/>
      <c r="E51" s="353"/>
      <c r="G51" s="24"/>
    </row>
    <row r="52" spans="3:7" x14ac:dyDescent="0.2">
      <c r="C52" s="353"/>
      <c r="D52" s="353"/>
      <c r="E52" s="353"/>
      <c r="G52" s="24"/>
    </row>
    <row r="53" spans="3:7" x14ac:dyDescent="0.2">
      <c r="C53" s="353"/>
      <c r="D53" s="353"/>
      <c r="E53" s="353"/>
      <c r="G53" s="24"/>
    </row>
    <row r="54" spans="3:7" x14ac:dyDescent="0.2">
      <c r="C54" s="353"/>
      <c r="D54" s="353"/>
      <c r="E54" s="353"/>
      <c r="G54" s="24"/>
    </row>
    <row r="55" spans="3:7" x14ac:dyDescent="0.2">
      <c r="C55" s="353"/>
      <c r="D55" s="353"/>
      <c r="E55" s="353"/>
      <c r="G55" s="24"/>
    </row>
    <row r="56" spans="3:7" x14ac:dyDescent="0.2">
      <c r="C56" s="353"/>
      <c r="D56" s="353"/>
      <c r="E56" s="353"/>
      <c r="G56" s="24"/>
    </row>
    <row r="57" spans="3:7" x14ac:dyDescent="0.2">
      <c r="C57" s="353"/>
      <c r="D57" s="353"/>
      <c r="E57" s="353"/>
      <c r="G57" s="24"/>
    </row>
    <row r="58" spans="3:7" x14ac:dyDescent="0.2">
      <c r="C58" s="353"/>
      <c r="D58" s="353"/>
      <c r="E58" s="353"/>
      <c r="G58" s="24"/>
    </row>
    <row r="59" spans="3:7" x14ac:dyDescent="0.2">
      <c r="C59" s="353"/>
      <c r="D59" s="353"/>
      <c r="E59" s="353"/>
      <c r="G59" s="24"/>
    </row>
    <row r="60" spans="3:7" x14ac:dyDescent="0.2">
      <c r="C60" s="353"/>
      <c r="D60" s="353"/>
      <c r="E60" s="353"/>
      <c r="G60" s="24"/>
    </row>
    <row r="61" spans="3:7" x14ac:dyDescent="0.2">
      <c r="C61" s="353"/>
      <c r="D61" s="353"/>
      <c r="E61" s="353"/>
      <c r="G61" s="24"/>
    </row>
    <row r="62" spans="3:7" x14ac:dyDescent="0.2">
      <c r="C62" s="353"/>
      <c r="D62" s="353"/>
      <c r="E62" s="353"/>
      <c r="G62" s="24"/>
    </row>
    <row r="63" spans="3:7" x14ac:dyDescent="0.2">
      <c r="C63" s="353"/>
      <c r="D63" s="353"/>
      <c r="E63" s="353"/>
      <c r="G63" s="24"/>
    </row>
    <row r="64" spans="3:7" x14ac:dyDescent="0.2">
      <c r="C64" s="353"/>
      <c r="D64" s="353"/>
      <c r="E64" s="353"/>
      <c r="G64" s="24"/>
    </row>
    <row r="65" spans="3:7" x14ac:dyDescent="0.2">
      <c r="C65" s="353"/>
      <c r="D65" s="353"/>
      <c r="E65" s="353"/>
      <c r="G65" s="24"/>
    </row>
    <row r="66" spans="3:7" x14ac:dyDescent="0.2">
      <c r="C66" s="353"/>
      <c r="D66" s="353"/>
      <c r="E66" s="353"/>
      <c r="G66" s="24"/>
    </row>
    <row r="67" spans="3:7" x14ac:dyDescent="0.2">
      <c r="C67" s="353"/>
      <c r="D67" s="353"/>
      <c r="E67" s="353"/>
      <c r="G67" s="24"/>
    </row>
    <row r="68" spans="3:7" x14ac:dyDescent="0.2">
      <c r="C68" s="353"/>
      <c r="D68" s="353"/>
      <c r="E68" s="353"/>
      <c r="G68" s="24"/>
    </row>
    <row r="69" spans="3:7" x14ac:dyDescent="0.2">
      <c r="C69" s="353"/>
      <c r="D69" s="353"/>
      <c r="E69" s="353"/>
      <c r="G69" s="24"/>
    </row>
    <row r="70" spans="3:7" x14ac:dyDescent="0.2">
      <c r="C70" s="353"/>
      <c r="D70" s="353"/>
      <c r="E70" s="353"/>
      <c r="G70" s="24"/>
    </row>
    <row r="71" spans="3:7" x14ac:dyDescent="0.2">
      <c r="C71" s="353"/>
      <c r="D71" s="353"/>
      <c r="E71" s="353"/>
      <c r="G71" s="24"/>
    </row>
    <row r="72" spans="3:7" x14ac:dyDescent="0.2">
      <c r="C72" s="353"/>
      <c r="D72" s="353"/>
      <c r="E72" s="353"/>
      <c r="G72" s="24"/>
    </row>
    <row r="73" spans="3:7" x14ac:dyDescent="0.2">
      <c r="C73" s="353"/>
      <c r="D73" s="353"/>
      <c r="E73" s="353"/>
      <c r="G73" s="24"/>
    </row>
    <row r="74" spans="3:7" x14ac:dyDescent="0.2">
      <c r="C74" s="353"/>
      <c r="D74" s="353"/>
      <c r="E74" s="353"/>
      <c r="G74" s="24"/>
    </row>
    <row r="75" spans="3:7" x14ac:dyDescent="0.2">
      <c r="C75" s="353"/>
      <c r="D75" s="353"/>
      <c r="E75" s="353"/>
    </row>
    <row r="76" spans="3:7" x14ac:dyDescent="0.2">
      <c r="C76" s="353"/>
      <c r="D76" s="353"/>
      <c r="E76" s="353"/>
    </row>
    <row r="77" spans="3:7" x14ac:dyDescent="0.2">
      <c r="C77" s="353"/>
      <c r="D77" s="353"/>
      <c r="E77" s="353"/>
    </row>
    <row r="78" spans="3:7" x14ac:dyDescent="0.2">
      <c r="C78" s="353"/>
      <c r="D78" s="353"/>
      <c r="E78" s="353"/>
    </row>
    <row r="79" spans="3:7" x14ac:dyDescent="0.2">
      <c r="C79" s="353"/>
      <c r="D79" s="353"/>
      <c r="E79" s="353"/>
    </row>
    <row r="80" spans="3:7" x14ac:dyDescent="0.2">
      <c r="C80" s="353"/>
      <c r="D80" s="353"/>
      <c r="E80" s="353"/>
    </row>
    <row r="81" spans="3:5" x14ac:dyDescent="0.2">
      <c r="C81" s="353"/>
      <c r="D81" s="353"/>
      <c r="E81" s="353"/>
    </row>
    <row r="82" spans="3:5" x14ac:dyDescent="0.2">
      <c r="C82" s="353"/>
      <c r="D82" s="353"/>
      <c r="E82" s="353"/>
    </row>
    <row r="83" spans="3:5" x14ac:dyDescent="0.2">
      <c r="C83" s="353"/>
      <c r="D83" s="353"/>
      <c r="E83" s="353"/>
    </row>
    <row r="84" spans="3:5" x14ac:dyDescent="0.2">
      <c r="C84" s="353"/>
      <c r="D84" s="353"/>
      <c r="E84" s="353"/>
    </row>
    <row r="85" spans="3:5" x14ac:dyDescent="0.2">
      <c r="C85" s="353"/>
      <c r="D85" s="353"/>
      <c r="E85" s="353"/>
    </row>
    <row r="86" spans="3:5" x14ac:dyDescent="0.2">
      <c r="C86" s="353"/>
      <c r="D86" s="353"/>
      <c r="E86" s="353"/>
    </row>
    <row r="87" spans="3:5" x14ac:dyDescent="0.2">
      <c r="C87" s="353"/>
      <c r="D87" s="353"/>
      <c r="E87" s="353"/>
    </row>
    <row r="88" spans="3:5" x14ac:dyDescent="0.2">
      <c r="C88" s="353"/>
      <c r="D88" s="353"/>
      <c r="E88" s="353"/>
    </row>
    <row r="89" spans="3:5" x14ac:dyDescent="0.2">
      <c r="C89" s="353"/>
      <c r="D89" s="353"/>
      <c r="E89" s="353"/>
    </row>
    <row r="90" spans="3:5" x14ac:dyDescent="0.2">
      <c r="C90" s="353"/>
      <c r="D90" s="353"/>
      <c r="E90" s="353"/>
    </row>
    <row r="91" spans="3:5" x14ac:dyDescent="0.2">
      <c r="C91" s="353"/>
      <c r="D91" s="353"/>
      <c r="E91" s="353"/>
    </row>
    <row r="92" spans="3:5" x14ac:dyDescent="0.2">
      <c r="C92" s="353"/>
      <c r="D92" s="353"/>
      <c r="E92" s="353"/>
    </row>
    <row r="93" spans="3:5" x14ac:dyDescent="0.2">
      <c r="C93" s="353"/>
      <c r="D93" s="353"/>
      <c r="E93" s="353"/>
    </row>
    <row r="94" spans="3:5" x14ac:dyDescent="0.2">
      <c r="C94" s="353"/>
      <c r="D94" s="353"/>
      <c r="E94" s="353"/>
    </row>
    <row r="95" spans="3:5" x14ac:dyDescent="0.2">
      <c r="C95" s="353"/>
      <c r="D95" s="353"/>
      <c r="E95" s="353"/>
    </row>
    <row r="96" spans="3:5" x14ac:dyDescent="0.2">
      <c r="C96" s="353"/>
      <c r="D96" s="353"/>
      <c r="E96" s="353"/>
    </row>
    <row r="97" spans="3:5" x14ac:dyDescent="0.2">
      <c r="C97" s="353"/>
      <c r="D97" s="353"/>
      <c r="E97" s="353"/>
    </row>
    <row r="98" spans="3:5" x14ac:dyDescent="0.2">
      <c r="C98" s="353"/>
      <c r="D98" s="353"/>
      <c r="E98" s="353"/>
    </row>
    <row r="99" spans="3:5" x14ac:dyDescent="0.2">
      <c r="C99" s="353"/>
      <c r="D99" s="353"/>
      <c r="E99" s="353"/>
    </row>
    <row r="100" spans="3:5" x14ac:dyDescent="0.2">
      <c r="C100" s="353"/>
      <c r="D100" s="353"/>
      <c r="E100" s="353"/>
    </row>
    <row r="101" spans="3:5" x14ac:dyDescent="0.2">
      <c r="C101" s="353"/>
      <c r="D101" s="353"/>
      <c r="E101" s="353"/>
    </row>
    <row r="102" spans="3:5" x14ac:dyDescent="0.2">
      <c r="C102" s="353"/>
      <c r="D102" s="353"/>
      <c r="E102" s="353"/>
    </row>
    <row r="103" spans="3:5" x14ac:dyDescent="0.2">
      <c r="C103" s="353"/>
      <c r="D103" s="353"/>
      <c r="E103" s="353"/>
    </row>
    <row r="104" spans="3:5" x14ac:dyDescent="0.2">
      <c r="C104" s="353"/>
      <c r="D104" s="353"/>
      <c r="E104" s="353"/>
    </row>
    <row r="105" spans="3:5" x14ac:dyDescent="0.2">
      <c r="C105" s="353"/>
      <c r="D105" s="353"/>
      <c r="E105" s="353"/>
    </row>
    <row r="106" spans="3:5" x14ac:dyDescent="0.2">
      <c r="C106" s="353"/>
      <c r="D106" s="353"/>
      <c r="E106" s="353"/>
    </row>
    <row r="107" spans="3:5" x14ac:dyDescent="0.2">
      <c r="C107" s="353"/>
      <c r="D107" s="353"/>
      <c r="E107" s="353"/>
    </row>
    <row r="108" spans="3:5" x14ac:dyDescent="0.2">
      <c r="C108" s="353"/>
      <c r="D108" s="353"/>
      <c r="E108" s="353"/>
    </row>
    <row r="109" spans="3:5" x14ac:dyDescent="0.2">
      <c r="C109" s="353"/>
      <c r="D109" s="353"/>
      <c r="E109" s="353"/>
    </row>
    <row r="110" spans="3:5" x14ac:dyDescent="0.2">
      <c r="C110" s="353"/>
      <c r="D110" s="353"/>
      <c r="E110" s="353"/>
    </row>
    <row r="111" spans="3:5" x14ac:dyDescent="0.2">
      <c r="C111" s="353"/>
      <c r="D111" s="353"/>
      <c r="E111" s="353"/>
    </row>
    <row r="112" spans="3:5" x14ac:dyDescent="0.2">
      <c r="C112" s="353"/>
      <c r="D112" s="353"/>
      <c r="E112" s="353"/>
    </row>
    <row r="113" spans="3:5" x14ac:dyDescent="0.2">
      <c r="C113" s="353"/>
      <c r="D113" s="353"/>
      <c r="E113" s="353"/>
    </row>
    <row r="114" spans="3:5" x14ac:dyDescent="0.2">
      <c r="C114" s="353"/>
      <c r="D114" s="353"/>
      <c r="E114" s="353"/>
    </row>
    <row r="115" spans="3:5" x14ac:dyDescent="0.2">
      <c r="C115" s="353"/>
      <c r="D115" s="353"/>
      <c r="E115" s="353"/>
    </row>
    <row r="116" spans="3:5" x14ac:dyDescent="0.2">
      <c r="C116" s="353"/>
      <c r="D116" s="353"/>
      <c r="E116" s="353"/>
    </row>
    <row r="117" spans="3:5" x14ac:dyDescent="0.2">
      <c r="C117" s="353"/>
      <c r="D117" s="353"/>
      <c r="E117" s="353"/>
    </row>
    <row r="118" spans="3:5" x14ac:dyDescent="0.2">
      <c r="C118" s="353"/>
      <c r="D118" s="353"/>
      <c r="E118" s="353"/>
    </row>
    <row r="119" spans="3:5" x14ac:dyDescent="0.2">
      <c r="C119" s="353"/>
      <c r="D119" s="353"/>
      <c r="E119" s="353"/>
    </row>
    <row r="120" spans="3:5" x14ac:dyDescent="0.2">
      <c r="C120" s="353"/>
      <c r="D120" s="353"/>
      <c r="E120" s="353"/>
    </row>
    <row r="121" spans="3:5" x14ac:dyDescent="0.2">
      <c r="C121" s="353"/>
      <c r="D121" s="353"/>
      <c r="E121" s="353"/>
    </row>
    <row r="122" spans="3:5" x14ac:dyDescent="0.2">
      <c r="C122" s="353"/>
      <c r="D122" s="353"/>
      <c r="E122" s="353"/>
    </row>
    <row r="123" spans="3:5" x14ac:dyDescent="0.2">
      <c r="C123" s="353"/>
      <c r="D123" s="353"/>
      <c r="E123" s="353"/>
    </row>
    <row r="124" spans="3:5" x14ac:dyDescent="0.2">
      <c r="C124" s="353"/>
      <c r="D124" s="353"/>
      <c r="E124" s="353"/>
    </row>
    <row r="125" spans="3:5" x14ac:dyDescent="0.2">
      <c r="C125" s="353"/>
      <c r="D125" s="353"/>
      <c r="E125" s="353"/>
    </row>
    <row r="126" spans="3:5" x14ac:dyDescent="0.2">
      <c r="C126" s="353"/>
      <c r="D126" s="353"/>
      <c r="E126" s="353"/>
    </row>
  </sheetData>
  <mergeCells count="18">
    <mergeCell ref="D1:E1"/>
    <mergeCell ref="C27:C28"/>
    <mergeCell ref="C29:C30"/>
    <mergeCell ref="D9:E9"/>
    <mergeCell ref="D7:E7"/>
    <mergeCell ref="D3:E3"/>
    <mergeCell ref="A29:A30"/>
    <mergeCell ref="A31:A35"/>
    <mergeCell ref="A3:A9"/>
    <mergeCell ref="A10:A23"/>
    <mergeCell ref="D36:E36"/>
    <mergeCell ref="A24:A28"/>
    <mergeCell ref="D29:E30"/>
    <mergeCell ref="D21:E21"/>
    <mergeCell ref="D20:E20"/>
    <mergeCell ref="D10:E12"/>
    <mergeCell ref="C10:C13"/>
    <mergeCell ref="D16:E1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X74"/>
  <sheetViews>
    <sheetView zoomScaleNormal="100" workbookViewId="0">
      <selection activeCell="U4" sqref="U4:X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9.6640625" bestFit="1" customWidth="1"/>
    <col min="4" max="4" width="9.83203125" bestFit="1" customWidth="1"/>
    <col min="5" max="6" width="9.83203125" customWidth="1"/>
    <col min="7" max="8" width="9.6640625" bestFit="1" customWidth="1"/>
    <col min="9" max="9" width="9.83203125" bestFit="1" customWidth="1"/>
    <col min="10" max="12" width="9.6640625" bestFit="1" customWidth="1"/>
    <col min="13" max="13" width="7.83203125" customWidth="1"/>
    <col min="14" max="14" width="5.33203125" style="803" bestFit="1" customWidth="1"/>
    <col min="15" max="19" width="5.1640625" style="22" bestFit="1" customWidth="1"/>
    <col min="21" max="22" width="4.6640625" bestFit="1" customWidth="1"/>
    <col min="23" max="23" width="6.33203125" bestFit="1" customWidth="1"/>
    <col min="24" max="24" width="8.33203125" bestFit="1" customWidth="1"/>
  </cols>
  <sheetData>
    <row r="1" spans="1:24" ht="21" thickTop="1" thickBot="1" x14ac:dyDescent="0.25">
      <c r="C1" s="502" t="s">
        <v>38</v>
      </c>
      <c r="D1" s="1146" t="s">
        <v>41</v>
      </c>
      <c r="E1" s="1146"/>
      <c r="F1" s="1146" t="s">
        <v>42</v>
      </c>
      <c r="G1" s="1146"/>
      <c r="H1" s="1146"/>
      <c r="I1" s="1146" t="s">
        <v>94</v>
      </c>
      <c r="J1" s="1146"/>
      <c r="K1" s="1146"/>
      <c r="L1" s="1146"/>
      <c r="N1" s="830" t="s">
        <v>215</v>
      </c>
      <c r="O1" s="816" t="s">
        <v>335</v>
      </c>
      <c r="P1" s="816" t="s">
        <v>38</v>
      </c>
      <c r="Q1" s="816" t="s">
        <v>41</v>
      </c>
      <c r="R1" s="805" t="s">
        <v>42</v>
      </c>
      <c r="S1" s="810" t="s">
        <v>94</v>
      </c>
      <c r="U1" s="791" t="s">
        <v>443</v>
      </c>
      <c r="V1" s="791" t="s">
        <v>442</v>
      </c>
      <c r="W1" s="791" t="s">
        <v>444</v>
      </c>
      <c r="X1" s="791" t="s">
        <v>445</v>
      </c>
    </row>
    <row r="2" spans="1:24" ht="18" thickTop="1" thickBot="1" x14ac:dyDescent="0.25">
      <c r="C2" s="565" t="s">
        <v>130</v>
      </c>
      <c r="D2" s="566" t="s">
        <v>136</v>
      </c>
      <c r="E2" s="564" t="s">
        <v>137</v>
      </c>
      <c r="F2" s="567" t="s">
        <v>138</v>
      </c>
      <c r="G2" s="567" t="s">
        <v>139</v>
      </c>
      <c r="H2" s="569" t="s">
        <v>140</v>
      </c>
      <c r="I2" s="566" t="s">
        <v>262</v>
      </c>
      <c r="J2" s="567" t="s">
        <v>263</v>
      </c>
      <c r="K2" s="563" t="s">
        <v>264</v>
      </c>
      <c r="L2" s="564" t="s">
        <v>265</v>
      </c>
      <c r="N2" s="831" t="s">
        <v>335</v>
      </c>
      <c r="O2" s="820">
        <v>0</v>
      </c>
      <c r="P2" s="820"/>
      <c r="Q2" s="820"/>
      <c r="R2" s="820"/>
      <c r="S2" s="821"/>
      <c r="U2" s="907">
        <f>MIN(O3:O6,P4:P6,Q5:Q6,R6)</f>
        <v>8.1081081081081086E-2</v>
      </c>
      <c r="V2" s="907">
        <f>MAX(O3:O6,P4:P6,Q5:Q6,R6)</f>
        <v>0.1891891891891892</v>
      </c>
      <c r="W2" s="907">
        <f>AVERAGE(O3:O6,P4:P6,Q5:Q6,R6)</f>
        <v>0.14594594594594595</v>
      </c>
      <c r="X2" s="907">
        <f>MEDIAN(O3:O6,P4:P6,Q5:Q6,R6)</f>
        <v>0.16216216216216217</v>
      </c>
    </row>
    <row r="3" spans="1:24" x14ac:dyDescent="0.2">
      <c r="A3" s="1029" t="s">
        <v>357</v>
      </c>
      <c r="B3" s="792" t="s">
        <v>22</v>
      </c>
      <c r="C3" s="748" t="s">
        <v>34</v>
      </c>
      <c r="D3" s="1147" t="s">
        <v>34</v>
      </c>
      <c r="E3" s="1149"/>
      <c r="F3" s="1026" t="s">
        <v>34</v>
      </c>
      <c r="G3" s="1027"/>
      <c r="H3" s="1028"/>
      <c r="I3" s="1147" t="s">
        <v>34</v>
      </c>
      <c r="J3" s="1148"/>
      <c r="K3" s="1148"/>
      <c r="L3" s="1149"/>
      <c r="N3" s="832" t="s">
        <v>38</v>
      </c>
      <c r="O3" s="823">
        <f>C38/37</f>
        <v>0.16216216216216217</v>
      </c>
      <c r="P3" s="823">
        <v>0</v>
      </c>
      <c r="Q3" s="823"/>
      <c r="R3" s="823"/>
      <c r="S3" s="824"/>
      <c r="U3" s="907">
        <f>MIN(O10:O13,P11:P13,Q12:Q13,R13)</f>
        <v>0</v>
      </c>
      <c r="V3" s="907">
        <f>MAX(O10:O13,P11:P13,Q12:Q13,R13)</f>
        <v>0.2</v>
      </c>
      <c r="W3" s="907">
        <f>AVERAGE(O10:O13,P11:P13,Q12:Q13,R13)</f>
        <v>0.18</v>
      </c>
      <c r="X3" s="907">
        <f>MEDIAN(O10:O13,P11:P13,Q12:Q13,R13)</f>
        <v>0.2</v>
      </c>
    </row>
    <row r="4" spans="1:24" x14ac:dyDescent="0.2">
      <c r="A4" s="1030"/>
      <c r="B4" s="865" t="s">
        <v>0</v>
      </c>
      <c r="C4" s="749" t="s">
        <v>33</v>
      </c>
      <c r="D4" s="386" t="s">
        <v>33</v>
      </c>
      <c r="E4" s="415" t="s">
        <v>33</v>
      </c>
      <c r="F4" s="121" t="s">
        <v>33</v>
      </c>
      <c r="G4" s="432" t="s">
        <v>33</v>
      </c>
      <c r="H4" s="387" t="s">
        <v>33</v>
      </c>
      <c r="I4" s="121" t="s">
        <v>33</v>
      </c>
      <c r="J4" s="441" t="s">
        <v>34</v>
      </c>
      <c r="K4" s="441" t="s">
        <v>33</v>
      </c>
      <c r="L4" s="415" t="s">
        <v>33</v>
      </c>
      <c r="N4" s="833" t="s">
        <v>41</v>
      </c>
      <c r="O4" s="823">
        <f>D38/37</f>
        <v>0.16216216216216217</v>
      </c>
      <c r="P4" s="823">
        <f>E38/37</f>
        <v>0.10810810810810811</v>
      </c>
      <c r="Q4" s="823">
        <v>0</v>
      </c>
      <c r="R4" s="823"/>
      <c r="S4" s="824"/>
      <c r="U4" s="907">
        <f>MIN(O17:O20,P18:P20,Q19:Q20,R20)</f>
        <v>0.15384615384615385</v>
      </c>
      <c r="V4" s="907">
        <f>MAX(O17:O20,P18:P20,Q19:Q20,R20)</f>
        <v>0.30769230769230771</v>
      </c>
      <c r="W4" s="907">
        <f>AVERAGE(O17:O20,P18:P20,Q19:Q20,R20)</f>
        <v>0.24615384615384608</v>
      </c>
      <c r="X4" s="907">
        <f>MEDIAN(O17:O20,P18:P20,Q19:Q20,R20)</f>
        <v>0.30769230769230771</v>
      </c>
    </row>
    <row r="5" spans="1:24" x14ac:dyDescent="0.2">
      <c r="A5" s="1030"/>
      <c r="B5" s="865" t="s">
        <v>1</v>
      </c>
      <c r="C5" s="749" t="s">
        <v>33</v>
      </c>
      <c r="D5" s="386" t="s">
        <v>33</v>
      </c>
      <c r="E5" s="415" t="s">
        <v>33</v>
      </c>
      <c r="F5" s="121" t="s">
        <v>33</v>
      </c>
      <c r="G5" s="432" t="s">
        <v>33</v>
      </c>
      <c r="H5" s="387" t="s">
        <v>33</v>
      </c>
      <c r="I5" s="121" t="s">
        <v>33</v>
      </c>
      <c r="J5" s="441" t="s">
        <v>34</v>
      </c>
      <c r="K5" s="441" t="s">
        <v>33</v>
      </c>
      <c r="L5" s="415" t="s">
        <v>33</v>
      </c>
      <c r="N5" s="833" t="s">
        <v>42</v>
      </c>
      <c r="O5" s="823">
        <f>F38/37</f>
        <v>0.16216216216216217</v>
      </c>
      <c r="P5" s="823">
        <f t="shared" ref="P5:Q5" si="0">G38/37</f>
        <v>0.10810810810810811</v>
      </c>
      <c r="Q5" s="823">
        <f t="shared" si="0"/>
        <v>0.10810810810810811</v>
      </c>
      <c r="R5" s="825">
        <v>0</v>
      </c>
      <c r="S5" s="826"/>
      <c r="U5" s="907">
        <f>MIN(O24:O27,P25:P27,Q26:Q27,R27)</f>
        <v>0</v>
      </c>
      <c r="V5" s="907">
        <f>MAX(O24:O27,P25:P27,Q26:Q27,R27)</f>
        <v>0.2</v>
      </c>
      <c r="W5" s="907">
        <f>AVERAGE(O24:O27,P25:P27,Q26:Q27,R27)</f>
        <v>0.08</v>
      </c>
      <c r="X5" s="907">
        <f>MEDIAN(O24:O27,P25:P27,Q26:Q27,R27)</f>
        <v>0</v>
      </c>
    </row>
    <row r="6" spans="1:24" ht="17" thickBot="1" x14ac:dyDescent="0.25">
      <c r="A6" s="1030"/>
      <c r="B6" s="865" t="s">
        <v>2</v>
      </c>
      <c r="C6" s="749"/>
      <c r="D6" s="386"/>
      <c r="E6" s="415"/>
      <c r="F6" s="121"/>
      <c r="G6" s="432"/>
      <c r="H6" s="387"/>
      <c r="I6" s="121"/>
      <c r="J6" s="441"/>
      <c r="K6" s="441"/>
      <c r="L6" s="415"/>
      <c r="N6" s="834" t="s">
        <v>94</v>
      </c>
      <c r="O6" s="827">
        <f>I38/37</f>
        <v>0.1891891891891892</v>
      </c>
      <c r="P6" s="827">
        <f t="shared" ref="P6:R6" si="1">J38/37</f>
        <v>8.1081081081081086E-2</v>
      </c>
      <c r="Q6" s="827">
        <f t="shared" si="1"/>
        <v>0.1891891891891892</v>
      </c>
      <c r="R6" s="827">
        <f t="shared" si="1"/>
        <v>0.1891891891891892</v>
      </c>
      <c r="S6" s="828">
        <v>0</v>
      </c>
      <c r="U6" s="907">
        <f>MIN(O31:O34,P32:P34,Q33:Q34,R34)</f>
        <v>0</v>
      </c>
      <c r="V6" s="907">
        <f>MAX(O31:O34,P32:P34,Q33:Q34,R34)</f>
        <v>0</v>
      </c>
      <c r="W6" s="907">
        <f>AVERAGE(O31:O34,P32:P34,Q33:Q34,R34)</f>
        <v>0</v>
      </c>
      <c r="X6" s="907">
        <f>MEDIAN(O31:O34,P32:P34,Q33:Q34,R34)</f>
        <v>0</v>
      </c>
    </row>
    <row r="7" spans="1:24" ht="17" thickBot="1" x14ac:dyDescent="0.25">
      <c r="A7" s="1030"/>
      <c r="B7" s="865" t="s">
        <v>3</v>
      </c>
      <c r="C7" s="749" t="s">
        <v>34</v>
      </c>
      <c r="D7" s="1021" t="s">
        <v>34</v>
      </c>
      <c r="E7" s="1022"/>
      <c r="F7" s="1021" t="s">
        <v>34</v>
      </c>
      <c r="G7" s="1020"/>
      <c r="H7" s="1022"/>
      <c r="I7" s="1021" t="s">
        <v>34</v>
      </c>
      <c r="J7" s="1020"/>
      <c r="K7" s="1020"/>
      <c r="L7" s="1022"/>
      <c r="U7" s="907">
        <f>MIN(O38:O41,P39:P41,Q40:Q41,R41)</f>
        <v>0</v>
      </c>
      <c r="V7" s="907">
        <f>MAX(O38:O41,P39:P41,Q40:Q41,R41)</f>
        <v>0</v>
      </c>
      <c r="W7" s="907">
        <f>AVERAGE(O38:O41,P39:P41,Q40:Q41,R41)</f>
        <v>0</v>
      </c>
      <c r="X7" s="907">
        <f>MEDIAN(O38:O41,P39:P41,Q40:Q41,R41)</f>
        <v>0</v>
      </c>
    </row>
    <row r="8" spans="1:24" ht="17" thickBot="1" x14ac:dyDescent="0.25">
      <c r="A8" s="1030"/>
      <c r="B8" s="796" t="s">
        <v>4</v>
      </c>
      <c r="C8" s="749"/>
      <c r="D8" s="386"/>
      <c r="E8" s="415"/>
      <c r="F8" s="121"/>
      <c r="G8" s="432"/>
      <c r="H8" s="387"/>
      <c r="I8" s="121"/>
      <c r="J8" s="441"/>
      <c r="K8" s="441"/>
      <c r="L8" s="415"/>
      <c r="N8" s="830" t="s">
        <v>339</v>
      </c>
      <c r="O8" s="816" t="s">
        <v>335</v>
      </c>
      <c r="P8" s="816" t="s">
        <v>38</v>
      </c>
      <c r="Q8" s="816" t="s">
        <v>41</v>
      </c>
      <c r="R8" s="805" t="s">
        <v>42</v>
      </c>
      <c r="S8" s="810" t="s">
        <v>94</v>
      </c>
      <c r="U8" s="907">
        <f>MIN(O45:O48,P46:P48,Q47:Q48,R48)</f>
        <v>0</v>
      </c>
      <c r="V8" s="907">
        <f>MAX(O45:O48,P46:P48,Q47:Q48,R48)</f>
        <v>0</v>
      </c>
      <c r="W8" s="907">
        <f>AVERAGE(O45:O48,P46:P48,Q47:Q48,R48)</f>
        <v>0</v>
      </c>
      <c r="X8" s="907">
        <f>MEDIAN(O45:O48,P46:P48,Q47:Q48,R48)</f>
        <v>0</v>
      </c>
    </row>
    <row r="9" spans="1:24" ht="17" thickBot="1" x14ac:dyDescent="0.25">
      <c r="A9" s="1031"/>
      <c r="B9" s="793" t="s">
        <v>123</v>
      </c>
      <c r="C9" s="750" t="s">
        <v>34</v>
      </c>
      <c r="D9" s="1023" t="s">
        <v>34</v>
      </c>
      <c r="E9" s="1025"/>
      <c r="F9" s="1023" t="s">
        <v>34</v>
      </c>
      <c r="G9" s="1024"/>
      <c r="H9" s="1025"/>
      <c r="I9" s="1023" t="s">
        <v>34</v>
      </c>
      <c r="J9" s="1024"/>
      <c r="K9" s="1024"/>
      <c r="L9" s="1025"/>
      <c r="N9" s="831" t="s">
        <v>335</v>
      </c>
      <c r="O9" s="820">
        <v>0</v>
      </c>
      <c r="P9" s="820"/>
      <c r="Q9" s="820"/>
      <c r="R9" s="820"/>
      <c r="S9" s="821"/>
    </row>
    <row r="10" spans="1:24" x14ac:dyDescent="0.2">
      <c r="A10" s="1029" t="s">
        <v>5</v>
      </c>
      <c r="B10" s="771" t="s">
        <v>6</v>
      </c>
      <c r="C10" s="132" t="s">
        <v>34</v>
      </c>
      <c r="D10" s="1026" t="s">
        <v>34</v>
      </c>
      <c r="E10" s="1028"/>
      <c r="F10" s="1026" t="s">
        <v>34</v>
      </c>
      <c r="G10" s="1027"/>
      <c r="H10" s="1028"/>
      <c r="I10" s="1026" t="s">
        <v>34</v>
      </c>
      <c r="J10" s="1027"/>
      <c r="K10" s="1027"/>
      <c r="L10" s="1028"/>
      <c r="N10" s="832" t="s">
        <v>38</v>
      </c>
      <c r="O10" s="823">
        <f>C39/10</f>
        <v>0.2</v>
      </c>
      <c r="P10" s="823">
        <v>0</v>
      </c>
      <c r="Q10" s="823"/>
      <c r="R10" s="823"/>
      <c r="S10" s="824"/>
    </row>
    <row r="11" spans="1:24" x14ac:dyDescent="0.2">
      <c r="A11" s="1030"/>
      <c r="B11" s="733" t="s">
        <v>7</v>
      </c>
      <c r="C11" s="132"/>
      <c r="D11" s="386"/>
      <c r="E11" s="415"/>
      <c r="F11" s="121"/>
      <c r="G11" s="432"/>
      <c r="H11" s="419"/>
      <c r="I11" s="121"/>
      <c r="J11" s="441"/>
      <c r="K11" s="441"/>
      <c r="L11" s="415"/>
      <c r="N11" s="833" t="s">
        <v>41</v>
      </c>
      <c r="O11" s="823">
        <f>D39/10</f>
        <v>0.2</v>
      </c>
      <c r="P11" s="823">
        <f>E39/10</f>
        <v>0.2</v>
      </c>
      <c r="Q11" s="823">
        <v>0</v>
      </c>
      <c r="R11" s="823"/>
      <c r="S11" s="824"/>
    </row>
    <row r="12" spans="1:24" x14ac:dyDescent="0.2">
      <c r="A12" s="1030"/>
      <c r="B12" s="733" t="s">
        <v>16</v>
      </c>
      <c r="C12" s="132" t="s">
        <v>34</v>
      </c>
      <c r="D12" s="1021" t="s">
        <v>34</v>
      </c>
      <c r="E12" s="1022"/>
      <c r="F12" s="1021" t="s">
        <v>34</v>
      </c>
      <c r="G12" s="1020"/>
      <c r="H12" s="1022"/>
      <c r="I12" s="1021" t="s">
        <v>34</v>
      </c>
      <c r="J12" s="1020"/>
      <c r="K12" s="1020"/>
      <c r="L12" s="1022"/>
      <c r="N12" s="833" t="s">
        <v>42</v>
      </c>
      <c r="O12" s="823">
        <f>F39/10</f>
        <v>0.2</v>
      </c>
      <c r="P12" s="823">
        <f>G39/10</f>
        <v>0.2</v>
      </c>
      <c r="Q12" s="823">
        <f>H39/10</f>
        <v>0.2</v>
      </c>
      <c r="R12" s="825">
        <v>0</v>
      </c>
      <c r="S12" s="826"/>
    </row>
    <row r="13" spans="1:24" ht="17" thickBot="1" x14ac:dyDescent="0.25">
      <c r="A13" s="1030"/>
      <c r="B13" s="733" t="s">
        <v>26</v>
      </c>
      <c r="C13" s="132" t="s">
        <v>105</v>
      </c>
      <c r="D13" s="386" t="s">
        <v>105</v>
      </c>
      <c r="E13" s="415" t="s">
        <v>34</v>
      </c>
      <c r="F13" s="121" t="s">
        <v>105</v>
      </c>
      <c r="G13" s="1150" t="s">
        <v>34</v>
      </c>
      <c r="H13" s="1022"/>
      <c r="I13" s="121" t="s">
        <v>105</v>
      </c>
      <c r="J13" s="1150" t="s">
        <v>34</v>
      </c>
      <c r="K13" s="1020"/>
      <c r="L13" s="1022"/>
      <c r="N13" s="834" t="s">
        <v>94</v>
      </c>
      <c r="O13" s="827">
        <f>I39/10</f>
        <v>0.2</v>
      </c>
      <c r="P13" s="829">
        <f>J39/10</f>
        <v>0</v>
      </c>
      <c r="Q13" s="827">
        <f>K39/10</f>
        <v>0.2</v>
      </c>
      <c r="R13" s="827">
        <f>L39/10</f>
        <v>0.2</v>
      </c>
      <c r="S13" s="828">
        <v>0</v>
      </c>
    </row>
    <row r="14" spans="1:24" ht="17" thickBot="1" x14ac:dyDescent="0.25">
      <c r="A14" s="1030"/>
      <c r="B14" s="733" t="s">
        <v>316</v>
      </c>
      <c r="C14" s="132"/>
      <c r="D14" s="674"/>
      <c r="E14" s="677"/>
      <c r="F14" s="682"/>
      <c r="G14" s="678"/>
      <c r="H14" s="675"/>
      <c r="I14" s="682"/>
      <c r="J14" s="1150"/>
      <c r="K14" s="1020"/>
      <c r="L14" s="1022"/>
    </row>
    <row r="15" spans="1:24" ht="17" thickBot="1" x14ac:dyDescent="0.25">
      <c r="A15" s="1030"/>
      <c r="B15" s="733" t="s">
        <v>17</v>
      </c>
      <c r="C15" s="132" t="s">
        <v>105</v>
      </c>
      <c r="D15" s="386" t="s">
        <v>105</v>
      </c>
      <c r="E15" s="415" t="s">
        <v>34</v>
      </c>
      <c r="F15" s="121" t="s">
        <v>105</v>
      </c>
      <c r="G15" s="1150" t="s">
        <v>34</v>
      </c>
      <c r="H15" s="1022"/>
      <c r="I15" s="121" t="s">
        <v>105</v>
      </c>
      <c r="J15" s="1150"/>
      <c r="K15" s="1020"/>
      <c r="L15" s="1022"/>
      <c r="N15" s="830" t="s">
        <v>337</v>
      </c>
      <c r="O15" s="816" t="s">
        <v>335</v>
      </c>
      <c r="P15" s="816" t="s">
        <v>38</v>
      </c>
      <c r="Q15" s="816" t="s">
        <v>41</v>
      </c>
      <c r="R15" s="805" t="s">
        <v>42</v>
      </c>
      <c r="S15" s="810" t="s">
        <v>94</v>
      </c>
    </row>
    <row r="16" spans="1:24" x14ac:dyDescent="0.2">
      <c r="A16" s="1030"/>
      <c r="B16" s="733" t="s">
        <v>253</v>
      </c>
      <c r="C16" s="637"/>
      <c r="D16" s="634"/>
      <c r="E16" s="645"/>
      <c r="F16" s="650"/>
      <c r="G16" s="633"/>
      <c r="H16" s="645"/>
      <c r="I16" s="650"/>
      <c r="J16" s="633"/>
      <c r="K16" s="649"/>
      <c r="L16" s="635"/>
      <c r="N16" s="831" t="s">
        <v>335</v>
      </c>
      <c r="O16" s="820">
        <v>0</v>
      </c>
      <c r="P16" s="820"/>
      <c r="Q16" s="820"/>
      <c r="R16" s="820"/>
      <c r="S16" s="821"/>
    </row>
    <row r="17" spans="1:19" x14ac:dyDescent="0.2">
      <c r="A17" s="1030"/>
      <c r="B17" s="733" t="s">
        <v>254</v>
      </c>
      <c r="C17" s="637"/>
      <c r="D17" s="634"/>
      <c r="E17" s="645"/>
      <c r="F17" s="650"/>
      <c r="G17" s="633"/>
      <c r="H17" s="645"/>
      <c r="I17" s="650"/>
      <c r="J17" s="633"/>
      <c r="K17" s="649"/>
      <c r="L17" s="635"/>
      <c r="N17" s="832" t="s">
        <v>38</v>
      </c>
      <c r="O17" s="823">
        <f>C40/13</f>
        <v>0.30769230769230771</v>
      </c>
      <c r="P17" s="823">
        <v>0</v>
      </c>
      <c r="Q17" s="823"/>
      <c r="R17" s="823"/>
      <c r="S17" s="824"/>
    </row>
    <row r="18" spans="1:19" x14ac:dyDescent="0.2">
      <c r="A18" s="1030"/>
      <c r="B18" s="733" t="s">
        <v>98</v>
      </c>
      <c r="C18" s="132"/>
      <c r="D18" s="386"/>
      <c r="E18" s="415"/>
      <c r="F18" s="121"/>
      <c r="G18" s="432"/>
      <c r="H18" s="419"/>
      <c r="I18" s="121"/>
      <c r="J18" s="441"/>
      <c r="K18" s="441"/>
      <c r="L18" s="415"/>
      <c r="N18" s="833" t="s">
        <v>41</v>
      </c>
      <c r="O18" s="823">
        <f>D40/13</f>
        <v>0.30769230769230771</v>
      </c>
      <c r="P18" s="823">
        <f>E40/13</f>
        <v>0.15384615384615385</v>
      </c>
      <c r="Q18" s="823">
        <v>0</v>
      </c>
      <c r="R18" s="823"/>
      <c r="S18" s="824"/>
    </row>
    <row r="19" spans="1:19" x14ac:dyDescent="0.2">
      <c r="A19" s="1030"/>
      <c r="B19" s="733" t="s">
        <v>99</v>
      </c>
      <c r="C19" s="132"/>
      <c r="D19" s="386"/>
      <c r="E19" s="415"/>
      <c r="F19" s="121"/>
      <c r="G19" s="432"/>
      <c r="H19" s="419"/>
      <c r="I19" s="121"/>
      <c r="J19" s="441"/>
      <c r="K19" s="441"/>
      <c r="L19" s="415"/>
      <c r="N19" s="833" t="s">
        <v>42</v>
      </c>
      <c r="O19" s="823">
        <f>F40/13</f>
        <v>0.30769230769230771</v>
      </c>
      <c r="P19" s="823">
        <f t="shared" ref="P19:Q19" si="2">G40/13</f>
        <v>0.15384615384615385</v>
      </c>
      <c r="Q19" s="823">
        <f t="shared" si="2"/>
        <v>0.15384615384615385</v>
      </c>
      <c r="R19" s="825">
        <v>0</v>
      </c>
      <c r="S19" s="826"/>
    </row>
    <row r="20" spans="1:19" ht="17" thickBot="1" x14ac:dyDescent="0.25">
      <c r="A20" s="1030"/>
      <c r="B20" s="734" t="s">
        <v>23</v>
      </c>
      <c r="C20" s="132"/>
      <c r="D20" s="386"/>
      <c r="E20" s="415"/>
      <c r="F20" s="121"/>
      <c r="G20" s="432"/>
      <c r="H20" s="419"/>
      <c r="I20" s="121"/>
      <c r="J20" s="441"/>
      <c r="K20" s="441"/>
      <c r="L20" s="415"/>
      <c r="N20" s="834" t="s">
        <v>94</v>
      </c>
      <c r="O20" s="827">
        <f>I40/13</f>
        <v>0.30769230769230771</v>
      </c>
      <c r="P20" s="827">
        <f t="shared" ref="P20:R20" si="3">J40/13</f>
        <v>0.15384615384615385</v>
      </c>
      <c r="Q20" s="827">
        <f t="shared" si="3"/>
        <v>0.30769230769230771</v>
      </c>
      <c r="R20" s="827">
        <f t="shared" si="3"/>
        <v>0.30769230769230771</v>
      </c>
      <c r="S20" s="828">
        <v>0</v>
      </c>
    </row>
    <row r="21" spans="1:19" ht="17" thickBot="1" x14ac:dyDescent="0.25">
      <c r="A21" s="1030"/>
      <c r="B21" s="732" t="s">
        <v>10</v>
      </c>
      <c r="C21" s="452" t="s">
        <v>34</v>
      </c>
      <c r="D21" s="1026" t="s">
        <v>34</v>
      </c>
      <c r="E21" s="1028"/>
      <c r="F21" s="1026" t="s">
        <v>34</v>
      </c>
      <c r="G21" s="1027"/>
      <c r="H21" s="1028"/>
      <c r="I21" s="1026" t="s">
        <v>34</v>
      </c>
      <c r="J21" s="1027"/>
      <c r="K21" s="1027"/>
      <c r="L21" s="1028"/>
    </row>
    <row r="22" spans="1:19" ht="17" thickBot="1" x14ac:dyDescent="0.25">
      <c r="A22" s="1030"/>
      <c r="B22" s="736" t="s">
        <v>11</v>
      </c>
      <c r="C22" s="451"/>
      <c r="D22" s="386"/>
      <c r="E22" s="415"/>
      <c r="F22" s="121"/>
      <c r="G22" s="432"/>
      <c r="H22" s="387"/>
      <c r="I22" s="121"/>
      <c r="J22" s="441"/>
      <c r="K22" s="441"/>
      <c r="L22" s="415"/>
      <c r="N22" s="830" t="s">
        <v>336</v>
      </c>
      <c r="O22" s="816" t="s">
        <v>335</v>
      </c>
      <c r="P22" s="816" t="s">
        <v>38</v>
      </c>
      <c r="Q22" s="816" t="s">
        <v>41</v>
      </c>
      <c r="R22" s="805" t="s">
        <v>42</v>
      </c>
      <c r="S22" s="810" t="s">
        <v>94</v>
      </c>
    </row>
    <row r="23" spans="1:19" ht="17" thickBot="1" x14ac:dyDescent="0.25">
      <c r="A23" s="1031"/>
      <c r="B23" s="734" t="s">
        <v>18</v>
      </c>
      <c r="C23" s="453" t="s">
        <v>34</v>
      </c>
      <c r="D23" s="1023" t="s">
        <v>34</v>
      </c>
      <c r="E23" s="1025"/>
      <c r="F23" s="1023" t="s">
        <v>34</v>
      </c>
      <c r="G23" s="1024"/>
      <c r="H23" s="1025"/>
      <c r="I23" s="232" t="s">
        <v>33</v>
      </c>
      <c r="J23" s="442" t="s">
        <v>33</v>
      </c>
      <c r="K23" s="442" t="s">
        <v>33</v>
      </c>
      <c r="L23" s="416" t="s">
        <v>33</v>
      </c>
      <c r="N23" s="831" t="s">
        <v>335</v>
      </c>
      <c r="O23" s="820">
        <v>0</v>
      </c>
      <c r="P23" s="820"/>
      <c r="Q23" s="820"/>
      <c r="R23" s="820"/>
      <c r="S23" s="821"/>
    </row>
    <row r="24" spans="1:19" x14ac:dyDescent="0.2">
      <c r="A24" s="1032" t="s">
        <v>24</v>
      </c>
      <c r="B24" s="4" t="s">
        <v>100</v>
      </c>
      <c r="C24" s="451"/>
      <c r="D24" s="386"/>
      <c r="E24" s="415"/>
      <c r="F24" s="121"/>
      <c r="G24" s="432"/>
      <c r="H24" s="387"/>
      <c r="I24" s="121"/>
      <c r="J24" s="441"/>
      <c r="K24" s="441"/>
      <c r="L24" s="415"/>
      <c r="N24" s="832" t="s">
        <v>38</v>
      </c>
      <c r="O24" s="822">
        <f>C41/5</f>
        <v>0</v>
      </c>
      <c r="P24" s="823">
        <v>0</v>
      </c>
      <c r="Q24" s="823"/>
      <c r="R24" s="823"/>
      <c r="S24" s="824"/>
    </row>
    <row r="25" spans="1:19" ht="17" customHeight="1" x14ac:dyDescent="0.2">
      <c r="A25" s="1034"/>
      <c r="B25" s="7" t="s">
        <v>27</v>
      </c>
      <c r="C25" s="451" t="s">
        <v>34</v>
      </c>
      <c r="D25" s="1021" t="s">
        <v>34</v>
      </c>
      <c r="E25" s="1022"/>
      <c r="F25" s="1021" t="s">
        <v>34</v>
      </c>
      <c r="G25" s="1020"/>
      <c r="H25" s="1022"/>
      <c r="I25" s="1021" t="s">
        <v>34</v>
      </c>
      <c r="J25" s="1020"/>
      <c r="K25" s="1020"/>
      <c r="L25" s="1022"/>
      <c r="M25" s="3"/>
      <c r="N25" s="833" t="s">
        <v>41</v>
      </c>
      <c r="O25" s="822">
        <f>D41/5</f>
        <v>0</v>
      </c>
      <c r="P25" s="822">
        <f>E41/5</f>
        <v>0</v>
      </c>
      <c r="Q25" s="823">
        <v>0</v>
      </c>
      <c r="R25" s="823"/>
      <c r="S25" s="824"/>
    </row>
    <row r="26" spans="1:19" ht="17" thickBot="1" x14ac:dyDescent="0.25">
      <c r="A26" s="1034"/>
      <c r="B26" s="794" t="s">
        <v>101</v>
      </c>
      <c r="C26" s="454"/>
      <c r="D26" s="386"/>
      <c r="E26" s="415"/>
      <c r="F26" s="121"/>
      <c r="G26" s="432"/>
      <c r="H26" s="390"/>
      <c r="I26" s="121"/>
      <c r="J26" s="441"/>
      <c r="K26" s="441"/>
      <c r="L26" s="415"/>
      <c r="N26" s="833" t="s">
        <v>42</v>
      </c>
      <c r="O26" s="822">
        <f>F41/5</f>
        <v>0</v>
      </c>
      <c r="P26" s="822">
        <f t="shared" ref="P26:Q26" si="4">G41/5</f>
        <v>0</v>
      </c>
      <c r="Q26" s="822">
        <f t="shared" si="4"/>
        <v>0</v>
      </c>
      <c r="R26" s="825">
        <v>0</v>
      </c>
      <c r="S26" s="826"/>
    </row>
    <row r="27" spans="1:19" ht="17" thickBot="1" x14ac:dyDescent="0.25">
      <c r="A27" s="1034"/>
      <c r="B27" s="795" t="s">
        <v>12</v>
      </c>
      <c r="C27" s="451" t="s">
        <v>34</v>
      </c>
      <c r="D27" s="1078" t="s">
        <v>34</v>
      </c>
      <c r="E27" s="1106"/>
      <c r="F27" s="1078" t="s">
        <v>34</v>
      </c>
      <c r="G27" s="1074"/>
      <c r="H27" s="1106"/>
      <c r="I27" s="562" t="s">
        <v>33</v>
      </c>
      <c r="J27" s="110" t="s">
        <v>33</v>
      </c>
      <c r="K27" s="110" t="s">
        <v>33</v>
      </c>
      <c r="L27" s="561" t="s">
        <v>33</v>
      </c>
      <c r="N27" s="834" t="s">
        <v>94</v>
      </c>
      <c r="O27" s="827">
        <f>I41/5</f>
        <v>0.2</v>
      </c>
      <c r="P27" s="827">
        <f t="shared" ref="P27:R27" si="5">J41/5</f>
        <v>0.2</v>
      </c>
      <c r="Q27" s="827">
        <f t="shared" si="5"/>
        <v>0.2</v>
      </c>
      <c r="R27" s="827">
        <f t="shared" si="5"/>
        <v>0.2</v>
      </c>
      <c r="S27" s="828">
        <v>0</v>
      </c>
    </row>
    <row r="28" spans="1:19" ht="17" thickBot="1" x14ac:dyDescent="0.25">
      <c r="A28" s="1034"/>
      <c r="B28" s="800" t="s">
        <v>25</v>
      </c>
      <c r="C28" s="243"/>
      <c r="D28" s="410"/>
      <c r="E28" s="240"/>
      <c r="F28" s="117"/>
      <c r="G28" s="434"/>
      <c r="H28" s="409"/>
      <c r="I28" s="117"/>
      <c r="J28" s="31"/>
      <c r="K28" s="31"/>
      <c r="L28" s="416"/>
    </row>
    <row r="29" spans="1:19" ht="17" thickBot="1" x14ac:dyDescent="0.25">
      <c r="A29" s="1032" t="s">
        <v>14</v>
      </c>
      <c r="B29" s="797" t="s">
        <v>14</v>
      </c>
      <c r="C29" s="1036" t="s">
        <v>34</v>
      </c>
      <c r="D29" s="1021" t="s">
        <v>34</v>
      </c>
      <c r="E29" s="1022"/>
      <c r="F29" s="1021" t="s">
        <v>34</v>
      </c>
      <c r="G29" s="1020"/>
      <c r="H29" s="1022"/>
      <c r="I29" s="1021" t="s">
        <v>34</v>
      </c>
      <c r="J29" s="1020"/>
      <c r="K29" s="1020"/>
      <c r="L29" s="1022"/>
      <c r="N29" s="831" t="s">
        <v>334</v>
      </c>
      <c r="O29" s="816" t="s">
        <v>335</v>
      </c>
      <c r="P29" s="816" t="s">
        <v>38</v>
      </c>
      <c r="Q29" s="816" t="s">
        <v>41</v>
      </c>
      <c r="R29" s="805" t="s">
        <v>42</v>
      </c>
      <c r="S29" s="810" t="s">
        <v>94</v>
      </c>
    </row>
    <row r="30" spans="1:19" ht="17" thickBot="1" x14ac:dyDescent="0.25">
      <c r="A30" s="1033"/>
      <c r="B30" s="798" t="s">
        <v>15</v>
      </c>
      <c r="C30" s="1036"/>
      <c r="D30" s="1021"/>
      <c r="E30" s="1022"/>
      <c r="F30" s="1021"/>
      <c r="G30" s="1020"/>
      <c r="H30" s="1022"/>
      <c r="I30" s="1021"/>
      <c r="J30" s="1020"/>
      <c r="K30" s="1020"/>
      <c r="L30" s="1022"/>
      <c r="N30" s="831" t="s">
        <v>335</v>
      </c>
      <c r="O30" s="820">
        <v>0</v>
      </c>
      <c r="P30" s="820"/>
      <c r="Q30" s="820"/>
      <c r="R30" s="820"/>
      <c r="S30" s="821"/>
    </row>
    <row r="31" spans="1:19" x14ac:dyDescent="0.2">
      <c r="A31" s="1029" t="s">
        <v>8</v>
      </c>
      <c r="B31" s="731" t="s">
        <v>9</v>
      </c>
      <c r="C31" s="242" t="s">
        <v>34</v>
      </c>
      <c r="D31" s="1026" t="s">
        <v>34</v>
      </c>
      <c r="E31" s="1028"/>
      <c r="F31" s="1026" t="s">
        <v>34</v>
      </c>
      <c r="G31" s="1027"/>
      <c r="H31" s="1028"/>
      <c r="I31" s="1026" t="s">
        <v>34</v>
      </c>
      <c r="J31" s="1027"/>
      <c r="K31" s="1027"/>
      <c r="L31" s="1028"/>
      <c r="N31" s="832" t="s">
        <v>38</v>
      </c>
      <c r="O31" s="823">
        <f>C42/2</f>
        <v>0</v>
      </c>
      <c r="P31" s="823">
        <v>0</v>
      </c>
      <c r="Q31" s="823"/>
      <c r="R31" s="823"/>
      <c r="S31" s="824"/>
    </row>
    <row r="32" spans="1:19" x14ac:dyDescent="0.2">
      <c r="A32" s="1030"/>
      <c r="B32" s="731" t="s">
        <v>19</v>
      </c>
      <c r="C32" s="451"/>
      <c r="D32" s="386"/>
      <c r="E32" s="415"/>
      <c r="F32" s="121"/>
      <c r="G32" s="432"/>
      <c r="H32" s="431"/>
      <c r="I32" s="121"/>
      <c r="J32" s="441"/>
      <c r="K32" s="441"/>
      <c r="L32" s="415"/>
      <c r="M32" s="3"/>
      <c r="N32" s="833" t="s">
        <v>41</v>
      </c>
      <c r="O32" s="823">
        <f>D42/2</f>
        <v>0</v>
      </c>
      <c r="P32" s="823">
        <f>E42/2</f>
        <v>0</v>
      </c>
      <c r="Q32" s="823">
        <v>0</v>
      </c>
      <c r="R32" s="823"/>
      <c r="S32" s="824"/>
    </row>
    <row r="33" spans="1:19" x14ac:dyDescent="0.2">
      <c r="A33" s="1030"/>
      <c r="B33" s="47" t="s">
        <v>20</v>
      </c>
      <c r="C33" s="132"/>
      <c r="D33" s="386"/>
      <c r="E33" s="415"/>
      <c r="F33" s="121"/>
      <c r="G33" s="432"/>
      <c r="H33" s="428"/>
      <c r="I33" s="121"/>
      <c r="J33" s="441"/>
      <c r="K33" s="441"/>
      <c r="L33" s="415"/>
      <c r="N33" s="833" t="s">
        <v>42</v>
      </c>
      <c r="O33" s="823">
        <f>F42/2</f>
        <v>0</v>
      </c>
      <c r="P33" s="823">
        <f t="shared" ref="P33:Q33" si="6">G42/2</f>
        <v>0</v>
      </c>
      <c r="Q33" s="823">
        <f t="shared" si="6"/>
        <v>0</v>
      </c>
      <c r="R33" s="825">
        <v>0</v>
      </c>
      <c r="S33" s="826"/>
    </row>
    <row r="34" spans="1:19" ht="17" thickBot="1" x14ac:dyDescent="0.25">
      <c r="A34" s="1030"/>
      <c r="B34" s="7" t="s">
        <v>21</v>
      </c>
      <c r="C34" s="451"/>
      <c r="D34" s="386"/>
      <c r="E34" s="415"/>
      <c r="F34" s="121"/>
      <c r="G34" s="432"/>
      <c r="H34" s="431"/>
      <c r="I34" s="121"/>
      <c r="J34" s="441"/>
      <c r="K34" s="441"/>
      <c r="L34" s="415"/>
      <c r="N34" s="834" t="s">
        <v>94</v>
      </c>
      <c r="O34" s="827">
        <f>I42/2</f>
        <v>0</v>
      </c>
      <c r="P34" s="827">
        <f t="shared" ref="P34:R34" si="7">J42/2</f>
        <v>0</v>
      </c>
      <c r="Q34" s="827">
        <f t="shared" si="7"/>
        <v>0</v>
      </c>
      <c r="R34" s="827">
        <f t="shared" si="7"/>
        <v>0</v>
      </c>
      <c r="S34" s="828">
        <v>0</v>
      </c>
    </row>
    <row r="35" spans="1:19" ht="17" thickBot="1" x14ac:dyDescent="0.25">
      <c r="A35" s="1031"/>
      <c r="B35" s="8" t="s">
        <v>13</v>
      </c>
      <c r="C35" s="454"/>
      <c r="D35" s="389"/>
      <c r="E35" s="416"/>
      <c r="F35" s="232"/>
      <c r="G35" s="434"/>
      <c r="H35" s="433"/>
      <c r="I35" s="232"/>
      <c r="J35" s="442"/>
      <c r="K35" s="442"/>
      <c r="L35" s="416"/>
    </row>
    <row r="36" spans="1:19" ht="21" thickTop="1" thickBot="1" x14ac:dyDescent="0.25">
      <c r="A36" s="799"/>
      <c r="C36" s="227" t="s">
        <v>38</v>
      </c>
      <c r="D36" s="1057" t="s">
        <v>41</v>
      </c>
      <c r="E36" s="1058"/>
      <c r="F36" s="1056" t="s">
        <v>42</v>
      </c>
      <c r="G36" s="1056"/>
      <c r="H36" s="1056"/>
      <c r="I36" s="1057" t="s">
        <v>94</v>
      </c>
      <c r="J36" s="1056"/>
      <c r="K36" s="1056"/>
      <c r="L36" s="1058"/>
      <c r="N36" s="835" t="s">
        <v>338</v>
      </c>
      <c r="O36" s="816" t="s">
        <v>335</v>
      </c>
      <c r="P36" s="816" t="s">
        <v>38</v>
      </c>
      <c r="Q36" s="816" t="s">
        <v>41</v>
      </c>
      <c r="R36" s="805" t="s">
        <v>42</v>
      </c>
      <c r="S36" s="810" t="s">
        <v>94</v>
      </c>
    </row>
    <row r="37" spans="1:19" x14ac:dyDescent="0.2">
      <c r="C37" s="36"/>
      <c r="D37" s="36"/>
      <c r="E37" s="36"/>
      <c r="F37" s="36"/>
      <c r="G37" s="36"/>
      <c r="H37" s="36"/>
      <c r="I37" s="36"/>
      <c r="J37" s="36"/>
      <c r="K37" s="36"/>
      <c r="L37" s="36"/>
      <c r="N37" s="831" t="s">
        <v>335</v>
      </c>
      <c r="O37" s="820">
        <v>0</v>
      </c>
      <c r="P37" s="820"/>
      <c r="Q37" s="820"/>
      <c r="R37" s="820"/>
      <c r="S37" s="821"/>
    </row>
    <row r="38" spans="1:19" x14ac:dyDescent="0.2">
      <c r="B38" s="804" t="s">
        <v>215</v>
      </c>
      <c r="C38" s="863">
        <v>6</v>
      </c>
      <c r="D38" s="863">
        <v>6</v>
      </c>
      <c r="E38" s="863">
        <v>4</v>
      </c>
      <c r="F38" s="863">
        <v>6</v>
      </c>
      <c r="G38" s="863">
        <v>4</v>
      </c>
      <c r="H38" s="863">
        <v>4</v>
      </c>
      <c r="I38" s="863">
        <v>7</v>
      </c>
      <c r="J38" s="863">
        <v>3</v>
      </c>
      <c r="K38" s="863">
        <v>7</v>
      </c>
      <c r="L38" s="863">
        <v>7</v>
      </c>
      <c r="N38" s="832" t="s">
        <v>38</v>
      </c>
      <c r="O38" s="823">
        <f>C43/5</f>
        <v>0</v>
      </c>
      <c r="P38" s="823">
        <v>0</v>
      </c>
      <c r="Q38" s="823"/>
      <c r="R38" s="823"/>
      <c r="S38" s="824"/>
    </row>
    <row r="39" spans="1:19" x14ac:dyDescent="0.2">
      <c r="B39" s="804" t="s">
        <v>357</v>
      </c>
      <c r="C39" s="863">
        <v>2</v>
      </c>
      <c r="D39" s="863">
        <v>2</v>
      </c>
      <c r="E39" s="863">
        <v>2</v>
      </c>
      <c r="F39" s="863">
        <v>2</v>
      </c>
      <c r="G39" s="863">
        <v>2</v>
      </c>
      <c r="H39" s="863">
        <v>2</v>
      </c>
      <c r="I39" s="863">
        <v>2</v>
      </c>
      <c r="J39" s="863">
        <v>0</v>
      </c>
      <c r="K39" s="863">
        <v>2</v>
      </c>
      <c r="L39" s="863">
        <v>2</v>
      </c>
      <c r="N39" s="833" t="s">
        <v>41</v>
      </c>
      <c r="O39" s="823">
        <f>D43/5</f>
        <v>0</v>
      </c>
      <c r="P39" s="823">
        <f>E43/5</f>
        <v>0</v>
      </c>
      <c r="Q39" s="823">
        <v>0</v>
      </c>
      <c r="R39" s="823"/>
      <c r="S39" s="824"/>
    </row>
    <row r="40" spans="1:19" x14ac:dyDescent="0.2">
      <c r="B40" s="804" t="s">
        <v>5</v>
      </c>
      <c r="C40" s="863">
        <v>4</v>
      </c>
      <c r="D40" s="863">
        <v>4</v>
      </c>
      <c r="E40" s="863">
        <v>2</v>
      </c>
      <c r="F40" s="863">
        <v>4</v>
      </c>
      <c r="G40" s="863">
        <v>2</v>
      </c>
      <c r="H40" s="863">
        <v>2</v>
      </c>
      <c r="I40" s="863">
        <v>4</v>
      </c>
      <c r="J40" s="863">
        <v>2</v>
      </c>
      <c r="K40" s="863">
        <v>4</v>
      </c>
      <c r="L40" s="863">
        <v>4</v>
      </c>
      <c r="N40" s="833" t="s">
        <v>42</v>
      </c>
      <c r="O40" s="823">
        <f>F43/5</f>
        <v>0</v>
      </c>
      <c r="P40" s="823">
        <f t="shared" ref="P40:Q40" si="8">G43/5</f>
        <v>0</v>
      </c>
      <c r="Q40" s="823">
        <f t="shared" si="8"/>
        <v>0</v>
      </c>
      <c r="R40" s="825">
        <v>0</v>
      </c>
      <c r="S40" s="826"/>
    </row>
    <row r="41" spans="1:19" ht="17" thickBot="1" x14ac:dyDescent="0.25">
      <c r="B41" s="804" t="s">
        <v>24</v>
      </c>
      <c r="C41" s="863">
        <v>0</v>
      </c>
      <c r="D41" s="863">
        <v>0</v>
      </c>
      <c r="E41" s="863">
        <v>0</v>
      </c>
      <c r="F41" s="863">
        <v>0</v>
      </c>
      <c r="G41" s="863">
        <v>0</v>
      </c>
      <c r="H41" s="863">
        <v>0</v>
      </c>
      <c r="I41" s="863">
        <v>1</v>
      </c>
      <c r="J41" s="863">
        <v>1</v>
      </c>
      <c r="K41" s="863">
        <v>1</v>
      </c>
      <c r="L41" s="863">
        <v>1</v>
      </c>
      <c r="N41" s="834" t="s">
        <v>94</v>
      </c>
      <c r="O41" s="827">
        <f>I43/5</f>
        <v>0</v>
      </c>
      <c r="P41" s="827">
        <f t="shared" ref="P41:R41" si="9">J43/5</f>
        <v>0</v>
      </c>
      <c r="Q41" s="827">
        <f t="shared" si="9"/>
        <v>0</v>
      </c>
      <c r="R41" s="827">
        <f t="shared" si="9"/>
        <v>0</v>
      </c>
      <c r="S41" s="828">
        <v>0</v>
      </c>
    </row>
    <row r="42" spans="1:19" ht="17" thickBot="1" x14ac:dyDescent="0.25">
      <c r="B42" s="804" t="s">
        <v>14</v>
      </c>
      <c r="C42" s="863">
        <v>0</v>
      </c>
      <c r="D42" s="863">
        <v>0</v>
      </c>
      <c r="E42" s="863">
        <v>0</v>
      </c>
      <c r="F42" s="863">
        <v>0</v>
      </c>
      <c r="G42" s="863">
        <v>0</v>
      </c>
      <c r="H42" s="863">
        <v>0</v>
      </c>
      <c r="I42" s="863">
        <v>0</v>
      </c>
      <c r="J42" s="863">
        <v>0</v>
      </c>
      <c r="K42" s="863">
        <v>0</v>
      </c>
      <c r="L42" s="863">
        <v>0</v>
      </c>
      <c r="N42" s="24"/>
    </row>
    <row r="43" spans="1:19" ht="17" thickBot="1" x14ac:dyDescent="0.25">
      <c r="B43" s="804" t="s">
        <v>8</v>
      </c>
      <c r="C43" s="863">
        <v>0</v>
      </c>
      <c r="D43" s="863">
        <v>0</v>
      </c>
      <c r="E43" s="863">
        <v>0</v>
      </c>
      <c r="F43" s="863">
        <v>0</v>
      </c>
      <c r="G43" s="863">
        <v>0</v>
      </c>
      <c r="H43" s="863">
        <v>0</v>
      </c>
      <c r="I43" s="863">
        <v>0</v>
      </c>
      <c r="J43" s="863">
        <v>0</v>
      </c>
      <c r="K43" s="863">
        <v>0</v>
      </c>
      <c r="L43" s="863">
        <v>0</v>
      </c>
      <c r="N43" s="835" t="s">
        <v>338</v>
      </c>
      <c r="O43" s="816" t="s">
        <v>335</v>
      </c>
      <c r="P43" s="816" t="s">
        <v>38</v>
      </c>
      <c r="Q43" s="816" t="s">
        <v>41</v>
      </c>
      <c r="R43" s="805" t="s">
        <v>42</v>
      </c>
      <c r="S43" s="810" t="s">
        <v>94</v>
      </c>
    </row>
    <row r="44" spans="1:19" x14ac:dyDescent="0.2">
      <c r="B44" s="961" t="s">
        <v>451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N44" s="831" t="s">
        <v>335</v>
      </c>
      <c r="O44" s="820">
        <v>0</v>
      </c>
      <c r="P44" s="820"/>
      <c r="Q44" s="820"/>
      <c r="R44" s="820"/>
      <c r="S44" s="821"/>
    </row>
    <row r="45" spans="1:19" x14ac:dyDescent="0.2">
      <c r="C45" s="37"/>
      <c r="D45" s="37"/>
      <c r="E45" s="37"/>
      <c r="F45" s="37"/>
      <c r="G45" s="37"/>
      <c r="H45" s="36"/>
      <c r="I45" s="36"/>
      <c r="J45" s="36"/>
      <c r="K45" s="36"/>
      <c r="L45" s="36"/>
      <c r="N45" s="832" t="s">
        <v>38</v>
      </c>
      <c r="O45" s="823">
        <f>C44/4</f>
        <v>0</v>
      </c>
      <c r="P45" s="823">
        <v>0</v>
      </c>
      <c r="Q45" s="823"/>
      <c r="R45" s="823"/>
      <c r="S45" s="824"/>
    </row>
    <row r="46" spans="1:19" x14ac:dyDescent="0.2">
      <c r="C46" s="37"/>
      <c r="D46" s="37"/>
      <c r="E46" s="37"/>
      <c r="F46" s="37"/>
      <c r="G46" s="37"/>
      <c r="H46" s="36"/>
      <c r="I46" s="36"/>
      <c r="J46" s="36"/>
      <c r="K46" s="36"/>
      <c r="L46" s="36"/>
      <c r="N46" s="833" t="s">
        <v>41</v>
      </c>
      <c r="O46" s="823">
        <f>D44/4</f>
        <v>0</v>
      </c>
      <c r="P46" s="823">
        <f>E44/4</f>
        <v>0</v>
      </c>
      <c r="Q46" s="823">
        <v>0</v>
      </c>
      <c r="R46" s="823"/>
      <c r="S46" s="824"/>
    </row>
    <row r="47" spans="1:19" x14ac:dyDescent="0.2">
      <c r="C47" s="37"/>
      <c r="D47" s="37"/>
      <c r="E47" s="37"/>
      <c r="F47" s="37"/>
      <c r="G47" s="37"/>
      <c r="H47" s="37"/>
      <c r="I47" s="37"/>
      <c r="J47" s="37"/>
      <c r="K47" s="37"/>
      <c r="L47" s="37"/>
      <c r="N47" s="833" t="s">
        <v>42</v>
      </c>
      <c r="O47" s="823">
        <f>F44/4</f>
        <v>0</v>
      </c>
      <c r="P47" s="823">
        <f t="shared" ref="P47:Q47" si="10">G44/4</f>
        <v>0</v>
      </c>
      <c r="Q47" s="823">
        <f t="shared" si="10"/>
        <v>0</v>
      </c>
      <c r="R47" s="825">
        <v>0</v>
      </c>
      <c r="S47" s="826"/>
    </row>
    <row r="48" spans="1:19" ht="17" thickBot="1" x14ac:dyDescent="0.25">
      <c r="N48" s="834" t="s">
        <v>94</v>
      </c>
      <c r="O48" s="827">
        <f>I44/4</f>
        <v>0</v>
      </c>
      <c r="P48" s="827">
        <f t="shared" ref="P48:R48" si="11">J44/4</f>
        <v>0</v>
      </c>
      <c r="Q48" s="827">
        <f t="shared" si="11"/>
        <v>0</v>
      </c>
      <c r="R48" s="827">
        <f t="shared" si="11"/>
        <v>0</v>
      </c>
      <c r="S48" s="828">
        <v>0</v>
      </c>
    </row>
    <row r="49" spans="14:14" x14ac:dyDescent="0.2">
      <c r="N49" s="24"/>
    </row>
    <row r="50" spans="14:14" x14ac:dyDescent="0.2">
      <c r="N50" s="24"/>
    </row>
    <row r="51" spans="14:14" x14ac:dyDescent="0.2">
      <c r="N51" s="24"/>
    </row>
    <row r="52" spans="14:14" x14ac:dyDescent="0.2">
      <c r="N52" s="24"/>
    </row>
    <row r="53" spans="14:14" x14ac:dyDescent="0.2">
      <c r="N53" s="24"/>
    </row>
    <row r="54" spans="14:14" x14ac:dyDescent="0.2">
      <c r="N54" s="24"/>
    </row>
    <row r="55" spans="14:14" x14ac:dyDescent="0.2">
      <c r="N55" s="24"/>
    </row>
    <row r="56" spans="14:14" x14ac:dyDescent="0.2">
      <c r="N56" s="24"/>
    </row>
    <row r="57" spans="14:14" x14ac:dyDescent="0.2">
      <c r="N57" s="24"/>
    </row>
    <row r="58" spans="14:14" x14ac:dyDescent="0.2">
      <c r="N58" s="24"/>
    </row>
    <row r="59" spans="14:14" x14ac:dyDescent="0.2">
      <c r="N59" s="24"/>
    </row>
    <row r="60" spans="14:14" x14ac:dyDescent="0.2">
      <c r="N60" s="24"/>
    </row>
    <row r="61" spans="14:14" x14ac:dyDescent="0.2">
      <c r="N61" s="24"/>
    </row>
    <row r="62" spans="14:14" x14ac:dyDescent="0.2">
      <c r="N62" s="24"/>
    </row>
    <row r="63" spans="14:14" x14ac:dyDescent="0.2">
      <c r="N63" s="24"/>
    </row>
    <row r="64" spans="14:14" x14ac:dyDescent="0.2">
      <c r="N64" s="24"/>
    </row>
    <row r="65" spans="14:14" x14ac:dyDescent="0.2">
      <c r="N65" s="24"/>
    </row>
    <row r="66" spans="14:14" x14ac:dyDescent="0.2">
      <c r="N66" s="24"/>
    </row>
    <row r="67" spans="14:14" x14ac:dyDescent="0.2">
      <c r="N67" s="24"/>
    </row>
    <row r="68" spans="14:14" x14ac:dyDescent="0.2">
      <c r="N68" s="24"/>
    </row>
    <row r="69" spans="14:14" x14ac:dyDescent="0.2">
      <c r="N69" s="24"/>
    </row>
    <row r="70" spans="14:14" x14ac:dyDescent="0.2">
      <c r="N70" s="24"/>
    </row>
    <row r="71" spans="14:14" x14ac:dyDescent="0.2">
      <c r="N71" s="24"/>
    </row>
    <row r="72" spans="14:14" x14ac:dyDescent="0.2">
      <c r="N72" s="24"/>
    </row>
    <row r="73" spans="14:14" x14ac:dyDescent="0.2">
      <c r="N73" s="24"/>
    </row>
    <row r="74" spans="14:14" x14ac:dyDescent="0.2">
      <c r="N74" s="24"/>
    </row>
  </sheetData>
  <mergeCells count="46">
    <mergeCell ref="F10:H10"/>
    <mergeCell ref="D12:E12"/>
    <mergeCell ref="J13:L15"/>
    <mergeCell ref="D27:E27"/>
    <mergeCell ref="F27:H27"/>
    <mergeCell ref="I21:L21"/>
    <mergeCell ref="I25:L25"/>
    <mergeCell ref="F21:H21"/>
    <mergeCell ref="F23:H23"/>
    <mergeCell ref="G15:H15"/>
    <mergeCell ref="G13:H13"/>
    <mergeCell ref="D23:E23"/>
    <mergeCell ref="D21:E21"/>
    <mergeCell ref="I31:L31"/>
    <mergeCell ref="D36:E36"/>
    <mergeCell ref="F36:H36"/>
    <mergeCell ref="I36:L36"/>
    <mergeCell ref="I29:L30"/>
    <mergeCell ref="D31:E31"/>
    <mergeCell ref="F31:H31"/>
    <mergeCell ref="C29:C30"/>
    <mergeCell ref="D29:E30"/>
    <mergeCell ref="F29:H30"/>
    <mergeCell ref="D25:E25"/>
    <mergeCell ref="F25:H25"/>
    <mergeCell ref="D1:E1"/>
    <mergeCell ref="F1:H1"/>
    <mergeCell ref="I1:L1"/>
    <mergeCell ref="I3:L3"/>
    <mergeCell ref="F12:H12"/>
    <mergeCell ref="D3:E3"/>
    <mergeCell ref="F3:H3"/>
    <mergeCell ref="D9:E9"/>
    <mergeCell ref="D7:E7"/>
    <mergeCell ref="F7:H7"/>
    <mergeCell ref="F9:H9"/>
    <mergeCell ref="I7:L7"/>
    <mergeCell ref="I9:L9"/>
    <mergeCell ref="I10:L10"/>
    <mergeCell ref="I12:L12"/>
    <mergeCell ref="D10:E10"/>
    <mergeCell ref="A31:A35"/>
    <mergeCell ref="A24:A28"/>
    <mergeCell ref="A29:A30"/>
    <mergeCell ref="A3:A9"/>
    <mergeCell ref="A10: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4"/>
  <sheetViews>
    <sheetView zoomScaleNormal="100" workbookViewId="0">
      <selection activeCell="P4" sqref="P4:S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5" style="19" bestFit="1" customWidth="1"/>
    <col min="4" max="7" width="11.1640625" style="63" bestFit="1" customWidth="1"/>
    <col min="8" max="8" width="12.83203125" style="63" bestFit="1" customWidth="1"/>
    <col min="9" max="9" width="7.83203125" customWidth="1"/>
    <col min="10" max="10" width="6.6640625" style="803" bestFit="1" customWidth="1"/>
    <col min="11" max="12" width="5.83203125" style="22" bestFit="1" customWidth="1"/>
    <col min="13" max="14" width="6.6640625" style="22" bestFit="1" customWidth="1"/>
    <col min="16" max="17" width="4.6640625" bestFit="1" customWidth="1"/>
    <col min="18" max="18" width="6.33203125" bestFit="1" customWidth="1"/>
    <col min="19" max="19" width="8.33203125" bestFit="1" customWidth="1"/>
    <col min="20" max="20" width="5.83203125" bestFit="1" customWidth="1"/>
    <col min="21" max="21" width="8.33203125" customWidth="1"/>
    <col min="22" max="22" width="7.33203125" bestFit="1" customWidth="1"/>
    <col min="24" max="24" width="6.6640625" bestFit="1" customWidth="1"/>
    <col min="25" max="26" width="5.1640625" bestFit="1" customWidth="1"/>
    <col min="27" max="28" width="6.6640625" bestFit="1" customWidth="1"/>
    <col min="30" max="30" width="4.6640625" bestFit="1" customWidth="1"/>
    <col min="31" max="31" width="4.83203125" bestFit="1" customWidth="1"/>
    <col min="32" max="32" width="8.1640625" bestFit="1" customWidth="1"/>
    <col min="33" max="33" width="8.33203125" bestFit="1" customWidth="1"/>
  </cols>
  <sheetData>
    <row r="1" spans="1:33" ht="21" thickTop="1" thickBot="1" x14ac:dyDescent="0.3">
      <c r="C1" s="155" t="s">
        <v>38</v>
      </c>
      <c r="D1" s="1050" t="s">
        <v>39</v>
      </c>
      <c r="E1" s="1039"/>
      <c r="F1" s="1038" t="s">
        <v>40</v>
      </c>
      <c r="G1" s="1038"/>
      <c r="H1" s="1039"/>
      <c r="J1" s="830" t="s">
        <v>215</v>
      </c>
      <c r="K1" s="816" t="s">
        <v>335</v>
      </c>
      <c r="L1" s="816" t="s">
        <v>38</v>
      </c>
      <c r="M1" s="816" t="s">
        <v>39</v>
      </c>
      <c r="N1" s="810" t="s">
        <v>40</v>
      </c>
      <c r="P1" s="791" t="s">
        <v>443</v>
      </c>
      <c r="Q1" s="791" t="s">
        <v>442</v>
      </c>
      <c r="R1" s="791" t="s">
        <v>444</v>
      </c>
      <c r="S1" s="791" t="s">
        <v>445</v>
      </c>
      <c r="T1" s="791" t="s">
        <v>447</v>
      </c>
      <c r="U1" s="791" t="s">
        <v>448</v>
      </c>
      <c r="V1" s="791" t="s">
        <v>450</v>
      </c>
      <c r="X1" s="830" t="s">
        <v>215</v>
      </c>
      <c r="Y1" s="816" t="s">
        <v>335</v>
      </c>
      <c r="Z1" s="816" t="s">
        <v>38</v>
      </c>
      <c r="AA1" s="816" t="s">
        <v>39</v>
      </c>
      <c r="AB1" s="810" t="s">
        <v>40</v>
      </c>
      <c r="AD1" s="791" t="s">
        <v>443</v>
      </c>
      <c r="AE1" s="791" t="s">
        <v>442</v>
      </c>
      <c r="AF1" s="791" t="s">
        <v>444</v>
      </c>
      <c r="AG1" s="791" t="s">
        <v>445</v>
      </c>
    </row>
    <row r="2" spans="1:33" ht="17" thickBot="1" x14ac:dyDescent="0.25">
      <c r="C2" s="126" t="s">
        <v>130</v>
      </c>
      <c r="D2" s="115" t="s">
        <v>131</v>
      </c>
      <c r="E2" s="127" t="s">
        <v>132</v>
      </c>
      <c r="F2" s="25" t="s">
        <v>133</v>
      </c>
      <c r="G2" s="21" t="s">
        <v>134</v>
      </c>
      <c r="H2" s="127" t="s">
        <v>135</v>
      </c>
      <c r="J2" s="831" t="s">
        <v>335</v>
      </c>
      <c r="K2" s="820">
        <v>0</v>
      </c>
      <c r="L2" s="820"/>
      <c r="M2" s="820"/>
      <c r="N2" s="821"/>
      <c r="P2" s="907">
        <f>MIN(K3:K5,L4:L5,M5)</f>
        <v>8.1081081081081086E-2</v>
      </c>
      <c r="Q2" s="907">
        <f>MAX(K3:K5,L4:L5,M5)</f>
        <v>0.32432432432432434</v>
      </c>
      <c r="R2" s="907">
        <f>AVERAGE(K3:K5,L4:L5,M5)</f>
        <v>0.20720720720720723</v>
      </c>
      <c r="S2" s="907">
        <f>MEDIAN(K3:K5,L4:L5,M5)</f>
        <v>0.20270270270270271</v>
      </c>
      <c r="T2" s="907">
        <f>MODE(K3:K5,L4:L5,M5)</f>
        <v>0.1891891891891892</v>
      </c>
      <c r="U2" s="907">
        <f>VAR(K3:K5,L4:L5,M5)</f>
        <v>6.330654979303618E-3</v>
      </c>
      <c r="V2" s="907">
        <f>STDEV(K3:K5,L4:L5,M5)</f>
        <v>7.9565413210160724E-2</v>
      </c>
      <c r="X2" s="831" t="s">
        <v>335</v>
      </c>
      <c r="Y2" s="820">
        <v>0</v>
      </c>
      <c r="Z2" s="820"/>
      <c r="AA2" s="820"/>
      <c r="AB2" s="821"/>
      <c r="AD2" s="907">
        <f>MIN(Y3:Y5,Z4:Z5,AA5)</f>
        <v>8.3333333333333329E-2</v>
      </c>
      <c r="AE2" s="907">
        <f>MAX(Y3:Y5,Z4:Z5,AA5)</f>
        <v>0.33333333333333331</v>
      </c>
      <c r="AF2" s="907">
        <f>AVERAGE(Y3:Y5,Z4:Z5,AA5)</f>
        <v>0.21296296296296299</v>
      </c>
      <c r="AG2" s="907">
        <f>MEDIAN(Y3:Y5,Z4:Z5,AA5)</f>
        <v>0.20833333333333331</v>
      </c>
    </row>
    <row r="3" spans="1:33" x14ac:dyDescent="0.2">
      <c r="A3" s="1029" t="s">
        <v>357</v>
      </c>
      <c r="B3" s="4" t="s">
        <v>22</v>
      </c>
      <c r="C3" s="163" t="s">
        <v>34</v>
      </c>
      <c r="D3" s="1044" t="s">
        <v>34</v>
      </c>
      <c r="E3" s="1045"/>
      <c r="F3" s="1044" t="s">
        <v>34</v>
      </c>
      <c r="G3" s="1053"/>
      <c r="H3" s="1045"/>
      <c r="J3" s="832" t="s">
        <v>38</v>
      </c>
      <c r="K3" s="823">
        <f>C38/37</f>
        <v>0.21621621621621623</v>
      </c>
      <c r="L3" s="823">
        <v>0</v>
      </c>
      <c r="M3" s="823"/>
      <c r="N3" s="824"/>
      <c r="P3" s="907">
        <f>MIN(K9:K11,L10:L11,M11)</f>
        <v>0</v>
      </c>
      <c r="Q3" s="907">
        <f>MAX(K9:K11,L10:L11,M11)</f>
        <v>0.2</v>
      </c>
      <c r="R3" s="907">
        <f>AVERAGE(K9:K11,L10:L11,M11)</f>
        <v>0.10000000000000002</v>
      </c>
      <c r="S3" s="907">
        <f>MEDIAN(K9:K11,L10:L11,M11)</f>
        <v>0.1</v>
      </c>
      <c r="T3" s="907"/>
      <c r="U3" s="907"/>
      <c r="V3" s="907"/>
      <c r="X3" s="832" t="s">
        <v>38</v>
      </c>
      <c r="Y3" s="823">
        <f>C38/36</f>
        <v>0.22222222222222221</v>
      </c>
      <c r="Z3" s="823">
        <v>0</v>
      </c>
      <c r="AA3" s="823"/>
      <c r="AB3" s="824"/>
      <c r="AD3" s="907"/>
      <c r="AE3" s="907"/>
      <c r="AF3" s="907"/>
      <c r="AG3" s="907"/>
    </row>
    <row r="4" spans="1:33" x14ac:dyDescent="0.2">
      <c r="A4" s="1030"/>
      <c r="B4" s="5" t="s">
        <v>0</v>
      </c>
      <c r="C4" s="125" t="s">
        <v>33</v>
      </c>
      <c r="D4" s="118" t="s">
        <v>33</v>
      </c>
      <c r="E4" s="141" t="s">
        <v>34</v>
      </c>
      <c r="F4" s="64" t="s">
        <v>33</v>
      </c>
      <c r="G4" s="1052" t="s">
        <v>34</v>
      </c>
      <c r="H4" s="1047"/>
      <c r="J4" s="833" t="s">
        <v>39</v>
      </c>
      <c r="K4" s="823">
        <f>D38/37</f>
        <v>0.24324324324324326</v>
      </c>
      <c r="L4" s="822">
        <f>E38/37</f>
        <v>8.1081081081081086E-2</v>
      </c>
      <c r="M4" s="823">
        <v>0</v>
      </c>
      <c r="N4" s="824"/>
      <c r="P4" s="907">
        <f>MIN(K15:K17,L16:L17,M17)</f>
        <v>0.23076923076923078</v>
      </c>
      <c r="Q4" s="907">
        <f>MAX(K15:K17,L16:L17,M17)</f>
        <v>0.53846153846153844</v>
      </c>
      <c r="R4" s="907">
        <f>AVERAGE(K15:K17,L16:L17,M17)</f>
        <v>0.38461538461538464</v>
      </c>
      <c r="S4" s="907">
        <f>MEDIAN(K15:K17,L16:L17,M17)</f>
        <v>0.38461538461538464</v>
      </c>
      <c r="T4" s="907"/>
      <c r="U4" s="907"/>
      <c r="V4" s="907"/>
      <c r="X4" s="833" t="s">
        <v>39</v>
      </c>
      <c r="Y4" s="823">
        <f>D38/36</f>
        <v>0.25</v>
      </c>
      <c r="Z4" s="822">
        <f>E38/36</f>
        <v>8.3333333333333329E-2</v>
      </c>
      <c r="AA4" s="823">
        <v>0</v>
      </c>
      <c r="AB4" s="824"/>
      <c r="AD4" s="907"/>
      <c r="AE4" s="907"/>
      <c r="AF4" s="907"/>
      <c r="AG4" s="907"/>
    </row>
    <row r="5" spans="1:33" ht="17" thickBot="1" x14ac:dyDescent="0.25">
      <c r="A5" s="1030"/>
      <c r="B5" s="5" t="s">
        <v>1</v>
      </c>
      <c r="C5" s="178"/>
      <c r="D5" s="134"/>
      <c r="E5" s="141"/>
      <c r="F5" s="134"/>
      <c r="G5" s="97"/>
      <c r="H5" s="174"/>
      <c r="J5" s="834" t="s">
        <v>40</v>
      </c>
      <c r="K5" s="827">
        <f>F38/37</f>
        <v>0.32432432432432434</v>
      </c>
      <c r="L5" s="827">
        <f>G38/37</f>
        <v>0.1891891891891892</v>
      </c>
      <c r="M5" s="827">
        <f>H38/37</f>
        <v>0.1891891891891892</v>
      </c>
      <c r="N5" s="828">
        <v>0</v>
      </c>
      <c r="P5" s="907">
        <f>MIN(K21:K23,L22:L23,M23)</f>
        <v>0</v>
      </c>
      <c r="Q5" s="907">
        <f>MAX(K21:K23,L22:L23,M23)</f>
        <v>0.6</v>
      </c>
      <c r="R5" s="907">
        <f>AVERAGE(K21:K23,L22:L23,M23)</f>
        <v>0.33333333333333331</v>
      </c>
      <c r="S5" s="907">
        <f>MEDIAN(K21:K23,L22:L23,M23)</f>
        <v>0.30000000000000004</v>
      </c>
      <c r="T5" s="907"/>
      <c r="U5" s="907"/>
      <c r="V5" s="907"/>
      <c r="X5" s="834" t="s">
        <v>40</v>
      </c>
      <c r="Y5" s="827">
        <f>F38/36</f>
        <v>0.33333333333333331</v>
      </c>
      <c r="Z5" s="827">
        <f t="shared" ref="Z5:AA5" si="0">G38/36</f>
        <v>0.19444444444444445</v>
      </c>
      <c r="AA5" s="827">
        <f t="shared" si="0"/>
        <v>0.19444444444444445</v>
      </c>
      <c r="AB5" s="828">
        <v>0</v>
      </c>
      <c r="AD5" s="907"/>
      <c r="AE5" s="907"/>
      <c r="AF5" s="907"/>
      <c r="AG5" s="907"/>
    </row>
    <row r="6" spans="1:33" ht="17" thickBot="1" x14ac:dyDescent="0.25">
      <c r="A6" s="1030"/>
      <c r="B6" s="5" t="s">
        <v>2</v>
      </c>
      <c r="C6" s="178"/>
      <c r="D6" s="134"/>
      <c r="E6" s="141"/>
      <c r="F6" s="134"/>
      <c r="G6" s="97"/>
      <c r="H6" s="174"/>
      <c r="J6" s="55"/>
      <c r="K6" s="823"/>
      <c r="L6" s="823"/>
      <c r="M6" s="823"/>
      <c r="N6" s="822"/>
      <c r="P6" s="907">
        <f>MIN(K27:K29,L28:L29,M29)</f>
        <v>0</v>
      </c>
      <c r="Q6" s="907">
        <f>MAX(K27:K29,L28:L29,M29)</f>
        <v>0</v>
      </c>
      <c r="R6" s="907">
        <f>AVERAGE(K27:K29,L28:L29,M29)</f>
        <v>0</v>
      </c>
      <c r="S6" s="907">
        <f>MEDIAN(K27:K29,L28:L29,M29)</f>
        <v>0</v>
      </c>
      <c r="T6" s="907"/>
      <c r="U6" s="907"/>
      <c r="V6" s="907"/>
    </row>
    <row r="7" spans="1:33" ht="17" thickBot="1" x14ac:dyDescent="0.25">
      <c r="A7" s="1030"/>
      <c r="B7" s="5" t="s">
        <v>3</v>
      </c>
      <c r="C7" s="125" t="s">
        <v>33</v>
      </c>
      <c r="D7" s="134" t="s">
        <v>33</v>
      </c>
      <c r="E7" s="141" t="s">
        <v>34</v>
      </c>
      <c r="F7" s="81" t="s">
        <v>33</v>
      </c>
      <c r="G7" s="1052" t="s">
        <v>34</v>
      </c>
      <c r="H7" s="1047"/>
      <c r="J7" s="830" t="s">
        <v>339</v>
      </c>
      <c r="K7" s="816" t="s">
        <v>335</v>
      </c>
      <c r="L7" s="816" t="s">
        <v>38</v>
      </c>
      <c r="M7" s="816" t="s">
        <v>39</v>
      </c>
      <c r="N7" s="810" t="s">
        <v>40</v>
      </c>
      <c r="P7" s="907">
        <f>MIN(K33:K35,L34:L35,M35)</f>
        <v>0</v>
      </c>
      <c r="Q7" s="907">
        <f>MAX(K33:K35,L34:L35,M35)</f>
        <v>0</v>
      </c>
      <c r="R7" s="907">
        <f>AVERAGE(K33:K35,L34:L35,M35)</f>
        <v>0</v>
      </c>
      <c r="S7" s="907">
        <f>MEDIAN(K33:K35,L34:L35,M35)</f>
        <v>0</v>
      </c>
      <c r="T7" s="907"/>
      <c r="U7" s="907"/>
      <c r="V7" s="907"/>
    </row>
    <row r="8" spans="1:33" x14ac:dyDescent="0.2">
      <c r="A8" s="1030"/>
      <c r="B8" s="6" t="s">
        <v>4</v>
      </c>
      <c r="C8" s="125"/>
      <c r="D8" s="134"/>
      <c r="E8" s="235"/>
      <c r="F8" s="134"/>
      <c r="G8" s="689"/>
      <c r="H8" s="688"/>
      <c r="J8" s="831" t="s">
        <v>335</v>
      </c>
      <c r="K8" s="820">
        <v>0</v>
      </c>
      <c r="L8" s="820"/>
      <c r="M8" s="820"/>
      <c r="N8" s="821"/>
      <c r="P8" s="907">
        <f>MIN(K39:K41,L40:L41,M41)</f>
        <v>0</v>
      </c>
      <c r="Q8" s="907">
        <f>MAX(K39:K41,L40:L41,M41)</f>
        <v>0</v>
      </c>
      <c r="R8" s="907">
        <f>AVERAGE(K39:K41,L40:L41,M41)</f>
        <v>0</v>
      </c>
      <c r="S8" s="907">
        <f>MEDIAN(K39:K41,L40:L41,M41)</f>
        <v>0</v>
      </c>
      <c r="T8" s="907"/>
      <c r="U8" s="907"/>
      <c r="V8" s="907"/>
    </row>
    <row r="9" spans="1:33" ht="17" thickBot="1" x14ac:dyDescent="0.25">
      <c r="A9" s="1031"/>
      <c r="B9" s="505" t="s">
        <v>123</v>
      </c>
      <c r="C9" s="310"/>
      <c r="D9" s="191"/>
      <c r="E9" s="241"/>
      <c r="F9" s="191"/>
      <c r="G9" s="206"/>
      <c r="H9" s="213"/>
      <c r="J9" s="832" t="s">
        <v>38</v>
      </c>
      <c r="K9" s="823">
        <f>C39/10</f>
        <v>0.2</v>
      </c>
      <c r="L9" s="823">
        <v>0</v>
      </c>
      <c r="M9" s="823"/>
      <c r="N9" s="824"/>
    </row>
    <row r="10" spans="1:33" x14ac:dyDescent="0.2">
      <c r="A10" s="1029" t="s">
        <v>5</v>
      </c>
      <c r="B10" s="732" t="s">
        <v>6</v>
      </c>
      <c r="C10" s="631" t="s">
        <v>34</v>
      </c>
      <c r="D10" s="1044" t="s">
        <v>34</v>
      </c>
      <c r="E10" s="1045"/>
      <c r="F10" s="62" t="s">
        <v>33</v>
      </c>
      <c r="G10" s="56" t="s">
        <v>33</v>
      </c>
      <c r="H10" s="140" t="s">
        <v>33</v>
      </c>
      <c r="J10" s="833" t="s">
        <v>39</v>
      </c>
      <c r="K10" s="823">
        <f>D39/10</f>
        <v>0.2</v>
      </c>
      <c r="L10" s="822">
        <f>E39/10</f>
        <v>0</v>
      </c>
      <c r="M10" s="823">
        <v>0</v>
      </c>
      <c r="N10" s="824"/>
    </row>
    <row r="11" spans="1:33" ht="17" thickBot="1" x14ac:dyDescent="0.25">
      <c r="A11" s="1030"/>
      <c r="B11" s="733" t="s">
        <v>7</v>
      </c>
      <c r="C11" s="632" t="s">
        <v>124</v>
      </c>
      <c r="D11" s="1046" t="s">
        <v>108</v>
      </c>
      <c r="E11" s="1047"/>
      <c r="F11" s="64" t="s">
        <v>188</v>
      </c>
      <c r="G11" s="57" t="s">
        <v>188</v>
      </c>
      <c r="H11" s="141" t="s">
        <v>188</v>
      </c>
      <c r="J11" s="834" t="s">
        <v>40</v>
      </c>
      <c r="K11" s="827">
        <f>F39/10</f>
        <v>0.2</v>
      </c>
      <c r="L11" s="829">
        <f>G39/10</f>
        <v>0</v>
      </c>
      <c r="M11" s="829">
        <f>H39/10</f>
        <v>0</v>
      </c>
      <c r="N11" s="828">
        <v>0</v>
      </c>
    </row>
    <row r="12" spans="1:33" ht="17" thickBot="1" x14ac:dyDescent="0.25">
      <c r="A12" s="1030"/>
      <c r="B12" s="733" t="s">
        <v>16</v>
      </c>
      <c r="C12" s="1043" t="s">
        <v>34</v>
      </c>
      <c r="D12" s="1046" t="s">
        <v>34</v>
      </c>
      <c r="E12" s="1047"/>
      <c r="F12" s="1046" t="s">
        <v>34</v>
      </c>
      <c r="G12" s="1051"/>
      <c r="H12" s="1047"/>
      <c r="J12" s="55"/>
      <c r="K12" s="823"/>
      <c r="L12" s="823"/>
      <c r="M12" s="823"/>
      <c r="N12" s="822"/>
    </row>
    <row r="13" spans="1:33" ht="17" thickBot="1" x14ac:dyDescent="0.25">
      <c r="A13" s="1030"/>
      <c r="B13" s="733" t="s">
        <v>26</v>
      </c>
      <c r="C13" s="1043"/>
      <c r="D13" s="1046"/>
      <c r="E13" s="1047"/>
      <c r="F13" s="725" t="s">
        <v>106</v>
      </c>
      <c r="G13" s="724" t="s">
        <v>106</v>
      </c>
      <c r="H13" s="639" t="s">
        <v>106</v>
      </c>
      <c r="J13" s="830" t="s">
        <v>337</v>
      </c>
      <c r="K13" s="816" t="s">
        <v>335</v>
      </c>
      <c r="L13" s="816" t="s">
        <v>38</v>
      </c>
      <c r="M13" s="816" t="s">
        <v>39</v>
      </c>
      <c r="N13" s="810" t="s">
        <v>40</v>
      </c>
    </row>
    <row r="14" spans="1:33" x14ac:dyDescent="0.2">
      <c r="A14" s="1030"/>
      <c r="B14" s="733" t="s">
        <v>316</v>
      </c>
      <c r="C14" s="1043"/>
      <c r="D14" s="1046"/>
      <c r="E14" s="1047"/>
      <c r="F14" s="1046" t="s">
        <v>34</v>
      </c>
      <c r="G14" s="1051"/>
      <c r="H14" s="1047"/>
      <c r="J14" s="831" t="s">
        <v>335</v>
      </c>
      <c r="K14" s="820">
        <v>0</v>
      </c>
      <c r="L14" s="820"/>
      <c r="M14" s="820"/>
      <c r="N14" s="821"/>
    </row>
    <row r="15" spans="1:33" x14ac:dyDescent="0.2">
      <c r="A15" s="1030"/>
      <c r="B15" s="733" t="s">
        <v>17</v>
      </c>
      <c r="C15" s="125" t="s">
        <v>106</v>
      </c>
      <c r="D15" s="134" t="s">
        <v>106</v>
      </c>
      <c r="E15" s="141" t="s">
        <v>34</v>
      </c>
      <c r="F15" s="64" t="s">
        <v>106</v>
      </c>
      <c r="G15" s="1052" t="s">
        <v>34</v>
      </c>
      <c r="H15" s="1047"/>
      <c r="J15" s="832" t="s">
        <v>38</v>
      </c>
      <c r="K15" s="823">
        <f>C40/13</f>
        <v>0.30769230769230771</v>
      </c>
      <c r="L15" s="823">
        <v>0</v>
      </c>
      <c r="M15" s="823"/>
      <c r="N15" s="824"/>
    </row>
    <row r="16" spans="1:33" x14ac:dyDescent="0.2">
      <c r="A16" s="1030"/>
      <c r="B16" s="733" t="s">
        <v>253</v>
      </c>
      <c r="C16" s="1043" t="s">
        <v>34</v>
      </c>
      <c r="D16" s="1046" t="s">
        <v>34</v>
      </c>
      <c r="E16" s="1047"/>
      <c r="F16" s="1046" t="s">
        <v>34</v>
      </c>
      <c r="G16" s="1051"/>
      <c r="H16" s="1047"/>
      <c r="J16" s="833" t="s">
        <v>39</v>
      </c>
      <c r="K16" s="823">
        <f>D40/13</f>
        <v>0.30769230769230771</v>
      </c>
      <c r="L16" s="822">
        <f>E40/13</f>
        <v>0.23076923076923078</v>
      </c>
      <c r="M16" s="823">
        <v>0</v>
      </c>
      <c r="N16" s="824"/>
    </row>
    <row r="17" spans="1:14" ht="17" thickBot="1" x14ac:dyDescent="0.25">
      <c r="A17" s="1030"/>
      <c r="B17" s="733" t="s">
        <v>254</v>
      </c>
      <c r="C17" s="1043"/>
      <c r="D17" s="1046"/>
      <c r="E17" s="1047"/>
      <c r="F17" s="1046"/>
      <c r="G17" s="1051"/>
      <c r="H17" s="1047"/>
      <c r="J17" s="834" t="s">
        <v>40</v>
      </c>
      <c r="K17" s="827">
        <f>F40/13</f>
        <v>0.53846153846153844</v>
      </c>
      <c r="L17" s="827">
        <f>G40/13</f>
        <v>0.46153846153846156</v>
      </c>
      <c r="M17" s="827">
        <f>H40/13</f>
        <v>0.46153846153846156</v>
      </c>
      <c r="N17" s="828">
        <v>0</v>
      </c>
    </row>
    <row r="18" spans="1:14" ht="17" thickBot="1" x14ac:dyDescent="0.25">
      <c r="A18" s="1030"/>
      <c r="B18" s="733" t="s">
        <v>98</v>
      </c>
      <c r="C18" s="125" t="s">
        <v>33</v>
      </c>
      <c r="D18" s="118" t="s">
        <v>33</v>
      </c>
      <c r="E18" s="141" t="s">
        <v>33</v>
      </c>
      <c r="F18" s="64" t="s">
        <v>33</v>
      </c>
      <c r="G18" s="57" t="s">
        <v>33</v>
      </c>
      <c r="H18" s="141" t="s">
        <v>33</v>
      </c>
      <c r="J18" s="55"/>
      <c r="K18" s="823"/>
      <c r="L18" s="823"/>
      <c r="M18" s="823"/>
      <c r="N18" s="822"/>
    </row>
    <row r="19" spans="1:14" ht="17" thickBot="1" x14ac:dyDescent="0.25">
      <c r="A19" s="1030"/>
      <c r="B19" s="733" t="s">
        <v>99</v>
      </c>
      <c r="C19" s="125"/>
      <c r="D19" s="118"/>
      <c r="E19" s="141"/>
      <c r="F19" s="64"/>
      <c r="G19" s="57"/>
      <c r="H19" s="141"/>
      <c r="J19" s="830" t="s">
        <v>336</v>
      </c>
      <c r="K19" s="816" t="s">
        <v>335</v>
      </c>
      <c r="L19" s="816" t="s">
        <v>38</v>
      </c>
      <c r="M19" s="816" t="s">
        <v>39</v>
      </c>
      <c r="N19" s="810" t="s">
        <v>40</v>
      </c>
    </row>
    <row r="20" spans="1:14" ht="17" thickBot="1" x14ac:dyDescent="0.25">
      <c r="A20" s="1030"/>
      <c r="B20" s="734" t="s">
        <v>23</v>
      </c>
      <c r="C20" s="125"/>
      <c r="D20" s="118"/>
      <c r="E20" s="141"/>
      <c r="F20" s="64"/>
      <c r="G20" s="57"/>
      <c r="H20" s="141"/>
      <c r="J20" s="831" t="s">
        <v>335</v>
      </c>
      <c r="K20" s="820">
        <v>0</v>
      </c>
      <c r="L20" s="820"/>
      <c r="M20" s="820"/>
      <c r="N20" s="821"/>
    </row>
    <row r="21" spans="1:14" x14ac:dyDescent="0.2">
      <c r="A21" s="1030"/>
      <c r="B21" s="732" t="s">
        <v>10</v>
      </c>
      <c r="C21" s="163" t="s">
        <v>34</v>
      </c>
      <c r="D21" s="1044" t="s">
        <v>34</v>
      </c>
      <c r="E21" s="1045"/>
      <c r="F21" s="1044" t="s">
        <v>34</v>
      </c>
      <c r="G21" s="1053"/>
      <c r="H21" s="1045"/>
      <c r="J21" s="832" t="s">
        <v>38</v>
      </c>
      <c r="K21" s="823">
        <f>C41/5</f>
        <v>0.4</v>
      </c>
      <c r="L21" s="823">
        <v>0</v>
      </c>
      <c r="M21" s="823"/>
      <c r="N21" s="824"/>
    </row>
    <row r="22" spans="1:14" x14ac:dyDescent="0.2">
      <c r="A22" s="1030"/>
      <c r="B22" s="736" t="s">
        <v>11</v>
      </c>
      <c r="C22" s="125"/>
      <c r="D22" s="118"/>
      <c r="E22" s="141"/>
      <c r="F22" s="64"/>
      <c r="G22" s="210"/>
      <c r="H22" s="195"/>
      <c r="J22" s="833" t="s">
        <v>39</v>
      </c>
      <c r="K22" s="823">
        <f>D41/5</f>
        <v>0.6</v>
      </c>
      <c r="L22" s="822">
        <f>E41/5</f>
        <v>0</v>
      </c>
      <c r="M22" s="823">
        <v>0</v>
      </c>
      <c r="N22" s="824"/>
    </row>
    <row r="23" spans="1:14" ht="16" customHeight="1" thickBot="1" x14ac:dyDescent="0.25">
      <c r="A23" s="1031"/>
      <c r="B23" s="734" t="s">
        <v>18</v>
      </c>
      <c r="C23" s="130"/>
      <c r="D23" s="158"/>
      <c r="E23" s="143"/>
      <c r="F23" s="66"/>
      <c r="G23" s="1054"/>
      <c r="H23" s="1055"/>
      <c r="J23" s="834" t="s">
        <v>40</v>
      </c>
      <c r="K23" s="827">
        <f>F41/5</f>
        <v>0.6</v>
      </c>
      <c r="L23" s="827">
        <f>G41/5</f>
        <v>0.2</v>
      </c>
      <c r="M23" s="827">
        <f>H41/5</f>
        <v>0.2</v>
      </c>
      <c r="N23" s="828">
        <v>0</v>
      </c>
    </row>
    <row r="24" spans="1:14" ht="17" thickBot="1" x14ac:dyDescent="0.25">
      <c r="A24" s="1032" t="s">
        <v>24</v>
      </c>
      <c r="B24" s="4" t="s">
        <v>100</v>
      </c>
      <c r="C24" s="163"/>
      <c r="D24" s="144"/>
      <c r="E24" s="150"/>
      <c r="F24" s="61"/>
      <c r="G24" s="60"/>
      <c r="H24" s="140"/>
      <c r="J24" s="55"/>
      <c r="K24" s="823"/>
      <c r="L24" s="823"/>
      <c r="M24" s="823"/>
      <c r="N24" s="822"/>
    </row>
    <row r="25" spans="1:14" ht="17" thickBot="1" x14ac:dyDescent="0.25">
      <c r="A25" s="1034"/>
      <c r="B25" s="7" t="s">
        <v>27</v>
      </c>
      <c r="C25" s="125" t="s">
        <v>106</v>
      </c>
      <c r="D25" s="125" t="s">
        <v>106</v>
      </c>
      <c r="E25" s="141" t="s">
        <v>34</v>
      </c>
      <c r="F25" s="63" t="s">
        <v>106</v>
      </c>
      <c r="G25" s="1052" t="s">
        <v>34</v>
      </c>
      <c r="H25" s="1047"/>
      <c r="I25" s="3"/>
      <c r="J25" s="830" t="s">
        <v>334</v>
      </c>
      <c r="K25" s="816" t="s">
        <v>335</v>
      </c>
      <c r="L25" s="816" t="s">
        <v>38</v>
      </c>
      <c r="M25" s="816" t="s">
        <v>39</v>
      </c>
      <c r="N25" s="810" t="s">
        <v>40</v>
      </c>
    </row>
    <row r="26" spans="1:14" ht="17" customHeight="1" thickBot="1" x14ac:dyDescent="0.25">
      <c r="A26" s="1034"/>
      <c r="B26" s="794" t="s">
        <v>101</v>
      </c>
      <c r="C26" s="130"/>
      <c r="D26" s="146" t="s">
        <v>106</v>
      </c>
      <c r="E26" s="152"/>
      <c r="F26" s="65" t="s">
        <v>106</v>
      </c>
      <c r="G26" s="88"/>
      <c r="H26" s="152" t="s">
        <v>34</v>
      </c>
      <c r="J26" s="831" t="s">
        <v>335</v>
      </c>
      <c r="K26" s="820">
        <v>0</v>
      </c>
      <c r="L26" s="820"/>
      <c r="M26" s="820"/>
      <c r="N26" s="821"/>
    </row>
    <row r="27" spans="1:14" ht="17" thickBot="1" x14ac:dyDescent="0.25">
      <c r="A27" s="1034"/>
      <c r="B27" s="795" t="s">
        <v>12</v>
      </c>
      <c r="C27" s="211" t="s">
        <v>188</v>
      </c>
      <c r="D27" s="185" t="s">
        <v>188</v>
      </c>
      <c r="E27" s="138" t="s">
        <v>34</v>
      </c>
      <c r="F27" s="217" t="s">
        <v>188</v>
      </c>
      <c r="G27" s="218" t="s">
        <v>188</v>
      </c>
      <c r="H27" s="137" t="s">
        <v>188</v>
      </c>
      <c r="J27" s="832" t="s">
        <v>38</v>
      </c>
      <c r="K27" s="823">
        <f>C42/2</f>
        <v>0</v>
      </c>
      <c r="L27" s="823">
        <v>0</v>
      </c>
      <c r="M27" s="823"/>
      <c r="N27" s="824"/>
    </row>
    <row r="28" spans="1:14" ht="17" thickBot="1" x14ac:dyDescent="0.25">
      <c r="A28" s="1034"/>
      <c r="B28" s="800" t="s">
        <v>25</v>
      </c>
      <c r="C28" s="183"/>
      <c r="D28" s="149"/>
      <c r="E28" s="138"/>
      <c r="F28" s="184"/>
      <c r="G28" s="76"/>
      <c r="H28" s="142"/>
      <c r="J28" s="833" t="s">
        <v>39</v>
      </c>
      <c r="K28" s="823">
        <f>D42/2</f>
        <v>0</v>
      </c>
      <c r="L28" s="822">
        <f>E42/2</f>
        <v>0</v>
      </c>
      <c r="M28" s="823">
        <v>0</v>
      </c>
      <c r="N28" s="824"/>
    </row>
    <row r="29" spans="1:14" ht="17" thickBot="1" x14ac:dyDescent="0.25">
      <c r="A29" s="1032" t="s">
        <v>14</v>
      </c>
      <c r="B29" s="800" t="s">
        <v>14</v>
      </c>
      <c r="C29" s="125" t="s">
        <v>106</v>
      </c>
      <c r="D29" s="125" t="s">
        <v>106</v>
      </c>
      <c r="E29" s="141" t="s">
        <v>34</v>
      </c>
      <c r="F29" s="63" t="s">
        <v>106</v>
      </c>
      <c r="G29" s="1052" t="s">
        <v>34</v>
      </c>
      <c r="H29" s="1047"/>
      <c r="J29" s="834" t="s">
        <v>40</v>
      </c>
      <c r="K29" s="827">
        <f>F42/2</f>
        <v>0</v>
      </c>
      <c r="L29" s="829">
        <f>G42/2</f>
        <v>0</v>
      </c>
      <c r="M29" s="829">
        <f>H42/2</f>
        <v>0</v>
      </c>
      <c r="N29" s="828">
        <v>0</v>
      </c>
    </row>
    <row r="30" spans="1:14" ht="17" thickBot="1" x14ac:dyDescent="0.25">
      <c r="A30" s="1033"/>
      <c r="B30" s="8" t="s">
        <v>15</v>
      </c>
      <c r="C30" s="125"/>
      <c r="D30" s="125"/>
      <c r="E30" s="141"/>
      <c r="G30" s="48"/>
      <c r="H30" s="141"/>
      <c r="J30" s="55"/>
      <c r="K30" s="823"/>
      <c r="L30" s="823"/>
      <c r="M30" s="823"/>
      <c r="N30" s="822"/>
    </row>
    <row r="31" spans="1:14" ht="17" thickBot="1" x14ac:dyDescent="0.25">
      <c r="A31" s="1029" t="s">
        <v>8</v>
      </c>
      <c r="B31" s="735" t="s">
        <v>9</v>
      </c>
      <c r="C31" s="163" t="s">
        <v>34</v>
      </c>
      <c r="D31" s="1044" t="s">
        <v>34</v>
      </c>
      <c r="E31" s="1045"/>
      <c r="F31" s="1044" t="s">
        <v>34</v>
      </c>
      <c r="G31" s="1053"/>
      <c r="H31" s="1045"/>
      <c r="J31" s="835" t="s">
        <v>338</v>
      </c>
      <c r="K31" s="816" t="s">
        <v>335</v>
      </c>
      <c r="L31" s="816" t="s">
        <v>38</v>
      </c>
      <c r="M31" s="816" t="s">
        <v>39</v>
      </c>
      <c r="N31" s="810" t="s">
        <v>40</v>
      </c>
    </row>
    <row r="32" spans="1:14" x14ac:dyDescent="0.2">
      <c r="A32" s="1030"/>
      <c r="B32" s="731" t="s">
        <v>19</v>
      </c>
      <c r="C32" s="125"/>
      <c r="D32" s="134"/>
      <c r="E32" s="141"/>
      <c r="F32" s="81"/>
      <c r="G32" s="97"/>
      <c r="H32" s="174"/>
      <c r="I32" s="3"/>
      <c r="J32" s="831" t="s">
        <v>335</v>
      </c>
      <c r="K32" s="820">
        <v>0</v>
      </c>
      <c r="L32" s="820"/>
      <c r="M32" s="820"/>
      <c r="N32" s="821"/>
    </row>
    <row r="33" spans="1:22" x14ac:dyDescent="0.2">
      <c r="A33" s="1030"/>
      <c r="B33" s="47" t="s">
        <v>20</v>
      </c>
      <c r="C33" s="134"/>
      <c r="D33" s="134"/>
      <c r="E33" s="141"/>
      <c r="F33" s="37"/>
      <c r="G33" s="105"/>
      <c r="H33" s="119"/>
      <c r="J33" s="832" t="s">
        <v>38</v>
      </c>
      <c r="K33" s="823">
        <f>C43/5</f>
        <v>0</v>
      </c>
      <c r="L33" s="823">
        <v>0</v>
      </c>
      <c r="M33" s="823"/>
      <c r="N33" s="824"/>
    </row>
    <row r="34" spans="1:22" x14ac:dyDescent="0.2">
      <c r="A34" s="1030"/>
      <c r="B34" s="7" t="s">
        <v>21</v>
      </c>
      <c r="C34" s="125"/>
      <c r="D34" s="118"/>
      <c r="E34" s="124"/>
      <c r="G34" s="57"/>
      <c r="H34" s="124"/>
      <c r="J34" s="833" t="s">
        <v>39</v>
      </c>
      <c r="K34" s="823">
        <f>D43/5</f>
        <v>0</v>
      </c>
      <c r="L34" s="823">
        <f>E43/5</f>
        <v>0</v>
      </c>
      <c r="M34" s="823">
        <v>0</v>
      </c>
      <c r="N34" s="824"/>
    </row>
    <row r="35" spans="1:22" ht="17" thickBot="1" x14ac:dyDescent="0.25">
      <c r="A35" s="1031"/>
      <c r="B35" s="8" t="s">
        <v>13</v>
      </c>
      <c r="C35" s="130"/>
      <c r="D35" s="160"/>
      <c r="E35" s="129"/>
      <c r="F35" s="65"/>
      <c r="G35" s="58"/>
      <c r="H35" s="186"/>
      <c r="J35" s="834" t="s">
        <v>40</v>
      </c>
      <c r="K35" s="827">
        <f>F43/5</f>
        <v>0</v>
      </c>
      <c r="L35" s="827">
        <f>G43/5</f>
        <v>0</v>
      </c>
      <c r="M35" s="827">
        <f>H43/5</f>
        <v>0</v>
      </c>
      <c r="N35" s="828">
        <v>0</v>
      </c>
    </row>
    <row r="36" spans="1:22" ht="21" thickTop="1" thickBot="1" x14ac:dyDescent="0.3">
      <c r="A36" s="799"/>
      <c r="C36" s="156" t="s">
        <v>36</v>
      </c>
      <c r="D36" s="1050" t="s">
        <v>37</v>
      </c>
      <c r="E36" s="1039"/>
      <c r="F36" s="1038" t="s">
        <v>128</v>
      </c>
      <c r="G36" s="1038"/>
      <c r="H36" s="1039"/>
    </row>
    <row r="37" spans="1:22" ht="17" thickBot="1" x14ac:dyDescent="0.25">
      <c r="J37" s="835" t="s">
        <v>342</v>
      </c>
      <c r="K37" s="816" t="s">
        <v>335</v>
      </c>
      <c r="L37" s="816" t="s">
        <v>38</v>
      </c>
      <c r="M37" s="816" t="s">
        <v>39</v>
      </c>
      <c r="N37" s="810" t="s">
        <v>40</v>
      </c>
    </row>
    <row r="38" spans="1:22" x14ac:dyDescent="0.2">
      <c r="B38" s="804" t="s">
        <v>215</v>
      </c>
      <c r="C38" s="807">
        <v>8</v>
      </c>
      <c r="D38" s="807">
        <v>9</v>
      </c>
      <c r="E38" s="807">
        <v>3</v>
      </c>
      <c r="F38" s="807">
        <v>12</v>
      </c>
      <c r="G38" s="807">
        <v>7</v>
      </c>
      <c r="H38" s="807">
        <v>7</v>
      </c>
      <c r="J38" s="831" t="s">
        <v>335</v>
      </c>
      <c r="K38" s="820">
        <v>0</v>
      </c>
      <c r="L38" s="820"/>
      <c r="M38" s="820"/>
      <c r="N38" s="821"/>
    </row>
    <row r="39" spans="1:22" x14ac:dyDescent="0.2">
      <c r="B39" s="804" t="s">
        <v>357</v>
      </c>
      <c r="C39" s="807">
        <v>2</v>
      </c>
      <c r="D39" s="807">
        <v>2</v>
      </c>
      <c r="E39" s="807">
        <v>0</v>
      </c>
      <c r="F39" s="807">
        <v>2</v>
      </c>
      <c r="G39" s="807">
        <v>0</v>
      </c>
      <c r="H39" s="807">
        <v>0</v>
      </c>
      <c r="J39" s="832" t="s">
        <v>38</v>
      </c>
      <c r="K39" s="823">
        <f>C44/4</f>
        <v>0</v>
      </c>
      <c r="L39" s="823">
        <v>0</v>
      </c>
      <c r="M39" s="823"/>
      <c r="N39" s="824"/>
    </row>
    <row r="40" spans="1:22" x14ac:dyDescent="0.2">
      <c r="B40" s="804" t="s">
        <v>5</v>
      </c>
      <c r="C40" s="807">
        <v>4</v>
      </c>
      <c r="D40" s="807">
        <v>4</v>
      </c>
      <c r="E40" s="807">
        <v>3</v>
      </c>
      <c r="F40" s="807">
        <v>7</v>
      </c>
      <c r="G40" s="807">
        <v>6</v>
      </c>
      <c r="H40" s="807">
        <v>6</v>
      </c>
      <c r="J40" s="833" t="s">
        <v>39</v>
      </c>
      <c r="K40" s="823">
        <f>D44/4</f>
        <v>0</v>
      </c>
      <c r="L40" s="823">
        <f>E44/4</f>
        <v>0</v>
      </c>
      <c r="M40" s="823">
        <v>0</v>
      </c>
      <c r="N40" s="824"/>
    </row>
    <row r="41" spans="1:22" s="17" customFormat="1" ht="17" thickBot="1" x14ac:dyDescent="0.25">
      <c r="A41" s="791"/>
      <c r="B41" s="804" t="s">
        <v>24</v>
      </c>
      <c r="C41" s="809">
        <v>2</v>
      </c>
      <c r="D41" s="809">
        <v>3</v>
      </c>
      <c r="E41" s="809">
        <v>0</v>
      </c>
      <c r="F41" s="809">
        <v>3</v>
      </c>
      <c r="G41" s="809">
        <v>1</v>
      </c>
      <c r="H41" s="809">
        <v>1</v>
      </c>
      <c r="I41"/>
      <c r="J41" s="834" t="s">
        <v>40</v>
      </c>
      <c r="K41" s="827">
        <f>F44/4</f>
        <v>0</v>
      </c>
      <c r="L41" s="827">
        <f>G44/4</f>
        <v>0</v>
      </c>
      <c r="M41" s="827">
        <f>H44/4</f>
        <v>0</v>
      </c>
      <c r="N41" s="828">
        <v>0</v>
      </c>
      <c r="P41"/>
      <c r="Q41"/>
      <c r="R41"/>
      <c r="S41"/>
      <c r="T41"/>
      <c r="U41"/>
      <c r="V41"/>
    </row>
    <row r="42" spans="1:22" s="17" customFormat="1" x14ac:dyDescent="0.2">
      <c r="A42" s="791"/>
      <c r="B42" s="804" t="s">
        <v>14</v>
      </c>
      <c r="C42" s="809">
        <v>0</v>
      </c>
      <c r="D42" s="809">
        <v>0</v>
      </c>
      <c r="E42" s="809">
        <v>0</v>
      </c>
      <c r="F42" s="809">
        <v>0</v>
      </c>
      <c r="G42" s="809">
        <v>0</v>
      </c>
      <c r="H42" s="809">
        <v>0</v>
      </c>
      <c r="I42"/>
      <c r="J42" s="24"/>
      <c r="K42" s="760"/>
      <c r="L42" s="760"/>
      <c r="M42" s="760"/>
      <c r="N42" s="760"/>
      <c r="P42"/>
      <c r="Q42"/>
      <c r="R42"/>
      <c r="S42"/>
      <c r="T42"/>
      <c r="U42"/>
      <c r="V42"/>
    </row>
    <row r="43" spans="1:22" x14ac:dyDescent="0.2">
      <c r="B43" s="804" t="s">
        <v>8</v>
      </c>
      <c r="C43" s="807">
        <v>0</v>
      </c>
      <c r="D43" s="807">
        <v>0</v>
      </c>
      <c r="E43" s="807">
        <v>0</v>
      </c>
      <c r="F43" s="807">
        <v>0</v>
      </c>
      <c r="G43" s="807">
        <v>0</v>
      </c>
      <c r="H43" s="807">
        <v>0</v>
      </c>
      <c r="J43" s="24"/>
      <c r="K43" s="760"/>
      <c r="L43" s="760"/>
      <c r="M43" s="760"/>
      <c r="N43" s="760"/>
    </row>
    <row r="44" spans="1:22" x14ac:dyDescent="0.2">
      <c r="B44" s="804" t="s">
        <v>451</v>
      </c>
      <c r="C44" s="931">
        <v>0</v>
      </c>
      <c r="D44" s="931">
        <v>0</v>
      </c>
      <c r="E44" s="931">
        <v>0</v>
      </c>
      <c r="F44" s="63">
        <v>0</v>
      </c>
      <c r="G44" s="63">
        <v>0</v>
      </c>
      <c r="H44" s="63">
        <v>0</v>
      </c>
      <c r="J44" s="24"/>
    </row>
    <row r="45" spans="1:22" x14ac:dyDescent="0.2">
      <c r="J45" s="24"/>
    </row>
    <row r="46" spans="1:22" x14ac:dyDescent="0.2">
      <c r="J46" s="24"/>
    </row>
    <row r="47" spans="1:22" x14ac:dyDescent="0.2">
      <c r="C47" s="931"/>
      <c r="D47" s="931"/>
      <c r="E47" s="931"/>
      <c r="F47" s="931"/>
      <c r="G47" s="931"/>
      <c r="H47" s="931"/>
      <c r="J47" s="24"/>
    </row>
    <row r="48" spans="1:22" x14ac:dyDescent="0.2">
      <c r="J48" s="24"/>
    </row>
    <row r="49" spans="10:10" x14ac:dyDescent="0.2">
      <c r="J49" s="24"/>
    </row>
    <row r="50" spans="10:10" x14ac:dyDescent="0.2">
      <c r="J50" s="24"/>
    </row>
    <row r="51" spans="10:10" x14ac:dyDescent="0.2">
      <c r="J51" s="24"/>
    </row>
    <row r="52" spans="10:10" x14ac:dyDescent="0.2">
      <c r="J52" s="24"/>
    </row>
    <row r="53" spans="10:10" x14ac:dyDescent="0.2">
      <c r="J53" s="24"/>
    </row>
    <row r="54" spans="10:10" x14ac:dyDescent="0.2">
      <c r="J54" s="24"/>
    </row>
    <row r="55" spans="10:10" x14ac:dyDescent="0.2">
      <c r="J55" s="24"/>
    </row>
    <row r="56" spans="10:10" x14ac:dyDescent="0.2">
      <c r="J56" s="24"/>
    </row>
    <row r="57" spans="10:10" x14ac:dyDescent="0.2">
      <c r="J57" s="24"/>
    </row>
    <row r="58" spans="10:10" x14ac:dyDescent="0.2">
      <c r="J58" s="24"/>
    </row>
    <row r="59" spans="10:10" x14ac:dyDescent="0.2">
      <c r="J59" s="24"/>
    </row>
    <row r="60" spans="10:10" x14ac:dyDescent="0.2">
      <c r="J60" s="24"/>
    </row>
    <row r="61" spans="10:10" x14ac:dyDescent="0.2">
      <c r="J61" s="24"/>
    </row>
    <row r="62" spans="10:10" x14ac:dyDescent="0.2">
      <c r="J62" s="24"/>
    </row>
    <row r="63" spans="10:10" x14ac:dyDescent="0.2">
      <c r="J63" s="24"/>
    </row>
    <row r="64" spans="10:10" x14ac:dyDescent="0.2">
      <c r="J64" s="24"/>
    </row>
    <row r="65" spans="10:10" x14ac:dyDescent="0.2">
      <c r="J65" s="24"/>
    </row>
    <row r="66" spans="10:10" x14ac:dyDescent="0.2">
      <c r="J66" s="24"/>
    </row>
    <row r="67" spans="10:10" x14ac:dyDescent="0.2">
      <c r="J67" s="24"/>
    </row>
    <row r="68" spans="10:10" x14ac:dyDescent="0.2">
      <c r="J68" s="24"/>
    </row>
    <row r="69" spans="10:10" x14ac:dyDescent="0.2">
      <c r="J69" s="24"/>
    </row>
    <row r="70" spans="10:10" x14ac:dyDescent="0.2">
      <c r="J70" s="24"/>
    </row>
    <row r="71" spans="10:10" x14ac:dyDescent="0.2">
      <c r="J71" s="24"/>
    </row>
    <row r="72" spans="10:10" x14ac:dyDescent="0.2">
      <c r="J72" s="24"/>
    </row>
    <row r="73" spans="10:10" x14ac:dyDescent="0.2">
      <c r="J73" s="24"/>
    </row>
    <row r="74" spans="10:10" x14ac:dyDescent="0.2">
      <c r="J74" s="24"/>
    </row>
  </sheetData>
  <mergeCells count="30">
    <mergeCell ref="D36:E36"/>
    <mergeCell ref="F36:H36"/>
    <mergeCell ref="G7:H7"/>
    <mergeCell ref="D3:E3"/>
    <mergeCell ref="F3:H3"/>
    <mergeCell ref="G4:H4"/>
    <mergeCell ref="D31:E31"/>
    <mergeCell ref="F31:H31"/>
    <mergeCell ref="D21:E21"/>
    <mergeCell ref="F21:H21"/>
    <mergeCell ref="G25:H25"/>
    <mergeCell ref="G23:H23"/>
    <mergeCell ref="G29:H29"/>
    <mergeCell ref="D16:E17"/>
    <mergeCell ref="D12:E14"/>
    <mergeCell ref="F16:H17"/>
    <mergeCell ref="A31:A35"/>
    <mergeCell ref="A29:A30"/>
    <mergeCell ref="D1:E1"/>
    <mergeCell ref="F1:H1"/>
    <mergeCell ref="A3:A9"/>
    <mergeCell ref="A24:A28"/>
    <mergeCell ref="A10:A23"/>
    <mergeCell ref="C16:C17"/>
    <mergeCell ref="C12:C14"/>
    <mergeCell ref="F12:H12"/>
    <mergeCell ref="G15:H15"/>
    <mergeCell ref="F14:H14"/>
    <mergeCell ref="D10:E10"/>
    <mergeCell ref="D11:E11"/>
  </mergeCells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S74"/>
  <sheetViews>
    <sheetView zoomScaleNormal="100" workbookViewId="0">
      <selection activeCell="P8" sqref="P8:S8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6.33203125" style="22" bestFit="1" customWidth="1"/>
    <col min="4" max="4" width="17.5" style="22" bestFit="1" customWidth="1"/>
    <col min="5" max="5" width="19" style="22" bestFit="1" customWidth="1"/>
    <col min="6" max="6" width="16.1640625" style="22" bestFit="1" customWidth="1"/>
    <col min="7" max="7" width="17.83203125" style="22" bestFit="1" customWidth="1"/>
    <col min="8" max="8" width="18.83203125" style="22" bestFit="1" customWidth="1"/>
    <col min="9" max="9" width="7.83203125" customWidth="1"/>
    <col min="10" max="10" width="10" style="803" bestFit="1" customWidth="1"/>
    <col min="11" max="11" width="7.1640625" style="22" bestFit="1" customWidth="1"/>
    <col min="12" max="12" width="8.83203125" style="22" bestFit="1" customWidth="1"/>
    <col min="13" max="13" width="10" style="22" bestFit="1" customWidth="1"/>
    <col min="14" max="14" width="8.83203125" style="22" bestFit="1" customWidth="1"/>
    <col min="16" max="17" width="4.6640625" bestFit="1" customWidth="1"/>
    <col min="18" max="18" width="6.33203125" bestFit="1" customWidth="1"/>
    <col min="19" max="19" width="8.33203125" bestFit="1" customWidth="1"/>
  </cols>
  <sheetData>
    <row r="1" spans="1:19" ht="21" thickTop="1" thickBot="1" x14ac:dyDescent="0.25">
      <c r="C1" s="502" t="s">
        <v>79</v>
      </c>
      <c r="D1" s="1151" t="s">
        <v>81</v>
      </c>
      <c r="E1" s="1152"/>
      <c r="F1" s="1151" t="s">
        <v>80</v>
      </c>
      <c r="G1" s="1155"/>
      <c r="H1" s="1152"/>
      <c r="J1" s="830" t="s">
        <v>215</v>
      </c>
      <c r="K1" s="816" t="s">
        <v>348</v>
      </c>
      <c r="L1" s="816" t="s">
        <v>79</v>
      </c>
      <c r="M1" s="816" t="s">
        <v>81</v>
      </c>
      <c r="N1" s="810" t="s">
        <v>80</v>
      </c>
      <c r="P1" s="791" t="s">
        <v>443</v>
      </c>
      <c r="Q1" s="791" t="s">
        <v>442</v>
      </c>
      <c r="R1" s="791" t="s">
        <v>444</v>
      </c>
      <c r="S1" s="791" t="s">
        <v>445</v>
      </c>
    </row>
    <row r="2" spans="1:19" ht="18" thickTop="1" thickBot="1" x14ac:dyDescent="0.25">
      <c r="C2" s="177" t="s">
        <v>266</v>
      </c>
      <c r="D2" s="115" t="s">
        <v>268</v>
      </c>
      <c r="E2" s="576" t="s">
        <v>267</v>
      </c>
      <c r="F2" s="577" t="s">
        <v>269</v>
      </c>
      <c r="G2" s="444" t="s">
        <v>270</v>
      </c>
      <c r="H2" s="139" t="s">
        <v>271</v>
      </c>
      <c r="J2" s="835" t="s">
        <v>348</v>
      </c>
      <c r="K2" s="820">
        <v>0</v>
      </c>
      <c r="L2" s="820"/>
      <c r="M2" s="820"/>
      <c r="N2" s="821"/>
      <c r="P2" s="907">
        <f>MIN(K3:K5,L4:L5,M5)</f>
        <v>0.10810810810810811</v>
      </c>
      <c r="Q2" s="907">
        <f>MAX(K3:K5,L4:L5,M5)</f>
        <v>0.29729729729729731</v>
      </c>
      <c r="R2" s="907">
        <f>AVERAGE(K3:K5,L4:L5,M5)</f>
        <v>0.21171171171171169</v>
      </c>
      <c r="S2" s="907">
        <f>MEDIAN(K3:K5,L4:L5,M5)</f>
        <v>0.21621621621621623</v>
      </c>
    </row>
    <row r="3" spans="1:19" x14ac:dyDescent="0.2">
      <c r="A3" s="1029" t="s">
        <v>357</v>
      </c>
      <c r="B3" s="792" t="s">
        <v>22</v>
      </c>
      <c r="C3" s="1035" t="s">
        <v>34</v>
      </c>
      <c r="D3" s="1156" t="s">
        <v>34</v>
      </c>
      <c r="E3" s="1157"/>
      <c r="F3" s="1156" t="s">
        <v>34</v>
      </c>
      <c r="G3" s="1158"/>
      <c r="H3" s="1157"/>
      <c r="J3" s="845" t="s">
        <v>79</v>
      </c>
      <c r="K3" s="823">
        <f>C38/37</f>
        <v>0.1891891891891892</v>
      </c>
      <c r="L3" s="823">
        <v>0</v>
      </c>
      <c r="M3" s="823"/>
      <c r="N3" s="824"/>
      <c r="P3" s="907">
        <f>MIN(K9:K11,L10:L11,M11)</f>
        <v>0</v>
      </c>
      <c r="Q3" s="907">
        <f>MAX(K9:K11,L10:L11,M11)</f>
        <v>0</v>
      </c>
      <c r="R3" s="907">
        <f>AVERAGE(K9:K11,L10:L11,M11)</f>
        <v>0</v>
      </c>
      <c r="S3" s="907">
        <f>MEDIAN(K9:K11,L10:L11,M11)</f>
        <v>0</v>
      </c>
    </row>
    <row r="4" spans="1:19" x14ac:dyDescent="0.2">
      <c r="A4" s="1030"/>
      <c r="B4" s="865" t="s">
        <v>0</v>
      </c>
      <c r="C4" s="1036"/>
      <c r="D4" s="1153"/>
      <c r="E4" s="1154"/>
      <c r="F4" s="1153"/>
      <c r="G4" s="1159"/>
      <c r="H4" s="1154"/>
      <c r="J4" s="846" t="s">
        <v>81</v>
      </c>
      <c r="K4" s="823">
        <f>D38/37</f>
        <v>0.1891891891891892</v>
      </c>
      <c r="L4" s="823">
        <f>E38/37</f>
        <v>0.10810810810810811</v>
      </c>
      <c r="M4" s="823">
        <v>0</v>
      </c>
      <c r="N4" s="824"/>
      <c r="P4" s="907">
        <f>MIN(K15:K17,L16:L17,M17)</f>
        <v>0.15384615384615385</v>
      </c>
      <c r="Q4" s="907">
        <f>MAX(K15:K17,L16:L17,M17)</f>
        <v>0.38461538461538464</v>
      </c>
      <c r="R4" s="907">
        <f>AVERAGE(K15:K17,L16:L17,M17)</f>
        <v>0.26923076923076922</v>
      </c>
      <c r="S4" s="907">
        <f>MEDIAN(K15:K17,L16:L17,M17)</f>
        <v>0.26923076923076927</v>
      </c>
    </row>
    <row r="5" spans="1:19" ht="17" thickBot="1" x14ac:dyDescent="0.25">
      <c r="A5" s="1030"/>
      <c r="B5" s="865" t="s">
        <v>1</v>
      </c>
      <c r="C5" s="451"/>
      <c r="D5" s="464"/>
      <c r="E5" s="446"/>
      <c r="F5" s="464"/>
      <c r="G5" s="438"/>
      <c r="H5" s="446"/>
      <c r="J5" s="847" t="s">
        <v>80</v>
      </c>
      <c r="K5" s="827">
        <f>F38/37</f>
        <v>0.29729729729729731</v>
      </c>
      <c r="L5" s="827">
        <f t="shared" ref="L5:M5" si="0">G38/37</f>
        <v>0.24324324324324326</v>
      </c>
      <c r="M5" s="827">
        <f t="shared" si="0"/>
        <v>0.24324324324324326</v>
      </c>
      <c r="N5" s="842">
        <v>0</v>
      </c>
      <c r="P5" s="907">
        <f>MIN(K21:K23,L22:L23,M23)</f>
        <v>0</v>
      </c>
      <c r="Q5" s="907">
        <f>MAX(K21:K23,L22:L23,M23)</f>
        <v>0.4</v>
      </c>
      <c r="R5" s="907">
        <f>AVERAGE(K21:K23,L22:L23,M23)</f>
        <v>0.20000000000000004</v>
      </c>
      <c r="S5" s="907">
        <f>MEDIAN(K21:K23,L22:L23,M23)</f>
        <v>0.2</v>
      </c>
    </row>
    <row r="6" spans="1:19" ht="17" thickBot="1" x14ac:dyDescent="0.25">
      <c r="A6" s="1030"/>
      <c r="B6" s="865" t="s">
        <v>2</v>
      </c>
      <c r="C6" s="451"/>
      <c r="D6" s="464"/>
      <c r="E6" s="446"/>
      <c r="F6" s="464"/>
      <c r="G6" s="438"/>
      <c r="H6" s="446"/>
      <c r="J6" s="869"/>
      <c r="K6" s="823"/>
      <c r="L6" s="823"/>
      <c r="M6" s="823"/>
      <c r="N6" s="823"/>
      <c r="P6" s="907">
        <f>MIN(K27:K29,L28:L29,M29)</f>
        <v>0</v>
      </c>
      <c r="Q6" s="907">
        <f>MAX(K27:K29,L28:L29,M29)</f>
        <v>0</v>
      </c>
      <c r="R6" s="907">
        <f>AVERAGE(K27:K29,L28:L29,M29)</f>
        <v>0</v>
      </c>
      <c r="S6" s="907">
        <f>MEDIAN(K27:K29,L28:L29,M29)</f>
        <v>0</v>
      </c>
    </row>
    <row r="7" spans="1:19" ht="17" thickBot="1" x14ac:dyDescent="0.25">
      <c r="A7" s="1030"/>
      <c r="B7" s="865" t="s">
        <v>3</v>
      </c>
      <c r="C7" s="1036" t="s">
        <v>34</v>
      </c>
      <c r="D7" s="1153" t="s">
        <v>34</v>
      </c>
      <c r="E7" s="1154"/>
      <c r="F7" s="1153" t="s">
        <v>34</v>
      </c>
      <c r="G7" s="1159"/>
      <c r="H7" s="1154"/>
      <c r="J7" s="835" t="s">
        <v>339</v>
      </c>
      <c r="K7" s="844" t="s">
        <v>348</v>
      </c>
      <c r="L7" s="844" t="s">
        <v>79</v>
      </c>
      <c r="M7" s="844" t="s">
        <v>81</v>
      </c>
      <c r="N7" s="813" t="s">
        <v>80</v>
      </c>
      <c r="P7" s="907">
        <f>MIN(K33:K35,L34:L35,M35)</f>
        <v>0.2</v>
      </c>
      <c r="Q7" s="907">
        <f>MAX(K33:K35,L34:L35,M35)</f>
        <v>0.4</v>
      </c>
      <c r="R7" s="907">
        <f>AVERAGE(K33:K35,L34:L35,M35)</f>
        <v>0.36666666666666664</v>
      </c>
      <c r="S7" s="907">
        <f>MEDIAN(K33:K35,L34:L35,M35)</f>
        <v>0.4</v>
      </c>
    </row>
    <row r="8" spans="1:19" x14ac:dyDescent="0.2">
      <c r="A8" s="1030"/>
      <c r="B8" s="796" t="s">
        <v>4</v>
      </c>
      <c r="C8" s="1036"/>
      <c r="D8" s="1153"/>
      <c r="E8" s="1154"/>
      <c r="F8" s="1153"/>
      <c r="G8" s="1159"/>
      <c r="H8" s="1154"/>
      <c r="J8" s="835" t="s">
        <v>348</v>
      </c>
      <c r="K8" s="820">
        <v>0</v>
      </c>
      <c r="L8" s="820"/>
      <c r="M8" s="820"/>
      <c r="N8" s="821"/>
      <c r="P8" s="907">
        <f>MIN(K39:K41,L40:L41,M41)</f>
        <v>0</v>
      </c>
      <c r="Q8" s="907">
        <f>MAX(K39:K41,L40:L41,M41)</f>
        <v>0.75</v>
      </c>
      <c r="R8" s="907">
        <f>AVERAGE(K39:K41,L40:L41,M41)</f>
        <v>0.375</v>
      </c>
      <c r="S8" s="907">
        <f>MEDIAN(K39:K41,L40:L41,M41)</f>
        <v>0.375</v>
      </c>
    </row>
    <row r="9" spans="1:19" ht="17" thickBot="1" x14ac:dyDescent="0.25">
      <c r="A9" s="1031"/>
      <c r="B9" s="793" t="s">
        <v>123</v>
      </c>
      <c r="C9" s="1037"/>
      <c r="D9" s="1160"/>
      <c r="E9" s="1161"/>
      <c r="F9" s="1160"/>
      <c r="G9" s="1162"/>
      <c r="H9" s="1161"/>
      <c r="J9" s="845" t="s">
        <v>79</v>
      </c>
      <c r="K9" s="823">
        <f>C39/10</f>
        <v>0</v>
      </c>
      <c r="L9" s="823">
        <v>0</v>
      </c>
      <c r="M9" s="823"/>
      <c r="N9" s="824"/>
    </row>
    <row r="10" spans="1:19" x14ac:dyDescent="0.2">
      <c r="A10" s="1029" t="s">
        <v>5</v>
      </c>
      <c r="B10" s="771" t="s">
        <v>6</v>
      </c>
      <c r="C10" s="451" t="s">
        <v>34</v>
      </c>
      <c r="D10" s="1156" t="s">
        <v>34</v>
      </c>
      <c r="E10" s="1157"/>
      <c r="F10" s="1156" t="s">
        <v>34</v>
      </c>
      <c r="G10" s="1158"/>
      <c r="H10" s="1157"/>
      <c r="J10" s="846" t="s">
        <v>81</v>
      </c>
      <c r="K10" s="823">
        <f>D39/10</f>
        <v>0</v>
      </c>
      <c r="L10" s="823">
        <f>E39/10</f>
        <v>0</v>
      </c>
      <c r="M10" s="823">
        <v>0</v>
      </c>
      <c r="N10" s="824"/>
    </row>
    <row r="11" spans="1:19" ht="17" thickBot="1" x14ac:dyDescent="0.25">
      <c r="A11" s="1030"/>
      <c r="B11" s="733" t="s">
        <v>7</v>
      </c>
      <c r="C11" s="1036" t="s">
        <v>315</v>
      </c>
      <c r="D11" s="1153" t="s">
        <v>124</v>
      </c>
      <c r="E11" s="1154"/>
      <c r="F11" s="1153" t="s">
        <v>124</v>
      </c>
      <c r="G11" s="1159"/>
      <c r="H11" s="1154"/>
      <c r="J11" s="847" t="s">
        <v>80</v>
      </c>
      <c r="K11" s="827">
        <f>F39/10</f>
        <v>0</v>
      </c>
      <c r="L11" s="827">
        <f>G39/10</f>
        <v>0</v>
      </c>
      <c r="M11" s="827">
        <f>H39/10</f>
        <v>0</v>
      </c>
      <c r="N11" s="842">
        <v>0</v>
      </c>
    </row>
    <row r="12" spans="1:19" ht="17" thickBot="1" x14ac:dyDescent="0.25">
      <c r="A12" s="1030"/>
      <c r="B12" s="733" t="s">
        <v>16</v>
      </c>
      <c r="C12" s="1036"/>
      <c r="D12" s="1153"/>
      <c r="E12" s="1154"/>
      <c r="F12" s="1153"/>
      <c r="G12" s="1159"/>
      <c r="H12" s="1154"/>
      <c r="J12" s="869"/>
      <c r="K12" s="823"/>
      <c r="L12" s="823"/>
      <c r="M12" s="823"/>
      <c r="N12" s="823"/>
    </row>
    <row r="13" spans="1:19" ht="17" thickBot="1" x14ac:dyDescent="0.25">
      <c r="A13" s="1030"/>
      <c r="B13" s="733" t="s">
        <v>26</v>
      </c>
      <c r="C13" s="1036"/>
      <c r="D13" s="1153"/>
      <c r="E13" s="1154"/>
      <c r="F13" s="1153"/>
      <c r="G13" s="1159"/>
      <c r="H13" s="1154"/>
      <c r="J13" s="830" t="s">
        <v>337</v>
      </c>
      <c r="K13" s="844" t="s">
        <v>348</v>
      </c>
      <c r="L13" s="844" t="s">
        <v>79</v>
      </c>
      <c r="M13" s="844" t="s">
        <v>81</v>
      </c>
      <c r="N13" s="813" t="s">
        <v>80</v>
      </c>
    </row>
    <row r="14" spans="1:19" x14ac:dyDescent="0.2">
      <c r="A14" s="1030"/>
      <c r="B14" s="733" t="s">
        <v>316</v>
      </c>
      <c r="C14" s="676"/>
      <c r="D14" s="679"/>
      <c r="E14" s="680"/>
      <c r="F14" s="684"/>
      <c r="G14" s="42"/>
      <c r="H14" s="680"/>
      <c r="J14" s="835" t="s">
        <v>348</v>
      </c>
      <c r="K14" s="820">
        <v>0</v>
      </c>
      <c r="L14" s="820"/>
      <c r="M14" s="820"/>
      <c r="N14" s="821"/>
    </row>
    <row r="15" spans="1:19" x14ac:dyDescent="0.2">
      <c r="A15" s="1030"/>
      <c r="B15" s="733" t="s">
        <v>17</v>
      </c>
      <c r="C15" s="676" t="s">
        <v>315</v>
      </c>
      <c r="D15" s="1153" t="s">
        <v>124</v>
      </c>
      <c r="E15" s="1154"/>
      <c r="F15" s="1153" t="s">
        <v>124</v>
      </c>
      <c r="G15" s="1159"/>
      <c r="H15" s="1154"/>
      <c r="J15" s="845" t="s">
        <v>79</v>
      </c>
      <c r="K15" s="823">
        <f>C40/13</f>
        <v>0.38461538461538464</v>
      </c>
      <c r="L15" s="823">
        <v>0</v>
      </c>
      <c r="M15" s="823"/>
      <c r="N15" s="824"/>
    </row>
    <row r="16" spans="1:19" x14ac:dyDescent="0.2">
      <c r="A16" s="1030"/>
      <c r="B16" s="733" t="s">
        <v>253</v>
      </c>
      <c r="C16" s="653"/>
      <c r="D16" s="646"/>
      <c r="E16" s="648"/>
      <c r="F16" s="651"/>
      <c r="G16" s="647"/>
      <c r="H16" s="648"/>
      <c r="J16" s="846" t="s">
        <v>81</v>
      </c>
      <c r="K16" s="823">
        <f>D40/13</f>
        <v>0.38461538461538464</v>
      </c>
      <c r="L16" s="823">
        <f>E40/13</f>
        <v>0.15384615384615385</v>
      </c>
      <c r="M16" s="823">
        <v>0</v>
      </c>
      <c r="N16" s="824"/>
    </row>
    <row r="17" spans="1:14" ht="17" thickBot="1" x14ac:dyDescent="0.25">
      <c r="A17" s="1030"/>
      <c r="B17" s="733" t="s">
        <v>254</v>
      </c>
      <c r="C17" s="637"/>
      <c r="D17" s="646"/>
      <c r="E17" s="648"/>
      <c r="F17" s="651"/>
      <c r="G17" s="647"/>
      <c r="H17" s="648"/>
      <c r="J17" s="847" t="s">
        <v>80</v>
      </c>
      <c r="K17" s="827">
        <f>F40/13</f>
        <v>0.38461538461538464</v>
      </c>
      <c r="L17" s="827">
        <f t="shared" ref="L17:M17" si="1">G40/13</f>
        <v>0.15384615384615385</v>
      </c>
      <c r="M17" s="827">
        <f t="shared" si="1"/>
        <v>0.15384615384615385</v>
      </c>
      <c r="N17" s="842">
        <v>0</v>
      </c>
    </row>
    <row r="18" spans="1:14" ht="17" thickBot="1" x14ac:dyDescent="0.25">
      <c r="A18" s="1030"/>
      <c r="B18" s="733" t="s">
        <v>98</v>
      </c>
      <c r="C18" s="451" t="s">
        <v>34</v>
      </c>
      <c r="D18" s="1153" t="s">
        <v>34</v>
      </c>
      <c r="E18" s="1154"/>
      <c r="F18" s="1153" t="s">
        <v>34</v>
      </c>
      <c r="G18" s="1159"/>
      <c r="H18" s="1154"/>
      <c r="J18" s="869"/>
      <c r="K18" s="823"/>
      <c r="L18" s="823"/>
      <c r="M18" s="823"/>
      <c r="N18" s="823"/>
    </row>
    <row r="19" spans="1:14" ht="17" thickBot="1" x14ac:dyDescent="0.25">
      <c r="A19" s="1030"/>
      <c r="B19" s="733" t="s">
        <v>99</v>
      </c>
      <c r="C19" s="451"/>
      <c r="D19" s="464"/>
      <c r="E19" s="446"/>
      <c r="F19" s="464"/>
      <c r="G19" s="438"/>
      <c r="H19" s="446"/>
      <c r="J19" s="830" t="s">
        <v>336</v>
      </c>
      <c r="K19" s="844" t="s">
        <v>348</v>
      </c>
      <c r="L19" s="844" t="s">
        <v>79</v>
      </c>
      <c r="M19" s="844" t="s">
        <v>81</v>
      </c>
      <c r="N19" s="813" t="s">
        <v>80</v>
      </c>
    </row>
    <row r="20" spans="1:14" ht="17" thickBot="1" x14ac:dyDescent="0.25">
      <c r="A20" s="1030"/>
      <c r="B20" s="734" t="s">
        <v>23</v>
      </c>
      <c r="C20" s="451" t="s">
        <v>34</v>
      </c>
      <c r="D20" s="1160" t="s">
        <v>34</v>
      </c>
      <c r="E20" s="1161"/>
      <c r="F20" s="1160" t="s">
        <v>34</v>
      </c>
      <c r="G20" s="1162"/>
      <c r="H20" s="1161"/>
      <c r="J20" s="835" t="s">
        <v>348</v>
      </c>
      <c r="K20" s="820">
        <v>0</v>
      </c>
      <c r="L20" s="820"/>
      <c r="M20" s="820"/>
      <c r="N20" s="821"/>
    </row>
    <row r="21" spans="1:14" x14ac:dyDescent="0.2">
      <c r="A21" s="1030"/>
      <c r="B21" s="732" t="s">
        <v>10</v>
      </c>
      <c r="C21" s="242" t="s">
        <v>32</v>
      </c>
      <c r="D21" s="463" t="s">
        <v>32</v>
      </c>
      <c r="E21" s="1168" t="s">
        <v>34</v>
      </c>
      <c r="F21" s="463" t="s">
        <v>32</v>
      </c>
      <c r="G21" s="1171" t="s">
        <v>34</v>
      </c>
      <c r="H21" s="1157"/>
      <c r="J21" s="845" t="s">
        <v>79</v>
      </c>
      <c r="K21" s="822">
        <f>C41/5</f>
        <v>0</v>
      </c>
      <c r="L21" s="823">
        <v>0</v>
      </c>
      <c r="M21" s="823"/>
      <c r="N21" s="824"/>
    </row>
    <row r="22" spans="1:14" x14ac:dyDescent="0.2">
      <c r="A22" s="1030"/>
      <c r="B22" s="736" t="s">
        <v>11</v>
      </c>
      <c r="C22" s="451" t="s">
        <v>32</v>
      </c>
      <c r="D22" s="464" t="s">
        <v>32</v>
      </c>
      <c r="E22" s="1169"/>
      <c r="F22" s="464" t="s">
        <v>32</v>
      </c>
      <c r="G22" s="1172"/>
      <c r="H22" s="1154"/>
      <c r="J22" s="846" t="s">
        <v>81</v>
      </c>
      <c r="K22" s="822">
        <f>D41/5</f>
        <v>0</v>
      </c>
      <c r="L22" s="822">
        <f>E41/5</f>
        <v>0</v>
      </c>
      <c r="M22" s="823">
        <v>0</v>
      </c>
      <c r="N22" s="824"/>
    </row>
    <row r="23" spans="1:14" ht="17" thickBot="1" x14ac:dyDescent="0.25">
      <c r="A23" s="1031"/>
      <c r="B23" s="734" t="s">
        <v>18</v>
      </c>
      <c r="C23" s="454" t="s">
        <v>32</v>
      </c>
      <c r="D23" s="554" t="s">
        <v>32</v>
      </c>
      <c r="E23" s="1170"/>
      <c r="F23" s="554" t="s">
        <v>32</v>
      </c>
      <c r="G23" s="1173"/>
      <c r="H23" s="1161"/>
      <c r="J23" s="847" t="s">
        <v>80</v>
      </c>
      <c r="K23" s="827">
        <f>F41/5</f>
        <v>0.4</v>
      </c>
      <c r="L23" s="827">
        <f>G41/5</f>
        <v>0.4</v>
      </c>
      <c r="M23" s="827">
        <f>H41/5</f>
        <v>0.4</v>
      </c>
      <c r="N23" s="842">
        <v>0</v>
      </c>
    </row>
    <row r="24" spans="1:14" ht="17" thickBot="1" x14ac:dyDescent="0.25">
      <c r="A24" s="1032" t="s">
        <v>24</v>
      </c>
      <c r="B24" s="4" t="s">
        <v>100</v>
      </c>
      <c r="C24" s="242"/>
      <c r="D24" s="463"/>
      <c r="E24" s="462"/>
      <c r="F24" s="463"/>
      <c r="G24" s="437"/>
      <c r="H24" s="462"/>
      <c r="J24" s="869"/>
      <c r="K24" s="823"/>
      <c r="L24" s="823"/>
      <c r="M24" s="823"/>
      <c r="N24" s="823"/>
    </row>
    <row r="25" spans="1:14" ht="17" customHeight="1" thickBot="1" x14ac:dyDescent="0.25">
      <c r="A25" s="1034"/>
      <c r="B25" s="7" t="s">
        <v>27</v>
      </c>
      <c r="C25" s="451" t="s">
        <v>34</v>
      </c>
      <c r="D25" s="1153" t="s">
        <v>34</v>
      </c>
      <c r="E25" s="1154"/>
      <c r="F25" s="464" t="s">
        <v>32</v>
      </c>
      <c r="G25" s="438" t="s">
        <v>32</v>
      </c>
      <c r="H25" s="446" t="s">
        <v>32</v>
      </c>
      <c r="I25" s="3"/>
      <c r="J25" s="835" t="s">
        <v>334</v>
      </c>
      <c r="K25" s="844" t="s">
        <v>348</v>
      </c>
      <c r="L25" s="844" t="s">
        <v>79</v>
      </c>
      <c r="M25" s="844" t="s">
        <v>81</v>
      </c>
      <c r="N25" s="813" t="s">
        <v>80</v>
      </c>
    </row>
    <row r="26" spans="1:14" ht="17" thickBot="1" x14ac:dyDescent="0.25">
      <c r="A26" s="1034"/>
      <c r="B26" s="794" t="s">
        <v>101</v>
      </c>
      <c r="C26" s="454"/>
      <c r="D26" s="464"/>
      <c r="E26" s="446"/>
      <c r="F26" s="554"/>
      <c r="G26" s="438"/>
      <c r="H26" s="446"/>
      <c r="J26" s="835" t="s">
        <v>348</v>
      </c>
      <c r="K26" s="820">
        <v>0</v>
      </c>
      <c r="L26" s="820"/>
      <c r="M26" s="820"/>
      <c r="N26" s="821"/>
    </row>
    <row r="27" spans="1:14" ht="17" thickBot="1" x14ac:dyDescent="0.25">
      <c r="A27" s="1034"/>
      <c r="B27" s="795" t="s">
        <v>12</v>
      </c>
      <c r="C27" s="242" t="s">
        <v>34</v>
      </c>
      <c r="D27" s="1166" t="s">
        <v>34</v>
      </c>
      <c r="E27" s="1167"/>
      <c r="F27" s="570" t="s">
        <v>32</v>
      </c>
      <c r="G27" s="571" t="s">
        <v>32</v>
      </c>
      <c r="H27" s="580" t="s">
        <v>32</v>
      </c>
      <c r="J27" s="845" t="s">
        <v>79</v>
      </c>
      <c r="K27" s="823">
        <f>C42/2</f>
        <v>0</v>
      </c>
      <c r="L27" s="823">
        <v>0</v>
      </c>
      <c r="M27" s="823"/>
      <c r="N27" s="824"/>
    </row>
    <row r="28" spans="1:14" ht="17" thickBot="1" x14ac:dyDescent="0.25">
      <c r="A28" s="1034"/>
      <c r="B28" s="800" t="s">
        <v>25</v>
      </c>
      <c r="C28" s="243"/>
      <c r="D28" s="572"/>
      <c r="E28" s="573"/>
      <c r="F28" s="572"/>
      <c r="G28" s="112"/>
      <c r="H28" s="573"/>
      <c r="J28" s="846" t="s">
        <v>81</v>
      </c>
      <c r="K28" s="823">
        <f>D42/2</f>
        <v>0</v>
      </c>
      <c r="L28" s="823">
        <f>E42/2</f>
        <v>0</v>
      </c>
      <c r="M28" s="823">
        <v>0</v>
      </c>
      <c r="N28" s="824"/>
    </row>
    <row r="29" spans="1:14" ht="17" thickBot="1" x14ac:dyDescent="0.25">
      <c r="A29" s="1032" t="s">
        <v>14</v>
      </c>
      <c r="B29" s="797" t="s">
        <v>14</v>
      </c>
      <c r="C29" s="1036" t="s">
        <v>34</v>
      </c>
      <c r="D29" s="1126" t="s">
        <v>34</v>
      </c>
      <c r="E29" s="1127"/>
      <c r="F29" s="1126" t="s">
        <v>34</v>
      </c>
      <c r="G29" s="1128"/>
      <c r="H29" s="1127"/>
      <c r="J29" s="847" t="s">
        <v>80</v>
      </c>
      <c r="K29" s="827">
        <f>F42/2</f>
        <v>0</v>
      </c>
      <c r="L29" s="827">
        <f>G42/2</f>
        <v>0</v>
      </c>
      <c r="M29" s="827">
        <f>H42/2</f>
        <v>0</v>
      </c>
      <c r="N29" s="842">
        <v>0</v>
      </c>
    </row>
    <row r="30" spans="1:14" ht="17" thickBot="1" x14ac:dyDescent="0.25">
      <c r="A30" s="1033"/>
      <c r="B30" s="798" t="s">
        <v>15</v>
      </c>
      <c r="C30" s="1036"/>
      <c r="D30" s="1126"/>
      <c r="E30" s="1127"/>
      <c r="F30" s="1126"/>
      <c r="G30" s="1128"/>
      <c r="H30" s="1127"/>
      <c r="J30" s="869"/>
      <c r="K30" s="823"/>
      <c r="L30" s="823"/>
      <c r="M30" s="823"/>
      <c r="N30" s="823"/>
    </row>
    <row r="31" spans="1:14" ht="17" thickBot="1" x14ac:dyDescent="0.25">
      <c r="A31" s="1029" t="s">
        <v>8</v>
      </c>
      <c r="B31" s="731" t="s">
        <v>9</v>
      </c>
      <c r="C31" s="450" t="s">
        <v>33</v>
      </c>
      <c r="D31" s="459" t="s">
        <v>33</v>
      </c>
      <c r="E31" s="458" t="s">
        <v>33</v>
      </c>
      <c r="F31" s="459" t="s">
        <v>33</v>
      </c>
      <c r="G31" s="423" t="s">
        <v>33</v>
      </c>
      <c r="H31" s="458" t="s">
        <v>33</v>
      </c>
      <c r="J31" s="830" t="s">
        <v>338</v>
      </c>
      <c r="K31" s="844" t="s">
        <v>348</v>
      </c>
      <c r="L31" s="844" t="s">
        <v>79</v>
      </c>
      <c r="M31" s="844" t="s">
        <v>81</v>
      </c>
      <c r="N31" s="813" t="s">
        <v>80</v>
      </c>
    </row>
    <row r="32" spans="1:14" x14ac:dyDescent="0.2">
      <c r="A32" s="1030"/>
      <c r="B32" s="731" t="s">
        <v>19</v>
      </c>
      <c r="C32" s="451" t="s">
        <v>33</v>
      </c>
      <c r="D32" s="461" t="s">
        <v>33</v>
      </c>
      <c r="E32" s="460" t="s">
        <v>33</v>
      </c>
      <c r="F32" s="461" t="s">
        <v>34</v>
      </c>
      <c r="G32" s="425" t="s">
        <v>33</v>
      </c>
      <c r="H32" s="460" t="s">
        <v>33</v>
      </c>
      <c r="I32" s="3"/>
      <c r="J32" s="835" t="s">
        <v>348</v>
      </c>
      <c r="K32" s="820">
        <v>0</v>
      </c>
      <c r="L32" s="820"/>
      <c r="M32" s="820"/>
      <c r="N32" s="821"/>
    </row>
    <row r="33" spans="1:14" x14ac:dyDescent="0.2">
      <c r="A33" s="1030"/>
      <c r="B33" s="47" t="s">
        <v>20</v>
      </c>
      <c r="C33" s="451" t="s">
        <v>34</v>
      </c>
      <c r="D33" s="1126" t="s">
        <v>34</v>
      </c>
      <c r="E33" s="1127"/>
      <c r="F33" s="1126" t="s">
        <v>34</v>
      </c>
      <c r="G33" s="1128"/>
      <c r="H33" s="1127"/>
      <c r="J33" s="845" t="s">
        <v>79</v>
      </c>
      <c r="K33" s="823">
        <f>C43/5</f>
        <v>0.4</v>
      </c>
      <c r="L33" s="823">
        <v>0</v>
      </c>
      <c r="M33" s="823"/>
      <c r="N33" s="824"/>
    </row>
    <row r="34" spans="1:14" x14ac:dyDescent="0.2">
      <c r="A34" s="1030"/>
      <c r="B34" s="7" t="s">
        <v>21</v>
      </c>
      <c r="C34" s="451"/>
      <c r="D34" s="461"/>
      <c r="E34" s="460"/>
      <c r="F34" s="461"/>
      <c r="G34" s="425"/>
      <c r="H34" s="460"/>
      <c r="J34" s="846" t="s">
        <v>81</v>
      </c>
      <c r="K34" s="823">
        <f>D43/5</f>
        <v>0.4</v>
      </c>
      <c r="L34" s="823">
        <f>E43/5</f>
        <v>0.4</v>
      </c>
      <c r="M34" s="823">
        <v>0</v>
      </c>
      <c r="N34" s="824"/>
    </row>
    <row r="35" spans="1:14" ht="17" thickBot="1" x14ac:dyDescent="0.25">
      <c r="A35" s="1031"/>
      <c r="B35" s="8" t="s">
        <v>13</v>
      </c>
      <c r="C35" s="454" t="s">
        <v>34</v>
      </c>
      <c r="D35" s="1163" t="s">
        <v>34</v>
      </c>
      <c r="E35" s="1165"/>
      <c r="F35" s="1163" t="s">
        <v>34</v>
      </c>
      <c r="G35" s="1164"/>
      <c r="H35" s="1165"/>
      <c r="J35" s="847" t="s">
        <v>80</v>
      </c>
      <c r="K35" s="829">
        <f>F43/5</f>
        <v>0.2</v>
      </c>
      <c r="L35" s="827">
        <f>G43/5</f>
        <v>0.4</v>
      </c>
      <c r="M35" s="827">
        <f>H43/5</f>
        <v>0.4</v>
      </c>
      <c r="N35" s="842">
        <v>0</v>
      </c>
    </row>
    <row r="36" spans="1:14" ht="21" thickTop="1" thickBot="1" x14ac:dyDescent="0.25">
      <c r="A36" s="799"/>
      <c r="C36" s="227" t="s">
        <v>79</v>
      </c>
      <c r="D36" s="1143" t="s">
        <v>81</v>
      </c>
      <c r="E36" s="1145"/>
      <c r="F36" s="1143" t="s">
        <v>80</v>
      </c>
      <c r="G36" s="1144"/>
      <c r="H36" s="1145"/>
    </row>
    <row r="37" spans="1:14" ht="17" thickBot="1" x14ac:dyDescent="0.25">
      <c r="H37" s="37"/>
      <c r="J37" s="835" t="s">
        <v>342</v>
      </c>
      <c r="K37" s="844" t="s">
        <v>348</v>
      </c>
      <c r="L37" s="844" t="s">
        <v>79</v>
      </c>
      <c r="M37" s="844" t="s">
        <v>81</v>
      </c>
      <c r="N37" s="813" t="s">
        <v>80</v>
      </c>
    </row>
    <row r="38" spans="1:14" x14ac:dyDescent="0.2">
      <c r="B38" s="804" t="s">
        <v>215</v>
      </c>
      <c r="C38" s="22">
        <v>7</v>
      </c>
      <c r="D38" s="22">
        <v>7</v>
      </c>
      <c r="E38" s="22">
        <v>4</v>
      </c>
      <c r="F38" s="22">
        <v>11</v>
      </c>
      <c r="G38" s="22">
        <v>9</v>
      </c>
      <c r="H38" s="37">
        <v>9</v>
      </c>
      <c r="J38" s="835" t="s">
        <v>348</v>
      </c>
      <c r="K38" s="820">
        <v>0</v>
      </c>
      <c r="L38" s="820"/>
      <c r="M38" s="820"/>
      <c r="N38" s="821"/>
    </row>
    <row r="39" spans="1:14" x14ac:dyDescent="0.2">
      <c r="B39" s="804" t="s">
        <v>357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37">
        <v>0</v>
      </c>
      <c r="J39" s="845" t="s">
        <v>79</v>
      </c>
      <c r="K39" s="823">
        <f>C44/4</f>
        <v>0</v>
      </c>
      <c r="L39" s="823">
        <v>0</v>
      </c>
      <c r="M39" s="823"/>
      <c r="N39" s="824"/>
    </row>
    <row r="40" spans="1:14" x14ac:dyDescent="0.2">
      <c r="B40" s="804" t="s">
        <v>5</v>
      </c>
      <c r="C40" s="37">
        <v>5</v>
      </c>
      <c r="D40" s="37">
        <v>5</v>
      </c>
      <c r="E40" s="37">
        <v>2</v>
      </c>
      <c r="F40" s="37">
        <v>5</v>
      </c>
      <c r="G40" s="37">
        <v>2</v>
      </c>
      <c r="H40" s="22">
        <v>2</v>
      </c>
      <c r="J40" s="846" t="s">
        <v>81</v>
      </c>
      <c r="K40" s="823">
        <f>D44/4</f>
        <v>0</v>
      </c>
      <c r="L40" s="823">
        <f>E44/4</f>
        <v>0</v>
      </c>
      <c r="M40" s="823">
        <v>0</v>
      </c>
      <c r="N40" s="824"/>
    </row>
    <row r="41" spans="1:14" ht="17" thickBot="1" x14ac:dyDescent="0.25">
      <c r="B41" s="804" t="s">
        <v>24</v>
      </c>
      <c r="C41" s="37">
        <v>0</v>
      </c>
      <c r="D41" s="37">
        <v>0</v>
      </c>
      <c r="E41" s="37">
        <v>0</v>
      </c>
      <c r="F41" s="37">
        <v>2</v>
      </c>
      <c r="G41" s="37">
        <v>2</v>
      </c>
      <c r="H41" s="22">
        <v>2</v>
      </c>
      <c r="J41" s="847" t="s">
        <v>80</v>
      </c>
      <c r="K41" s="827">
        <f>F44/4</f>
        <v>0.75</v>
      </c>
      <c r="L41" s="827">
        <f t="shared" ref="L41:M41" si="2">G44/4</f>
        <v>0.75</v>
      </c>
      <c r="M41" s="827">
        <f t="shared" si="2"/>
        <v>0.75</v>
      </c>
      <c r="N41" s="842">
        <v>0</v>
      </c>
    </row>
    <row r="42" spans="1:14" x14ac:dyDescent="0.2">
      <c r="B42" s="804" t="s">
        <v>14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22">
        <v>0</v>
      </c>
      <c r="J42" s="24"/>
      <c r="K42" s="760"/>
      <c r="L42" s="760"/>
      <c r="M42" s="760"/>
      <c r="N42" s="760"/>
    </row>
    <row r="43" spans="1:14" x14ac:dyDescent="0.2">
      <c r="B43" s="804" t="s">
        <v>8</v>
      </c>
      <c r="C43" s="37">
        <v>2</v>
      </c>
      <c r="D43" s="37">
        <v>2</v>
      </c>
      <c r="E43" s="37">
        <v>2</v>
      </c>
      <c r="F43" s="37">
        <v>1</v>
      </c>
      <c r="G43" s="37">
        <v>2</v>
      </c>
      <c r="H43" s="22">
        <v>2</v>
      </c>
      <c r="J43" s="24"/>
      <c r="K43" s="760"/>
      <c r="L43" s="760"/>
      <c r="M43" s="760"/>
      <c r="N43" s="760"/>
    </row>
    <row r="44" spans="1:14" x14ac:dyDescent="0.2">
      <c r="B44" s="961" t="s">
        <v>451</v>
      </c>
      <c r="C44" s="37">
        <v>0</v>
      </c>
      <c r="D44" s="37">
        <v>0</v>
      </c>
      <c r="E44" s="37">
        <v>0</v>
      </c>
      <c r="F44" s="37">
        <v>3</v>
      </c>
      <c r="G44" s="37">
        <v>3</v>
      </c>
      <c r="H44" s="22">
        <v>3</v>
      </c>
      <c r="J44" s="24"/>
    </row>
    <row r="45" spans="1:14" x14ac:dyDescent="0.2">
      <c r="C45" s="37"/>
      <c r="D45" s="37"/>
      <c r="E45" s="37"/>
      <c r="F45" s="37"/>
      <c r="G45" s="37"/>
      <c r="J45" s="24"/>
    </row>
    <row r="46" spans="1:14" x14ac:dyDescent="0.2">
      <c r="J46" s="24"/>
    </row>
    <row r="47" spans="1:14" x14ac:dyDescent="0.2">
      <c r="J47" s="24"/>
    </row>
    <row r="48" spans="1:14" x14ac:dyDescent="0.2">
      <c r="J48" s="24"/>
    </row>
    <row r="49" spans="10:10" x14ac:dyDescent="0.2">
      <c r="J49" s="24"/>
    </row>
    <row r="50" spans="10:10" x14ac:dyDescent="0.2">
      <c r="J50" s="24"/>
    </row>
    <row r="51" spans="10:10" x14ac:dyDescent="0.2">
      <c r="J51" s="24"/>
    </row>
    <row r="52" spans="10:10" x14ac:dyDescent="0.2">
      <c r="J52" s="24"/>
    </row>
    <row r="53" spans="10:10" x14ac:dyDescent="0.2">
      <c r="J53" s="24"/>
    </row>
    <row r="54" spans="10:10" x14ac:dyDescent="0.2">
      <c r="J54" s="24"/>
    </row>
    <row r="55" spans="10:10" x14ac:dyDescent="0.2">
      <c r="J55" s="24"/>
    </row>
    <row r="56" spans="10:10" x14ac:dyDescent="0.2">
      <c r="J56" s="24"/>
    </row>
    <row r="57" spans="10:10" x14ac:dyDescent="0.2">
      <c r="J57" s="24"/>
    </row>
    <row r="58" spans="10:10" x14ac:dyDescent="0.2">
      <c r="J58" s="24"/>
    </row>
    <row r="59" spans="10:10" x14ac:dyDescent="0.2">
      <c r="J59" s="24"/>
    </row>
    <row r="60" spans="10:10" x14ac:dyDescent="0.2">
      <c r="J60" s="24"/>
    </row>
    <row r="61" spans="10:10" x14ac:dyDescent="0.2">
      <c r="J61" s="24"/>
    </row>
    <row r="62" spans="10:10" x14ac:dyDescent="0.2">
      <c r="J62" s="24"/>
    </row>
    <row r="63" spans="10:10" x14ac:dyDescent="0.2">
      <c r="J63" s="24"/>
    </row>
    <row r="64" spans="10:10" x14ac:dyDescent="0.2">
      <c r="J64" s="24"/>
    </row>
    <row r="65" spans="10:10" x14ac:dyDescent="0.2">
      <c r="J65" s="24"/>
    </row>
    <row r="66" spans="10:10" x14ac:dyDescent="0.2">
      <c r="J66" s="24"/>
    </row>
    <row r="67" spans="10:10" x14ac:dyDescent="0.2">
      <c r="J67" s="24"/>
    </row>
    <row r="68" spans="10:10" x14ac:dyDescent="0.2">
      <c r="J68" s="24"/>
    </row>
    <row r="69" spans="10:10" x14ac:dyDescent="0.2">
      <c r="J69" s="24"/>
    </row>
    <row r="70" spans="10:10" x14ac:dyDescent="0.2">
      <c r="J70" s="24"/>
    </row>
    <row r="71" spans="10:10" x14ac:dyDescent="0.2">
      <c r="J71" s="24"/>
    </row>
    <row r="72" spans="10:10" x14ac:dyDescent="0.2">
      <c r="J72" s="24"/>
    </row>
    <row r="73" spans="10:10" x14ac:dyDescent="0.2">
      <c r="J73" s="24"/>
    </row>
    <row r="74" spans="10:10" x14ac:dyDescent="0.2">
      <c r="J74" s="24"/>
    </row>
  </sheetData>
  <mergeCells count="37">
    <mergeCell ref="F29:H30"/>
    <mergeCell ref="E21:E23"/>
    <mergeCell ref="G21:H23"/>
    <mergeCell ref="D20:E20"/>
    <mergeCell ref="F20:H20"/>
    <mergeCell ref="D36:E36"/>
    <mergeCell ref="F36:H36"/>
    <mergeCell ref="C3:C4"/>
    <mergeCell ref="D3:E4"/>
    <mergeCell ref="F3:H4"/>
    <mergeCell ref="C7:C9"/>
    <mergeCell ref="D7:E9"/>
    <mergeCell ref="F7:H9"/>
    <mergeCell ref="D33:E33"/>
    <mergeCell ref="F33:H33"/>
    <mergeCell ref="F35:H35"/>
    <mergeCell ref="D35:E35"/>
    <mergeCell ref="D25:E25"/>
    <mergeCell ref="D27:E27"/>
    <mergeCell ref="C29:C30"/>
    <mergeCell ref="D29:E30"/>
    <mergeCell ref="F1:H1"/>
    <mergeCell ref="D10:E10"/>
    <mergeCell ref="F10:H10"/>
    <mergeCell ref="D18:E18"/>
    <mergeCell ref="F18:H18"/>
    <mergeCell ref="F11:H13"/>
    <mergeCell ref="F15:H15"/>
    <mergeCell ref="A24:A28"/>
    <mergeCell ref="A29:A30"/>
    <mergeCell ref="A31:A35"/>
    <mergeCell ref="A3:A9"/>
    <mergeCell ref="D1:E1"/>
    <mergeCell ref="A10:A23"/>
    <mergeCell ref="C11:C13"/>
    <mergeCell ref="D11:E13"/>
    <mergeCell ref="D15:E15"/>
  </mergeCells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I97"/>
  <sheetViews>
    <sheetView topLeftCell="BP1" zoomScaleNormal="100" workbookViewId="0">
      <selection activeCell="CF8" sqref="CF8:CI8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83203125" bestFit="1" customWidth="1"/>
    <col min="4" max="4" width="11.6640625" bestFit="1" customWidth="1"/>
    <col min="5" max="5" width="13.83203125" bestFit="1" customWidth="1"/>
    <col min="6" max="6" width="11.5" bestFit="1" customWidth="1"/>
    <col min="7" max="7" width="13.6640625" bestFit="1" customWidth="1"/>
    <col min="8" max="8" width="14.1640625" bestFit="1" customWidth="1"/>
    <col min="9" max="9" width="11.5" bestFit="1" customWidth="1"/>
    <col min="10" max="10" width="13.6640625" bestFit="1" customWidth="1"/>
    <col min="11" max="11" width="14.1640625" bestFit="1" customWidth="1"/>
    <col min="12" max="12" width="13.5" bestFit="1" customWidth="1"/>
    <col min="13" max="13" width="11.5" bestFit="1" customWidth="1"/>
    <col min="14" max="14" width="13.6640625" bestFit="1" customWidth="1"/>
    <col min="15" max="15" width="14.1640625" bestFit="1" customWidth="1"/>
    <col min="16" max="17" width="13.5" bestFit="1" customWidth="1"/>
    <col min="18" max="18" width="10" bestFit="1" customWidth="1"/>
    <col min="19" max="19" width="12.6640625" bestFit="1" customWidth="1"/>
    <col min="20" max="20" width="13.1640625" bestFit="1" customWidth="1"/>
    <col min="21" max="23" width="12.5" bestFit="1" customWidth="1"/>
    <col min="24" max="24" width="11.1640625" bestFit="1" customWidth="1"/>
    <col min="25" max="25" width="15" bestFit="1" customWidth="1"/>
    <col min="26" max="26" width="13.83203125" bestFit="1" customWidth="1"/>
    <col min="27" max="29" width="13.6640625" bestFit="1" customWidth="1"/>
    <col min="30" max="30" width="12.6640625" bestFit="1" customWidth="1"/>
    <col min="31" max="31" width="10.1640625" bestFit="1" customWidth="1"/>
    <col min="32" max="32" width="12.33203125" bestFit="1" customWidth="1"/>
    <col min="33" max="33" width="12.83203125" bestFit="1" customWidth="1"/>
    <col min="34" max="36" width="12.6640625" bestFit="1" customWidth="1"/>
    <col min="37" max="37" width="11.6640625" bestFit="1" customWidth="1"/>
    <col min="38" max="38" width="12.83203125" bestFit="1" customWidth="1"/>
    <col min="39" max="39" width="11.1640625" bestFit="1" customWidth="1"/>
    <col min="40" max="40" width="13.33203125" bestFit="1" customWidth="1"/>
    <col min="41" max="41" width="13.83203125" bestFit="1" customWidth="1"/>
    <col min="42" max="44" width="13.6640625" bestFit="1" customWidth="1"/>
    <col min="45" max="45" width="12.6640625" bestFit="1" customWidth="1"/>
    <col min="46" max="46" width="13.83203125" bestFit="1" customWidth="1"/>
    <col min="47" max="47" width="12.83203125" bestFit="1" customWidth="1"/>
    <col min="48" max="48" width="10.6640625" bestFit="1" customWidth="1"/>
    <col min="49" max="49" width="17" bestFit="1" customWidth="1"/>
    <col min="50" max="50" width="13.33203125" bestFit="1" customWidth="1"/>
    <col min="51" max="53" width="13.1640625" bestFit="1" customWidth="1"/>
    <col min="54" max="54" width="12.1640625" bestFit="1" customWidth="1"/>
    <col min="55" max="55" width="13.33203125" bestFit="1" customWidth="1"/>
    <col min="56" max="56" width="12.33203125" bestFit="1" customWidth="1"/>
    <col min="57" max="57" width="13.33203125" bestFit="1" customWidth="1"/>
    <col min="58" max="58" width="10.5" bestFit="1" customWidth="1"/>
    <col min="59" max="59" width="12.6640625" bestFit="1" customWidth="1"/>
    <col min="60" max="60" width="13.1640625" bestFit="1" customWidth="1"/>
    <col min="61" max="63" width="13" bestFit="1" customWidth="1"/>
    <col min="64" max="64" width="12" bestFit="1" customWidth="1"/>
    <col min="65" max="65" width="13.1640625" bestFit="1" customWidth="1"/>
    <col min="66" max="66" width="12.1640625" bestFit="1" customWidth="1"/>
    <col min="67" max="67" width="13.1640625" bestFit="1" customWidth="1"/>
    <col min="68" max="68" width="12.6640625" bestFit="1" customWidth="1"/>
    <col min="69" max="69" width="7.83203125" customWidth="1"/>
    <col min="70" max="70" width="8.33203125" style="803" bestFit="1" customWidth="1"/>
    <col min="71" max="71" width="7.1640625" style="857" bestFit="1" customWidth="1"/>
    <col min="72" max="72" width="8.33203125" style="857" bestFit="1" customWidth="1"/>
    <col min="73" max="73" width="8.83203125" style="857" bestFit="1" customWidth="1"/>
    <col min="74" max="76" width="8.6640625" style="857" bestFit="1" customWidth="1"/>
    <col min="77" max="77" width="6.6640625" style="851" bestFit="1" customWidth="1"/>
    <col min="78" max="78" width="8.83203125" style="851" bestFit="1" customWidth="1"/>
    <col min="79" max="79" width="6.1640625" bestFit="1" customWidth="1"/>
    <col min="80" max="80" width="8.83203125" bestFit="1" customWidth="1"/>
    <col min="81" max="81" width="8.33203125" bestFit="1" customWidth="1"/>
    <col min="82" max="82" width="6.5" bestFit="1" customWidth="1"/>
    <col min="84" max="85" width="4.6640625" bestFit="1" customWidth="1"/>
    <col min="86" max="86" width="6.33203125" bestFit="1" customWidth="1"/>
    <col min="87" max="87" width="8.33203125" bestFit="1" customWidth="1"/>
  </cols>
  <sheetData>
    <row r="1" spans="1:87" s="524" customFormat="1" ht="21" thickTop="1" thickBot="1" x14ac:dyDescent="0.25">
      <c r="A1" s="791"/>
      <c r="B1"/>
      <c r="C1" s="568" t="s">
        <v>377</v>
      </c>
      <c r="D1" s="1108" t="s">
        <v>379</v>
      </c>
      <c r="E1" s="1107"/>
      <c r="F1" s="1151" t="s">
        <v>376</v>
      </c>
      <c r="G1" s="1155"/>
      <c r="H1" s="1152"/>
      <c r="I1" s="1195" t="s">
        <v>371</v>
      </c>
      <c r="J1" s="1196"/>
      <c r="K1" s="1196"/>
      <c r="L1" s="1197"/>
      <c r="M1" s="1192" t="s">
        <v>372</v>
      </c>
      <c r="N1" s="1193"/>
      <c r="O1" s="1193"/>
      <c r="P1" s="1193"/>
      <c r="Q1" s="1198"/>
      <c r="R1" s="1192" t="s">
        <v>306</v>
      </c>
      <c r="S1" s="1193"/>
      <c r="T1" s="1193"/>
      <c r="U1" s="1193"/>
      <c r="V1" s="1193"/>
      <c r="W1" s="1194"/>
      <c r="X1" s="1192" t="s">
        <v>307</v>
      </c>
      <c r="Y1" s="1193"/>
      <c r="Z1" s="1193"/>
      <c r="AA1" s="1193"/>
      <c r="AB1" s="1193"/>
      <c r="AC1" s="1193"/>
      <c r="AD1" s="1198"/>
      <c r="AE1" s="1192" t="s">
        <v>308</v>
      </c>
      <c r="AF1" s="1193"/>
      <c r="AG1" s="1193"/>
      <c r="AH1" s="1193"/>
      <c r="AI1" s="1193"/>
      <c r="AJ1" s="1193"/>
      <c r="AK1" s="1193"/>
      <c r="AL1" s="1194"/>
      <c r="AM1" s="1192" t="s">
        <v>309</v>
      </c>
      <c r="AN1" s="1193"/>
      <c r="AO1" s="1193"/>
      <c r="AP1" s="1193"/>
      <c r="AQ1" s="1193"/>
      <c r="AR1" s="1193"/>
      <c r="AS1" s="1193"/>
      <c r="AT1" s="1193"/>
      <c r="AU1" s="1194"/>
      <c r="AV1" s="1192" t="s">
        <v>310</v>
      </c>
      <c r="AW1" s="1193"/>
      <c r="AX1" s="1193"/>
      <c r="AY1" s="1193"/>
      <c r="AZ1" s="1193"/>
      <c r="BA1" s="1193"/>
      <c r="BB1" s="1193"/>
      <c r="BC1" s="1193"/>
      <c r="BD1" s="1193"/>
      <c r="BE1" s="1194"/>
      <c r="BF1" s="1192" t="s">
        <v>85</v>
      </c>
      <c r="BG1" s="1193"/>
      <c r="BH1" s="1193"/>
      <c r="BI1" s="1193"/>
      <c r="BJ1" s="1193"/>
      <c r="BK1" s="1193"/>
      <c r="BL1" s="1193"/>
      <c r="BM1" s="1193"/>
      <c r="BN1" s="1193"/>
      <c r="BO1" s="1193"/>
      <c r="BP1" s="1194"/>
      <c r="BQ1"/>
      <c r="BR1" s="859" t="s">
        <v>215</v>
      </c>
      <c r="BS1" s="889" t="s">
        <v>350</v>
      </c>
      <c r="BT1" s="852" t="s">
        <v>368</v>
      </c>
      <c r="BU1" s="852" t="s">
        <v>369</v>
      </c>
      <c r="BV1" s="852" t="s">
        <v>370</v>
      </c>
      <c r="BW1" s="852" t="s">
        <v>371</v>
      </c>
      <c r="BX1" s="852" t="s">
        <v>372</v>
      </c>
      <c r="BY1" s="870" t="s">
        <v>306</v>
      </c>
      <c r="BZ1" s="852" t="s">
        <v>373</v>
      </c>
      <c r="CA1" s="238" t="s">
        <v>308</v>
      </c>
      <c r="CB1" s="238" t="s">
        <v>374</v>
      </c>
      <c r="CC1" s="238" t="s">
        <v>375</v>
      </c>
      <c r="CD1" s="25" t="s">
        <v>349</v>
      </c>
      <c r="CF1" s="791" t="s">
        <v>443</v>
      </c>
      <c r="CG1" s="791" t="s">
        <v>442</v>
      </c>
      <c r="CH1" s="791" t="s">
        <v>444</v>
      </c>
      <c r="CI1" s="791" t="s">
        <v>445</v>
      </c>
    </row>
    <row r="2" spans="1:87" ht="18" thickTop="1" thickBot="1" x14ac:dyDescent="0.25">
      <c r="C2" s="508" t="s">
        <v>378</v>
      </c>
      <c r="D2" s="626" t="s">
        <v>380</v>
      </c>
      <c r="E2" s="627" t="s">
        <v>381</v>
      </c>
      <c r="F2" s="511" t="s">
        <v>382</v>
      </c>
      <c r="G2" s="613" t="s">
        <v>383</v>
      </c>
      <c r="H2" s="512" t="s">
        <v>384</v>
      </c>
      <c r="I2" s="511" t="s">
        <v>385</v>
      </c>
      <c r="J2" s="613" t="s">
        <v>386</v>
      </c>
      <c r="K2" s="613" t="s">
        <v>387</v>
      </c>
      <c r="L2" s="512" t="s">
        <v>388</v>
      </c>
      <c r="M2" s="511" t="s">
        <v>389</v>
      </c>
      <c r="N2" s="613" t="s">
        <v>390</v>
      </c>
      <c r="O2" s="613" t="s">
        <v>391</v>
      </c>
      <c r="P2" s="613" t="s">
        <v>392</v>
      </c>
      <c r="Q2" s="628" t="s">
        <v>393</v>
      </c>
      <c r="R2" s="511" t="s">
        <v>394</v>
      </c>
      <c r="S2" s="613" t="s">
        <v>395</v>
      </c>
      <c r="T2" s="613" t="s">
        <v>396</v>
      </c>
      <c r="U2" s="613" t="s">
        <v>397</v>
      </c>
      <c r="V2" s="613" t="s">
        <v>398</v>
      </c>
      <c r="W2" s="512" t="s">
        <v>399</v>
      </c>
      <c r="X2" s="511" t="s">
        <v>400</v>
      </c>
      <c r="Y2" s="613" t="s">
        <v>401</v>
      </c>
      <c r="Z2" s="613" t="s">
        <v>402</v>
      </c>
      <c r="AA2" s="613" t="s">
        <v>403</v>
      </c>
      <c r="AB2" s="613" t="s">
        <v>404</v>
      </c>
      <c r="AC2" s="613" t="s">
        <v>405</v>
      </c>
      <c r="AD2" s="628" t="s">
        <v>406</v>
      </c>
      <c r="AE2" s="511" t="s">
        <v>407</v>
      </c>
      <c r="AF2" s="613" t="s">
        <v>408</v>
      </c>
      <c r="AG2" s="613" t="s">
        <v>409</v>
      </c>
      <c r="AH2" s="613" t="s">
        <v>410</v>
      </c>
      <c r="AI2" s="613" t="s">
        <v>411</v>
      </c>
      <c r="AJ2" s="613" t="s">
        <v>412</v>
      </c>
      <c r="AK2" s="613" t="s">
        <v>311</v>
      </c>
      <c r="AL2" s="625" t="s">
        <v>413</v>
      </c>
      <c r="AM2" s="511" t="s">
        <v>414</v>
      </c>
      <c r="AN2" s="613" t="s">
        <v>415</v>
      </c>
      <c r="AO2" s="613" t="s">
        <v>416</v>
      </c>
      <c r="AP2" s="613" t="s">
        <v>417</v>
      </c>
      <c r="AQ2" s="613" t="s">
        <v>418</v>
      </c>
      <c r="AR2" s="613" t="s">
        <v>419</v>
      </c>
      <c r="AS2" s="613" t="s">
        <v>420</v>
      </c>
      <c r="AT2" s="624" t="s">
        <v>421</v>
      </c>
      <c r="AU2" s="625" t="s">
        <v>422</v>
      </c>
      <c r="AV2" s="511" t="s">
        <v>423</v>
      </c>
      <c r="AW2" s="613" t="s">
        <v>424</v>
      </c>
      <c r="AX2" s="613" t="s">
        <v>425</v>
      </c>
      <c r="AY2" s="613" t="s">
        <v>426</v>
      </c>
      <c r="AZ2" s="613" t="s">
        <v>427</v>
      </c>
      <c r="BA2" s="613" t="s">
        <v>428</v>
      </c>
      <c r="BB2" s="613" t="s">
        <v>429</v>
      </c>
      <c r="BC2" s="624" t="s">
        <v>430</v>
      </c>
      <c r="BD2" s="624" t="s">
        <v>431</v>
      </c>
      <c r="BE2" s="625" t="s">
        <v>432</v>
      </c>
      <c r="BF2" s="511" t="s">
        <v>433</v>
      </c>
      <c r="BG2" s="613" t="s">
        <v>434</v>
      </c>
      <c r="BH2" s="613" t="s">
        <v>435</v>
      </c>
      <c r="BI2" s="613" t="s">
        <v>436</v>
      </c>
      <c r="BJ2" s="613" t="s">
        <v>437</v>
      </c>
      <c r="BK2" s="613" t="s">
        <v>438</v>
      </c>
      <c r="BL2" s="613" t="s">
        <v>312</v>
      </c>
      <c r="BM2" s="624" t="s">
        <v>439</v>
      </c>
      <c r="BN2" s="624" t="s">
        <v>313</v>
      </c>
      <c r="BO2" s="624" t="s">
        <v>440</v>
      </c>
      <c r="BP2" s="625" t="s">
        <v>441</v>
      </c>
      <c r="BR2" s="890" t="s">
        <v>350</v>
      </c>
      <c r="BS2" s="814">
        <v>0</v>
      </c>
      <c r="BT2" s="806"/>
      <c r="BU2" s="806"/>
      <c r="BV2" s="806"/>
      <c r="BW2" s="806"/>
      <c r="BX2" s="876"/>
      <c r="BY2" s="877"/>
      <c r="BZ2" s="877"/>
      <c r="CA2" s="877"/>
      <c r="CB2" s="877"/>
      <c r="CC2" s="877"/>
      <c r="CD2" s="878"/>
      <c r="CF2" s="907">
        <f>MIN(BS3:BS13,BT4:BT13,BU5:BU13,BV6:BV13,BW7:BW13,BX8:BX13,BY9:BY13,BZ10:BZ13,CA11:CA13,CB12:CB13,CC13)</f>
        <v>5.4054054054054057E-2</v>
      </c>
      <c r="CG2" s="907">
        <f>MAX(BS3:BS13,BT4:BT13,BU5:BU13,BV6:BV13,BW7:BW13,BX8:BX13,BY9:BY13,BZ10:BZ13,CA11:CA13,CB12:CB13,CC13)</f>
        <v>0.29729729729729731</v>
      </c>
      <c r="CH2" s="907">
        <f>AVERAGE(BS3:BS13,BT4:BT13,BU5:BU13,BV6:BV13,BW7:BW13,BX8:BX13,BY9:BY13,BZ10:BZ13,CA11:CA13,CB12:CB13,CC13)</f>
        <v>0.15765765765765755</v>
      </c>
      <c r="CI2" s="907">
        <f>MEDIAN(BS3:BS13,BT4:BT13,BU5:BU13,BV6:BV13,BW7:BW13,BX8:BX13,BY9:BY13,BZ10:BZ13,CA11:CA13,CB12:CB13,CC13)</f>
        <v>0.16216216216216217</v>
      </c>
    </row>
    <row r="3" spans="1:87" x14ac:dyDescent="0.2">
      <c r="A3" s="1029" t="s">
        <v>357</v>
      </c>
      <c r="B3" s="792" t="s">
        <v>22</v>
      </c>
      <c r="C3" s="1035" t="s">
        <v>34</v>
      </c>
      <c r="D3" s="1027" t="s">
        <v>34</v>
      </c>
      <c r="E3" s="1027"/>
      <c r="F3" s="1175" t="s">
        <v>34</v>
      </c>
      <c r="G3" s="1176"/>
      <c r="H3" s="1089"/>
      <c r="I3" s="1175" t="s">
        <v>34</v>
      </c>
      <c r="J3" s="1176"/>
      <c r="K3" s="1176"/>
      <c r="L3" s="1089"/>
      <c r="M3" s="1175" t="s">
        <v>34</v>
      </c>
      <c r="N3" s="1176"/>
      <c r="O3" s="1176"/>
      <c r="P3" s="1176"/>
      <c r="Q3" s="1179"/>
      <c r="R3" s="1175" t="s">
        <v>34</v>
      </c>
      <c r="S3" s="1176"/>
      <c r="T3" s="1176"/>
      <c r="U3" s="1176"/>
      <c r="V3" s="1176"/>
      <c r="W3" s="1089"/>
      <c r="X3" s="1175" t="s">
        <v>34</v>
      </c>
      <c r="Y3" s="1176"/>
      <c r="Z3" s="1176"/>
      <c r="AA3" s="1176"/>
      <c r="AB3" s="1176"/>
      <c r="AC3" s="1176"/>
      <c r="AD3" s="1179"/>
      <c r="AE3" s="1175" t="s">
        <v>34</v>
      </c>
      <c r="AF3" s="1176"/>
      <c r="AG3" s="1176"/>
      <c r="AH3" s="1176"/>
      <c r="AI3" s="1176"/>
      <c r="AJ3" s="1176"/>
      <c r="AK3" s="1176"/>
      <c r="AL3" s="1089"/>
      <c r="AM3" s="1175" t="s">
        <v>34</v>
      </c>
      <c r="AN3" s="1176"/>
      <c r="AO3" s="1176"/>
      <c r="AP3" s="1176"/>
      <c r="AQ3" s="1176"/>
      <c r="AR3" s="1176"/>
      <c r="AS3" s="1176"/>
      <c r="AT3" s="1176"/>
      <c r="AU3" s="1089"/>
      <c r="AV3" s="1175" t="s">
        <v>34</v>
      </c>
      <c r="AW3" s="1176"/>
      <c r="AX3" s="1176"/>
      <c r="AY3" s="1176"/>
      <c r="AZ3" s="1176"/>
      <c r="BA3" s="1176"/>
      <c r="BB3" s="1176"/>
      <c r="BC3" s="1176"/>
      <c r="BD3" s="1176"/>
      <c r="BE3" s="1089"/>
      <c r="BF3" s="1175" t="s">
        <v>34</v>
      </c>
      <c r="BG3" s="1176"/>
      <c r="BH3" s="1176"/>
      <c r="BI3" s="1176"/>
      <c r="BJ3" s="1176"/>
      <c r="BK3" s="1176"/>
      <c r="BL3" s="1176"/>
      <c r="BM3" s="1176"/>
      <c r="BN3" s="1176"/>
      <c r="BO3" s="1176"/>
      <c r="BP3" s="1089"/>
      <c r="BR3" s="890" t="s">
        <v>368</v>
      </c>
      <c r="BS3" s="879">
        <f>C38/37</f>
        <v>0.21621621621621623</v>
      </c>
      <c r="BT3" s="819">
        <v>0</v>
      </c>
      <c r="BU3" s="819"/>
      <c r="BV3" s="819"/>
      <c r="BW3" s="819"/>
      <c r="BX3" s="819"/>
      <c r="BY3" s="817"/>
      <c r="BZ3" s="817"/>
      <c r="CA3" s="817"/>
      <c r="CB3" s="817"/>
      <c r="CC3" s="817"/>
      <c r="CD3" s="818"/>
      <c r="CF3" s="907">
        <f>MIN(BS17:BS27,BT18:BT27,BU19:BU27,BV20:BV27,BW21:BW27,BX22:BX27,BY23:BY27,BZ24:BZ27,CA25:CA27,CB26:CB27,CC27)</f>
        <v>0</v>
      </c>
      <c r="CG3" s="907">
        <f>MAX(BS17:BS27,BT18:BT27,BU19:BU27,BV20:BV27,BW21:BW27,BX22:BX27,BY23:BY27,BZ24:BZ27,CA25:CA27,CB26:CB27,CC27)</f>
        <v>0</v>
      </c>
      <c r="CH3" s="907">
        <f>AVERAGE(BS17:BS27,BT18:BT27,BU19:BU27,BV20:BV27,BW21:BW27,BX22:BX27,BY23:BY27,BZ24:BZ27,CA25:CA27,CB26:CB27,CC27)</f>
        <v>0</v>
      </c>
      <c r="CI3" s="907">
        <f>MEDIAN(BS17:BS27,BT18:BT27,BU19:BU27,BV20:BV27,BW21:BW27,BX22:BX27,BY23:BY27,BZ24:BZ27,CA25:CA27,CB26:CB27,CC27)</f>
        <v>0</v>
      </c>
    </row>
    <row r="4" spans="1:87" x14ac:dyDescent="0.2">
      <c r="A4" s="1030"/>
      <c r="B4" s="865" t="s">
        <v>0</v>
      </c>
      <c r="C4" s="1036"/>
      <c r="D4" s="1020"/>
      <c r="E4" s="1020"/>
      <c r="F4" s="1101"/>
      <c r="G4" s="1102"/>
      <c r="H4" s="1090"/>
      <c r="I4" s="1101"/>
      <c r="J4" s="1102"/>
      <c r="K4" s="1102"/>
      <c r="L4" s="1090"/>
      <c r="M4" s="1101"/>
      <c r="N4" s="1102"/>
      <c r="O4" s="1102"/>
      <c r="P4" s="1102"/>
      <c r="Q4" s="1150"/>
      <c r="R4" s="1101"/>
      <c r="S4" s="1102"/>
      <c r="T4" s="1102"/>
      <c r="U4" s="1102"/>
      <c r="V4" s="1102"/>
      <c r="W4" s="1090"/>
      <c r="X4" s="1101"/>
      <c r="Y4" s="1102"/>
      <c r="Z4" s="1102"/>
      <c r="AA4" s="1102"/>
      <c r="AB4" s="1102"/>
      <c r="AC4" s="1102"/>
      <c r="AD4" s="1150"/>
      <c r="AE4" s="1101"/>
      <c r="AF4" s="1102"/>
      <c r="AG4" s="1102"/>
      <c r="AH4" s="1102"/>
      <c r="AI4" s="1102"/>
      <c r="AJ4" s="1102"/>
      <c r="AK4" s="1102"/>
      <c r="AL4" s="1090"/>
      <c r="AM4" s="1101"/>
      <c r="AN4" s="1102"/>
      <c r="AO4" s="1102"/>
      <c r="AP4" s="1102"/>
      <c r="AQ4" s="1102"/>
      <c r="AR4" s="1102"/>
      <c r="AS4" s="1102"/>
      <c r="AT4" s="1102"/>
      <c r="AU4" s="1090"/>
      <c r="AV4" s="1101"/>
      <c r="AW4" s="1102"/>
      <c r="AX4" s="1102"/>
      <c r="AY4" s="1102"/>
      <c r="AZ4" s="1102"/>
      <c r="BA4" s="1102"/>
      <c r="BB4" s="1102"/>
      <c r="BC4" s="1102"/>
      <c r="BD4" s="1102"/>
      <c r="BE4" s="1090"/>
      <c r="BF4" s="1101"/>
      <c r="BG4" s="1102"/>
      <c r="BH4" s="1102"/>
      <c r="BI4" s="1102"/>
      <c r="BJ4" s="1102"/>
      <c r="BK4" s="1102"/>
      <c r="BL4" s="1102"/>
      <c r="BM4" s="1102"/>
      <c r="BN4" s="1102"/>
      <c r="BO4" s="1102"/>
      <c r="BP4" s="1090"/>
      <c r="BR4" s="890" t="s">
        <v>369</v>
      </c>
      <c r="BS4" s="879">
        <f>D38/37</f>
        <v>0.24324324324324326</v>
      </c>
      <c r="BT4" s="879">
        <f>E38/37</f>
        <v>8.1081081081081086E-2</v>
      </c>
      <c r="BU4" s="819">
        <v>0</v>
      </c>
      <c r="BV4" s="819"/>
      <c r="BW4" s="819"/>
      <c r="BX4" s="819"/>
      <c r="BY4" s="817"/>
      <c r="BZ4" s="817"/>
      <c r="CA4" s="817"/>
      <c r="CB4" s="817"/>
      <c r="CC4" s="817"/>
      <c r="CD4" s="818"/>
      <c r="CF4" s="907">
        <f>MIN(BS31:BS41,BT32:BT41,BU33:BU41,BV34:BV41,BW35:BW41,BX36:BX41,BY37:BY41,BZ38:BZ41,CA39:CA41,CB40:CB41,CC41)</f>
        <v>0.15384615384615385</v>
      </c>
      <c r="CG4" s="907">
        <f>MAX(BS31:BS41,BT32:BT41,BU33:BU41,BV34:BV41,BW35:BW41,BX36:BX41,BY37:BY41,BZ38:BZ41,CA39:CA41,CB40:CB41,CC41)</f>
        <v>0.38461538461538464</v>
      </c>
      <c r="CH4" s="907">
        <f>AVERAGE(BS31:BS41,BT32:BT41,BU33:BU41,BV34:BV41,BW35:BW41,BX36:BX41,BY37:BY41,BZ38:BZ41,CA39:CA41,CB40:CB41,CC41)</f>
        <v>0.24941724941724919</v>
      </c>
      <c r="CI4" s="907">
        <f>MEDIAN(BS31:BS41,BT32:BT41,BU33:BU41,BV34:BV41,BW35:BW41,BX36:BX41,BY37:BY41,BZ38:BZ41,CA39:CA41,CB40:CB41,CC41)</f>
        <v>0.23076923076923078</v>
      </c>
    </row>
    <row r="5" spans="1:87" x14ac:dyDescent="0.2">
      <c r="A5" s="1030"/>
      <c r="B5" s="865" t="s">
        <v>1</v>
      </c>
      <c r="C5" s="506"/>
      <c r="D5" s="486"/>
      <c r="E5" s="37"/>
      <c r="F5" s="121"/>
      <c r="G5" s="500"/>
      <c r="H5" s="478"/>
      <c r="I5" s="121"/>
      <c r="J5" s="500"/>
      <c r="K5" s="500"/>
      <c r="L5" s="478"/>
      <c r="M5" s="121"/>
      <c r="N5" s="500"/>
      <c r="O5" s="500"/>
      <c r="P5" s="500"/>
      <c r="Q5" s="481"/>
      <c r="R5" s="121"/>
      <c r="S5" s="500"/>
      <c r="T5" s="500"/>
      <c r="U5" s="500"/>
      <c r="V5" s="500"/>
      <c r="W5" s="478"/>
      <c r="X5" s="121"/>
      <c r="Y5" s="500"/>
      <c r="Z5" s="500"/>
      <c r="AA5" s="500"/>
      <c r="AB5" s="500"/>
      <c r="AC5" s="500"/>
      <c r="AD5" s="481"/>
      <c r="AE5" s="121"/>
      <c r="AF5" s="500"/>
      <c r="AG5" s="500"/>
      <c r="AH5" s="500"/>
      <c r="AI5" s="500"/>
      <c r="AJ5" s="500"/>
      <c r="AK5" s="500"/>
      <c r="AL5" s="478"/>
      <c r="AM5" s="121"/>
      <c r="AN5" s="500"/>
      <c r="AO5" s="500"/>
      <c r="AP5" s="500"/>
      <c r="AQ5" s="500"/>
      <c r="AR5" s="500"/>
      <c r="AS5" s="500"/>
      <c r="AT5" s="500"/>
      <c r="AU5" s="478"/>
      <c r="AV5" s="121"/>
      <c r="AW5" s="500"/>
      <c r="AX5" s="500"/>
      <c r="AY5" s="500"/>
      <c r="AZ5" s="500"/>
      <c r="BA5" s="500"/>
      <c r="BB5" s="500"/>
      <c r="BC5" s="500"/>
      <c r="BD5" s="500"/>
      <c r="BE5" s="478"/>
      <c r="BF5" s="121"/>
      <c r="BG5" s="500"/>
      <c r="BH5" s="500"/>
      <c r="BI5" s="500"/>
      <c r="BJ5" s="500"/>
      <c r="BK5" s="500"/>
      <c r="BL5" s="500"/>
      <c r="BM5" s="500"/>
      <c r="BN5" s="500"/>
      <c r="BO5" s="500"/>
      <c r="BP5" s="478"/>
      <c r="BR5" s="890" t="s">
        <v>370</v>
      </c>
      <c r="BS5" s="879">
        <f>F38/37</f>
        <v>0.24324324324324326</v>
      </c>
      <c r="BT5" s="879">
        <f t="shared" ref="BT5:BU5" si="0">G38/37</f>
        <v>0.13513513513513514</v>
      </c>
      <c r="BU5" s="879">
        <f t="shared" si="0"/>
        <v>0.10810810810810811</v>
      </c>
      <c r="BV5" s="819">
        <v>0</v>
      </c>
      <c r="BW5" s="819"/>
      <c r="BX5" s="819"/>
      <c r="BY5" s="817"/>
      <c r="BZ5" s="817"/>
      <c r="CA5" s="817"/>
      <c r="CB5" s="817"/>
      <c r="CC5" s="817"/>
      <c r="CD5" s="818"/>
      <c r="CF5" s="907">
        <f>MIN(BS45:BS55,BT46:BT55,BU47:BU55,BV48:BV55,BW49:BW55,BX50:BX55,BY51:BY55,BZ52:BZ55,CA53:CA55,CB54:CB55,CC55)</f>
        <v>0</v>
      </c>
      <c r="CG5" s="907">
        <f>MAX(BS45:BS55,BT46:BT55,BU47:BU55,BV48:BV55,BW49:BW55,BX50:BX55,BY51:BY55,BZ52:BZ55,CA53:CA55,CB54:CB55,CC55)</f>
        <v>0.4</v>
      </c>
      <c r="CH5" s="907">
        <f>AVERAGE(BS45:BS55,BT46:BT55,BU47:BU55,BV48:BV55,BW49:BW55,BX50:BX55,BY51:BY55,BZ52:BZ55,CA53:CA55,CB54:CB55,CC55)</f>
        <v>0.2424242424242426</v>
      </c>
      <c r="CI5" s="907">
        <f>MEDIAN(BS45:BS55,BT46:BT55,BU47:BU55,BV48:BV55,BW49:BW55,BX50:BX55,BY51:BY55,BZ52:BZ55,CA53:CA55,CB54:CB55,CC55)</f>
        <v>0.4</v>
      </c>
    </row>
    <row r="6" spans="1:87" x14ac:dyDescent="0.2">
      <c r="A6" s="1030"/>
      <c r="B6" s="865" t="s">
        <v>2</v>
      </c>
      <c r="C6" s="506"/>
      <c r="D6" s="486"/>
      <c r="E6" s="37"/>
      <c r="F6" s="121"/>
      <c r="G6" s="500"/>
      <c r="H6" s="478"/>
      <c r="I6" s="121"/>
      <c r="J6" s="500"/>
      <c r="K6" s="500"/>
      <c r="L6" s="478"/>
      <c r="M6" s="121"/>
      <c r="N6" s="500"/>
      <c r="O6" s="500"/>
      <c r="P6" s="500"/>
      <c r="Q6" s="481"/>
      <c r="R6" s="121"/>
      <c r="S6" s="500"/>
      <c r="T6" s="500"/>
      <c r="U6" s="500"/>
      <c r="V6" s="500"/>
      <c r="W6" s="478"/>
      <c r="X6" s="121"/>
      <c r="Y6" s="500"/>
      <c r="Z6" s="500"/>
      <c r="AA6" s="500"/>
      <c r="AB6" s="500"/>
      <c r="AC6" s="500"/>
      <c r="AD6" s="481"/>
      <c r="AE6" s="121"/>
      <c r="AF6" s="500"/>
      <c r="AG6" s="500"/>
      <c r="AH6" s="500"/>
      <c r="AI6" s="500"/>
      <c r="AJ6" s="500"/>
      <c r="AK6" s="500"/>
      <c r="AL6" s="478"/>
      <c r="AM6" s="121"/>
      <c r="AN6" s="500"/>
      <c r="AO6" s="500"/>
      <c r="AP6" s="500"/>
      <c r="AQ6" s="500"/>
      <c r="AR6" s="500"/>
      <c r="AS6" s="500"/>
      <c r="AT6" s="500"/>
      <c r="AU6" s="478"/>
      <c r="AV6" s="121"/>
      <c r="AW6" s="500"/>
      <c r="AX6" s="500"/>
      <c r="AY6" s="500"/>
      <c r="AZ6" s="500"/>
      <c r="BA6" s="500"/>
      <c r="BB6" s="500"/>
      <c r="BC6" s="500"/>
      <c r="BD6" s="500"/>
      <c r="BE6" s="478"/>
      <c r="BF6" s="121"/>
      <c r="BG6" s="500"/>
      <c r="BH6" s="500"/>
      <c r="BI6" s="500"/>
      <c r="BJ6" s="500"/>
      <c r="BK6" s="500"/>
      <c r="BL6" s="500"/>
      <c r="BM6" s="500"/>
      <c r="BN6" s="500"/>
      <c r="BO6" s="500"/>
      <c r="BP6" s="478"/>
      <c r="BR6" s="890" t="s">
        <v>371</v>
      </c>
      <c r="BS6" s="879">
        <f>I38/37</f>
        <v>0.24324324324324326</v>
      </c>
      <c r="BT6" s="879">
        <f t="shared" ref="BT6:BV6" si="1">J38/37</f>
        <v>0.13513513513513514</v>
      </c>
      <c r="BU6" s="879">
        <f t="shared" si="1"/>
        <v>0.10810810810810811</v>
      </c>
      <c r="BV6" s="879">
        <f t="shared" si="1"/>
        <v>5.4054054054054057E-2</v>
      </c>
      <c r="BW6" s="819">
        <v>0</v>
      </c>
      <c r="BX6" s="819"/>
      <c r="BY6" s="817"/>
      <c r="BZ6" s="817"/>
      <c r="CA6" s="817"/>
      <c r="CB6" s="817"/>
      <c r="CC6" s="817"/>
      <c r="CD6" s="818"/>
      <c r="CF6" s="907">
        <f>MIN(BS59:BS69,BT60:BT69,BU61:BU69,BV62:BV69,BW63:BW69,BX64:BX69,BY65:BY69,BZ66:BZ69,CA67:CA69,CB68:CB69,CC69)</f>
        <v>0</v>
      </c>
      <c r="CG6" s="907">
        <f>MAX(BS59:BS69,BT60:BT69,BU61:BU69,BV62:BV69,BW63:BW69,BX64:BX69,BY65:BY69,BZ66:BZ69,CA67:CA69,CB68:CB69,CC69)</f>
        <v>0</v>
      </c>
      <c r="CH6" s="907">
        <f>AVERAGE(BS59:BS69,BT60:BT69,BU61:BU69,BV62:BV69,BW63:BW69,BX64:BX69,BY65:BY69,BZ66:BZ69,CA67:CA69,CB68:CB69,CC69)</f>
        <v>0</v>
      </c>
      <c r="CI6" s="907">
        <f>MEDIAN(BS59:BS69,BT60:BT69,BU61:BU69,BV62:BV69,BW63:BW69,BX64:BX69,BY65:BY69,BZ66:BZ69,CA67:CA69,CB68:CB69,CC69)</f>
        <v>0</v>
      </c>
    </row>
    <row r="7" spans="1:87" x14ac:dyDescent="0.2">
      <c r="A7" s="1030"/>
      <c r="B7" s="865" t="s">
        <v>3</v>
      </c>
      <c r="C7" s="1036" t="s">
        <v>34</v>
      </c>
      <c r="D7" s="1020" t="s">
        <v>34</v>
      </c>
      <c r="E7" s="1020"/>
      <c r="F7" s="1101" t="s">
        <v>34</v>
      </c>
      <c r="G7" s="1102"/>
      <c r="H7" s="1090"/>
      <c r="I7" s="1101" t="s">
        <v>34</v>
      </c>
      <c r="J7" s="1102"/>
      <c r="K7" s="1102"/>
      <c r="L7" s="1090"/>
      <c r="M7" s="1101" t="s">
        <v>34</v>
      </c>
      <c r="N7" s="1102"/>
      <c r="O7" s="1102"/>
      <c r="P7" s="1102"/>
      <c r="Q7" s="1150"/>
      <c r="R7" s="1101" t="s">
        <v>34</v>
      </c>
      <c r="S7" s="1102"/>
      <c r="T7" s="1102"/>
      <c r="U7" s="1102"/>
      <c r="V7" s="1102"/>
      <c r="W7" s="1090"/>
      <c r="X7" s="1101" t="s">
        <v>34</v>
      </c>
      <c r="Y7" s="1102"/>
      <c r="Z7" s="1102"/>
      <c r="AA7" s="1102"/>
      <c r="AB7" s="1102"/>
      <c r="AC7" s="1102"/>
      <c r="AD7" s="1150"/>
      <c r="AE7" s="1101" t="s">
        <v>34</v>
      </c>
      <c r="AF7" s="1102"/>
      <c r="AG7" s="1102"/>
      <c r="AH7" s="1102"/>
      <c r="AI7" s="1102"/>
      <c r="AJ7" s="1102"/>
      <c r="AK7" s="1102"/>
      <c r="AL7" s="1090"/>
      <c r="AM7" s="1101" t="s">
        <v>34</v>
      </c>
      <c r="AN7" s="1102"/>
      <c r="AO7" s="1102"/>
      <c r="AP7" s="1102"/>
      <c r="AQ7" s="1102"/>
      <c r="AR7" s="1102"/>
      <c r="AS7" s="1102"/>
      <c r="AT7" s="1102"/>
      <c r="AU7" s="1090"/>
      <c r="AV7" s="1101" t="s">
        <v>34</v>
      </c>
      <c r="AW7" s="1102"/>
      <c r="AX7" s="1102"/>
      <c r="AY7" s="1102"/>
      <c r="AZ7" s="1102"/>
      <c r="BA7" s="1102"/>
      <c r="BB7" s="1102"/>
      <c r="BC7" s="1102"/>
      <c r="BD7" s="1102"/>
      <c r="BE7" s="1090"/>
      <c r="BF7" s="1101" t="s">
        <v>34</v>
      </c>
      <c r="BG7" s="1102"/>
      <c r="BH7" s="1102"/>
      <c r="BI7" s="1102"/>
      <c r="BJ7" s="1102"/>
      <c r="BK7" s="1102"/>
      <c r="BL7" s="1102"/>
      <c r="BM7" s="1102"/>
      <c r="BN7" s="1102"/>
      <c r="BO7" s="1102"/>
      <c r="BP7" s="1090"/>
      <c r="BR7" s="890" t="s">
        <v>372</v>
      </c>
      <c r="BS7" s="879">
        <f>M38/37</f>
        <v>0.24324324324324326</v>
      </c>
      <c r="BT7" s="879">
        <f t="shared" ref="BT7:BW7" si="2">N38/37</f>
        <v>0.13513513513513514</v>
      </c>
      <c r="BU7" s="879">
        <f t="shared" si="2"/>
        <v>0.10810810810810811</v>
      </c>
      <c r="BV7" s="879">
        <f t="shared" si="2"/>
        <v>5.4054054054054057E-2</v>
      </c>
      <c r="BW7" s="879">
        <f t="shared" si="2"/>
        <v>5.4054054054054057E-2</v>
      </c>
      <c r="BX7" s="819">
        <v>0</v>
      </c>
      <c r="BY7" s="817"/>
      <c r="BZ7" s="817"/>
      <c r="CA7" s="817"/>
      <c r="CB7" s="817"/>
      <c r="CC7" s="817"/>
      <c r="CD7" s="818"/>
      <c r="CF7" s="907">
        <f>MIN(BS73:BS83,BT74:BT83,BU75:BU83,BV76:BV83,BW77:BW83,BX78:BX83,BY79:BY83,BZ80:BZ83,CA81:CA83,CB82:CB83,CC83)</f>
        <v>0</v>
      </c>
      <c r="CG7" s="907">
        <f>MAX(BS73:BS83,BT74:BT83,BU75:BU83,BV76:BV83,BW77:BW83,BX78:BX83,BY79:BY83,BZ80:BZ83,CA81:CA83,CB82:CB83,CC83)</f>
        <v>0.2</v>
      </c>
      <c r="CH7" s="907">
        <f>AVERAGE(BS73:BS83,BT74:BT83,BU75:BU83,BV76:BV83,BW77:BW83,BX78:BX83,BY79:BY83,BZ80:BZ83,CA81:CA83,CB82:CB83,CC83)</f>
        <v>0.1424242424242424</v>
      </c>
      <c r="CI7" s="907">
        <f>MEDIAN(BS73:BS83,BT74:BT83,BU75:BU83,BV76:BV83,BW77:BW83,BX78:BX83,BY79:BY83,BZ80:BZ83,CA81:CA83,CB82:CB83,CC83)</f>
        <v>0.2</v>
      </c>
    </row>
    <row r="8" spans="1:87" x14ac:dyDescent="0.2">
      <c r="A8" s="1030"/>
      <c r="B8" s="796" t="s">
        <v>4</v>
      </c>
      <c r="C8" s="1036"/>
      <c r="D8" s="1020"/>
      <c r="E8" s="1020"/>
      <c r="F8" s="1101"/>
      <c r="G8" s="1102"/>
      <c r="H8" s="1090"/>
      <c r="I8" s="1101"/>
      <c r="J8" s="1102"/>
      <c r="K8" s="1102"/>
      <c r="L8" s="1090"/>
      <c r="M8" s="1101"/>
      <c r="N8" s="1102"/>
      <c r="O8" s="1102"/>
      <c r="P8" s="1102"/>
      <c r="Q8" s="1150"/>
      <c r="R8" s="1101"/>
      <c r="S8" s="1102"/>
      <c r="T8" s="1102"/>
      <c r="U8" s="1102"/>
      <c r="V8" s="1102"/>
      <c r="W8" s="1090"/>
      <c r="X8" s="1101"/>
      <c r="Y8" s="1102"/>
      <c r="Z8" s="1102"/>
      <c r="AA8" s="1102"/>
      <c r="AB8" s="1102"/>
      <c r="AC8" s="1102"/>
      <c r="AD8" s="1150"/>
      <c r="AE8" s="1101"/>
      <c r="AF8" s="1102"/>
      <c r="AG8" s="1102"/>
      <c r="AH8" s="1102"/>
      <c r="AI8" s="1102"/>
      <c r="AJ8" s="1102"/>
      <c r="AK8" s="1102"/>
      <c r="AL8" s="1090"/>
      <c r="AM8" s="1101"/>
      <c r="AN8" s="1102"/>
      <c r="AO8" s="1102"/>
      <c r="AP8" s="1102"/>
      <c r="AQ8" s="1102"/>
      <c r="AR8" s="1102"/>
      <c r="AS8" s="1102"/>
      <c r="AT8" s="1102"/>
      <c r="AU8" s="1090"/>
      <c r="AV8" s="1101"/>
      <c r="AW8" s="1102"/>
      <c r="AX8" s="1102"/>
      <c r="AY8" s="1102"/>
      <c r="AZ8" s="1102"/>
      <c r="BA8" s="1102"/>
      <c r="BB8" s="1102"/>
      <c r="BC8" s="1102"/>
      <c r="BD8" s="1102"/>
      <c r="BE8" s="1090"/>
      <c r="BF8" s="1101"/>
      <c r="BG8" s="1102"/>
      <c r="BH8" s="1102"/>
      <c r="BI8" s="1102"/>
      <c r="BJ8" s="1102"/>
      <c r="BK8" s="1102"/>
      <c r="BL8" s="1102"/>
      <c r="BM8" s="1102"/>
      <c r="BN8" s="1102"/>
      <c r="BO8" s="1102"/>
      <c r="BP8" s="1090"/>
      <c r="BR8" s="890" t="s">
        <v>306</v>
      </c>
      <c r="BS8" s="879">
        <f>R38/37</f>
        <v>0.24324324324324326</v>
      </c>
      <c r="BT8" s="879">
        <f t="shared" ref="BT8:BX8" si="3">S38/37</f>
        <v>0.13513513513513514</v>
      </c>
      <c r="BU8" s="879">
        <f t="shared" si="3"/>
        <v>0.13513513513513514</v>
      </c>
      <c r="BV8" s="879">
        <f t="shared" si="3"/>
        <v>8.1081081081081086E-2</v>
      </c>
      <c r="BW8" s="879">
        <f t="shared" si="3"/>
        <v>8.1081081081081086E-2</v>
      </c>
      <c r="BX8" s="879">
        <f t="shared" si="3"/>
        <v>8.1081081081081086E-2</v>
      </c>
      <c r="BY8" s="817">
        <v>0</v>
      </c>
      <c r="BZ8" s="817"/>
      <c r="CA8" s="817"/>
      <c r="CB8" s="817"/>
      <c r="CC8" s="817"/>
      <c r="CD8" s="818"/>
      <c r="CF8" s="907">
        <f>MIN(BS74:BS84,BT75:BT84,BU76:BU84,BV77:BV84,BW78:BW84,BX79:BX84,BY80:BY84,BZ81:BZ84,CA82:CA84,CB83:CB84,CC84)</f>
        <v>0</v>
      </c>
      <c r="CG8" s="907">
        <f>MAX(BS74:BS84,BT75:BT84,BU76:BU84,BV77:BV84,BW78:BW84,BX79:BX84,BY80:BY84,BZ81:BZ84,CA82:CA84,CB83:CB84,CC84)</f>
        <v>0.2</v>
      </c>
      <c r="CH8" s="907">
        <f>AVERAGE(BS74:BS84,BT75:BT84,BU76:BU84,BV77:BV84,BW78:BW84,BX79:BX84,BY80:BY84,BZ81:BZ84,CA82:CA84,CB83:CB84,CC84)</f>
        <v>0.14545454545454553</v>
      </c>
      <c r="CI8" s="907">
        <f>MEDIAN(BS74:BS84,BT75:BT84,BU76:BU84,BV77:BV84,BW78:BW84,BX79:BX84,BY80:BY84,BZ81:BZ84,CA82:CA84,CB83:CB84,CC84)</f>
        <v>0.2</v>
      </c>
    </row>
    <row r="9" spans="1:87" ht="17" thickBot="1" x14ac:dyDescent="0.25">
      <c r="A9" s="1031"/>
      <c r="B9" s="793" t="s">
        <v>123</v>
      </c>
      <c r="C9" s="1037"/>
      <c r="D9" s="1111"/>
      <c r="E9" s="1111"/>
      <c r="F9" s="1199"/>
      <c r="G9" s="1200"/>
      <c r="H9" s="1201"/>
      <c r="I9" s="1199"/>
      <c r="J9" s="1200"/>
      <c r="K9" s="1200"/>
      <c r="L9" s="1201"/>
      <c r="M9" s="1199"/>
      <c r="N9" s="1200"/>
      <c r="O9" s="1200"/>
      <c r="P9" s="1200"/>
      <c r="Q9" s="1203"/>
      <c r="R9" s="1199"/>
      <c r="S9" s="1200"/>
      <c r="T9" s="1200"/>
      <c r="U9" s="1200"/>
      <c r="V9" s="1200"/>
      <c r="W9" s="1201"/>
      <c r="X9" s="1199"/>
      <c r="Y9" s="1200"/>
      <c r="Z9" s="1200"/>
      <c r="AA9" s="1200"/>
      <c r="AB9" s="1200"/>
      <c r="AC9" s="1200"/>
      <c r="AD9" s="1203"/>
      <c r="AE9" s="1199"/>
      <c r="AF9" s="1200"/>
      <c r="AG9" s="1200"/>
      <c r="AH9" s="1200"/>
      <c r="AI9" s="1200"/>
      <c r="AJ9" s="1200"/>
      <c r="AK9" s="1200"/>
      <c r="AL9" s="1201"/>
      <c r="AM9" s="1199"/>
      <c r="AN9" s="1200"/>
      <c r="AO9" s="1200"/>
      <c r="AP9" s="1200"/>
      <c r="AQ9" s="1200"/>
      <c r="AR9" s="1200"/>
      <c r="AS9" s="1200"/>
      <c r="AT9" s="1200"/>
      <c r="AU9" s="1201"/>
      <c r="AV9" s="1199"/>
      <c r="AW9" s="1200"/>
      <c r="AX9" s="1200"/>
      <c r="AY9" s="1200"/>
      <c r="AZ9" s="1200"/>
      <c r="BA9" s="1200"/>
      <c r="BB9" s="1200"/>
      <c r="BC9" s="1200"/>
      <c r="BD9" s="1200"/>
      <c r="BE9" s="1201"/>
      <c r="BF9" s="1199"/>
      <c r="BG9" s="1200"/>
      <c r="BH9" s="1200"/>
      <c r="BI9" s="1200"/>
      <c r="BJ9" s="1200"/>
      <c r="BK9" s="1200"/>
      <c r="BL9" s="1200"/>
      <c r="BM9" s="1200"/>
      <c r="BN9" s="1200"/>
      <c r="BO9" s="1200"/>
      <c r="BP9" s="1201"/>
      <c r="BR9" s="890" t="s">
        <v>373</v>
      </c>
      <c r="BS9" s="879">
        <f>X38/37</f>
        <v>0.27027027027027029</v>
      </c>
      <c r="BT9" s="879">
        <f t="shared" ref="BT9:BY9" si="4">Y38/37</f>
        <v>0.1891891891891892</v>
      </c>
      <c r="BU9" s="879">
        <f t="shared" si="4"/>
        <v>0.16216216216216217</v>
      </c>
      <c r="BV9" s="879">
        <f t="shared" si="4"/>
        <v>0.13513513513513514</v>
      </c>
      <c r="BW9" s="879">
        <f t="shared" si="4"/>
        <v>0.13513513513513514</v>
      </c>
      <c r="BX9" s="879">
        <f t="shared" si="4"/>
        <v>0.13513513513513514</v>
      </c>
      <c r="BY9" s="879">
        <f t="shared" si="4"/>
        <v>0.16216216216216217</v>
      </c>
      <c r="BZ9" s="817">
        <v>0</v>
      </c>
      <c r="CA9" s="817"/>
      <c r="CB9" s="817"/>
      <c r="CC9" s="817"/>
      <c r="CD9" s="818"/>
      <c r="CF9" s="907">
        <f>MIN(BS87:BS97,BT88:BT97,BU89:BU97,BV90:BV97,BW91:BW97,BX92:BX97,BY93:BY97,BZ94:BZ97,CA95:CA97,CB96:CB97,CC97)</f>
        <v>0</v>
      </c>
      <c r="CG9" s="907">
        <f>MAX(BS87:BS97,BT88:BT97,BU89:BU97,BV90:BV97,BW91:BW97,BX92:BX97,BY93:BY97,BZ94:BZ97,CA95:CA97,CB96:CB97,CC97)</f>
        <v>1</v>
      </c>
      <c r="CH9" s="907">
        <f>AVERAGE(BS87:BS97,BT88:BT97,BU89:BU97,BV90:BV97,BW91:BW97,BX92:BX97,BY93:BY97,BZ94:BZ97,CA95:CA97,CB96:CB97,CC97)</f>
        <v>0.16666666666666666</v>
      </c>
      <c r="CI9" s="907">
        <f>MEDIAN(BS87:BS97,BT88:BT97,BU89:BU97,BV90:BV97,BW91:BW97,BX92:BX97,BY93:BY97,BZ94:BZ97,CA95:CA97,CB96:CB97,CC97)</f>
        <v>0</v>
      </c>
    </row>
    <row r="10" spans="1:87" x14ac:dyDescent="0.2">
      <c r="A10" s="1029" t="s">
        <v>5</v>
      </c>
      <c r="B10" s="771" t="s">
        <v>6</v>
      </c>
      <c r="C10" s="506" t="s">
        <v>32</v>
      </c>
      <c r="D10" s="486" t="s">
        <v>32</v>
      </c>
      <c r="E10" s="37" t="s">
        <v>34</v>
      </c>
      <c r="F10" s="121" t="s">
        <v>32</v>
      </c>
      <c r="G10" s="1176" t="s">
        <v>34</v>
      </c>
      <c r="H10" s="1089"/>
      <c r="I10" s="121" t="s">
        <v>32</v>
      </c>
      <c r="J10" s="1176" t="s">
        <v>34</v>
      </c>
      <c r="K10" s="1176"/>
      <c r="L10" s="1089"/>
      <c r="M10" s="122" t="s">
        <v>32</v>
      </c>
      <c r="N10" s="1176" t="s">
        <v>34</v>
      </c>
      <c r="O10" s="1176"/>
      <c r="P10" s="1176"/>
      <c r="Q10" s="1179"/>
      <c r="R10" s="121" t="s">
        <v>32</v>
      </c>
      <c r="S10" s="1176" t="s">
        <v>34</v>
      </c>
      <c r="T10" s="1176"/>
      <c r="U10" s="1176"/>
      <c r="V10" s="1176"/>
      <c r="W10" s="1089"/>
      <c r="X10" s="122" t="s">
        <v>34</v>
      </c>
      <c r="Y10" s="499" t="s">
        <v>32</v>
      </c>
      <c r="Z10" s="500" t="s">
        <v>32</v>
      </c>
      <c r="AA10" s="500" t="s">
        <v>32</v>
      </c>
      <c r="AB10" s="500" t="s">
        <v>32</v>
      </c>
      <c r="AC10" s="500" t="s">
        <v>32</v>
      </c>
      <c r="AD10" s="481" t="s">
        <v>32</v>
      </c>
      <c r="AE10" s="121" t="s">
        <v>34</v>
      </c>
      <c r="AF10" s="499" t="s">
        <v>32</v>
      </c>
      <c r="AG10" s="499" t="s">
        <v>32</v>
      </c>
      <c r="AH10" s="499" t="s">
        <v>32</v>
      </c>
      <c r="AI10" s="499" t="s">
        <v>32</v>
      </c>
      <c r="AJ10" s="499" t="s">
        <v>32</v>
      </c>
      <c r="AK10" s="500" t="s">
        <v>32</v>
      </c>
      <c r="AL10" s="478" t="s">
        <v>34</v>
      </c>
      <c r="AM10" s="121" t="s">
        <v>34</v>
      </c>
      <c r="AN10" s="500" t="s">
        <v>32</v>
      </c>
      <c r="AO10" s="500" t="s">
        <v>32</v>
      </c>
      <c r="AP10" s="500" t="s">
        <v>32</v>
      </c>
      <c r="AQ10" s="499" t="s">
        <v>32</v>
      </c>
      <c r="AR10" s="499" t="s">
        <v>32</v>
      </c>
      <c r="AS10" s="499" t="s">
        <v>32</v>
      </c>
      <c r="AT10" s="1176" t="s">
        <v>34</v>
      </c>
      <c r="AU10" s="1089"/>
      <c r="AV10" s="121" t="s">
        <v>34</v>
      </c>
      <c r="AW10" s="500" t="s">
        <v>32</v>
      </c>
      <c r="AX10" s="500" t="s">
        <v>32</v>
      </c>
      <c r="AY10" s="500" t="s">
        <v>32</v>
      </c>
      <c r="AZ10" s="500" t="s">
        <v>32</v>
      </c>
      <c r="BA10" s="500" t="s">
        <v>32</v>
      </c>
      <c r="BB10" s="499" t="s">
        <v>32</v>
      </c>
      <c r="BC10" s="1176" t="s">
        <v>34</v>
      </c>
      <c r="BD10" s="1176"/>
      <c r="BE10" s="1089"/>
      <c r="BF10" s="121" t="s">
        <v>34</v>
      </c>
      <c r="BG10" s="499" t="s">
        <v>32</v>
      </c>
      <c r="BH10" s="499" t="s">
        <v>32</v>
      </c>
      <c r="BI10" s="499" t="s">
        <v>32</v>
      </c>
      <c r="BJ10" s="499" t="s">
        <v>32</v>
      </c>
      <c r="BK10" s="499" t="s">
        <v>32</v>
      </c>
      <c r="BL10" s="499" t="s">
        <v>32</v>
      </c>
      <c r="BM10" s="1176" t="s">
        <v>34</v>
      </c>
      <c r="BN10" s="1176"/>
      <c r="BO10" s="1176"/>
      <c r="BP10" s="1089"/>
      <c r="BR10" s="890" t="s">
        <v>308</v>
      </c>
      <c r="BS10" s="879">
        <f>AE38/37</f>
        <v>0.29729729729729731</v>
      </c>
      <c r="BT10" s="879">
        <f t="shared" ref="BT10:BZ10" si="5">AF38/37</f>
        <v>0.21621621621621623</v>
      </c>
      <c r="BU10" s="879">
        <f t="shared" si="5"/>
        <v>0.21621621621621623</v>
      </c>
      <c r="BV10" s="879">
        <f t="shared" si="5"/>
        <v>0.21621621621621623</v>
      </c>
      <c r="BW10" s="879">
        <f t="shared" si="5"/>
        <v>0.21621621621621623</v>
      </c>
      <c r="BX10" s="879">
        <f t="shared" si="5"/>
        <v>0.21621621621621623</v>
      </c>
      <c r="BY10" s="879">
        <f t="shared" si="5"/>
        <v>0.1891891891891892</v>
      </c>
      <c r="BZ10" s="879">
        <f t="shared" si="5"/>
        <v>0.13513513513513514</v>
      </c>
      <c r="CA10" s="817">
        <v>0</v>
      </c>
      <c r="CB10" s="817"/>
      <c r="CC10" s="817"/>
      <c r="CD10" s="818"/>
    </row>
    <row r="11" spans="1:87" x14ac:dyDescent="0.2">
      <c r="A11" s="1030"/>
      <c r="B11" s="733" t="s">
        <v>7</v>
      </c>
      <c r="C11" s="506"/>
      <c r="D11" s="486"/>
      <c r="E11" s="37"/>
      <c r="F11" s="121"/>
      <c r="G11" s="500"/>
      <c r="H11" s="478"/>
      <c r="I11" s="121"/>
      <c r="J11" s="500"/>
      <c r="K11" s="500"/>
      <c r="L11" s="478"/>
      <c r="M11" s="121"/>
      <c r="N11" s="500"/>
      <c r="O11" s="500"/>
      <c r="P11" s="500"/>
      <c r="Q11" s="481"/>
      <c r="R11" s="121"/>
      <c r="S11" s="500"/>
      <c r="T11" s="500"/>
      <c r="U11" s="500"/>
      <c r="V11" s="500"/>
      <c r="W11" s="478"/>
      <c r="X11" s="121"/>
      <c r="Y11" s="500"/>
      <c r="Z11" s="500"/>
      <c r="AA11" s="500"/>
      <c r="AB11" s="500"/>
      <c r="AC11" s="500"/>
      <c r="AD11" s="481"/>
      <c r="AE11" s="121"/>
      <c r="AF11" s="500"/>
      <c r="AG11" s="500"/>
      <c r="AH11" s="500"/>
      <c r="AI11" s="500"/>
      <c r="AJ11" s="500"/>
      <c r="AK11" s="500"/>
      <c r="AL11" s="478"/>
      <c r="AM11" s="121"/>
      <c r="AN11" s="500"/>
      <c r="AO11" s="500"/>
      <c r="AP11" s="500"/>
      <c r="AQ11" s="500"/>
      <c r="AR11" s="500"/>
      <c r="AS11" s="500"/>
      <c r="AT11" s="500"/>
      <c r="AU11" s="478"/>
      <c r="AV11" s="121"/>
      <c r="AW11" s="500"/>
      <c r="AX11" s="500"/>
      <c r="AY11" s="500"/>
      <c r="AZ11" s="500"/>
      <c r="BA11" s="500"/>
      <c r="BB11" s="500"/>
      <c r="BC11" s="500"/>
      <c r="BD11" s="500"/>
      <c r="BE11" s="478"/>
      <c r="BF11" s="121"/>
      <c r="BG11" s="500"/>
      <c r="BH11" s="500"/>
      <c r="BI11" s="500"/>
      <c r="BJ11" s="500"/>
      <c r="BK11" s="500"/>
      <c r="BL11" s="500"/>
      <c r="BM11" s="500"/>
      <c r="BN11" s="500"/>
      <c r="BO11" s="500"/>
      <c r="BP11" s="478"/>
      <c r="BR11" s="890" t="s">
        <v>374</v>
      </c>
      <c r="BS11" s="879">
        <f>AM38/37</f>
        <v>0.27027027027027029</v>
      </c>
      <c r="BT11" s="879">
        <f t="shared" ref="BT11:CA11" si="6">AN38/37</f>
        <v>0.1891891891891892</v>
      </c>
      <c r="BU11" s="879">
        <f t="shared" si="6"/>
        <v>0.16216216216216217</v>
      </c>
      <c r="BV11" s="879">
        <f t="shared" si="6"/>
        <v>0.13513513513513514</v>
      </c>
      <c r="BW11" s="879">
        <f t="shared" si="6"/>
        <v>0.13513513513513514</v>
      </c>
      <c r="BX11" s="879">
        <f t="shared" si="6"/>
        <v>0.13513513513513514</v>
      </c>
      <c r="BY11" s="879">
        <f t="shared" si="6"/>
        <v>0.16216216216216217</v>
      </c>
      <c r="BZ11" s="879">
        <f t="shared" si="6"/>
        <v>5.4054054054054057E-2</v>
      </c>
      <c r="CA11" s="879">
        <f t="shared" si="6"/>
        <v>0.13513513513513514</v>
      </c>
      <c r="CB11" s="817">
        <v>0</v>
      </c>
      <c r="CC11" s="817"/>
      <c r="CD11" s="818"/>
    </row>
    <row r="12" spans="1:87" x14ac:dyDescent="0.2">
      <c r="A12" s="1030"/>
      <c r="B12" s="733" t="s">
        <v>16</v>
      </c>
      <c r="C12" s="506"/>
      <c r="D12" s="486"/>
      <c r="E12" s="37"/>
      <c r="F12" s="121"/>
      <c r="G12" s="500"/>
      <c r="H12" s="478"/>
      <c r="I12" s="121"/>
      <c r="J12" s="500"/>
      <c r="K12" s="500"/>
      <c r="L12" s="478"/>
      <c r="M12" s="121"/>
      <c r="N12" s="500"/>
      <c r="O12" s="500"/>
      <c r="P12" s="500"/>
      <c r="Q12" s="481"/>
      <c r="R12" s="121"/>
      <c r="S12" s="500"/>
      <c r="T12" s="500"/>
      <c r="U12" s="500"/>
      <c r="V12" s="500"/>
      <c r="W12" s="478"/>
      <c r="X12" s="121"/>
      <c r="Y12" s="500"/>
      <c r="Z12" s="500"/>
      <c r="AA12" s="500"/>
      <c r="AB12" s="500"/>
      <c r="AC12" s="500"/>
      <c r="AD12" s="481"/>
      <c r="AE12" s="121"/>
      <c r="AF12" s="500"/>
      <c r="AG12" s="500"/>
      <c r="AH12" s="500"/>
      <c r="AI12" s="500"/>
      <c r="AJ12" s="500"/>
      <c r="AK12" s="500"/>
      <c r="AL12" s="478"/>
      <c r="AM12" s="121"/>
      <c r="AN12" s="500"/>
      <c r="AO12" s="500"/>
      <c r="AP12" s="500"/>
      <c r="AQ12" s="500"/>
      <c r="AR12" s="500"/>
      <c r="AS12" s="500"/>
      <c r="AT12" s="500"/>
      <c r="AU12" s="478"/>
      <c r="AV12" s="121"/>
      <c r="AW12" s="500"/>
      <c r="AX12" s="500"/>
      <c r="AY12" s="500"/>
      <c r="AZ12" s="500"/>
      <c r="BA12" s="500"/>
      <c r="BB12" s="500"/>
      <c r="BC12" s="500"/>
      <c r="BD12" s="500"/>
      <c r="BE12" s="478"/>
      <c r="BF12" s="121"/>
      <c r="BG12" s="500"/>
      <c r="BH12" s="500"/>
      <c r="BI12" s="500"/>
      <c r="BJ12" s="500"/>
      <c r="BK12" s="500"/>
      <c r="BL12" s="500"/>
      <c r="BM12" s="500"/>
      <c r="BN12" s="500"/>
      <c r="BO12" s="500"/>
      <c r="BP12" s="478"/>
      <c r="BR12" s="890" t="s">
        <v>375</v>
      </c>
      <c r="BS12" s="879">
        <f>AV38/37</f>
        <v>0.24324324324324326</v>
      </c>
      <c r="BT12" s="879">
        <f t="shared" ref="BT12:CB12" si="7">AW38/37</f>
        <v>0.16216216216216217</v>
      </c>
      <c r="BU12" s="879">
        <f t="shared" si="7"/>
        <v>0.1891891891891892</v>
      </c>
      <c r="BV12" s="879">
        <f t="shared" si="7"/>
        <v>0.16216216216216217</v>
      </c>
      <c r="BW12" s="879">
        <f t="shared" si="7"/>
        <v>0.16216216216216217</v>
      </c>
      <c r="BX12" s="879">
        <f t="shared" si="7"/>
        <v>0.16216216216216217</v>
      </c>
      <c r="BY12" s="879">
        <f t="shared" si="7"/>
        <v>0.16216216216216217</v>
      </c>
      <c r="BZ12" s="879">
        <f t="shared" si="7"/>
        <v>8.1081081081081086E-2</v>
      </c>
      <c r="CA12" s="879">
        <f t="shared" si="7"/>
        <v>0.13513513513513514</v>
      </c>
      <c r="CB12" s="879">
        <f t="shared" si="7"/>
        <v>8.1081081081081086E-2</v>
      </c>
      <c r="CC12" s="817">
        <v>0</v>
      </c>
      <c r="CD12" s="818"/>
    </row>
    <row r="13" spans="1:87" ht="17" thickBot="1" x14ac:dyDescent="0.25">
      <c r="A13" s="1030"/>
      <c r="B13" s="733" t="s">
        <v>26</v>
      </c>
      <c r="C13" s="506"/>
      <c r="D13" s="486"/>
      <c r="E13" s="37"/>
      <c r="F13" s="121"/>
      <c r="G13" s="500"/>
      <c r="H13" s="478"/>
      <c r="I13" s="121"/>
      <c r="J13" s="500"/>
      <c r="K13" s="500"/>
      <c r="L13" s="478"/>
      <c r="M13" s="121"/>
      <c r="N13" s="500"/>
      <c r="O13" s="500"/>
      <c r="P13" s="500"/>
      <c r="Q13" s="481"/>
      <c r="R13" s="121"/>
      <c r="S13" s="500"/>
      <c r="T13" s="500"/>
      <c r="U13" s="500"/>
      <c r="V13" s="500"/>
      <c r="W13" s="478"/>
      <c r="X13" s="121"/>
      <c r="Y13" s="500"/>
      <c r="Z13" s="500"/>
      <c r="AA13" s="500"/>
      <c r="AB13" s="500"/>
      <c r="AC13" s="500"/>
      <c r="AD13" s="481"/>
      <c r="AE13" s="121"/>
      <c r="AF13" s="500"/>
      <c r="AG13" s="500"/>
      <c r="AH13" s="500"/>
      <c r="AI13" s="500"/>
      <c r="AJ13" s="500"/>
      <c r="AK13" s="500"/>
      <c r="AL13" s="478"/>
      <c r="AM13" s="121"/>
      <c r="AN13" s="500"/>
      <c r="AO13" s="500"/>
      <c r="AP13" s="500"/>
      <c r="AQ13" s="500"/>
      <c r="AR13" s="500"/>
      <c r="AS13" s="500"/>
      <c r="AT13" s="500"/>
      <c r="AU13" s="478"/>
      <c r="AV13" s="121"/>
      <c r="AW13" s="500"/>
      <c r="AX13" s="500"/>
      <c r="AY13" s="500"/>
      <c r="AZ13" s="500"/>
      <c r="BA13" s="500"/>
      <c r="BB13" s="500"/>
      <c r="BC13" s="500"/>
      <c r="BD13" s="500"/>
      <c r="BE13" s="478"/>
      <c r="BF13" s="121"/>
      <c r="BG13" s="500"/>
      <c r="BH13" s="500"/>
      <c r="BI13" s="500"/>
      <c r="BJ13" s="500"/>
      <c r="BK13" s="500"/>
      <c r="BL13" s="500"/>
      <c r="BM13" s="500"/>
      <c r="BN13" s="500"/>
      <c r="BO13" s="500"/>
      <c r="BP13" s="478"/>
      <c r="BR13" s="891" t="s">
        <v>349</v>
      </c>
      <c r="BS13" s="880">
        <f>BF38/37</f>
        <v>0.27027027027027029</v>
      </c>
      <c r="BT13" s="880">
        <f t="shared" ref="BT13:CC13" si="8">BG38/37</f>
        <v>0.1891891891891892</v>
      </c>
      <c r="BU13" s="880">
        <f t="shared" si="8"/>
        <v>0.1891891891891892</v>
      </c>
      <c r="BV13" s="880">
        <f t="shared" si="8"/>
        <v>0.16216216216216217</v>
      </c>
      <c r="BW13" s="880">
        <f t="shared" si="8"/>
        <v>0.16216216216216217</v>
      </c>
      <c r="BX13" s="880">
        <f t="shared" si="8"/>
        <v>0.16216216216216217</v>
      </c>
      <c r="BY13" s="880">
        <f t="shared" si="8"/>
        <v>0.16216216216216217</v>
      </c>
      <c r="BZ13" s="880">
        <f t="shared" si="8"/>
        <v>8.1081081081081086E-2</v>
      </c>
      <c r="CA13" s="880">
        <f t="shared" si="8"/>
        <v>0.13513513513513514</v>
      </c>
      <c r="CB13" s="880">
        <f t="shared" si="8"/>
        <v>8.1081081081081086E-2</v>
      </c>
      <c r="CC13" s="880">
        <f t="shared" si="8"/>
        <v>8.1081081081081086E-2</v>
      </c>
      <c r="CD13" s="881">
        <v>0</v>
      </c>
    </row>
    <row r="14" spans="1:87" ht="17" thickBot="1" x14ac:dyDescent="0.25">
      <c r="A14" s="1030"/>
      <c r="B14" s="733" t="s">
        <v>316</v>
      </c>
      <c r="C14" s="653" t="s">
        <v>34</v>
      </c>
      <c r="D14" s="671" t="s">
        <v>34</v>
      </c>
      <c r="E14" s="37" t="s">
        <v>34</v>
      </c>
      <c r="F14" s="669" t="s">
        <v>33</v>
      </c>
      <c r="G14" s="670" t="s">
        <v>33</v>
      </c>
      <c r="H14" s="663" t="s">
        <v>33</v>
      </c>
      <c r="I14" s="669" t="s">
        <v>33</v>
      </c>
      <c r="J14" s="670" t="s">
        <v>33</v>
      </c>
      <c r="K14" s="670" t="s">
        <v>33</v>
      </c>
      <c r="L14" s="663" t="s">
        <v>34</v>
      </c>
      <c r="M14" s="669" t="s">
        <v>33</v>
      </c>
      <c r="N14" s="670" t="s">
        <v>33</v>
      </c>
      <c r="O14" s="670" t="s">
        <v>33</v>
      </c>
      <c r="P14" s="670" t="s">
        <v>34</v>
      </c>
      <c r="Q14" s="667" t="s">
        <v>34</v>
      </c>
      <c r="R14" s="669" t="s">
        <v>33</v>
      </c>
      <c r="S14" s="670" t="s">
        <v>33</v>
      </c>
      <c r="T14" s="670" t="s">
        <v>33</v>
      </c>
      <c r="U14" s="670" t="s">
        <v>34</v>
      </c>
      <c r="V14" s="670" t="s">
        <v>34</v>
      </c>
      <c r="W14" s="663" t="s">
        <v>34</v>
      </c>
      <c r="X14" s="669" t="s">
        <v>33</v>
      </c>
      <c r="Y14" s="670" t="s">
        <v>33</v>
      </c>
      <c r="Z14" s="670" t="s">
        <v>33</v>
      </c>
      <c r="AA14" s="670" t="s">
        <v>34</v>
      </c>
      <c r="AB14" s="670" t="s">
        <v>34</v>
      </c>
      <c r="AC14" s="670" t="s">
        <v>34</v>
      </c>
      <c r="AD14" s="667" t="s">
        <v>34</v>
      </c>
      <c r="AE14" s="669" t="s">
        <v>33</v>
      </c>
      <c r="AF14" s="670" t="s">
        <v>33</v>
      </c>
      <c r="AG14" s="670" t="s">
        <v>33</v>
      </c>
      <c r="AH14" s="670" t="s">
        <v>33</v>
      </c>
      <c r="AI14" s="670" t="s">
        <v>33</v>
      </c>
      <c r="AJ14" s="670" t="s">
        <v>33</v>
      </c>
      <c r="AK14" s="670" t="s">
        <v>33</v>
      </c>
      <c r="AL14" s="663" t="s">
        <v>33</v>
      </c>
      <c r="AM14" s="669" t="s">
        <v>33</v>
      </c>
      <c r="AN14" s="670" t="s">
        <v>33</v>
      </c>
      <c r="AO14" s="670" t="s">
        <v>33</v>
      </c>
      <c r="AP14" s="670" t="s">
        <v>34</v>
      </c>
      <c r="AQ14" s="670" t="s">
        <v>34</v>
      </c>
      <c r="AR14" s="670" t="s">
        <v>34</v>
      </c>
      <c r="AS14" s="670" t="s">
        <v>34</v>
      </c>
      <c r="AT14" s="670" t="s">
        <v>34</v>
      </c>
      <c r="AU14" s="663" t="s">
        <v>33</v>
      </c>
      <c r="AV14" s="669" t="s">
        <v>33</v>
      </c>
      <c r="AW14" s="670" t="s">
        <v>33</v>
      </c>
      <c r="AX14" s="670" t="s">
        <v>33</v>
      </c>
      <c r="AY14" s="670" t="s">
        <v>34</v>
      </c>
      <c r="AZ14" s="670" t="s">
        <v>34</v>
      </c>
      <c r="BA14" s="670" t="s">
        <v>34</v>
      </c>
      <c r="BB14" s="670" t="s">
        <v>34</v>
      </c>
      <c r="BC14" s="670" t="s">
        <v>34</v>
      </c>
      <c r="BD14" s="670" t="s">
        <v>33</v>
      </c>
      <c r="BE14" s="663" t="s">
        <v>34</v>
      </c>
      <c r="BF14" s="669" t="s">
        <v>33</v>
      </c>
      <c r="BG14" s="671" t="s">
        <v>33</v>
      </c>
      <c r="BH14" s="671" t="s">
        <v>33</v>
      </c>
      <c r="BI14" s="671" t="s">
        <v>34</v>
      </c>
      <c r="BJ14" s="671" t="s">
        <v>34</v>
      </c>
      <c r="BK14" s="670" t="s">
        <v>34</v>
      </c>
      <c r="BL14" s="670" t="s">
        <v>34</v>
      </c>
      <c r="BM14" s="670" t="s">
        <v>34</v>
      </c>
      <c r="BN14" s="670" t="s">
        <v>33</v>
      </c>
      <c r="BO14" s="670" t="s">
        <v>34</v>
      </c>
      <c r="BP14" s="663" t="s">
        <v>34</v>
      </c>
      <c r="BR14" s="24"/>
      <c r="BS14" s="872"/>
      <c r="BT14" s="872"/>
      <c r="BU14" s="872"/>
      <c r="BV14" s="872"/>
      <c r="BW14" s="872"/>
      <c r="BX14" s="872"/>
      <c r="BY14" s="884"/>
      <c r="BZ14" s="884"/>
    </row>
    <row r="15" spans="1:87" ht="17" thickBot="1" x14ac:dyDescent="0.25">
      <c r="A15" s="1030"/>
      <c r="B15" s="733" t="s">
        <v>17</v>
      </c>
      <c r="C15" s="506"/>
      <c r="D15" s="486"/>
      <c r="E15" s="37"/>
      <c r="F15" s="121"/>
      <c r="G15" s="500"/>
      <c r="H15" s="478"/>
      <c r="I15" s="121"/>
      <c r="J15" s="500"/>
      <c r="K15" s="500"/>
      <c r="L15" s="478"/>
      <c r="M15" s="121"/>
      <c r="N15" s="500"/>
      <c r="O15" s="500"/>
      <c r="P15" s="500"/>
      <c r="Q15" s="481"/>
      <c r="R15" s="121"/>
      <c r="S15" s="500"/>
      <c r="T15" s="500"/>
      <c r="U15" s="500"/>
      <c r="V15" s="500"/>
      <c r="W15" s="478"/>
      <c r="X15" s="121"/>
      <c r="Y15" s="500"/>
      <c r="Z15" s="500"/>
      <c r="AA15" s="500"/>
      <c r="AB15" s="500"/>
      <c r="AC15" s="500"/>
      <c r="AD15" s="481"/>
      <c r="AE15" s="121"/>
      <c r="AF15" s="500"/>
      <c r="AG15" s="500"/>
      <c r="AH15" s="500"/>
      <c r="AI15" s="500"/>
      <c r="AJ15" s="500"/>
      <c r="AK15" s="500"/>
      <c r="AL15" s="478"/>
      <c r="AM15" s="121"/>
      <c r="AN15" s="500"/>
      <c r="AO15" s="500"/>
      <c r="AP15" s="500"/>
      <c r="AQ15" s="500"/>
      <c r="AR15" s="500"/>
      <c r="AS15" s="500"/>
      <c r="AT15" s="500"/>
      <c r="AU15" s="478"/>
      <c r="AV15" s="121"/>
      <c r="AW15" s="500"/>
      <c r="AX15" s="500"/>
      <c r="AY15" s="500"/>
      <c r="AZ15" s="500"/>
      <c r="BA15" s="500"/>
      <c r="BB15" s="500"/>
      <c r="BC15" s="500"/>
      <c r="BD15" s="500"/>
      <c r="BE15" s="478"/>
      <c r="BF15" s="121"/>
      <c r="BG15" s="500"/>
      <c r="BH15" s="500"/>
      <c r="BI15" s="500"/>
      <c r="BJ15" s="500"/>
      <c r="BK15" s="500"/>
      <c r="BL15" s="500"/>
      <c r="BM15" s="500"/>
      <c r="BN15" s="500"/>
      <c r="BO15" s="500"/>
      <c r="BP15" s="478"/>
      <c r="BR15" s="861" t="s">
        <v>339</v>
      </c>
      <c r="BS15" s="889" t="s">
        <v>350</v>
      </c>
      <c r="BT15" s="852" t="s">
        <v>368</v>
      </c>
      <c r="BU15" s="852" t="s">
        <v>369</v>
      </c>
      <c r="BV15" s="852" t="s">
        <v>370</v>
      </c>
      <c r="BW15" s="852" t="s">
        <v>371</v>
      </c>
      <c r="BX15" s="852" t="s">
        <v>372</v>
      </c>
      <c r="BY15" s="870" t="s">
        <v>306</v>
      </c>
      <c r="BZ15" s="852" t="s">
        <v>373</v>
      </c>
      <c r="CA15" s="238" t="s">
        <v>308</v>
      </c>
      <c r="CB15" s="238" t="s">
        <v>374</v>
      </c>
      <c r="CC15" s="238" t="s">
        <v>375</v>
      </c>
      <c r="CD15" s="25" t="s">
        <v>349</v>
      </c>
    </row>
    <row r="16" spans="1:87" x14ac:dyDescent="0.2">
      <c r="A16" s="1030"/>
      <c r="B16" s="733" t="s">
        <v>253</v>
      </c>
      <c r="C16" s="506"/>
      <c r="D16" s="486"/>
      <c r="E16" s="37"/>
      <c r="F16" s="121"/>
      <c r="G16" s="500"/>
      <c r="H16" s="478"/>
      <c r="I16" s="121"/>
      <c r="J16" s="500"/>
      <c r="K16" s="500"/>
      <c r="L16" s="478"/>
      <c r="M16" s="121"/>
      <c r="N16" s="500"/>
      <c r="O16" s="500"/>
      <c r="P16" s="500"/>
      <c r="Q16" s="481"/>
      <c r="R16" s="121"/>
      <c r="S16" s="500"/>
      <c r="T16" s="500"/>
      <c r="U16" s="500"/>
      <c r="V16" s="500"/>
      <c r="W16" s="478"/>
      <c r="X16" s="121"/>
      <c r="Y16" s="500"/>
      <c r="Z16" s="500"/>
      <c r="AA16" s="500"/>
      <c r="AB16" s="500"/>
      <c r="AC16" s="500"/>
      <c r="AD16" s="481"/>
      <c r="AE16" s="121"/>
      <c r="AF16" s="500"/>
      <c r="AG16" s="500"/>
      <c r="AH16" s="500"/>
      <c r="AI16" s="500"/>
      <c r="AJ16" s="500"/>
      <c r="AK16" s="500"/>
      <c r="AL16" s="478"/>
      <c r="AM16" s="121"/>
      <c r="AN16" s="500"/>
      <c r="AO16" s="500"/>
      <c r="AP16" s="500"/>
      <c r="AQ16" s="500"/>
      <c r="AR16" s="500"/>
      <c r="AS16" s="500"/>
      <c r="AT16" s="500"/>
      <c r="AU16" s="478"/>
      <c r="AV16" s="121"/>
      <c r="AW16" s="500"/>
      <c r="AX16" s="500"/>
      <c r="AY16" s="500"/>
      <c r="AZ16" s="500"/>
      <c r="BA16" s="500"/>
      <c r="BB16" s="500"/>
      <c r="BC16" s="500"/>
      <c r="BD16" s="500"/>
      <c r="BE16" s="478"/>
      <c r="BF16" s="121"/>
      <c r="BG16" s="500"/>
      <c r="BH16" s="500"/>
      <c r="BI16" s="500"/>
      <c r="BJ16" s="500"/>
      <c r="BK16" s="500"/>
      <c r="BL16" s="500"/>
      <c r="BM16" s="500"/>
      <c r="BN16" s="500"/>
      <c r="BO16" s="500"/>
      <c r="BP16" s="478"/>
      <c r="BR16" s="890" t="s">
        <v>350</v>
      </c>
      <c r="BS16" s="892">
        <v>0</v>
      </c>
      <c r="BT16" s="893"/>
      <c r="BU16" s="893"/>
      <c r="BV16" s="893"/>
      <c r="BW16" s="893"/>
      <c r="BX16" s="894"/>
      <c r="BY16" s="895"/>
      <c r="BZ16" s="895"/>
      <c r="CA16" s="895"/>
      <c r="CB16" s="895"/>
      <c r="CC16" s="895"/>
      <c r="CD16" s="896"/>
    </row>
    <row r="17" spans="1:82" x14ac:dyDescent="0.2">
      <c r="A17" s="1030"/>
      <c r="B17" s="733" t="s">
        <v>254</v>
      </c>
      <c r="C17" s="506"/>
      <c r="D17" s="486"/>
      <c r="E17" s="37"/>
      <c r="F17" s="121"/>
      <c r="G17" s="500"/>
      <c r="H17" s="478"/>
      <c r="I17" s="121"/>
      <c r="J17" s="500"/>
      <c r="K17" s="500"/>
      <c r="L17" s="478"/>
      <c r="M17" s="121"/>
      <c r="N17" s="500"/>
      <c r="O17" s="500"/>
      <c r="P17" s="500"/>
      <c r="Q17" s="481"/>
      <c r="R17" s="121"/>
      <c r="S17" s="500"/>
      <c r="T17" s="500"/>
      <c r="U17" s="500"/>
      <c r="V17" s="500"/>
      <c r="W17" s="478"/>
      <c r="X17" s="121"/>
      <c r="Y17" s="500"/>
      <c r="Z17" s="500"/>
      <c r="AA17" s="500"/>
      <c r="AB17" s="500"/>
      <c r="AC17" s="500"/>
      <c r="AD17" s="481"/>
      <c r="AE17" s="121"/>
      <c r="AF17" s="500"/>
      <c r="AG17" s="500"/>
      <c r="AH17" s="500"/>
      <c r="AI17" s="500"/>
      <c r="AJ17" s="500"/>
      <c r="AK17" s="500"/>
      <c r="AL17" s="478"/>
      <c r="AM17" s="121"/>
      <c r="AN17" s="500"/>
      <c r="AO17" s="500"/>
      <c r="AP17" s="500"/>
      <c r="AQ17" s="500"/>
      <c r="AR17" s="500"/>
      <c r="AS17" s="500"/>
      <c r="AT17" s="500"/>
      <c r="AU17" s="478"/>
      <c r="AV17" s="121"/>
      <c r="AW17" s="500"/>
      <c r="AX17" s="500"/>
      <c r="AY17" s="500"/>
      <c r="AZ17" s="500"/>
      <c r="BA17" s="500"/>
      <c r="BB17" s="500"/>
      <c r="BC17" s="500"/>
      <c r="BD17" s="500"/>
      <c r="BE17" s="478"/>
      <c r="BF17" s="121"/>
      <c r="BG17" s="500"/>
      <c r="BH17" s="500"/>
      <c r="BI17" s="500"/>
      <c r="BJ17" s="500"/>
      <c r="BK17" s="500"/>
      <c r="BL17" s="500"/>
      <c r="BM17" s="500"/>
      <c r="BN17" s="500"/>
      <c r="BO17" s="500"/>
      <c r="BP17" s="478"/>
      <c r="BR17" s="890" t="s">
        <v>368</v>
      </c>
      <c r="BS17" s="897">
        <f>C39/10</f>
        <v>0</v>
      </c>
      <c r="BT17" s="898">
        <v>0</v>
      </c>
      <c r="BU17" s="898"/>
      <c r="BV17" s="898"/>
      <c r="BW17" s="898"/>
      <c r="BX17" s="898"/>
      <c r="BY17" s="899"/>
      <c r="BZ17" s="899"/>
      <c r="CA17" s="899"/>
      <c r="CB17" s="899"/>
      <c r="CC17" s="899"/>
      <c r="CD17" s="900"/>
    </row>
    <row r="18" spans="1:82" x14ac:dyDescent="0.2">
      <c r="A18" s="1030"/>
      <c r="B18" s="733" t="s">
        <v>98</v>
      </c>
      <c r="C18" s="506"/>
      <c r="D18" s="486"/>
      <c r="E18" s="37"/>
      <c r="F18" s="121"/>
      <c r="G18" s="500"/>
      <c r="H18" s="478"/>
      <c r="I18" s="121"/>
      <c r="J18" s="500"/>
      <c r="K18" s="500"/>
      <c r="L18" s="478"/>
      <c r="M18" s="121"/>
      <c r="N18" s="500"/>
      <c r="O18" s="500"/>
      <c r="P18" s="500"/>
      <c r="Q18" s="481"/>
      <c r="R18" s="121"/>
      <c r="S18" s="500"/>
      <c r="T18" s="500"/>
      <c r="U18" s="500"/>
      <c r="V18" s="500"/>
      <c r="W18" s="478"/>
      <c r="X18" s="121"/>
      <c r="Y18" s="500"/>
      <c r="Z18" s="500"/>
      <c r="AA18" s="500"/>
      <c r="AB18" s="500"/>
      <c r="AC18" s="500"/>
      <c r="AD18" s="481"/>
      <c r="AE18" s="121"/>
      <c r="AF18" s="500"/>
      <c r="AG18" s="500"/>
      <c r="AH18" s="500"/>
      <c r="AI18" s="500"/>
      <c r="AJ18" s="500"/>
      <c r="AK18" s="500"/>
      <c r="AL18" s="478"/>
      <c r="AM18" s="121"/>
      <c r="AN18" s="500"/>
      <c r="AO18" s="500"/>
      <c r="AP18" s="500"/>
      <c r="AQ18" s="500"/>
      <c r="AR18" s="500"/>
      <c r="AS18" s="500"/>
      <c r="AT18" s="500"/>
      <c r="AU18" s="478"/>
      <c r="AV18" s="121"/>
      <c r="AW18" s="500"/>
      <c r="AX18" s="500"/>
      <c r="AY18" s="500"/>
      <c r="AZ18" s="500"/>
      <c r="BA18" s="500"/>
      <c r="BB18" s="500"/>
      <c r="BC18" s="500"/>
      <c r="BD18" s="500"/>
      <c r="BE18" s="478"/>
      <c r="BF18" s="121"/>
      <c r="BG18" s="500"/>
      <c r="BH18" s="500"/>
      <c r="BI18" s="500"/>
      <c r="BJ18" s="500"/>
      <c r="BK18" s="500"/>
      <c r="BL18" s="500"/>
      <c r="BM18" s="500"/>
      <c r="BN18" s="500"/>
      <c r="BO18" s="500"/>
      <c r="BP18" s="478"/>
      <c r="BR18" s="890" t="s">
        <v>369</v>
      </c>
      <c r="BS18" s="897">
        <f>D39/10</f>
        <v>0</v>
      </c>
      <c r="BT18" s="898">
        <f>E39/10</f>
        <v>0</v>
      </c>
      <c r="BU18" s="898">
        <v>0</v>
      </c>
      <c r="BV18" s="898"/>
      <c r="BW18" s="898"/>
      <c r="BX18" s="898"/>
      <c r="BY18" s="899"/>
      <c r="BZ18" s="899"/>
      <c r="CA18" s="899"/>
      <c r="CB18" s="899"/>
      <c r="CC18" s="899"/>
      <c r="CD18" s="900"/>
    </row>
    <row r="19" spans="1:82" x14ac:dyDescent="0.2">
      <c r="A19" s="1030"/>
      <c r="B19" s="733" t="s">
        <v>99</v>
      </c>
      <c r="C19" s="506"/>
      <c r="D19" s="486"/>
      <c r="E19" s="37"/>
      <c r="F19" s="121"/>
      <c r="G19" s="500"/>
      <c r="H19" s="478"/>
      <c r="I19" s="121"/>
      <c r="J19" s="500"/>
      <c r="K19" s="500"/>
      <c r="L19" s="478"/>
      <c r="M19" s="121"/>
      <c r="N19" s="500"/>
      <c r="O19" s="500"/>
      <c r="P19" s="500"/>
      <c r="Q19" s="481"/>
      <c r="R19" s="121"/>
      <c r="S19" s="500"/>
      <c r="T19" s="500"/>
      <c r="U19" s="500"/>
      <c r="V19" s="500"/>
      <c r="W19" s="478"/>
      <c r="X19" s="121"/>
      <c r="Y19" s="500"/>
      <c r="Z19" s="500"/>
      <c r="AA19" s="500"/>
      <c r="AB19" s="500"/>
      <c r="AC19" s="500"/>
      <c r="AD19" s="481"/>
      <c r="AE19" s="121"/>
      <c r="AF19" s="500"/>
      <c r="AG19" s="500"/>
      <c r="AH19" s="500"/>
      <c r="AI19" s="500"/>
      <c r="AJ19" s="500"/>
      <c r="AK19" s="500"/>
      <c r="AL19" s="478"/>
      <c r="AM19" s="121"/>
      <c r="AN19" s="500"/>
      <c r="AO19" s="500"/>
      <c r="AP19" s="500"/>
      <c r="AQ19" s="500"/>
      <c r="AR19" s="500"/>
      <c r="AS19" s="500"/>
      <c r="AT19" s="500"/>
      <c r="AU19" s="478"/>
      <c r="AV19" s="121"/>
      <c r="AW19" s="500"/>
      <c r="AX19" s="500"/>
      <c r="AY19" s="500"/>
      <c r="AZ19" s="500"/>
      <c r="BA19" s="500"/>
      <c r="BB19" s="500"/>
      <c r="BC19" s="500"/>
      <c r="BD19" s="500"/>
      <c r="BE19" s="478"/>
      <c r="BF19" s="121"/>
      <c r="BG19" s="500"/>
      <c r="BH19" s="500"/>
      <c r="BI19" s="500"/>
      <c r="BJ19" s="500"/>
      <c r="BK19" s="500"/>
      <c r="BL19" s="500"/>
      <c r="BM19" s="500"/>
      <c r="BN19" s="500"/>
      <c r="BO19" s="500"/>
      <c r="BP19" s="478"/>
      <c r="BR19" s="890" t="s">
        <v>370</v>
      </c>
      <c r="BS19" s="897">
        <f>F39/10</f>
        <v>0</v>
      </c>
      <c r="BT19" s="898">
        <f t="shared" ref="BT19:BU19" si="9">G39/10</f>
        <v>0</v>
      </c>
      <c r="BU19" s="898">
        <f t="shared" si="9"/>
        <v>0</v>
      </c>
      <c r="BV19" s="898">
        <v>0</v>
      </c>
      <c r="BW19" s="898"/>
      <c r="BX19" s="898"/>
      <c r="BY19" s="899"/>
      <c r="BZ19" s="899"/>
      <c r="CA19" s="899"/>
      <c r="CB19" s="899"/>
      <c r="CC19" s="899"/>
      <c r="CD19" s="900"/>
    </row>
    <row r="20" spans="1:82" ht="17" thickBot="1" x14ac:dyDescent="0.25">
      <c r="A20" s="1030"/>
      <c r="B20" s="734" t="s">
        <v>23</v>
      </c>
      <c r="C20" s="506" t="s">
        <v>34</v>
      </c>
      <c r="D20" s="1023" t="s">
        <v>34</v>
      </c>
      <c r="E20" s="1024"/>
      <c r="F20" s="1177" t="s">
        <v>34</v>
      </c>
      <c r="G20" s="1178"/>
      <c r="H20" s="1182"/>
      <c r="I20" s="1177" t="s">
        <v>34</v>
      </c>
      <c r="J20" s="1178"/>
      <c r="K20" s="1178"/>
      <c r="L20" s="1182"/>
      <c r="M20" s="1177" t="s">
        <v>34</v>
      </c>
      <c r="N20" s="1178"/>
      <c r="O20" s="1178"/>
      <c r="P20" s="1178"/>
      <c r="Q20" s="1183"/>
      <c r="R20" s="1177" t="s">
        <v>34</v>
      </c>
      <c r="S20" s="1178"/>
      <c r="T20" s="1178"/>
      <c r="U20" s="1178"/>
      <c r="V20" s="1178"/>
      <c r="W20" s="1182"/>
      <c r="X20" s="1177" t="s">
        <v>34</v>
      </c>
      <c r="Y20" s="1178"/>
      <c r="Z20" s="1178"/>
      <c r="AA20" s="1178"/>
      <c r="AB20" s="1178"/>
      <c r="AC20" s="1178"/>
      <c r="AD20" s="1183"/>
      <c r="AE20" s="232" t="s">
        <v>33</v>
      </c>
      <c r="AF20" s="501" t="s">
        <v>33</v>
      </c>
      <c r="AG20" s="500" t="s">
        <v>33</v>
      </c>
      <c r="AH20" s="501" t="s">
        <v>33</v>
      </c>
      <c r="AI20" s="501" t="s">
        <v>33</v>
      </c>
      <c r="AJ20" s="501" t="s">
        <v>33</v>
      </c>
      <c r="AK20" s="501" t="s">
        <v>33</v>
      </c>
      <c r="AL20" s="479" t="s">
        <v>33</v>
      </c>
      <c r="AM20" s="1177" t="s">
        <v>34</v>
      </c>
      <c r="AN20" s="1178"/>
      <c r="AO20" s="1178"/>
      <c r="AP20" s="1178"/>
      <c r="AQ20" s="1178"/>
      <c r="AR20" s="1178"/>
      <c r="AS20" s="1178"/>
      <c r="AT20" s="1178"/>
      <c r="AU20" s="479" t="s">
        <v>33</v>
      </c>
      <c r="AV20" s="1177" t="s">
        <v>34</v>
      </c>
      <c r="AW20" s="1178"/>
      <c r="AX20" s="1178"/>
      <c r="AY20" s="1178"/>
      <c r="AZ20" s="1178"/>
      <c r="BA20" s="1178"/>
      <c r="BB20" s="1178"/>
      <c r="BC20" s="1178"/>
      <c r="BD20" s="501" t="s">
        <v>33</v>
      </c>
      <c r="BE20" s="479" t="s">
        <v>34</v>
      </c>
      <c r="BF20" s="1177" t="s">
        <v>34</v>
      </c>
      <c r="BG20" s="1178"/>
      <c r="BH20" s="1178"/>
      <c r="BI20" s="1178"/>
      <c r="BJ20" s="1178"/>
      <c r="BK20" s="1178"/>
      <c r="BL20" s="1178"/>
      <c r="BM20" s="1178"/>
      <c r="BN20" s="501" t="s">
        <v>33</v>
      </c>
      <c r="BO20" s="1178" t="s">
        <v>34</v>
      </c>
      <c r="BP20" s="1182"/>
      <c r="BR20" s="890" t="s">
        <v>371</v>
      </c>
      <c r="BS20" s="897">
        <f>I39/10</f>
        <v>0</v>
      </c>
      <c r="BT20" s="898">
        <f t="shared" ref="BT20:BV20" si="10">J39/10</f>
        <v>0</v>
      </c>
      <c r="BU20" s="898">
        <f t="shared" si="10"/>
        <v>0</v>
      </c>
      <c r="BV20" s="898">
        <f t="shared" si="10"/>
        <v>0</v>
      </c>
      <c r="BW20" s="898">
        <v>0</v>
      </c>
      <c r="BX20" s="898"/>
      <c r="BY20" s="899"/>
      <c r="BZ20" s="899"/>
      <c r="CA20" s="899"/>
      <c r="CB20" s="899"/>
      <c r="CC20" s="899"/>
      <c r="CD20" s="900"/>
    </row>
    <row r="21" spans="1:82" x14ac:dyDescent="0.2">
      <c r="A21" s="1030"/>
      <c r="B21" s="732" t="s">
        <v>10</v>
      </c>
      <c r="C21" s="507"/>
      <c r="D21" s="486"/>
      <c r="E21" s="37"/>
      <c r="F21" s="121"/>
      <c r="G21" s="500"/>
      <c r="H21" s="478"/>
      <c r="I21" s="121"/>
      <c r="J21" s="500"/>
      <c r="K21" s="499"/>
      <c r="L21" s="478"/>
      <c r="M21" s="121"/>
      <c r="N21" s="500"/>
      <c r="O21" s="500"/>
      <c r="P21" s="500"/>
      <c r="Q21" s="481"/>
      <c r="R21" s="121"/>
      <c r="S21" s="500"/>
      <c r="T21" s="500"/>
      <c r="U21" s="500"/>
      <c r="V21" s="499"/>
      <c r="W21" s="478"/>
      <c r="X21" s="121"/>
      <c r="Y21" s="500"/>
      <c r="Z21" s="500"/>
      <c r="AA21" s="500"/>
      <c r="AB21" s="500"/>
      <c r="AC21" s="500"/>
      <c r="AD21" s="481"/>
      <c r="AE21" s="121"/>
      <c r="AF21" s="500"/>
      <c r="AG21" s="499"/>
      <c r="AH21" s="500"/>
      <c r="AI21" s="500"/>
      <c r="AJ21" s="500"/>
      <c r="AK21" s="500"/>
      <c r="AL21" s="478"/>
      <c r="AM21" s="121"/>
      <c r="AN21" s="500"/>
      <c r="AO21" s="500"/>
      <c r="AP21" s="500"/>
      <c r="AQ21" s="500"/>
      <c r="AR21" s="499"/>
      <c r="AS21" s="500"/>
      <c r="AT21" s="500"/>
      <c r="AU21" s="478"/>
      <c r="AV21" s="121"/>
      <c r="AW21" s="500"/>
      <c r="AX21" s="500"/>
      <c r="AY21" s="500"/>
      <c r="AZ21" s="500"/>
      <c r="BA21" s="500"/>
      <c r="BB21" s="500"/>
      <c r="BC21" s="499"/>
      <c r="BD21" s="500"/>
      <c r="BE21" s="478"/>
      <c r="BF21" s="121"/>
      <c r="BG21" s="500"/>
      <c r="BH21" s="500"/>
      <c r="BI21" s="500"/>
      <c r="BJ21" s="500"/>
      <c r="BK21" s="500"/>
      <c r="BL21" s="500"/>
      <c r="BM21" s="499"/>
      <c r="BN21" s="500"/>
      <c r="BO21" s="500"/>
      <c r="BP21" s="478"/>
      <c r="BR21" s="890" t="s">
        <v>372</v>
      </c>
      <c r="BS21" s="897">
        <f>M39/10</f>
        <v>0</v>
      </c>
      <c r="BT21" s="898">
        <f t="shared" ref="BT21:BW21" si="11">N39/10</f>
        <v>0</v>
      </c>
      <c r="BU21" s="898">
        <f t="shared" si="11"/>
        <v>0</v>
      </c>
      <c r="BV21" s="898">
        <f t="shared" si="11"/>
        <v>0</v>
      </c>
      <c r="BW21" s="898">
        <f t="shared" si="11"/>
        <v>0</v>
      </c>
      <c r="BX21" s="898">
        <v>0</v>
      </c>
      <c r="BY21" s="899"/>
      <c r="BZ21" s="899"/>
      <c r="CA21" s="899"/>
      <c r="CB21" s="899"/>
      <c r="CC21" s="899"/>
      <c r="CD21" s="900"/>
    </row>
    <row r="22" spans="1:82" x14ac:dyDescent="0.2">
      <c r="A22" s="1030"/>
      <c r="B22" s="736" t="s">
        <v>11</v>
      </c>
      <c r="C22" s="506"/>
      <c r="D22" s="486"/>
      <c r="E22" s="37"/>
      <c r="F22" s="121"/>
      <c r="G22" s="500"/>
      <c r="H22" s="478"/>
      <c r="I22" s="121"/>
      <c r="J22" s="500"/>
      <c r="K22" s="500"/>
      <c r="L22" s="478"/>
      <c r="M22" s="121"/>
      <c r="N22" s="500"/>
      <c r="O22" s="500"/>
      <c r="P22" s="500"/>
      <c r="Q22" s="481"/>
      <c r="R22" s="121"/>
      <c r="S22" s="500"/>
      <c r="T22" s="500"/>
      <c r="U22" s="500"/>
      <c r="V22" s="500"/>
      <c r="W22" s="478"/>
      <c r="X22" s="121"/>
      <c r="Y22" s="500"/>
      <c r="Z22" s="500"/>
      <c r="AA22" s="500"/>
      <c r="AB22" s="500"/>
      <c r="AC22" s="500"/>
      <c r="AD22" s="481"/>
      <c r="AE22" s="121"/>
      <c r="AF22" s="500"/>
      <c r="AG22" s="500"/>
      <c r="AH22" s="500"/>
      <c r="AI22" s="500"/>
      <c r="AJ22" s="500"/>
      <c r="AK22" s="500"/>
      <c r="AL22" s="478"/>
      <c r="AM22" s="121"/>
      <c r="AN22" s="500"/>
      <c r="AO22" s="500"/>
      <c r="AP22" s="500"/>
      <c r="AQ22" s="500"/>
      <c r="AR22" s="500"/>
      <c r="AS22" s="500"/>
      <c r="AT22" s="500"/>
      <c r="AU22" s="478"/>
      <c r="AV22" s="121"/>
      <c r="AW22" s="500"/>
      <c r="AX22" s="500"/>
      <c r="AY22" s="500"/>
      <c r="AZ22" s="500"/>
      <c r="BA22" s="500"/>
      <c r="BB22" s="500"/>
      <c r="BC22" s="500"/>
      <c r="BD22" s="500"/>
      <c r="BE22" s="478"/>
      <c r="BF22" s="121"/>
      <c r="BG22" s="500"/>
      <c r="BH22" s="500"/>
      <c r="BI22" s="500"/>
      <c r="BJ22" s="500"/>
      <c r="BK22" s="500"/>
      <c r="BL22" s="500"/>
      <c r="BM22" s="500"/>
      <c r="BN22" s="500"/>
      <c r="BO22" s="500"/>
      <c r="BP22" s="478"/>
      <c r="BR22" s="890" t="s">
        <v>306</v>
      </c>
      <c r="BS22" s="897">
        <f>R39/10</f>
        <v>0</v>
      </c>
      <c r="BT22" s="898">
        <f t="shared" ref="BT22:BX22" si="12">S39/10</f>
        <v>0</v>
      </c>
      <c r="BU22" s="898">
        <f t="shared" si="12"/>
        <v>0</v>
      </c>
      <c r="BV22" s="898">
        <f t="shared" si="12"/>
        <v>0</v>
      </c>
      <c r="BW22" s="898">
        <f t="shared" si="12"/>
        <v>0</v>
      </c>
      <c r="BX22" s="898">
        <f t="shared" si="12"/>
        <v>0</v>
      </c>
      <c r="BY22" s="899">
        <v>0</v>
      </c>
      <c r="BZ22" s="899"/>
      <c r="CA22" s="899"/>
      <c r="CB22" s="899"/>
      <c r="CC22" s="899"/>
      <c r="CD22" s="900"/>
    </row>
    <row r="23" spans="1:82" ht="17" thickBot="1" x14ac:dyDescent="0.25">
      <c r="A23" s="1031"/>
      <c r="B23" s="734" t="s">
        <v>18</v>
      </c>
      <c r="C23" s="528"/>
      <c r="D23" s="487"/>
      <c r="E23" s="472"/>
      <c r="F23" s="232"/>
      <c r="G23" s="501"/>
      <c r="H23" s="479"/>
      <c r="I23" s="232"/>
      <c r="J23" s="501"/>
      <c r="K23" s="501"/>
      <c r="L23" s="479"/>
      <c r="M23" s="232"/>
      <c r="N23" s="501"/>
      <c r="O23" s="501"/>
      <c r="P23" s="501"/>
      <c r="Q23" s="480"/>
      <c r="R23" s="232"/>
      <c r="S23" s="501"/>
      <c r="T23" s="501"/>
      <c r="U23" s="501"/>
      <c r="V23" s="501"/>
      <c r="W23" s="479"/>
      <c r="X23" s="232"/>
      <c r="Y23" s="501"/>
      <c r="Z23" s="501"/>
      <c r="AA23" s="501"/>
      <c r="AB23" s="501"/>
      <c r="AC23" s="501"/>
      <c r="AD23" s="480"/>
      <c r="AE23" s="232"/>
      <c r="AF23" s="501"/>
      <c r="AG23" s="501"/>
      <c r="AH23" s="501"/>
      <c r="AI23" s="501"/>
      <c r="AJ23" s="501"/>
      <c r="AK23" s="501"/>
      <c r="AL23" s="479"/>
      <c r="AM23" s="232"/>
      <c r="AN23" s="501"/>
      <c r="AO23" s="501"/>
      <c r="AP23" s="501"/>
      <c r="AQ23" s="501"/>
      <c r="AR23" s="501"/>
      <c r="AS23" s="501"/>
      <c r="AT23" s="501"/>
      <c r="AU23" s="479"/>
      <c r="AV23" s="232"/>
      <c r="AW23" s="501"/>
      <c r="AX23" s="501"/>
      <c r="AY23" s="501"/>
      <c r="AZ23" s="501"/>
      <c r="BA23" s="501"/>
      <c r="BB23" s="501"/>
      <c r="BC23" s="501"/>
      <c r="BD23" s="501"/>
      <c r="BE23" s="479"/>
      <c r="BF23" s="232"/>
      <c r="BG23" s="501"/>
      <c r="BH23" s="501"/>
      <c r="BI23" s="501"/>
      <c r="BJ23" s="501"/>
      <c r="BK23" s="501"/>
      <c r="BL23" s="501"/>
      <c r="BM23" s="501"/>
      <c r="BN23" s="501"/>
      <c r="BO23" s="501"/>
      <c r="BP23" s="479"/>
      <c r="BR23" s="890" t="s">
        <v>373</v>
      </c>
      <c r="BS23" s="897">
        <f>X39/10</f>
        <v>0</v>
      </c>
      <c r="BT23" s="898">
        <f t="shared" ref="BT23:BY23" si="13">Y39/10</f>
        <v>0</v>
      </c>
      <c r="BU23" s="898">
        <f t="shared" si="13"/>
        <v>0</v>
      </c>
      <c r="BV23" s="898">
        <f t="shared" si="13"/>
        <v>0</v>
      </c>
      <c r="BW23" s="898">
        <f t="shared" si="13"/>
        <v>0</v>
      </c>
      <c r="BX23" s="898">
        <f t="shared" si="13"/>
        <v>0</v>
      </c>
      <c r="BY23" s="898">
        <f t="shared" si="13"/>
        <v>0</v>
      </c>
      <c r="BZ23" s="899">
        <v>0</v>
      </c>
      <c r="CA23" s="899"/>
      <c r="CB23" s="899"/>
      <c r="CC23" s="899"/>
      <c r="CD23" s="900"/>
    </row>
    <row r="24" spans="1:82" x14ac:dyDescent="0.2">
      <c r="A24" s="1032" t="s">
        <v>24</v>
      </c>
      <c r="B24" s="4" t="s">
        <v>100</v>
      </c>
      <c r="C24" s="506"/>
      <c r="D24" s="486"/>
      <c r="E24" s="37"/>
      <c r="F24" s="121"/>
      <c r="G24" s="500"/>
      <c r="H24" s="478"/>
      <c r="I24" s="121"/>
      <c r="J24" s="500"/>
      <c r="K24" s="500"/>
      <c r="L24" s="478"/>
      <c r="M24" s="121"/>
      <c r="N24" s="500"/>
      <c r="O24" s="500"/>
      <c r="P24" s="500"/>
      <c r="Q24" s="481"/>
      <c r="R24" s="121"/>
      <c r="S24" s="500"/>
      <c r="T24" s="500"/>
      <c r="U24" s="500"/>
      <c r="V24" s="500"/>
      <c r="W24" s="478"/>
      <c r="X24" s="121"/>
      <c r="Y24" s="500"/>
      <c r="Z24" s="500"/>
      <c r="AA24" s="500"/>
      <c r="AB24" s="500"/>
      <c r="AC24" s="500"/>
      <c r="AD24" s="481"/>
      <c r="AE24" s="121"/>
      <c r="AF24" s="500"/>
      <c r="AG24" s="500"/>
      <c r="AH24" s="500"/>
      <c r="AI24" s="500"/>
      <c r="AJ24" s="500"/>
      <c r="AK24" s="500"/>
      <c r="AL24" s="478"/>
      <c r="AM24" s="121"/>
      <c r="AN24" s="500"/>
      <c r="AO24" s="500"/>
      <c r="AP24" s="500"/>
      <c r="AQ24" s="500"/>
      <c r="AR24" s="500"/>
      <c r="AS24" s="500"/>
      <c r="AT24" s="500"/>
      <c r="AU24" s="478"/>
      <c r="AV24" s="121"/>
      <c r="AW24" s="500"/>
      <c r="AX24" s="500"/>
      <c r="AY24" s="500"/>
      <c r="AZ24" s="500"/>
      <c r="BA24" s="500"/>
      <c r="BB24" s="500"/>
      <c r="BC24" s="500"/>
      <c r="BD24" s="500"/>
      <c r="BE24" s="478"/>
      <c r="BF24" s="121"/>
      <c r="BG24" s="500"/>
      <c r="BH24" s="500"/>
      <c r="BI24" s="500"/>
      <c r="BJ24" s="500"/>
      <c r="BK24" s="500"/>
      <c r="BL24" s="500"/>
      <c r="BM24" s="500"/>
      <c r="BN24" s="500"/>
      <c r="BO24" s="500"/>
      <c r="BP24" s="478"/>
      <c r="BR24" s="890" t="s">
        <v>308</v>
      </c>
      <c r="BS24" s="897">
        <f>AE39/10</f>
        <v>0</v>
      </c>
      <c r="BT24" s="898">
        <f t="shared" ref="BT24:BZ24" si="14">AF39/10</f>
        <v>0</v>
      </c>
      <c r="BU24" s="898">
        <f t="shared" si="14"/>
        <v>0</v>
      </c>
      <c r="BV24" s="898">
        <f t="shared" si="14"/>
        <v>0</v>
      </c>
      <c r="BW24" s="898">
        <f t="shared" si="14"/>
        <v>0</v>
      </c>
      <c r="BX24" s="898">
        <f t="shared" si="14"/>
        <v>0</v>
      </c>
      <c r="BY24" s="898">
        <f t="shared" si="14"/>
        <v>0</v>
      </c>
      <c r="BZ24" s="898">
        <f t="shared" si="14"/>
        <v>0</v>
      </c>
      <c r="CA24" s="899">
        <v>0</v>
      </c>
      <c r="CB24" s="899"/>
      <c r="CC24" s="899"/>
      <c r="CD24" s="900"/>
    </row>
    <row r="25" spans="1:82" ht="17" customHeight="1" x14ac:dyDescent="0.2">
      <c r="A25" s="1034"/>
      <c r="B25" s="7" t="s">
        <v>27</v>
      </c>
      <c r="C25" s="506" t="s">
        <v>33</v>
      </c>
      <c r="D25" s="713" t="s">
        <v>33</v>
      </c>
      <c r="E25" s="711" t="s">
        <v>34</v>
      </c>
      <c r="F25" s="713" t="s">
        <v>34</v>
      </c>
      <c r="G25" s="714" t="s">
        <v>33</v>
      </c>
      <c r="H25" s="711" t="s">
        <v>33</v>
      </c>
      <c r="I25" s="713" t="s">
        <v>34</v>
      </c>
      <c r="J25" s="714" t="s">
        <v>33</v>
      </c>
      <c r="K25" s="714" t="s">
        <v>33</v>
      </c>
      <c r="L25" s="711" t="s">
        <v>34</v>
      </c>
      <c r="M25" s="729" t="s">
        <v>34</v>
      </c>
      <c r="N25" s="730" t="s">
        <v>33</v>
      </c>
      <c r="O25" s="730" t="s">
        <v>33</v>
      </c>
      <c r="P25" s="1150" t="s">
        <v>34</v>
      </c>
      <c r="Q25" s="1022"/>
      <c r="R25" s="713" t="s">
        <v>34</v>
      </c>
      <c r="S25" s="714" t="s">
        <v>33</v>
      </c>
      <c r="T25" s="714" t="s">
        <v>33</v>
      </c>
      <c r="U25" s="1150" t="s">
        <v>34</v>
      </c>
      <c r="V25" s="1020"/>
      <c r="W25" s="1022"/>
      <c r="X25" s="121" t="s">
        <v>106</v>
      </c>
      <c r="Y25" s="500" t="s">
        <v>106</v>
      </c>
      <c r="Z25" s="500" t="s">
        <v>106</v>
      </c>
      <c r="AA25" s="500" t="s">
        <v>106</v>
      </c>
      <c r="AB25" s="500" t="s">
        <v>106</v>
      </c>
      <c r="AC25" s="500" t="s">
        <v>106</v>
      </c>
      <c r="AD25" s="481" t="s">
        <v>106</v>
      </c>
      <c r="AE25" s="121" t="s">
        <v>106</v>
      </c>
      <c r="AF25" s="500" t="s">
        <v>106</v>
      </c>
      <c r="AG25" s="500" t="s">
        <v>106</v>
      </c>
      <c r="AH25" s="500" t="s">
        <v>106</v>
      </c>
      <c r="AI25" s="500" t="s">
        <v>106</v>
      </c>
      <c r="AJ25" s="500" t="s">
        <v>106</v>
      </c>
      <c r="AK25" s="500" t="s">
        <v>106</v>
      </c>
      <c r="AL25" s="478" t="s">
        <v>34</v>
      </c>
      <c r="AM25" s="121" t="s">
        <v>106</v>
      </c>
      <c r="AN25" s="500" t="s">
        <v>106</v>
      </c>
      <c r="AO25" s="500" t="s">
        <v>106</v>
      </c>
      <c r="AP25" s="500" t="s">
        <v>106</v>
      </c>
      <c r="AQ25" s="500" t="s">
        <v>106</v>
      </c>
      <c r="AR25" s="500" t="s">
        <v>106</v>
      </c>
      <c r="AS25" s="500" t="s">
        <v>106</v>
      </c>
      <c r="AT25" s="1102" t="s">
        <v>34</v>
      </c>
      <c r="AU25" s="1090"/>
      <c r="AV25" s="121" t="s">
        <v>106</v>
      </c>
      <c r="AW25" s="500" t="s">
        <v>106</v>
      </c>
      <c r="AX25" s="500" t="s">
        <v>106</v>
      </c>
      <c r="AY25" s="500" t="s">
        <v>106</v>
      </c>
      <c r="AZ25" s="500" t="s">
        <v>106</v>
      </c>
      <c r="BA25" s="500" t="s">
        <v>106</v>
      </c>
      <c r="BB25" s="500" t="s">
        <v>106</v>
      </c>
      <c r="BC25" s="1102" t="s">
        <v>34</v>
      </c>
      <c r="BD25" s="1102"/>
      <c r="BE25" s="1090"/>
      <c r="BF25" s="121" t="s">
        <v>106</v>
      </c>
      <c r="BG25" s="500" t="s">
        <v>106</v>
      </c>
      <c r="BH25" s="500" t="s">
        <v>106</v>
      </c>
      <c r="BI25" s="500" t="s">
        <v>106</v>
      </c>
      <c r="BJ25" s="500" t="s">
        <v>106</v>
      </c>
      <c r="BK25" s="500" t="s">
        <v>106</v>
      </c>
      <c r="BL25" s="500" t="s">
        <v>106</v>
      </c>
      <c r="BM25" s="1102" t="s">
        <v>34</v>
      </c>
      <c r="BN25" s="1102"/>
      <c r="BO25" s="1102"/>
      <c r="BP25" s="1090"/>
      <c r="BQ25" s="3"/>
      <c r="BR25" s="890" t="s">
        <v>374</v>
      </c>
      <c r="BS25" s="897">
        <f>AM39/10</f>
        <v>0</v>
      </c>
      <c r="BT25" s="898">
        <f t="shared" ref="BT25:CA25" si="15">AN39/10</f>
        <v>0</v>
      </c>
      <c r="BU25" s="898">
        <f t="shared" si="15"/>
        <v>0</v>
      </c>
      <c r="BV25" s="898">
        <f t="shared" si="15"/>
        <v>0</v>
      </c>
      <c r="BW25" s="898">
        <f t="shared" si="15"/>
        <v>0</v>
      </c>
      <c r="BX25" s="898">
        <f t="shared" si="15"/>
        <v>0</v>
      </c>
      <c r="BY25" s="898">
        <f t="shared" si="15"/>
        <v>0</v>
      </c>
      <c r="BZ25" s="898">
        <f t="shared" si="15"/>
        <v>0</v>
      </c>
      <c r="CA25" s="898">
        <f t="shared" si="15"/>
        <v>0</v>
      </c>
      <c r="CB25" s="899">
        <v>0</v>
      </c>
      <c r="CC25" s="899"/>
      <c r="CD25" s="900"/>
    </row>
    <row r="26" spans="1:82" ht="17" thickBot="1" x14ac:dyDescent="0.25">
      <c r="A26" s="1034"/>
      <c r="B26" s="794" t="s">
        <v>101</v>
      </c>
      <c r="C26" s="528"/>
      <c r="D26" s="487"/>
      <c r="E26" s="472"/>
      <c r="F26" s="232"/>
      <c r="G26" s="501"/>
      <c r="H26" s="479"/>
      <c r="I26" s="232"/>
      <c r="J26" s="501"/>
      <c r="K26" s="501"/>
      <c r="L26" s="478"/>
      <c r="M26" s="121"/>
      <c r="N26" s="501"/>
      <c r="O26" s="501"/>
      <c r="P26" s="501"/>
      <c r="Q26" s="480"/>
      <c r="R26" s="232"/>
      <c r="S26" s="501"/>
      <c r="T26" s="501"/>
      <c r="U26" s="501"/>
      <c r="V26" s="501"/>
      <c r="W26" s="478"/>
      <c r="X26" s="121"/>
      <c r="Y26" s="501"/>
      <c r="Z26" s="501"/>
      <c r="AA26" s="501"/>
      <c r="AB26" s="501"/>
      <c r="AC26" s="501"/>
      <c r="AD26" s="480"/>
      <c r="AE26" s="232"/>
      <c r="AF26" s="501"/>
      <c r="AG26" s="501"/>
      <c r="AH26" s="500"/>
      <c r="AI26" s="500"/>
      <c r="AJ26" s="501"/>
      <c r="AK26" s="501"/>
      <c r="AL26" s="479"/>
      <c r="AM26" s="232"/>
      <c r="AN26" s="501"/>
      <c r="AO26" s="501"/>
      <c r="AP26" s="500"/>
      <c r="AQ26" s="500"/>
      <c r="AR26" s="501"/>
      <c r="AS26" s="501"/>
      <c r="AT26" s="500"/>
      <c r="AU26" s="479"/>
      <c r="AV26" s="232"/>
      <c r="AW26" s="501"/>
      <c r="AX26" s="501"/>
      <c r="AY26" s="500"/>
      <c r="AZ26" s="500"/>
      <c r="BA26" s="501"/>
      <c r="BB26" s="501"/>
      <c r="BC26" s="501"/>
      <c r="BD26" s="500"/>
      <c r="BE26" s="479"/>
      <c r="BF26" s="232"/>
      <c r="BG26" s="501"/>
      <c r="BH26" s="501"/>
      <c r="BI26" s="500"/>
      <c r="BJ26" s="500"/>
      <c r="BK26" s="501"/>
      <c r="BL26" s="501"/>
      <c r="BM26" s="501"/>
      <c r="BN26" s="500"/>
      <c r="BO26" s="501"/>
      <c r="BP26" s="479"/>
      <c r="BR26" s="890" t="s">
        <v>375</v>
      </c>
      <c r="BS26" s="897">
        <f>AV39/10</f>
        <v>0</v>
      </c>
      <c r="BT26" s="898">
        <f t="shared" ref="BT26:CB26" si="16">AW39/10</f>
        <v>0</v>
      </c>
      <c r="BU26" s="898">
        <f t="shared" si="16"/>
        <v>0</v>
      </c>
      <c r="BV26" s="898">
        <f t="shared" si="16"/>
        <v>0</v>
      </c>
      <c r="BW26" s="898">
        <f t="shared" si="16"/>
        <v>0</v>
      </c>
      <c r="BX26" s="898">
        <f t="shared" si="16"/>
        <v>0</v>
      </c>
      <c r="BY26" s="898">
        <f t="shared" si="16"/>
        <v>0</v>
      </c>
      <c r="BZ26" s="898">
        <f t="shared" si="16"/>
        <v>0</v>
      </c>
      <c r="CA26" s="898">
        <f t="shared" si="16"/>
        <v>0</v>
      </c>
      <c r="CB26" s="898">
        <f t="shared" si="16"/>
        <v>0</v>
      </c>
      <c r="CC26" s="899">
        <v>0</v>
      </c>
      <c r="CD26" s="900"/>
    </row>
    <row r="27" spans="1:82" ht="17" thickBot="1" x14ac:dyDescent="0.25">
      <c r="A27" s="1034"/>
      <c r="B27" s="795" t="s">
        <v>12</v>
      </c>
      <c r="C27" s="506" t="s">
        <v>34</v>
      </c>
      <c r="D27" s="1078" t="s">
        <v>34</v>
      </c>
      <c r="E27" s="1106"/>
      <c r="F27" s="1202" t="s">
        <v>34</v>
      </c>
      <c r="G27" s="1180"/>
      <c r="H27" s="1181"/>
      <c r="I27" s="1202" t="s">
        <v>34</v>
      </c>
      <c r="J27" s="1180"/>
      <c r="K27" s="1180"/>
      <c r="L27" s="1181"/>
      <c r="M27" s="1202" t="s">
        <v>34</v>
      </c>
      <c r="N27" s="1180"/>
      <c r="O27" s="1180"/>
      <c r="P27" s="1180"/>
      <c r="Q27" s="1204"/>
      <c r="R27" s="1202" t="s">
        <v>34</v>
      </c>
      <c r="S27" s="1180"/>
      <c r="T27" s="1180"/>
      <c r="U27" s="1180"/>
      <c r="V27" s="1180"/>
      <c r="W27" s="1181"/>
      <c r="X27" s="122" t="s">
        <v>33</v>
      </c>
      <c r="Y27" s="500" t="s">
        <v>33</v>
      </c>
      <c r="Z27" s="31" t="s">
        <v>106</v>
      </c>
      <c r="AA27" s="31" t="s">
        <v>106</v>
      </c>
      <c r="AB27" s="31" t="s">
        <v>106</v>
      </c>
      <c r="AC27" s="31" t="s">
        <v>106</v>
      </c>
      <c r="AD27" s="482" t="s">
        <v>106</v>
      </c>
      <c r="AE27" s="117" t="s">
        <v>106</v>
      </c>
      <c r="AF27" s="500" t="s">
        <v>106</v>
      </c>
      <c r="AG27" s="500" t="s">
        <v>106</v>
      </c>
      <c r="AH27" s="31" t="s">
        <v>106</v>
      </c>
      <c r="AI27" s="499" t="s">
        <v>106</v>
      </c>
      <c r="AJ27" s="500" t="s">
        <v>106</v>
      </c>
      <c r="AK27" s="31" t="s">
        <v>106</v>
      </c>
      <c r="AL27" s="240" t="s">
        <v>34</v>
      </c>
      <c r="AM27" s="117" t="s">
        <v>106</v>
      </c>
      <c r="AN27" s="31" t="s">
        <v>106</v>
      </c>
      <c r="AO27" s="31" t="s">
        <v>106</v>
      </c>
      <c r="AP27" s="31" t="s">
        <v>106</v>
      </c>
      <c r="AQ27" s="31" t="s">
        <v>106</v>
      </c>
      <c r="AR27" s="31" t="s">
        <v>106</v>
      </c>
      <c r="AS27" s="31" t="s">
        <v>106</v>
      </c>
      <c r="AT27" s="1180" t="s">
        <v>34</v>
      </c>
      <c r="AU27" s="1181"/>
      <c r="AV27" s="117" t="s">
        <v>106</v>
      </c>
      <c r="AW27" s="31" t="s">
        <v>106</v>
      </c>
      <c r="AX27" s="31" t="s">
        <v>106</v>
      </c>
      <c r="AY27" s="31" t="s">
        <v>106</v>
      </c>
      <c r="AZ27" s="31" t="s">
        <v>106</v>
      </c>
      <c r="BA27" s="31" t="s">
        <v>106</v>
      </c>
      <c r="BB27" s="31" t="s">
        <v>106</v>
      </c>
      <c r="BC27" s="1180" t="s">
        <v>34</v>
      </c>
      <c r="BD27" s="1180"/>
      <c r="BE27" s="1181"/>
      <c r="BF27" s="232" t="s">
        <v>106</v>
      </c>
      <c r="BG27" s="501" t="s">
        <v>106</v>
      </c>
      <c r="BH27" s="501" t="s">
        <v>106</v>
      </c>
      <c r="BI27" s="31" t="s">
        <v>106</v>
      </c>
      <c r="BJ27" s="31" t="s">
        <v>106</v>
      </c>
      <c r="BK27" s="501" t="s">
        <v>106</v>
      </c>
      <c r="BL27" s="501" t="s">
        <v>106</v>
      </c>
      <c r="BM27" s="1180" t="s">
        <v>34</v>
      </c>
      <c r="BN27" s="1180"/>
      <c r="BO27" s="1180"/>
      <c r="BP27" s="1181"/>
      <c r="BR27" s="891" t="s">
        <v>349</v>
      </c>
      <c r="BS27" s="901">
        <f>BF39/10</f>
        <v>0</v>
      </c>
      <c r="BT27" s="903">
        <f t="shared" ref="BT27:CC27" si="17">BG39/10</f>
        <v>0</v>
      </c>
      <c r="BU27" s="903">
        <f t="shared" si="17"/>
        <v>0</v>
      </c>
      <c r="BV27" s="903">
        <f t="shared" si="17"/>
        <v>0</v>
      </c>
      <c r="BW27" s="903">
        <f t="shared" si="17"/>
        <v>0</v>
      </c>
      <c r="BX27" s="903">
        <f t="shared" si="17"/>
        <v>0</v>
      </c>
      <c r="BY27" s="903">
        <f t="shared" si="17"/>
        <v>0</v>
      </c>
      <c r="BZ27" s="903">
        <f t="shared" si="17"/>
        <v>0</v>
      </c>
      <c r="CA27" s="903">
        <f t="shared" si="17"/>
        <v>0</v>
      </c>
      <c r="CB27" s="903">
        <f t="shared" si="17"/>
        <v>0</v>
      </c>
      <c r="CC27" s="903">
        <f t="shared" si="17"/>
        <v>0</v>
      </c>
      <c r="CD27" s="902">
        <v>0</v>
      </c>
    </row>
    <row r="28" spans="1:82" ht="17" thickBot="1" x14ac:dyDescent="0.25">
      <c r="A28" s="1034"/>
      <c r="B28" s="800" t="s">
        <v>25</v>
      </c>
      <c r="C28" s="243"/>
      <c r="D28" s="487"/>
      <c r="E28" s="472"/>
      <c r="F28" s="232"/>
      <c r="G28" s="501"/>
      <c r="H28" s="479"/>
      <c r="I28" s="232"/>
      <c r="J28" s="31"/>
      <c r="K28" s="31"/>
      <c r="L28" s="479"/>
      <c r="M28" s="117"/>
      <c r="N28" s="31"/>
      <c r="O28" s="501"/>
      <c r="P28" s="501"/>
      <c r="Q28" s="480"/>
      <c r="R28" s="232"/>
      <c r="S28" s="501"/>
      <c r="T28" s="501"/>
      <c r="U28" s="31"/>
      <c r="V28" s="31"/>
      <c r="W28" s="479"/>
      <c r="X28" s="117"/>
      <c r="Y28" s="31"/>
      <c r="Z28" s="501"/>
      <c r="AA28" s="501"/>
      <c r="AB28" s="501"/>
      <c r="AC28" s="501"/>
      <c r="AD28" s="480"/>
      <c r="AE28" s="232"/>
      <c r="AF28" s="31"/>
      <c r="AG28" s="31"/>
      <c r="AH28" s="501"/>
      <c r="AI28" s="31"/>
      <c r="AJ28" s="31"/>
      <c r="AK28" s="501"/>
      <c r="AL28" s="479"/>
      <c r="AM28" s="232"/>
      <c r="AN28" s="501"/>
      <c r="AO28" s="501"/>
      <c r="AP28" s="501"/>
      <c r="AQ28" s="501"/>
      <c r="AR28" s="501"/>
      <c r="AS28" s="501"/>
      <c r="AT28" s="501"/>
      <c r="AU28" s="479"/>
      <c r="AV28" s="232"/>
      <c r="AW28" s="501"/>
      <c r="AX28" s="501"/>
      <c r="AY28" s="501"/>
      <c r="AZ28" s="501"/>
      <c r="BA28" s="501"/>
      <c r="BB28" s="501"/>
      <c r="BC28" s="501"/>
      <c r="BD28" s="501"/>
      <c r="BE28" s="479"/>
      <c r="BF28" s="232"/>
      <c r="BG28" s="501"/>
      <c r="BH28" s="501"/>
      <c r="BI28" s="501"/>
      <c r="BJ28" s="501"/>
      <c r="BK28" s="501"/>
      <c r="BL28" s="501"/>
      <c r="BM28" s="501"/>
      <c r="BN28" s="501"/>
      <c r="BO28" s="501"/>
      <c r="BP28" s="479"/>
      <c r="BR28" s="24"/>
      <c r="BS28" s="872"/>
      <c r="BT28" s="872"/>
      <c r="BU28" s="872"/>
      <c r="BV28" s="872"/>
      <c r="BW28" s="872"/>
      <c r="BX28" s="872"/>
      <c r="BY28" s="884"/>
      <c r="BZ28" s="884"/>
    </row>
    <row r="29" spans="1:82" ht="17" thickBot="1" x14ac:dyDescent="0.25">
      <c r="A29" s="1032" t="s">
        <v>14</v>
      </c>
      <c r="B29" s="797" t="s">
        <v>14</v>
      </c>
      <c r="C29" s="748" t="s">
        <v>34</v>
      </c>
      <c r="D29" s="1026" t="s">
        <v>34</v>
      </c>
      <c r="E29" s="1028"/>
      <c r="F29" s="1026" t="s">
        <v>34</v>
      </c>
      <c r="G29" s="1027"/>
      <c r="H29" s="1028"/>
      <c r="I29" s="1026" t="s">
        <v>34</v>
      </c>
      <c r="J29" s="1027"/>
      <c r="K29" s="1027"/>
      <c r="L29" s="1028"/>
      <c r="M29" s="1026" t="s">
        <v>34</v>
      </c>
      <c r="N29" s="1027"/>
      <c r="O29" s="1027"/>
      <c r="P29" s="1027"/>
      <c r="Q29" s="1027"/>
      <c r="R29" s="1175" t="s">
        <v>34</v>
      </c>
      <c r="S29" s="1176"/>
      <c r="T29" s="1176"/>
      <c r="U29" s="1176"/>
      <c r="V29" s="1176"/>
      <c r="W29" s="1089"/>
      <c r="X29" s="1026" t="s">
        <v>34</v>
      </c>
      <c r="Y29" s="1027"/>
      <c r="Z29" s="1027"/>
      <c r="AA29" s="1027"/>
      <c r="AB29" s="1027"/>
      <c r="AC29" s="1027"/>
      <c r="AD29" s="1027"/>
      <c r="AE29" s="1175" t="s">
        <v>34</v>
      </c>
      <c r="AF29" s="1176"/>
      <c r="AG29" s="1176"/>
      <c r="AH29" s="1176"/>
      <c r="AI29" s="1176"/>
      <c r="AJ29" s="1176"/>
      <c r="AK29" s="1176"/>
      <c r="AL29" s="1089"/>
      <c r="AM29" s="1175" t="s">
        <v>34</v>
      </c>
      <c r="AN29" s="1176"/>
      <c r="AO29" s="1176"/>
      <c r="AP29" s="1176"/>
      <c r="AQ29" s="1176"/>
      <c r="AR29" s="1176"/>
      <c r="AS29" s="1176"/>
      <c r="AT29" s="1176"/>
      <c r="AU29" s="1089"/>
      <c r="AV29" s="1175" t="s">
        <v>34</v>
      </c>
      <c r="AW29" s="1176"/>
      <c r="AX29" s="1176"/>
      <c r="AY29" s="1176"/>
      <c r="AZ29" s="1176"/>
      <c r="BA29" s="1176"/>
      <c r="BB29" s="1176"/>
      <c r="BC29" s="1176"/>
      <c r="BD29" s="1176"/>
      <c r="BE29" s="1089"/>
      <c r="BF29" s="1175" t="s">
        <v>34</v>
      </c>
      <c r="BG29" s="1176"/>
      <c r="BH29" s="1176"/>
      <c r="BI29" s="1176"/>
      <c r="BJ29" s="1176"/>
      <c r="BK29" s="1176"/>
      <c r="BL29" s="1176"/>
      <c r="BM29" s="1176"/>
      <c r="BN29" s="1176"/>
      <c r="BO29" s="1176"/>
      <c r="BP29" s="772"/>
      <c r="BR29" s="859" t="s">
        <v>337</v>
      </c>
      <c r="BS29" s="889" t="s">
        <v>350</v>
      </c>
      <c r="BT29" s="852" t="s">
        <v>368</v>
      </c>
      <c r="BU29" s="852" t="s">
        <v>369</v>
      </c>
      <c r="BV29" s="852" t="s">
        <v>370</v>
      </c>
      <c r="BW29" s="852" t="s">
        <v>371</v>
      </c>
      <c r="BX29" s="852" t="s">
        <v>372</v>
      </c>
      <c r="BY29" s="870" t="s">
        <v>306</v>
      </c>
      <c r="BZ29" s="852" t="s">
        <v>373</v>
      </c>
      <c r="CA29" s="238" t="s">
        <v>308</v>
      </c>
      <c r="CB29" s="238" t="s">
        <v>374</v>
      </c>
      <c r="CC29" s="238" t="s">
        <v>375</v>
      </c>
      <c r="CD29" s="25" t="s">
        <v>349</v>
      </c>
    </row>
    <row r="30" spans="1:82" ht="17" thickBot="1" x14ac:dyDescent="0.25">
      <c r="A30" s="1033"/>
      <c r="B30" s="798" t="s">
        <v>15</v>
      </c>
      <c r="C30" s="750"/>
      <c r="D30" s="784"/>
      <c r="E30" s="752"/>
      <c r="F30" s="789"/>
      <c r="G30" s="787"/>
      <c r="H30" s="788"/>
      <c r="I30" s="789"/>
      <c r="J30" s="787"/>
      <c r="K30" s="787"/>
      <c r="L30" s="788"/>
      <c r="M30" s="789"/>
      <c r="N30" s="787"/>
      <c r="O30" s="787"/>
      <c r="P30" s="787"/>
      <c r="Q30" s="779"/>
      <c r="R30" s="789"/>
      <c r="S30" s="787"/>
      <c r="T30" s="787"/>
      <c r="U30" s="787"/>
      <c r="V30" s="787"/>
      <c r="W30" s="788"/>
      <c r="X30" s="789"/>
      <c r="Y30" s="787"/>
      <c r="Z30" s="787"/>
      <c r="AA30" s="787"/>
      <c r="AB30" s="787"/>
      <c r="AC30" s="787"/>
      <c r="AD30" s="779"/>
      <c r="AE30" s="789"/>
      <c r="AF30" s="787"/>
      <c r="AG30" s="787"/>
      <c r="AH30" s="787"/>
      <c r="AI30" s="787"/>
      <c r="AJ30" s="787"/>
      <c r="AK30" s="787"/>
      <c r="AL30" s="788"/>
      <c r="AM30" s="789"/>
      <c r="AN30" s="787"/>
      <c r="AO30" s="787"/>
      <c r="AP30" s="787"/>
      <c r="AQ30" s="787"/>
      <c r="AR30" s="787"/>
      <c r="AS30" s="787"/>
      <c r="AT30" s="787"/>
      <c r="AU30" s="788"/>
      <c r="AV30" s="789"/>
      <c r="AW30" s="787"/>
      <c r="AX30" s="787"/>
      <c r="AY30" s="787"/>
      <c r="AZ30" s="787"/>
      <c r="BA30" s="787"/>
      <c r="BB30" s="787"/>
      <c r="BC30" s="787"/>
      <c r="BD30" s="787"/>
      <c r="BE30" s="788"/>
      <c r="BF30" s="789"/>
      <c r="BG30" s="787"/>
      <c r="BH30" s="787"/>
      <c r="BI30" s="787"/>
      <c r="BJ30" s="787"/>
      <c r="BK30" s="787"/>
      <c r="BL30" s="787"/>
      <c r="BM30" s="787"/>
      <c r="BN30" s="787"/>
      <c r="BO30" s="787"/>
      <c r="BP30" s="788"/>
      <c r="BR30" s="890" t="s">
        <v>350</v>
      </c>
      <c r="BS30" s="892">
        <v>0</v>
      </c>
      <c r="BT30" s="893"/>
      <c r="BU30" s="893"/>
      <c r="BV30" s="893"/>
      <c r="BW30" s="893"/>
      <c r="BX30" s="894"/>
      <c r="BY30" s="895"/>
      <c r="BZ30" s="895"/>
      <c r="CA30" s="895"/>
      <c r="CB30" s="895"/>
      <c r="CC30" s="895"/>
      <c r="CD30" s="896"/>
    </row>
    <row r="31" spans="1:82" x14ac:dyDescent="0.2">
      <c r="A31" s="1029" t="s">
        <v>8</v>
      </c>
      <c r="B31" s="731" t="s">
        <v>9</v>
      </c>
      <c r="C31" s="749" t="s">
        <v>34</v>
      </c>
      <c r="D31" s="790" t="s">
        <v>33</v>
      </c>
      <c r="E31" s="740" t="s">
        <v>33</v>
      </c>
      <c r="F31" s="780" t="s">
        <v>33</v>
      </c>
      <c r="G31" s="781" t="s">
        <v>33</v>
      </c>
      <c r="H31" s="773" t="s">
        <v>34</v>
      </c>
      <c r="I31" s="780" t="s">
        <v>33</v>
      </c>
      <c r="J31" s="781" t="s">
        <v>33</v>
      </c>
      <c r="K31" s="1150" t="s">
        <v>34</v>
      </c>
      <c r="L31" s="1022"/>
      <c r="M31" s="121" t="s">
        <v>33</v>
      </c>
      <c r="N31" s="500" t="s">
        <v>33</v>
      </c>
      <c r="O31" s="1150" t="s">
        <v>34</v>
      </c>
      <c r="P31" s="1020"/>
      <c r="Q31" s="1022"/>
      <c r="R31" s="780" t="s">
        <v>33</v>
      </c>
      <c r="S31" s="781" t="s">
        <v>33</v>
      </c>
      <c r="T31" s="781" t="s">
        <v>33</v>
      </c>
      <c r="U31" s="781" t="s">
        <v>33</v>
      </c>
      <c r="V31" s="781" t="s">
        <v>33</v>
      </c>
      <c r="W31" s="478" t="s">
        <v>33</v>
      </c>
      <c r="X31" s="121" t="s">
        <v>33</v>
      </c>
      <c r="Y31" s="500" t="s">
        <v>33</v>
      </c>
      <c r="Z31" s="1150" t="s">
        <v>34</v>
      </c>
      <c r="AA31" s="1020"/>
      <c r="AB31" s="1020"/>
      <c r="AC31" s="1174"/>
      <c r="AD31" s="778" t="s">
        <v>33</v>
      </c>
      <c r="AE31" s="780" t="s">
        <v>33</v>
      </c>
      <c r="AF31" s="781" t="s">
        <v>33</v>
      </c>
      <c r="AG31" s="781" t="s">
        <v>33</v>
      </c>
      <c r="AH31" s="500" t="s">
        <v>33</v>
      </c>
      <c r="AI31" s="500" t="s">
        <v>33</v>
      </c>
      <c r="AJ31" s="500" t="s">
        <v>33</v>
      </c>
      <c r="AK31" s="781" t="s">
        <v>34</v>
      </c>
      <c r="AL31" s="773" t="s">
        <v>33</v>
      </c>
      <c r="AM31" s="780" t="s">
        <v>33</v>
      </c>
      <c r="AN31" s="781" t="s">
        <v>33</v>
      </c>
      <c r="AO31" s="1102" t="s">
        <v>34</v>
      </c>
      <c r="AP31" s="1102"/>
      <c r="AQ31" s="1102"/>
      <c r="AR31" s="1102"/>
      <c r="AS31" s="500" t="s">
        <v>33</v>
      </c>
      <c r="AT31" s="500" t="s">
        <v>34</v>
      </c>
      <c r="AU31" s="478" t="s">
        <v>33</v>
      </c>
      <c r="AV31" s="1021" t="s">
        <v>34</v>
      </c>
      <c r="AW31" s="1174"/>
      <c r="AX31" s="781" t="s">
        <v>33</v>
      </c>
      <c r="AY31" s="781" t="s">
        <v>33</v>
      </c>
      <c r="AZ31" s="781" t="s">
        <v>33</v>
      </c>
      <c r="BA31" s="781" t="s">
        <v>33</v>
      </c>
      <c r="BB31" s="781" t="s">
        <v>33</v>
      </c>
      <c r="BC31" s="781" t="s">
        <v>33</v>
      </c>
      <c r="BD31" s="500" t="s">
        <v>33</v>
      </c>
      <c r="BE31" s="478" t="s">
        <v>33</v>
      </c>
      <c r="BF31" s="780" t="s">
        <v>33</v>
      </c>
      <c r="BG31" s="781" t="s">
        <v>33</v>
      </c>
      <c r="BH31" s="781" t="s">
        <v>33</v>
      </c>
      <c r="BI31" s="781" t="s">
        <v>33</v>
      </c>
      <c r="BJ31" s="781" t="s">
        <v>33</v>
      </c>
      <c r="BK31" s="781" t="s">
        <v>33</v>
      </c>
      <c r="BL31" s="781" t="s">
        <v>33</v>
      </c>
      <c r="BM31" s="781" t="s">
        <v>33</v>
      </c>
      <c r="BN31" s="500" t="s">
        <v>33</v>
      </c>
      <c r="BO31" s="500" t="s">
        <v>33</v>
      </c>
      <c r="BP31" s="478" t="s">
        <v>33</v>
      </c>
      <c r="BR31" s="890" t="s">
        <v>368</v>
      </c>
      <c r="BS31" s="897">
        <f>C40/13</f>
        <v>0.23076923076923078</v>
      </c>
      <c r="BT31" s="898">
        <v>0</v>
      </c>
      <c r="BU31" s="898"/>
      <c r="BV31" s="898"/>
      <c r="BW31" s="898"/>
      <c r="BX31" s="898"/>
      <c r="BY31" s="899"/>
      <c r="BZ31" s="899"/>
      <c r="CA31" s="899"/>
      <c r="CB31" s="899"/>
      <c r="CC31" s="899"/>
      <c r="CD31" s="900"/>
    </row>
    <row r="32" spans="1:82" x14ac:dyDescent="0.2">
      <c r="A32" s="1030"/>
      <c r="B32" s="731" t="s">
        <v>19</v>
      </c>
      <c r="C32" s="506" t="s">
        <v>34</v>
      </c>
      <c r="D32" s="1021" t="s">
        <v>34</v>
      </c>
      <c r="E32" s="1022"/>
      <c r="F32" s="1021" t="s">
        <v>34</v>
      </c>
      <c r="G32" s="1020"/>
      <c r="H32" s="1022"/>
      <c r="I32" s="1021" t="s">
        <v>34</v>
      </c>
      <c r="J32" s="1020"/>
      <c r="K32" s="1020"/>
      <c r="L32" s="1022"/>
      <c r="M32" s="1021" t="s">
        <v>34</v>
      </c>
      <c r="N32" s="1020"/>
      <c r="O32" s="1020"/>
      <c r="P32" s="1020"/>
      <c r="Q32" s="1020"/>
      <c r="R32" s="1101" t="s">
        <v>34</v>
      </c>
      <c r="S32" s="1102"/>
      <c r="T32" s="1102"/>
      <c r="U32" s="1102"/>
      <c r="V32" s="1102"/>
      <c r="W32" s="1090"/>
      <c r="X32" s="1021" t="s">
        <v>34</v>
      </c>
      <c r="Y32" s="1020"/>
      <c r="Z32" s="1020"/>
      <c r="AA32" s="1020"/>
      <c r="AB32" s="1020"/>
      <c r="AC32" s="1020"/>
      <c r="AD32" s="1020"/>
      <c r="AE32" s="1101" t="s">
        <v>34</v>
      </c>
      <c r="AF32" s="1102"/>
      <c r="AG32" s="1102"/>
      <c r="AH32" s="1102"/>
      <c r="AI32" s="1102"/>
      <c r="AJ32" s="1102"/>
      <c r="AK32" s="1102"/>
      <c r="AL32" s="1090"/>
      <c r="AM32" s="1101" t="s">
        <v>34</v>
      </c>
      <c r="AN32" s="1102"/>
      <c r="AO32" s="1102"/>
      <c r="AP32" s="1102"/>
      <c r="AQ32" s="1102"/>
      <c r="AR32" s="1102"/>
      <c r="AS32" s="1102"/>
      <c r="AT32" s="1102"/>
      <c r="AU32" s="1090"/>
      <c r="AV32" s="1101" t="s">
        <v>34</v>
      </c>
      <c r="AW32" s="1102"/>
      <c r="AX32" s="1102"/>
      <c r="AY32" s="1102"/>
      <c r="AZ32" s="1102"/>
      <c r="BA32" s="1102"/>
      <c r="BB32" s="1102"/>
      <c r="BC32" s="1102"/>
      <c r="BD32" s="1102"/>
      <c r="BE32" s="1090"/>
      <c r="BF32" s="1021" t="s">
        <v>34</v>
      </c>
      <c r="BG32" s="1020"/>
      <c r="BH32" s="1020"/>
      <c r="BI32" s="1020"/>
      <c r="BJ32" s="1020"/>
      <c r="BK32" s="1020"/>
      <c r="BL32" s="1020"/>
      <c r="BM32" s="1020"/>
      <c r="BN32" s="1020"/>
      <c r="BO32" s="1020"/>
      <c r="BP32" s="1022"/>
      <c r="BQ32" s="3"/>
      <c r="BR32" s="890" t="s">
        <v>369</v>
      </c>
      <c r="BS32" s="897">
        <f>D40/13</f>
        <v>0.23076923076923078</v>
      </c>
      <c r="BT32" s="897">
        <f>E40/13</f>
        <v>0.15384615384615385</v>
      </c>
      <c r="BU32" s="898">
        <v>0</v>
      </c>
      <c r="BV32" s="898"/>
      <c r="BW32" s="898"/>
      <c r="BX32" s="898"/>
      <c r="BY32" s="899"/>
      <c r="BZ32" s="899"/>
      <c r="CA32" s="899"/>
      <c r="CB32" s="899"/>
      <c r="CC32" s="899"/>
      <c r="CD32" s="900"/>
    </row>
    <row r="33" spans="1:82" x14ac:dyDescent="0.2">
      <c r="A33" s="1030"/>
      <c r="B33" s="47" t="s">
        <v>20</v>
      </c>
      <c r="C33" s="506"/>
      <c r="D33" s="486"/>
      <c r="E33" s="37"/>
      <c r="F33" s="121"/>
      <c r="G33" s="500"/>
      <c r="H33" s="478"/>
      <c r="I33" s="121"/>
      <c r="J33" s="500"/>
      <c r="K33" s="500"/>
      <c r="L33" s="478"/>
      <c r="M33" s="121"/>
      <c r="N33" s="500"/>
      <c r="O33" s="500"/>
      <c r="P33" s="500"/>
      <c r="Q33" s="481"/>
      <c r="R33" s="121"/>
      <c r="S33" s="500"/>
      <c r="T33" s="500"/>
      <c r="U33" s="500"/>
      <c r="V33" s="500"/>
      <c r="W33" s="478"/>
      <c r="X33" s="121"/>
      <c r="Y33" s="500"/>
      <c r="Z33" s="500"/>
      <c r="AA33" s="500"/>
      <c r="AB33" s="500"/>
      <c r="AC33" s="500"/>
      <c r="AD33" s="481"/>
      <c r="AE33" s="121"/>
      <c r="AF33" s="500"/>
      <c r="AG33" s="500"/>
      <c r="AH33" s="500"/>
      <c r="AI33" s="500"/>
      <c r="AJ33" s="500"/>
      <c r="AK33" s="500"/>
      <c r="AL33" s="478"/>
      <c r="AM33" s="121"/>
      <c r="AN33" s="500"/>
      <c r="AO33" s="500"/>
      <c r="AP33" s="500"/>
      <c r="AQ33" s="500"/>
      <c r="AR33" s="500"/>
      <c r="AS33" s="500"/>
      <c r="AT33" s="500"/>
      <c r="AU33" s="478"/>
      <c r="AV33" s="121"/>
      <c r="AW33" s="500"/>
      <c r="AX33" s="500"/>
      <c r="AY33" s="500"/>
      <c r="AZ33" s="500"/>
      <c r="BA33" s="500"/>
      <c r="BB33" s="500"/>
      <c r="BC33" s="500"/>
      <c r="BD33" s="500"/>
      <c r="BE33" s="478"/>
      <c r="BF33" s="121"/>
      <c r="BG33" s="500"/>
      <c r="BH33" s="500"/>
      <c r="BI33" s="500"/>
      <c r="BJ33" s="500"/>
      <c r="BK33" s="500"/>
      <c r="BL33" s="500"/>
      <c r="BM33" s="500"/>
      <c r="BN33" s="500"/>
      <c r="BO33" s="500"/>
      <c r="BP33" s="478"/>
      <c r="BR33" s="890" t="s">
        <v>370</v>
      </c>
      <c r="BS33" s="897">
        <f>F40/13</f>
        <v>0.30769230769230771</v>
      </c>
      <c r="BT33" s="897">
        <f t="shared" ref="BT33:BU33" si="18">G40/13</f>
        <v>0.23076923076923078</v>
      </c>
      <c r="BU33" s="897">
        <f t="shared" si="18"/>
        <v>0.23076923076923078</v>
      </c>
      <c r="BV33" s="898">
        <v>0</v>
      </c>
      <c r="BW33" s="898"/>
      <c r="BX33" s="898"/>
      <c r="BY33" s="899"/>
      <c r="BZ33" s="899"/>
      <c r="CA33" s="899"/>
      <c r="CB33" s="899"/>
      <c r="CC33" s="899"/>
      <c r="CD33" s="900"/>
    </row>
    <row r="34" spans="1:82" x14ac:dyDescent="0.2">
      <c r="A34" s="1030"/>
      <c r="B34" s="7" t="s">
        <v>21</v>
      </c>
      <c r="C34" s="506"/>
      <c r="D34" s="486"/>
      <c r="E34" s="37"/>
      <c r="F34" s="121"/>
      <c r="G34" s="500"/>
      <c r="H34" s="478"/>
      <c r="I34" s="121"/>
      <c r="J34" s="500"/>
      <c r="K34" s="500"/>
      <c r="L34" s="478"/>
      <c r="M34" s="121"/>
      <c r="N34" s="500"/>
      <c r="O34" s="500"/>
      <c r="P34" s="500"/>
      <c r="Q34" s="481"/>
      <c r="R34" s="121"/>
      <c r="S34" s="500"/>
      <c r="T34" s="500"/>
      <c r="U34" s="500"/>
      <c r="V34" s="500"/>
      <c r="W34" s="478"/>
      <c r="X34" s="121"/>
      <c r="Y34" s="500"/>
      <c r="Z34" s="500"/>
      <c r="AA34" s="500"/>
      <c r="AB34" s="500"/>
      <c r="AC34" s="500"/>
      <c r="AD34" s="481"/>
      <c r="AE34" s="121"/>
      <c r="AF34" s="500"/>
      <c r="AG34" s="500"/>
      <c r="AH34" s="500"/>
      <c r="AI34" s="500"/>
      <c r="AJ34" s="500"/>
      <c r="AK34" s="500"/>
      <c r="AL34" s="478"/>
      <c r="AM34" s="121"/>
      <c r="AN34" s="500"/>
      <c r="AO34" s="500"/>
      <c r="AP34" s="500"/>
      <c r="AQ34" s="500"/>
      <c r="AR34" s="500"/>
      <c r="AS34" s="500"/>
      <c r="AT34" s="500"/>
      <c r="AU34" s="478"/>
      <c r="AV34" s="121"/>
      <c r="AW34" s="500"/>
      <c r="AX34" s="500"/>
      <c r="AY34" s="500"/>
      <c r="AZ34" s="500"/>
      <c r="BA34" s="500"/>
      <c r="BB34" s="500"/>
      <c r="BC34" s="500"/>
      <c r="BD34" s="500"/>
      <c r="BE34" s="478"/>
      <c r="BF34" s="121"/>
      <c r="BG34" s="500"/>
      <c r="BH34" s="500"/>
      <c r="BI34" s="500"/>
      <c r="BJ34" s="500"/>
      <c r="BK34" s="500"/>
      <c r="BL34" s="500"/>
      <c r="BM34" s="500"/>
      <c r="BN34" s="500"/>
      <c r="BO34" s="500"/>
      <c r="BP34" s="478"/>
      <c r="BR34" s="890" t="s">
        <v>371</v>
      </c>
      <c r="BS34" s="897">
        <f>I40/13</f>
        <v>0.30769230769230771</v>
      </c>
      <c r="BT34" s="897">
        <f t="shared" ref="BT34:BV34" si="19">J40/13</f>
        <v>0.23076923076923078</v>
      </c>
      <c r="BU34" s="897">
        <f t="shared" si="19"/>
        <v>0.23076923076923078</v>
      </c>
      <c r="BV34" s="897">
        <f t="shared" si="19"/>
        <v>0.15384615384615385</v>
      </c>
      <c r="BW34" s="898">
        <v>0</v>
      </c>
      <c r="BX34" s="898"/>
      <c r="BY34" s="899"/>
      <c r="BZ34" s="899"/>
      <c r="CA34" s="899"/>
      <c r="CB34" s="899"/>
      <c r="CC34" s="899"/>
      <c r="CD34" s="900"/>
    </row>
    <row r="35" spans="1:82" ht="17" thickBot="1" x14ac:dyDescent="0.25">
      <c r="A35" s="1031"/>
      <c r="B35" s="8" t="s">
        <v>13</v>
      </c>
      <c r="C35" s="528" t="s">
        <v>34</v>
      </c>
      <c r="D35" s="1023" t="s">
        <v>34</v>
      </c>
      <c r="E35" s="1025"/>
      <c r="F35" s="1023" t="s">
        <v>34</v>
      </c>
      <c r="G35" s="1024"/>
      <c r="H35" s="1025"/>
      <c r="I35" s="1023" t="s">
        <v>34</v>
      </c>
      <c r="J35" s="1024"/>
      <c r="K35" s="1024"/>
      <c r="L35" s="1025"/>
      <c r="M35" s="1023" t="s">
        <v>34</v>
      </c>
      <c r="N35" s="1024"/>
      <c r="O35" s="1024"/>
      <c r="P35" s="1024"/>
      <c r="Q35" s="1025"/>
      <c r="R35" s="1023" t="s">
        <v>34</v>
      </c>
      <c r="S35" s="1024"/>
      <c r="T35" s="1024"/>
      <c r="U35" s="1024"/>
      <c r="V35" s="1024"/>
      <c r="W35" s="1025"/>
      <c r="X35" s="1023" t="s">
        <v>34</v>
      </c>
      <c r="Y35" s="1024"/>
      <c r="Z35" s="1024"/>
      <c r="AA35" s="1024"/>
      <c r="AB35" s="1024"/>
      <c r="AC35" s="1024"/>
      <c r="AD35" s="1025"/>
      <c r="AE35" s="1023" t="s">
        <v>34</v>
      </c>
      <c r="AF35" s="1024"/>
      <c r="AG35" s="1024"/>
      <c r="AH35" s="1024"/>
      <c r="AI35" s="1024"/>
      <c r="AJ35" s="1024"/>
      <c r="AK35" s="1024"/>
      <c r="AL35" s="1025"/>
      <c r="AM35" s="1023" t="s">
        <v>34</v>
      </c>
      <c r="AN35" s="1024"/>
      <c r="AO35" s="1024"/>
      <c r="AP35" s="1024"/>
      <c r="AQ35" s="1024"/>
      <c r="AR35" s="1024"/>
      <c r="AS35" s="1024"/>
      <c r="AT35" s="1024"/>
      <c r="AU35" s="1025"/>
      <c r="AV35" s="1023" t="s">
        <v>34</v>
      </c>
      <c r="AW35" s="1024"/>
      <c r="AX35" s="1024"/>
      <c r="AY35" s="1024"/>
      <c r="AZ35" s="1024"/>
      <c r="BA35" s="1024"/>
      <c r="BB35" s="1024"/>
      <c r="BC35" s="1024"/>
      <c r="BD35" s="1024"/>
      <c r="BE35" s="1025"/>
      <c r="BF35" s="1023" t="s">
        <v>34</v>
      </c>
      <c r="BG35" s="1024"/>
      <c r="BH35" s="1024"/>
      <c r="BI35" s="1024"/>
      <c r="BJ35" s="1024"/>
      <c r="BK35" s="1024"/>
      <c r="BL35" s="1024"/>
      <c r="BM35" s="1024"/>
      <c r="BN35" s="1024"/>
      <c r="BO35" s="1024"/>
      <c r="BP35" s="1025"/>
      <c r="BR35" s="890" t="s">
        <v>372</v>
      </c>
      <c r="BS35" s="897">
        <f>M40/13</f>
        <v>0.30769230769230771</v>
      </c>
      <c r="BT35" s="897">
        <f t="shared" ref="BT35:BW35" si="20">N40/13</f>
        <v>0.23076923076923078</v>
      </c>
      <c r="BU35" s="897">
        <f t="shared" si="20"/>
        <v>0.23076923076923078</v>
      </c>
      <c r="BV35" s="897">
        <f t="shared" si="20"/>
        <v>0.15384615384615385</v>
      </c>
      <c r="BW35" s="897">
        <f t="shared" si="20"/>
        <v>0.15384615384615385</v>
      </c>
      <c r="BX35" s="898">
        <v>0</v>
      </c>
      <c r="BY35" s="899"/>
      <c r="BZ35" s="899"/>
      <c r="CA35" s="899"/>
      <c r="CB35" s="899"/>
      <c r="CC35" s="899"/>
      <c r="CD35" s="900"/>
    </row>
    <row r="36" spans="1:82" ht="21" thickTop="1" thickBot="1" x14ac:dyDescent="0.25">
      <c r="A36" s="799"/>
      <c r="C36" s="227" t="s">
        <v>304</v>
      </c>
      <c r="D36" s="1058" t="s">
        <v>305</v>
      </c>
      <c r="E36" s="1188"/>
      <c r="F36" s="1143" t="s">
        <v>82</v>
      </c>
      <c r="G36" s="1144"/>
      <c r="H36" s="1145"/>
      <c r="I36" s="1189" t="s">
        <v>83</v>
      </c>
      <c r="J36" s="1190"/>
      <c r="K36" s="1190"/>
      <c r="L36" s="1191"/>
      <c r="M36" s="1184" t="s">
        <v>84</v>
      </c>
      <c r="N36" s="1185"/>
      <c r="O36" s="1185"/>
      <c r="P36" s="1185"/>
      <c r="Q36" s="1186"/>
      <c r="R36" s="1184" t="s">
        <v>306</v>
      </c>
      <c r="S36" s="1185"/>
      <c r="T36" s="1185"/>
      <c r="U36" s="1185"/>
      <c r="V36" s="1185"/>
      <c r="W36" s="1187"/>
      <c r="X36" s="1184" t="s">
        <v>307</v>
      </c>
      <c r="Y36" s="1185"/>
      <c r="Z36" s="1185"/>
      <c r="AA36" s="1185"/>
      <c r="AB36" s="1185"/>
      <c r="AC36" s="1185"/>
      <c r="AD36" s="1186"/>
      <c r="AE36" s="1184" t="s">
        <v>308</v>
      </c>
      <c r="AF36" s="1185"/>
      <c r="AG36" s="1185"/>
      <c r="AH36" s="1185"/>
      <c r="AI36" s="1185"/>
      <c r="AJ36" s="1185"/>
      <c r="AK36" s="1185"/>
      <c r="AL36" s="1187"/>
      <c r="AM36" s="1184" t="s">
        <v>309</v>
      </c>
      <c r="AN36" s="1185"/>
      <c r="AO36" s="1185"/>
      <c r="AP36" s="1185"/>
      <c r="AQ36" s="1185"/>
      <c r="AR36" s="1185"/>
      <c r="AS36" s="1185"/>
      <c r="AT36" s="1185"/>
      <c r="AU36" s="1187"/>
      <c r="AV36" s="1184" t="s">
        <v>310</v>
      </c>
      <c r="AW36" s="1185"/>
      <c r="AX36" s="1185"/>
      <c r="AY36" s="1185"/>
      <c r="AZ36" s="1185"/>
      <c r="BA36" s="1185"/>
      <c r="BB36" s="1185"/>
      <c r="BC36" s="1185"/>
      <c r="BD36" s="1185"/>
      <c r="BE36" s="1187"/>
      <c r="BF36" s="1184" t="s">
        <v>85</v>
      </c>
      <c r="BG36" s="1185"/>
      <c r="BH36" s="1185"/>
      <c r="BI36" s="1185"/>
      <c r="BJ36" s="1185"/>
      <c r="BK36" s="1185"/>
      <c r="BL36" s="1185"/>
      <c r="BM36" s="1185"/>
      <c r="BN36" s="1185"/>
      <c r="BO36" s="1185"/>
      <c r="BP36" s="1187"/>
      <c r="BR36" s="890" t="s">
        <v>306</v>
      </c>
      <c r="BS36" s="897">
        <f>R40/13</f>
        <v>0.30769230769230771</v>
      </c>
      <c r="BT36" s="897">
        <f t="shared" ref="BT36:BX36" si="21">S40/13</f>
        <v>0.23076923076923078</v>
      </c>
      <c r="BU36" s="897">
        <f t="shared" si="21"/>
        <v>0.23076923076923078</v>
      </c>
      <c r="BV36" s="897">
        <f t="shared" si="21"/>
        <v>0.15384615384615385</v>
      </c>
      <c r="BW36" s="897">
        <f t="shared" si="21"/>
        <v>0.15384615384615385</v>
      </c>
      <c r="BX36" s="897">
        <f t="shared" si="21"/>
        <v>0.15384615384615385</v>
      </c>
      <c r="BY36" s="899">
        <v>0</v>
      </c>
      <c r="BZ36" s="899"/>
      <c r="CA36" s="899"/>
      <c r="CB36" s="899"/>
      <c r="CC36" s="899"/>
      <c r="CD36" s="900"/>
    </row>
    <row r="37" spans="1:82" x14ac:dyDescent="0.2"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R37" s="890" t="s">
        <v>373</v>
      </c>
      <c r="BS37" s="897">
        <f>X40/13</f>
        <v>0.23076923076923078</v>
      </c>
      <c r="BT37" s="897">
        <f t="shared" ref="BT37:BY37" si="22">Y40/13</f>
        <v>0.30769230769230771</v>
      </c>
      <c r="BU37" s="897">
        <f t="shared" si="22"/>
        <v>0.30769230769230771</v>
      </c>
      <c r="BV37" s="897">
        <f t="shared" si="22"/>
        <v>0.23076923076923078</v>
      </c>
      <c r="BW37" s="897">
        <f t="shared" si="22"/>
        <v>0.23076923076923078</v>
      </c>
      <c r="BX37" s="897">
        <f t="shared" si="22"/>
        <v>0.23076923076923078</v>
      </c>
      <c r="BY37" s="897">
        <f t="shared" si="22"/>
        <v>0.23076923076923078</v>
      </c>
      <c r="BZ37" s="899">
        <v>0</v>
      </c>
      <c r="CA37" s="899"/>
      <c r="CB37" s="899"/>
      <c r="CC37" s="899"/>
      <c r="CD37" s="900"/>
    </row>
    <row r="38" spans="1:82" x14ac:dyDescent="0.2">
      <c r="A38" s="791">
        <f>COUNTIF(C38:BP38,0)</f>
        <v>0</v>
      </c>
      <c r="B38" s="804" t="s">
        <v>215</v>
      </c>
      <c r="C38" s="37">
        <v>8</v>
      </c>
      <c r="D38" s="37">
        <v>9</v>
      </c>
      <c r="E38" s="37">
        <v>3</v>
      </c>
      <c r="F38" s="37">
        <v>9</v>
      </c>
      <c r="G38" s="37">
        <v>5</v>
      </c>
      <c r="H38" s="37">
        <v>4</v>
      </c>
      <c r="I38" s="37">
        <v>9</v>
      </c>
      <c r="J38" s="37">
        <v>5</v>
      </c>
      <c r="K38" s="37">
        <v>4</v>
      </c>
      <c r="L38" s="37">
        <v>2</v>
      </c>
      <c r="M38" s="37">
        <v>9</v>
      </c>
      <c r="N38" s="37">
        <v>5</v>
      </c>
      <c r="O38" s="37">
        <v>4</v>
      </c>
      <c r="P38" s="37">
        <v>2</v>
      </c>
      <c r="Q38" s="37">
        <v>2</v>
      </c>
      <c r="R38" s="37">
        <v>9</v>
      </c>
      <c r="S38" s="37">
        <v>5</v>
      </c>
      <c r="T38" s="37">
        <v>5</v>
      </c>
      <c r="U38" s="37">
        <v>3</v>
      </c>
      <c r="V38" s="37">
        <v>3</v>
      </c>
      <c r="W38" s="37">
        <v>3</v>
      </c>
      <c r="X38" s="37">
        <v>10</v>
      </c>
      <c r="Y38" s="37">
        <v>7</v>
      </c>
      <c r="Z38" s="37">
        <v>6</v>
      </c>
      <c r="AA38" s="37">
        <v>5</v>
      </c>
      <c r="AB38" s="37">
        <v>5</v>
      </c>
      <c r="AC38" s="37">
        <v>5</v>
      </c>
      <c r="AD38" s="37">
        <v>6</v>
      </c>
      <c r="AE38" s="37">
        <v>11</v>
      </c>
      <c r="AF38" s="37">
        <v>8</v>
      </c>
      <c r="AG38" s="37">
        <v>8</v>
      </c>
      <c r="AH38" s="37">
        <v>8</v>
      </c>
      <c r="AI38" s="37">
        <v>8</v>
      </c>
      <c r="AJ38" s="37">
        <v>8</v>
      </c>
      <c r="AK38" s="37">
        <v>7</v>
      </c>
      <c r="AL38" s="37">
        <v>5</v>
      </c>
      <c r="AM38" s="37">
        <v>10</v>
      </c>
      <c r="AN38" s="37">
        <v>7</v>
      </c>
      <c r="AO38" s="37">
        <v>6</v>
      </c>
      <c r="AP38" s="37">
        <v>5</v>
      </c>
      <c r="AQ38" s="37">
        <v>5</v>
      </c>
      <c r="AR38" s="37">
        <v>5</v>
      </c>
      <c r="AS38" s="37">
        <v>6</v>
      </c>
      <c r="AT38" s="37">
        <v>2</v>
      </c>
      <c r="AU38" s="37">
        <v>5</v>
      </c>
      <c r="AV38" s="37">
        <v>9</v>
      </c>
      <c r="AW38" s="37">
        <v>6</v>
      </c>
      <c r="AX38" s="37">
        <v>7</v>
      </c>
      <c r="AY38" s="37">
        <v>6</v>
      </c>
      <c r="AZ38" s="37">
        <v>6</v>
      </c>
      <c r="BA38" s="37">
        <v>6</v>
      </c>
      <c r="BB38" s="37">
        <v>6</v>
      </c>
      <c r="BC38" s="37">
        <v>3</v>
      </c>
      <c r="BD38" s="37">
        <v>5</v>
      </c>
      <c r="BE38" s="37">
        <v>3</v>
      </c>
      <c r="BF38" s="37">
        <v>10</v>
      </c>
      <c r="BG38" s="37">
        <v>7</v>
      </c>
      <c r="BH38" s="37">
        <v>7</v>
      </c>
      <c r="BI38" s="37">
        <v>6</v>
      </c>
      <c r="BJ38" s="37">
        <v>6</v>
      </c>
      <c r="BK38" s="37">
        <v>6</v>
      </c>
      <c r="BL38" s="37">
        <v>6</v>
      </c>
      <c r="BM38" s="37">
        <v>3</v>
      </c>
      <c r="BN38" s="37">
        <v>5</v>
      </c>
      <c r="BO38" s="37">
        <v>3</v>
      </c>
      <c r="BP38" s="37">
        <v>3</v>
      </c>
      <c r="BR38" s="890" t="s">
        <v>308</v>
      </c>
      <c r="BS38" s="897">
        <f>AE40/13</f>
        <v>0.30769230769230771</v>
      </c>
      <c r="BT38" s="897">
        <f t="shared" ref="BT38:BZ38" si="23">AF40/13</f>
        <v>0.38461538461538464</v>
      </c>
      <c r="BU38" s="897">
        <f t="shared" si="23"/>
        <v>0.38461538461538464</v>
      </c>
      <c r="BV38" s="897">
        <f t="shared" si="23"/>
        <v>0.38461538461538464</v>
      </c>
      <c r="BW38" s="897">
        <f t="shared" si="23"/>
        <v>0.38461538461538464</v>
      </c>
      <c r="BX38" s="897">
        <f t="shared" si="23"/>
        <v>0.38461538461538464</v>
      </c>
      <c r="BY38" s="897">
        <f t="shared" si="23"/>
        <v>0.38461538461538464</v>
      </c>
      <c r="BZ38" s="897">
        <f t="shared" si="23"/>
        <v>0.30769230769230771</v>
      </c>
      <c r="CA38" s="899">
        <v>0</v>
      </c>
      <c r="CB38" s="899"/>
      <c r="CC38" s="899"/>
      <c r="CD38" s="900"/>
    </row>
    <row r="39" spans="1:82" x14ac:dyDescent="0.2">
      <c r="A39" s="791">
        <f t="shared" ref="A39:A44" si="24">COUNTIF(C39:BP39,0)</f>
        <v>66</v>
      </c>
      <c r="B39" s="804" t="s">
        <v>357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  <c r="AK39" s="37">
        <v>0</v>
      </c>
      <c r="AL39" s="37">
        <v>0</v>
      </c>
      <c r="AM39" s="37">
        <v>0</v>
      </c>
      <c r="AN39" s="37">
        <v>0</v>
      </c>
      <c r="AO39" s="37">
        <v>0</v>
      </c>
      <c r="AP39" s="37">
        <v>0</v>
      </c>
      <c r="AQ39" s="37">
        <v>0</v>
      </c>
      <c r="AR39" s="37">
        <v>0</v>
      </c>
      <c r="AS39" s="37">
        <v>0</v>
      </c>
      <c r="AT39" s="37">
        <v>0</v>
      </c>
      <c r="AU39" s="37">
        <v>0</v>
      </c>
      <c r="AV39" s="37">
        <v>0</v>
      </c>
      <c r="AW39" s="37">
        <v>0</v>
      </c>
      <c r="AX39" s="37">
        <v>0</v>
      </c>
      <c r="AY39" s="37">
        <v>0</v>
      </c>
      <c r="AZ39" s="37">
        <v>0</v>
      </c>
      <c r="BA39" s="37">
        <v>0</v>
      </c>
      <c r="BB39" s="37">
        <v>0</v>
      </c>
      <c r="BC39" s="37">
        <v>0</v>
      </c>
      <c r="BD39" s="37">
        <v>0</v>
      </c>
      <c r="BE39" s="37">
        <v>0</v>
      </c>
      <c r="BF39" s="37">
        <v>0</v>
      </c>
      <c r="BG39" s="37">
        <v>0</v>
      </c>
      <c r="BH39" s="37">
        <v>0</v>
      </c>
      <c r="BI39" s="37">
        <v>0</v>
      </c>
      <c r="BJ39" s="37">
        <v>0</v>
      </c>
      <c r="BK39" s="37">
        <v>0</v>
      </c>
      <c r="BL39" s="37">
        <v>0</v>
      </c>
      <c r="BM39" s="37">
        <v>0</v>
      </c>
      <c r="BN39" s="37">
        <v>0</v>
      </c>
      <c r="BO39" s="37">
        <v>0</v>
      </c>
      <c r="BP39" s="37">
        <v>0</v>
      </c>
      <c r="BR39" s="890" t="s">
        <v>374</v>
      </c>
      <c r="BS39" s="897">
        <f>AM40/13</f>
        <v>0.23076923076923078</v>
      </c>
      <c r="BT39" s="897">
        <f t="shared" ref="BT39:CA39" si="25">AN40/13</f>
        <v>0.30769230769230771</v>
      </c>
      <c r="BU39" s="897">
        <f t="shared" si="25"/>
        <v>0.30769230769230771</v>
      </c>
      <c r="BV39" s="897">
        <f t="shared" si="25"/>
        <v>0.23076923076923078</v>
      </c>
      <c r="BW39" s="897">
        <f t="shared" si="25"/>
        <v>0.23076923076923078</v>
      </c>
      <c r="BX39" s="897">
        <f t="shared" si="25"/>
        <v>0.23076923076923078</v>
      </c>
      <c r="BY39" s="897">
        <f t="shared" si="25"/>
        <v>0.23076923076923078</v>
      </c>
      <c r="BZ39" s="897">
        <f t="shared" si="25"/>
        <v>0.15384615384615385</v>
      </c>
      <c r="CA39" s="897">
        <f t="shared" si="25"/>
        <v>0.30769230769230771</v>
      </c>
      <c r="CB39" s="899">
        <v>0</v>
      </c>
      <c r="CC39" s="899"/>
      <c r="CD39" s="900"/>
    </row>
    <row r="40" spans="1:82" x14ac:dyDescent="0.2">
      <c r="A40" s="791">
        <f t="shared" si="24"/>
        <v>0</v>
      </c>
      <c r="B40" s="804" t="s">
        <v>5</v>
      </c>
      <c r="C40" s="37">
        <v>3</v>
      </c>
      <c r="D40" s="37">
        <v>3</v>
      </c>
      <c r="E40" s="37">
        <v>2</v>
      </c>
      <c r="F40" s="37">
        <v>4</v>
      </c>
      <c r="G40" s="37">
        <v>3</v>
      </c>
      <c r="H40" s="37">
        <v>3</v>
      </c>
      <c r="I40" s="37">
        <v>4</v>
      </c>
      <c r="J40" s="37">
        <v>3</v>
      </c>
      <c r="K40" s="37">
        <v>3</v>
      </c>
      <c r="L40" s="37">
        <v>2</v>
      </c>
      <c r="M40" s="37">
        <v>4</v>
      </c>
      <c r="N40" s="37">
        <v>3</v>
      </c>
      <c r="O40" s="37">
        <v>3</v>
      </c>
      <c r="P40" s="37">
        <v>2</v>
      </c>
      <c r="Q40" s="37">
        <v>2</v>
      </c>
      <c r="R40" s="37">
        <v>4</v>
      </c>
      <c r="S40" s="37">
        <v>3</v>
      </c>
      <c r="T40" s="37">
        <v>3</v>
      </c>
      <c r="U40" s="37">
        <v>2</v>
      </c>
      <c r="V40" s="37">
        <v>2</v>
      </c>
      <c r="W40" s="37">
        <v>2</v>
      </c>
      <c r="X40" s="37">
        <v>3</v>
      </c>
      <c r="Y40" s="37">
        <v>4</v>
      </c>
      <c r="Z40" s="37">
        <v>4</v>
      </c>
      <c r="AA40" s="37">
        <v>3</v>
      </c>
      <c r="AB40" s="37">
        <v>3</v>
      </c>
      <c r="AC40" s="37">
        <v>3</v>
      </c>
      <c r="AD40" s="37">
        <v>3</v>
      </c>
      <c r="AE40" s="37">
        <v>4</v>
      </c>
      <c r="AF40" s="37">
        <v>5</v>
      </c>
      <c r="AG40" s="37">
        <v>5</v>
      </c>
      <c r="AH40" s="37">
        <v>5</v>
      </c>
      <c r="AI40" s="37">
        <v>5</v>
      </c>
      <c r="AJ40" s="37">
        <v>5</v>
      </c>
      <c r="AK40" s="37">
        <v>5</v>
      </c>
      <c r="AL40" s="37">
        <v>4</v>
      </c>
      <c r="AM40" s="37">
        <v>3</v>
      </c>
      <c r="AN40" s="37">
        <v>4</v>
      </c>
      <c r="AO40" s="37">
        <v>4</v>
      </c>
      <c r="AP40" s="37">
        <v>3</v>
      </c>
      <c r="AQ40" s="37">
        <v>3</v>
      </c>
      <c r="AR40" s="37">
        <v>3</v>
      </c>
      <c r="AS40" s="37">
        <v>3</v>
      </c>
      <c r="AT40" s="37">
        <v>2</v>
      </c>
      <c r="AU40" s="37">
        <v>4</v>
      </c>
      <c r="AV40" s="37">
        <v>3</v>
      </c>
      <c r="AW40" s="37">
        <v>4</v>
      </c>
      <c r="AX40" s="37">
        <v>4</v>
      </c>
      <c r="AY40" s="37">
        <v>3</v>
      </c>
      <c r="AZ40" s="37">
        <v>3</v>
      </c>
      <c r="BA40" s="37">
        <v>3</v>
      </c>
      <c r="BB40" s="37">
        <v>3</v>
      </c>
      <c r="BC40" s="37">
        <v>2</v>
      </c>
      <c r="BD40" s="37">
        <v>4</v>
      </c>
      <c r="BE40" s="37">
        <v>2</v>
      </c>
      <c r="BF40" s="37">
        <v>3</v>
      </c>
      <c r="BG40" s="37">
        <v>4</v>
      </c>
      <c r="BH40" s="37">
        <v>4</v>
      </c>
      <c r="BI40" s="37">
        <v>3</v>
      </c>
      <c r="BJ40" s="37">
        <v>3</v>
      </c>
      <c r="BK40" s="37">
        <v>3</v>
      </c>
      <c r="BL40" s="37">
        <v>3</v>
      </c>
      <c r="BM40" s="37">
        <v>2</v>
      </c>
      <c r="BN40" s="37">
        <v>4</v>
      </c>
      <c r="BO40" s="37">
        <v>2</v>
      </c>
      <c r="BP40" s="37">
        <v>2</v>
      </c>
      <c r="BR40" s="890" t="s">
        <v>375</v>
      </c>
      <c r="BS40" s="897">
        <f>AV40/13</f>
        <v>0.23076923076923078</v>
      </c>
      <c r="BT40" s="897">
        <f t="shared" ref="BT40:CB40" si="26">AW40/13</f>
        <v>0.30769230769230771</v>
      </c>
      <c r="BU40" s="897">
        <f t="shared" si="26"/>
        <v>0.30769230769230771</v>
      </c>
      <c r="BV40" s="897">
        <f t="shared" si="26"/>
        <v>0.23076923076923078</v>
      </c>
      <c r="BW40" s="897">
        <f t="shared" si="26"/>
        <v>0.23076923076923078</v>
      </c>
      <c r="BX40" s="897">
        <f t="shared" si="26"/>
        <v>0.23076923076923078</v>
      </c>
      <c r="BY40" s="897">
        <f t="shared" si="26"/>
        <v>0.23076923076923078</v>
      </c>
      <c r="BZ40" s="897">
        <f t="shared" si="26"/>
        <v>0.15384615384615385</v>
      </c>
      <c r="CA40" s="897">
        <f t="shared" si="26"/>
        <v>0.30769230769230771</v>
      </c>
      <c r="CB40" s="897">
        <f t="shared" si="26"/>
        <v>0.15384615384615385</v>
      </c>
      <c r="CC40" s="899">
        <v>0</v>
      </c>
      <c r="CD40" s="900"/>
    </row>
    <row r="41" spans="1:82" ht="17" thickBot="1" x14ac:dyDescent="0.25">
      <c r="A41" s="791">
        <f t="shared" si="24"/>
        <v>21</v>
      </c>
      <c r="B41" s="804" t="s">
        <v>24</v>
      </c>
      <c r="C41" s="37">
        <v>1</v>
      </c>
      <c r="D41" s="37">
        <v>1</v>
      </c>
      <c r="E41" s="37">
        <v>0</v>
      </c>
      <c r="F41" s="37">
        <v>0</v>
      </c>
      <c r="G41" s="37">
        <v>1</v>
      </c>
      <c r="H41" s="37">
        <v>1</v>
      </c>
      <c r="I41" s="37">
        <v>0</v>
      </c>
      <c r="J41" s="37">
        <v>1</v>
      </c>
      <c r="K41" s="37">
        <v>1</v>
      </c>
      <c r="L41" s="37">
        <v>0</v>
      </c>
      <c r="M41" s="37">
        <v>0</v>
      </c>
      <c r="N41" s="37">
        <v>1</v>
      </c>
      <c r="O41" s="37">
        <v>1</v>
      </c>
      <c r="P41" s="37">
        <v>0</v>
      </c>
      <c r="Q41" s="37">
        <v>0</v>
      </c>
      <c r="R41" s="37">
        <v>0</v>
      </c>
      <c r="S41" s="37">
        <v>1</v>
      </c>
      <c r="T41" s="37">
        <v>1</v>
      </c>
      <c r="U41" s="37">
        <v>0</v>
      </c>
      <c r="V41" s="37">
        <v>0</v>
      </c>
      <c r="W41" s="37">
        <v>0</v>
      </c>
      <c r="X41" s="37">
        <v>2</v>
      </c>
      <c r="Y41" s="37">
        <v>2</v>
      </c>
      <c r="Z41" s="37">
        <v>2</v>
      </c>
      <c r="AA41" s="37">
        <v>2</v>
      </c>
      <c r="AB41" s="37">
        <v>2</v>
      </c>
      <c r="AC41" s="37">
        <v>2</v>
      </c>
      <c r="AD41" s="37">
        <v>2</v>
      </c>
      <c r="AE41" s="37">
        <v>2</v>
      </c>
      <c r="AF41" s="37">
        <v>2</v>
      </c>
      <c r="AG41" s="37">
        <v>2</v>
      </c>
      <c r="AH41" s="37">
        <v>2</v>
      </c>
      <c r="AI41" s="37">
        <v>2</v>
      </c>
      <c r="AJ41" s="37">
        <v>2</v>
      </c>
      <c r="AK41" s="37">
        <v>2</v>
      </c>
      <c r="AL41" s="37">
        <v>0</v>
      </c>
      <c r="AM41" s="37">
        <v>2</v>
      </c>
      <c r="AN41" s="37">
        <v>2</v>
      </c>
      <c r="AO41" s="37">
        <v>2</v>
      </c>
      <c r="AP41" s="37">
        <v>2</v>
      </c>
      <c r="AQ41" s="37">
        <v>2</v>
      </c>
      <c r="AR41" s="37">
        <v>2</v>
      </c>
      <c r="AS41" s="37">
        <v>2</v>
      </c>
      <c r="AT41" s="37">
        <v>0</v>
      </c>
      <c r="AU41" s="37">
        <v>0</v>
      </c>
      <c r="AV41" s="37">
        <v>2</v>
      </c>
      <c r="AW41" s="37">
        <v>2</v>
      </c>
      <c r="AX41" s="37">
        <v>2</v>
      </c>
      <c r="AY41" s="37">
        <v>2</v>
      </c>
      <c r="AZ41" s="37">
        <v>2</v>
      </c>
      <c r="BA41" s="37">
        <v>2</v>
      </c>
      <c r="BB41" s="37">
        <v>2</v>
      </c>
      <c r="BC41" s="37">
        <v>0</v>
      </c>
      <c r="BD41" s="37">
        <v>0</v>
      </c>
      <c r="BE41" s="37">
        <v>0</v>
      </c>
      <c r="BF41" s="37">
        <v>2</v>
      </c>
      <c r="BG41" s="37">
        <v>2</v>
      </c>
      <c r="BH41" s="37">
        <v>2</v>
      </c>
      <c r="BI41" s="37">
        <v>2</v>
      </c>
      <c r="BJ41" s="37">
        <v>2</v>
      </c>
      <c r="BK41" s="37">
        <v>2</v>
      </c>
      <c r="BL41" s="37">
        <v>2</v>
      </c>
      <c r="BM41" s="37">
        <v>0</v>
      </c>
      <c r="BN41" s="37">
        <v>0</v>
      </c>
      <c r="BO41" s="37">
        <v>0</v>
      </c>
      <c r="BP41" s="37">
        <v>0</v>
      </c>
      <c r="BR41" s="891" t="s">
        <v>349</v>
      </c>
      <c r="BS41" s="901">
        <f>BF40/13</f>
        <v>0.23076923076923078</v>
      </c>
      <c r="BT41" s="901">
        <f t="shared" ref="BT41:CC41" si="27">BG40/13</f>
        <v>0.30769230769230771</v>
      </c>
      <c r="BU41" s="901">
        <f t="shared" si="27"/>
        <v>0.30769230769230771</v>
      </c>
      <c r="BV41" s="901">
        <f t="shared" si="27"/>
        <v>0.23076923076923078</v>
      </c>
      <c r="BW41" s="901">
        <f t="shared" si="27"/>
        <v>0.23076923076923078</v>
      </c>
      <c r="BX41" s="901">
        <f t="shared" si="27"/>
        <v>0.23076923076923078</v>
      </c>
      <c r="BY41" s="901">
        <f t="shared" si="27"/>
        <v>0.23076923076923078</v>
      </c>
      <c r="BZ41" s="901">
        <f t="shared" si="27"/>
        <v>0.15384615384615385</v>
      </c>
      <c r="CA41" s="901">
        <f t="shared" si="27"/>
        <v>0.30769230769230771</v>
      </c>
      <c r="CB41" s="901">
        <f t="shared" si="27"/>
        <v>0.15384615384615385</v>
      </c>
      <c r="CC41" s="901">
        <f t="shared" si="27"/>
        <v>0.15384615384615385</v>
      </c>
      <c r="CD41" s="902">
        <v>0</v>
      </c>
    </row>
    <row r="42" spans="1:82" ht="17" thickBot="1" x14ac:dyDescent="0.25">
      <c r="A42" s="791">
        <f t="shared" si="24"/>
        <v>66</v>
      </c>
      <c r="B42" s="804" t="s">
        <v>14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M42" s="37">
        <v>0</v>
      </c>
      <c r="AN42" s="37">
        <v>0</v>
      </c>
      <c r="AO42" s="37">
        <v>0</v>
      </c>
      <c r="AP42" s="37">
        <v>0</v>
      </c>
      <c r="AQ42" s="37">
        <v>0</v>
      </c>
      <c r="AR42" s="37">
        <v>0</v>
      </c>
      <c r="AS42" s="37">
        <v>0</v>
      </c>
      <c r="AT42" s="37">
        <v>0</v>
      </c>
      <c r="AU42" s="37">
        <v>0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7">
        <v>0</v>
      </c>
      <c r="BC42" s="37">
        <v>0</v>
      </c>
      <c r="BD42" s="37">
        <v>0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0</v>
      </c>
      <c r="BR42" s="24"/>
      <c r="BS42" s="872"/>
      <c r="BT42" s="872"/>
      <c r="BU42" s="872"/>
      <c r="BV42" s="872"/>
      <c r="BW42" s="872"/>
      <c r="BX42" s="872"/>
      <c r="BY42" s="884"/>
      <c r="BZ42" s="884"/>
    </row>
    <row r="43" spans="1:82" ht="17" thickBot="1" x14ac:dyDescent="0.25">
      <c r="A43" s="791">
        <f t="shared" si="24"/>
        <v>19</v>
      </c>
      <c r="B43" s="804" t="s">
        <v>8</v>
      </c>
      <c r="C43" s="37">
        <v>0</v>
      </c>
      <c r="D43" s="37">
        <v>1</v>
      </c>
      <c r="E43" s="37">
        <v>1</v>
      </c>
      <c r="F43" s="37">
        <v>1</v>
      </c>
      <c r="G43" s="37">
        <v>1</v>
      </c>
      <c r="H43" s="37">
        <v>0</v>
      </c>
      <c r="I43" s="37">
        <v>1</v>
      </c>
      <c r="J43" s="37">
        <v>1</v>
      </c>
      <c r="K43" s="37">
        <v>0</v>
      </c>
      <c r="L43" s="37">
        <v>0</v>
      </c>
      <c r="M43" s="37">
        <v>1</v>
      </c>
      <c r="N43" s="37">
        <v>1</v>
      </c>
      <c r="O43" s="37">
        <v>0</v>
      </c>
      <c r="P43" s="37">
        <v>0</v>
      </c>
      <c r="Q43" s="37">
        <v>0</v>
      </c>
      <c r="R43" s="37">
        <v>1</v>
      </c>
      <c r="S43" s="37">
        <v>1</v>
      </c>
      <c r="T43" s="37">
        <v>1</v>
      </c>
      <c r="U43" s="37">
        <v>1</v>
      </c>
      <c r="V43" s="37">
        <v>1</v>
      </c>
      <c r="W43" s="37">
        <v>1</v>
      </c>
      <c r="X43" s="37">
        <v>1</v>
      </c>
      <c r="Y43" s="37">
        <v>1</v>
      </c>
      <c r="Z43" s="37">
        <v>0</v>
      </c>
      <c r="AA43" s="37">
        <v>0</v>
      </c>
      <c r="AB43" s="37">
        <v>0</v>
      </c>
      <c r="AC43" s="37">
        <v>0</v>
      </c>
      <c r="AD43" s="37">
        <v>1</v>
      </c>
      <c r="AE43" s="37">
        <v>1</v>
      </c>
      <c r="AF43" s="37">
        <v>1</v>
      </c>
      <c r="AG43" s="37">
        <v>1</v>
      </c>
      <c r="AH43" s="37">
        <v>1</v>
      </c>
      <c r="AI43" s="37">
        <v>1</v>
      </c>
      <c r="AJ43" s="37">
        <v>1</v>
      </c>
      <c r="AK43" s="37">
        <v>0</v>
      </c>
      <c r="AL43" s="37">
        <v>1</v>
      </c>
      <c r="AM43" s="37">
        <v>1</v>
      </c>
      <c r="AN43" s="37">
        <v>1</v>
      </c>
      <c r="AO43" s="37">
        <v>0</v>
      </c>
      <c r="AP43" s="37">
        <v>0</v>
      </c>
      <c r="AQ43" s="37">
        <v>0</v>
      </c>
      <c r="AR43" s="37">
        <v>0</v>
      </c>
      <c r="AS43" s="37">
        <v>1</v>
      </c>
      <c r="AT43" s="37">
        <v>0</v>
      </c>
      <c r="AU43" s="37">
        <v>1</v>
      </c>
      <c r="AV43" s="37">
        <v>0</v>
      </c>
      <c r="AW43" s="37">
        <v>0</v>
      </c>
      <c r="AX43" s="37">
        <v>1</v>
      </c>
      <c r="AY43" s="37">
        <v>1</v>
      </c>
      <c r="AZ43" s="37">
        <v>1</v>
      </c>
      <c r="BA43" s="37">
        <v>1</v>
      </c>
      <c r="BB43" s="37">
        <v>1</v>
      </c>
      <c r="BC43" s="37">
        <v>1</v>
      </c>
      <c r="BD43" s="37">
        <v>1</v>
      </c>
      <c r="BE43" s="37">
        <v>1</v>
      </c>
      <c r="BF43" s="37">
        <v>1</v>
      </c>
      <c r="BG43" s="37">
        <v>1</v>
      </c>
      <c r="BH43" s="37">
        <v>1</v>
      </c>
      <c r="BI43" s="37">
        <v>1</v>
      </c>
      <c r="BJ43" s="37">
        <v>1</v>
      </c>
      <c r="BK43" s="37">
        <v>1</v>
      </c>
      <c r="BL43" s="37">
        <v>1</v>
      </c>
      <c r="BM43" s="37">
        <v>1</v>
      </c>
      <c r="BN43" s="37">
        <v>1</v>
      </c>
      <c r="BO43" s="37">
        <v>1</v>
      </c>
      <c r="BP43" s="37">
        <v>1</v>
      </c>
      <c r="BR43" s="859" t="s">
        <v>336</v>
      </c>
      <c r="BS43" s="889" t="s">
        <v>350</v>
      </c>
      <c r="BT43" s="852" t="s">
        <v>368</v>
      </c>
      <c r="BU43" s="852" t="s">
        <v>369</v>
      </c>
      <c r="BV43" s="852" t="s">
        <v>370</v>
      </c>
      <c r="BW43" s="852" t="s">
        <v>371</v>
      </c>
      <c r="BX43" s="852" t="s">
        <v>372</v>
      </c>
      <c r="BY43" s="870" t="s">
        <v>306</v>
      </c>
      <c r="BZ43" s="852" t="s">
        <v>373</v>
      </c>
      <c r="CA43" s="238" t="s">
        <v>308</v>
      </c>
      <c r="CB43" s="238" t="s">
        <v>374</v>
      </c>
      <c r="CC43" s="238" t="s">
        <v>375</v>
      </c>
      <c r="CD43" s="25" t="s">
        <v>349</v>
      </c>
    </row>
    <row r="44" spans="1:82" x14ac:dyDescent="0.2">
      <c r="A44" s="791">
        <f t="shared" si="24"/>
        <v>55</v>
      </c>
      <c r="B44" s="961" t="s">
        <v>451</v>
      </c>
      <c r="C44" s="37">
        <v>4</v>
      </c>
      <c r="D44" s="37">
        <v>4</v>
      </c>
      <c r="E44" s="37">
        <v>0</v>
      </c>
      <c r="F44" s="37">
        <v>4</v>
      </c>
      <c r="G44" s="37">
        <v>0</v>
      </c>
      <c r="H44" s="37">
        <v>0</v>
      </c>
      <c r="I44" s="37">
        <v>4</v>
      </c>
      <c r="J44" s="37">
        <v>0</v>
      </c>
      <c r="K44" s="37">
        <v>0</v>
      </c>
      <c r="L44" s="37">
        <v>0</v>
      </c>
      <c r="M44" s="37">
        <v>4</v>
      </c>
      <c r="N44" s="37">
        <v>0</v>
      </c>
      <c r="O44" s="37">
        <v>0</v>
      </c>
      <c r="P44" s="37">
        <v>0</v>
      </c>
      <c r="Q44" s="37">
        <v>0</v>
      </c>
      <c r="R44" s="37">
        <v>4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4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>
        <v>0</v>
      </c>
      <c r="AE44" s="37">
        <v>4</v>
      </c>
      <c r="AF44" s="37">
        <v>0</v>
      </c>
      <c r="AG44" s="37">
        <v>0</v>
      </c>
      <c r="AH44" s="37">
        <v>0</v>
      </c>
      <c r="AI44" s="37">
        <v>0</v>
      </c>
      <c r="AJ44" s="37">
        <v>0</v>
      </c>
      <c r="AK44" s="37">
        <v>0</v>
      </c>
      <c r="AL44" s="37">
        <v>0</v>
      </c>
      <c r="AM44" s="37">
        <v>4</v>
      </c>
      <c r="AN44" s="37">
        <v>0</v>
      </c>
      <c r="AO44" s="37">
        <v>0</v>
      </c>
      <c r="AP44" s="37">
        <v>0</v>
      </c>
      <c r="AQ44" s="37">
        <v>0</v>
      </c>
      <c r="AR44" s="37">
        <v>0</v>
      </c>
      <c r="AS44" s="37">
        <v>0</v>
      </c>
      <c r="AT44" s="37">
        <v>0</v>
      </c>
      <c r="AU44" s="37">
        <v>0</v>
      </c>
      <c r="AV44" s="37">
        <v>4</v>
      </c>
      <c r="AW44" s="37">
        <v>0</v>
      </c>
      <c r="AX44" s="37">
        <v>0</v>
      </c>
      <c r="AY44" s="37">
        <v>0</v>
      </c>
      <c r="AZ44" s="37">
        <v>0</v>
      </c>
      <c r="BA44" s="37">
        <v>0</v>
      </c>
      <c r="BB44" s="37">
        <v>0</v>
      </c>
      <c r="BC44" s="37">
        <v>0</v>
      </c>
      <c r="BD44" s="37">
        <v>0</v>
      </c>
      <c r="BE44" s="37">
        <v>0</v>
      </c>
      <c r="BF44" s="37">
        <v>4</v>
      </c>
      <c r="BG44" s="37">
        <v>0</v>
      </c>
      <c r="BH44" s="37">
        <v>0</v>
      </c>
      <c r="BI44" s="37">
        <v>0</v>
      </c>
      <c r="BJ44" s="37">
        <v>0</v>
      </c>
      <c r="BK44" s="37">
        <v>0</v>
      </c>
      <c r="BL44" s="37">
        <v>0</v>
      </c>
      <c r="BM44" s="37">
        <v>0</v>
      </c>
      <c r="BN44" s="37">
        <v>0</v>
      </c>
      <c r="BO44" s="37">
        <v>0</v>
      </c>
      <c r="BP44" s="37">
        <v>0</v>
      </c>
      <c r="BR44" s="890" t="s">
        <v>350</v>
      </c>
      <c r="BS44" s="892">
        <v>0</v>
      </c>
      <c r="BT44" s="893"/>
      <c r="BU44" s="893"/>
      <c r="BV44" s="893"/>
      <c r="BW44" s="893"/>
      <c r="BX44" s="894"/>
      <c r="BY44" s="895"/>
      <c r="BZ44" s="895"/>
      <c r="CA44" s="895"/>
      <c r="CB44" s="895"/>
      <c r="CC44" s="895"/>
      <c r="CD44" s="896"/>
    </row>
    <row r="45" spans="1:82" x14ac:dyDescent="0.2"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R45" s="890" t="s">
        <v>368</v>
      </c>
      <c r="BS45" s="897">
        <f>C41/5</f>
        <v>0.2</v>
      </c>
      <c r="BT45" s="898">
        <v>0</v>
      </c>
      <c r="BU45" s="898"/>
      <c r="BV45" s="898"/>
      <c r="BW45" s="898"/>
      <c r="BX45" s="898"/>
      <c r="BY45" s="899"/>
      <c r="BZ45" s="899"/>
      <c r="CA45" s="899"/>
      <c r="CB45" s="899"/>
      <c r="CC45" s="899"/>
      <c r="CD45" s="900"/>
    </row>
    <row r="46" spans="1:82" x14ac:dyDescent="0.2"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R46" s="890" t="s">
        <v>369</v>
      </c>
      <c r="BS46" s="897">
        <f>D41/5</f>
        <v>0.2</v>
      </c>
      <c r="BT46" s="904">
        <f>E41/5</f>
        <v>0</v>
      </c>
      <c r="BU46" s="898">
        <v>0</v>
      </c>
      <c r="BV46" s="898"/>
      <c r="BW46" s="898"/>
      <c r="BX46" s="898"/>
      <c r="BY46" s="899"/>
      <c r="BZ46" s="899"/>
      <c r="CA46" s="899"/>
      <c r="CB46" s="899"/>
      <c r="CC46" s="899"/>
      <c r="CD46" s="900"/>
    </row>
    <row r="47" spans="1:82" x14ac:dyDescent="0.2"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R47" s="890" t="s">
        <v>370</v>
      </c>
      <c r="BS47" s="906">
        <f>F41/5</f>
        <v>0</v>
      </c>
      <c r="BT47" s="898">
        <f t="shared" ref="BT47:BU47" si="28">G41/5</f>
        <v>0.2</v>
      </c>
      <c r="BU47" s="898">
        <f t="shared" si="28"/>
        <v>0.2</v>
      </c>
      <c r="BV47" s="898">
        <v>0</v>
      </c>
      <c r="BW47" s="898"/>
      <c r="BX47" s="898"/>
      <c r="BY47" s="899"/>
      <c r="BZ47" s="899"/>
      <c r="CA47" s="899"/>
      <c r="CB47" s="899"/>
      <c r="CC47" s="899"/>
      <c r="CD47" s="900"/>
    </row>
    <row r="48" spans="1:82" x14ac:dyDescent="0.2"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R48" s="890" t="s">
        <v>371</v>
      </c>
      <c r="BS48" s="906">
        <f>I41/5</f>
        <v>0</v>
      </c>
      <c r="BT48" s="898">
        <f t="shared" ref="BT48:BV48" si="29">J41/5</f>
        <v>0.2</v>
      </c>
      <c r="BU48" s="898">
        <f t="shared" si="29"/>
        <v>0.2</v>
      </c>
      <c r="BV48" s="904">
        <f t="shared" si="29"/>
        <v>0</v>
      </c>
      <c r="BW48" s="898">
        <v>0</v>
      </c>
      <c r="BX48" s="898"/>
      <c r="BY48" s="899"/>
      <c r="BZ48" s="899"/>
      <c r="CA48" s="899"/>
      <c r="CB48" s="899"/>
      <c r="CC48" s="899"/>
      <c r="CD48" s="900"/>
    </row>
    <row r="49" spans="3:82" x14ac:dyDescent="0.2"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R49" s="890" t="s">
        <v>372</v>
      </c>
      <c r="BS49" s="906">
        <f>M41/5</f>
        <v>0</v>
      </c>
      <c r="BT49" s="898">
        <f t="shared" ref="BT49:BW49" si="30">N41/5</f>
        <v>0.2</v>
      </c>
      <c r="BU49" s="898">
        <f t="shared" si="30"/>
        <v>0.2</v>
      </c>
      <c r="BV49" s="904">
        <f t="shared" si="30"/>
        <v>0</v>
      </c>
      <c r="BW49" s="904">
        <f t="shared" si="30"/>
        <v>0</v>
      </c>
      <c r="BX49" s="898">
        <v>0</v>
      </c>
      <c r="BY49" s="899"/>
      <c r="BZ49" s="899"/>
      <c r="CA49" s="899"/>
      <c r="CB49" s="899"/>
      <c r="CC49" s="899"/>
      <c r="CD49" s="900"/>
    </row>
    <row r="50" spans="3:82" x14ac:dyDescent="0.2"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R50" s="890" t="s">
        <v>306</v>
      </c>
      <c r="BS50" s="906">
        <f>R41/5</f>
        <v>0</v>
      </c>
      <c r="BT50" s="898">
        <f t="shared" ref="BT50:BX50" si="31">S41/5</f>
        <v>0.2</v>
      </c>
      <c r="BU50" s="898">
        <f t="shared" si="31"/>
        <v>0.2</v>
      </c>
      <c r="BV50" s="904">
        <f t="shared" si="31"/>
        <v>0</v>
      </c>
      <c r="BW50" s="904">
        <f t="shared" si="31"/>
        <v>0</v>
      </c>
      <c r="BX50" s="904">
        <f t="shared" si="31"/>
        <v>0</v>
      </c>
      <c r="BY50" s="899">
        <v>0</v>
      </c>
      <c r="BZ50" s="899"/>
      <c r="CA50" s="899"/>
      <c r="CB50" s="899"/>
      <c r="CC50" s="899"/>
      <c r="CD50" s="900"/>
    </row>
    <row r="51" spans="3:82" x14ac:dyDescent="0.2"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R51" s="890" t="s">
        <v>373</v>
      </c>
      <c r="BS51" s="897">
        <f>X41/5</f>
        <v>0.4</v>
      </c>
      <c r="BT51" s="898">
        <f t="shared" ref="BT51:BX51" si="32">Y41/5</f>
        <v>0.4</v>
      </c>
      <c r="BU51" s="898">
        <f t="shared" si="32"/>
        <v>0.4</v>
      </c>
      <c r="BV51" s="898">
        <f t="shared" si="32"/>
        <v>0.4</v>
      </c>
      <c r="BW51" s="898">
        <f t="shared" si="32"/>
        <v>0.4</v>
      </c>
      <c r="BX51" s="898">
        <f t="shared" si="32"/>
        <v>0.4</v>
      </c>
      <c r="BY51" s="898">
        <f>AD41/5</f>
        <v>0.4</v>
      </c>
      <c r="BZ51" s="899">
        <v>0</v>
      </c>
      <c r="CA51" s="899"/>
      <c r="CB51" s="899"/>
      <c r="CC51" s="899"/>
      <c r="CD51" s="900"/>
    </row>
    <row r="52" spans="3:82" x14ac:dyDescent="0.2"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R52" s="890" t="s">
        <v>308</v>
      </c>
      <c r="BS52" s="897">
        <f>AE41/5</f>
        <v>0.4</v>
      </c>
      <c r="BT52" s="898">
        <f t="shared" ref="BT52:BZ52" si="33">AF41/5</f>
        <v>0.4</v>
      </c>
      <c r="BU52" s="898">
        <f t="shared" si="33"/>
        <v>0.4</v>
      </c>
      <c r="BV52" s="898">
        <f t="shared" si="33"/>
        <v>0.4</v>
      </c>
      <c r="BW52" s="898">
        <f t="shared" si="33"/>
        <v>0.4</v>
      </c>
      <c r="BX52" s="898">
        <f t="shared" si="33"/>
        <v>0.4</v>
      </c>
      <c r="BY52" s="898">
        <f t="shared" si="33"/>
        <v>0.4</v>
      </c>
      <c r="BZ52" s="904">
        <f t="shared" si="33"/>
        <v>0</v>
      </c>
      <c r="CA52" s="899">
        <v>0</v>
      </c>
      <c r="CB52" s="899"/>
      <c r="CC52" s="899"/>
      <c r="CD52" s="900"/>
    </row>
    <row r="53" spans="3:82" x14ac:dyDescent="0.2"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R53" s="890" t="s">
        <v>374</v>
      </c>
      <c r="BS53" s="897">
        <f>AM41/5</f>
        <v>0.4</v>
      </c>
      <c r="BT53" s="898">
        <f t="shared" ref="BT53:BZ53" si="34">AN41/5</f>
        <v>0.4</v>
      </c>
      <c r="BU53" s="898">
        <f t="shared" si="34"/>
        <v>0.4</v>
      </c>
      <c r="BV53" s="898">
        <f t="shared" si="34"/>
        <v>0.4</v>
      </c>
      <c r="BW53" s="898">
        <f t="shared" si="34"/>
        <v>0.4</v>
      </c>
      <c r="BX53" s="898">
        <f t="shared" si="34"/>
        <v>0.4</v>
      </c>
      <c r="BY53" s="898">
        <f t="shared" si="34"/>
        <v>0.4</v>
      </c>
      <c r="BZ53" s="904">
        <f t="shared" si="34"/>
        <v>0</v>
      </c>
      <c r="CA53" s="904">
        <f>AU41/5</f>
        <v>0</v>
      </c>
      <c r="CB53" s="899">
        <v>0</v>
      </c>
      <c r="CC53" s="899"/>
      <c r="CD53" s="900"/>
    </row>
    <row r="54" spans="3:82" x14ac:dyDescent="0.2"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R54" s="890" t="s">
        <v>375</v>
      </c>
      <c r="BS54" s="897">
        <f>AV41/5</f>
        <v>0.4</v>
      </c>
      <c r="BT54" s="898">
        <f t="shared" ref="BT54:CB54" si="35">AW41/5</f>
        <v>0.4</v>
      </c>
      <c r="BU54" s="898">
        <f t="shared" si="35"/>
        <v>0.4</v>
      </c>
      <c r="BV54" s="898">
        <f t="shared" si="35"/>
        <v>0.4</v>
      </c>
      <c r="BW54" s="898">
        <f t="shared" si="35"/>
        <v>0.4</v>
      </c>
      <c r="BX54" s="898">
        <f t="shared" si="35"/>
        <v>0.4</v>
      </c>
      <c r="BY54" s="898">
        <f t="shared" si="35"/>
        <v>0.4</v>
      </c>
      <c r="BZ54" s="904">
        <f t="shared" si="35"/>
        <v>0</v>
      </c>
      <c r="CA54" s="904">
        <f t="shared" si="35"/>
        <v>0</v>
      </c>
      <c r="CB54" s="904">
        <f t="shared" si="35"/>
        <v>0</v>
      </c>
      <c r="CC54" s="899">
        <v>0</v>
      </c>
      <c r="CD54" s="900"/>
    </row>
    <row r="55" spans="3:82" ht="17" thickBot="1" x14ac:dyDescent="0.25"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R55" s="891" t="s">
        <v>349</v>
      </c>
      <c r="BS55" s="901">
        <f>BF41/5</f>
        <v>0.4</v>
      </c>
      <c r="BT55" s="903">
        <f t="shared" ref="BT55:CC55" si="36">BG41/5</f>
        <v>0.4</v>
      </c>
      <c r="BU55" s="903">
        <f t="shared" si="36"/>
        <v>0.4</v>
      </c>
      <c r="BV55" s="903">
        <f t="shared" si="36"/>
        <v>0.4</v>
      </c>
      <c r="BW55" s="903">
        <f t="shared" si="36"/>
        <v>0.4</v>
      </c>
      <c r="BX55" s="903">
        <f t="shared" si="36"/>
        <v>0.4</v>
      </c>
      <c r="BY55" s="903">
        <f t="shared" si="36"/>
        <v>0.4</v>
      </c>
      <c r="BZ55" s="905">
        <f t="shared" si="36"/>
        <v>0</v>
      </c>
      <c r="CA55" s="905">
        <f t="shared" si="36"/>
        <v>0</v>
      </c>
      <c r="CB55" s="905">
        <f t="shared" si="36"/>
        <v>0</v>
      </c>
      <c r="CC55" s="905">
        <f t="shared" si="36"/>
        <v>0</v>
      </c>
      <c r="CD55" s="902">
        <v>0</v>
      </c>
    </row>
    <row r="56" spans="3:82" ht="17" thickBot="1" x14ac:dyDescent="0.25"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R56" s="24"/>
      <c r="BS56" s="872"/>
      <c r="BT56" s="872"/>
      <c r="BU56" s="872"/>
      <c r="BV56" s="872"/>
      <c r="BW56" s="872"/>
      <c r="BX56" s="872"/>
      <c r="BY56" s="884"/>
      <c r="BZ56" s="884"/>
    </row>
    <row r="57" spans="3:82" ht="17" thickBot="1" x14ac:dyDescent="0.25"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R57" s="861" t="s">
        <v>334</v>
      </c>
      <c r="BS57" s="889" t="s">
        <v>350</v>
      </c>
      <c r="BT57" s="852" t="s">
        <v>368</v>
      </c>
      <c r="BU57" s="852" t="s">
        <v>369</v>
      </c>
      <c r="BV57" s="852" t="s">
        <v>370</v>
      </c>
      <c r="BW57" s="852" t="s">
        <v>371</v>
      </c>
      <c r="BX57" s="852" t="s">
        <v>372</v>
      </c>
      <c r="BY57" s="870" t="s">
        <v>306</v>
      </c>
      <c r="BZ57" s="852" t="s">
        <v>373</v>
      </c>
      <c r="CA57" s="238" t="s">
        <v>308</v>
      </c>
      <c r="CB57" s="238" t="s">
        <v>374</v>
      </c>
      <c r="CC57" s="238" t="s">
        <v>375</v>
      </c>
      <c r="CD57" s="25" t="s">
        <v>349</v>
      </c>
    </row>
    <row r="58" spans="3:82" x14ac:dyDescent="0.2"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R58" s="890" t="s">
        <v>350</v>
      </c>
      <c r="BS58" s="892">
        <v>0</v>
      </c>
      <c r="BT58" s="893"/>
      <c r="BU58" s="893"/>
      <c r="BV58" s="893"/>
      <c r="BW58" s="893"/>
      <c r="BX58" s="894"/>
      <c r="BY58" s="895"/>
      <c r="BZ58" s="895"/>
      <c r="CA58" s="895"/>
      <c r="CB58" s="895"/>
      <c r="CC58" s="895"/>
      <c r="CD58" s="896"/>
    </row>
    <row r="59" spans="3:82" x14ac:dyDescent="0.2"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R59" s="890" t="s">
        <v>368</v>
      </c>
      <c r="BS59" s="897">
        <f>C42/2</f>
        <v>0</v>
      </c>
      <c r="BT59" s="898">
        <v>0</v>
      </c>
      <c r="BU59" s="898"/>
      <c r="BV59" s="898"/>
      <c r="BW59" s="898"/>
      <c r="BX59" s="898"/>
      <c r="BY59" s="899"/>
      <c r="BZ59" s="899"/>
      <c r="CA59" s="899"/>
      <c r="CB59" s="899"/>
      <c r="CC59" s="899"/>
      <c r="CD59" s="900"/>
    </row>
    <row r="60" spans="3:82" x14ac:dyDescent="0.2"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R60" s="890" t="s">
        <v>369</v>
      </c>
      <c r="BS60" s="897">
        <f>D42/2</f>
        <v>0</v>
      </c>
      <c r="BT60" s="898">
        <f>E42/2</f>
        <v>0</v>
      </c>
      <c r="BU60" s="898">
        <v>0</v>
      </c>
      <c r="BV60" s="898"/>
      <c r="BW60" s="898"/>
      <c r="BX60" s="898"/>
      <c r="BY60" s="899"/>
      <c r="BZ60" s="899"/>
      <c r="CA60" s="899"/>
      <c r="CB60" s="899"/>
      <c r="CC60" s="899"/>
      <c r="CD60" s="900"/>
    </row>
    <row r="61" spans="3:82" x14ac:dyDescent="0.2"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R61" s="890" t="s">
        <v>370</v>
      </c>
      <c r="BS61" s="897">
        <f>F42/2</f>
        <v>0</v>
      </c>
      <c r="BT61" s="898">
        <f t="shared" ref="BT61:BU61" si="37">G42/2</f>
        <v>0</v>
      </c>
      <c r="BU61" s="898">
        <f t="shared" si="37"/>
        <v>0</v>
      </c>
      <c r="BV61" s="898">
        <v>0</v>
      </c>
      <c r="BW61" s="898"/>
      <c r="BX61" s="898"/>
      <c r="BY61" s="899"/>
      <c r="BZ61" s="899"/>
      <c r="CA61" s="899"/>
      <c r="CB61" s="899"/>
      <c r="CC61" s="899"/>
      <c r="CD61" s="900"/>
    </row>
    <row r="62" spans="3:82" x14ac:dyDescent="0.2"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R62" s="890" t="s">
        <v>371</v>
      </c>
      <c r="BS62" s="897">
        <f>I42/2</f>
        <v>0</v>
      </c>
      <c r="BT62" s="898">
        <f t="shared" ref="BT62:BV62" si="38">J42/2</f>
        <v>0</v>
      </c>
      <c r="BU62" s="898">
        <f t="shared" si="38"/>
        <v>0</v>
      </c>
      <c r="BV62" s="898">
        <f t="shared" si="38"/>
        <v>0</v>
      </c>
      <c r="BW62" s="898">
        <v>0</v>
      </c>
      <c r="BX62" s="898"/>
      <c r="BY62" s="899"/>
      <c r="BZ62" s="899"/>
      <c r="CA62" s="899"/>
      <c r="CB62" s="899"/>
      <c r="CC62" s="899"/>
      <c r="CD62" s="900"/>
    </row>
    <row r="63" spans="3:82" x14ac:dyDescent="0.2"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R63" s="890" t="s">
        <v>372</v>
      </c>
      <c r="BS63" s="897">
        <f>M42/2</f>
        <v>0</v>
      </c>
      <c r="BT63" s="898">
        <f t="shared" ref="BT63:BW63" si="39">N42/2</f>
        <v>0</v>
      </c>
      <c r="BU63" s="898">
        <f t="shared" si="39"/>
        <v>0</v>
      </c>
      <c r="BV63" s="898">
        <f t="shared" si="39"/>
        <v>0</v>
      </c>
      <c r="BW63" s="898">
        <f t="shared" si="39"/>
        <v>0</v>
      </c>
      <c r="BX63" s="898">
        <v>0</v>
      </c>
      <c r="BY63" s="899"/>
      <c r="BZ63" s="899"/>
      <c r="CA63" s="899"/>
      <c r="CB63" s="899"/>
      <c r="CC63" s="899"/>
      <c r="CD63" s="900"/>
    </row>
    <row r="64" spans="3:82" x14ac:dyDescent="0.2"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R64" s="890" t="s">
        <v>306</v>
      </c>
      <c r="BS64" s="897">
        <f>R42/2</f>
        <v>0</v>
      </c>
      <c r="BT64" s="898">
        <f t="shared" ref="BT64:BX64" si="40">S42/2</f>
        <v>0</v>
      </c>
      <c r="BU64" s="898">
        <f t="shared" si="40"/>
        <v>0</v>
      </c>
      <c r="BV64" s="898">
        <f t="shared" si="40"/>
        <v>0</v>
      </c>
      <c r="BW64" s="898">
        <f t="shared" si="40"/>
        <v>0</v>
      </c>
      <c r="BX64" s="898">
        <f t="shared" si="40"/>
        <v>0</v>
      </c>
      <c r="BY64" s="899">
        <v>0</v>
      </c>
      <c r="BZ64" s="899"/>
      <c r="CA64" s="899"/>
      <c r="CB64" s="899"/>
      <c r="CC64" s="899"/>
      <c r="CD64" s="900"/>
    </row>
    <row r="65" spans="70:82" x14ac:dyDescent="0.2">
      <c r="BR65" s="890" t="s">
        <v>373</v>
      </c>
      <c r="BS65" s="897">
        <f>X42/2</f>
        <v>0</v>
      </c>
      <c r="BT65" s="898">
        <f t="shared" ref="BT65:BY65" si="41">Y42/2</f>
        <v>0</v>
      </c>
      <c r="BU65" s="898">
        <f t="shared" si="41"/>
        <v>0</v>
      </c>
      <c r="BV65" s="898">
        <f t="shared" si="41"/>
        <v>0</v>
      </c>
      <c r="BW65" s="898">
        <f t="shared" si="41"/>
        <v>0</v>
      </c>
      <c r="BX65" s="898">
        <f t="shared" si="41"/>
        <v>0</v>
      </c>
      <c r="BY65" s="898">
        <f t="shared" si="41"/>
        <v>0</v>
      </c>
      <c r="BZ65" s="899">
        <v>0</v>
      </c>
      <c r="CA65" s="899"/>
      <c r="CB65" s="899"/>
      <c r="CC65" s="899"/>
      <c r="CD65" s="900"/>
    </row>
    <row r="66" spans="70:82" x14ac:dyDescent="0.2">
      <c r="BR66" s="890" t="s">
        <v>308</v>
      </c>
      <c r="BS66" s="897">
        <f>AE42/2</f>
        <v>0</v>
      </c>
      <c r="BT66" s="898">
        <f t="shared" ref="BT66:BZ66" si="42">AF42/2</f>
        <v>0</v>
      </c>
      <c r="BU66" s="898">
        <f t="shared" si="42"/>
        <v>0</v>
      </c>
      <c r="BV66" s="898">
        <f t="shared" si="42"/>
        <v>0</v>
      </c>
      <c r="BW66" s="898">
        <f t="shared" si="42"/>
        <v>0</v>
      </c>
      <c r="BX66" s="898">
        <f t="shared" si="42"/>
        <v>0</v>
      </c>
      <c r="BY66" s="898">
        <f t="shared" si="42"/>
        <v>0</v>
      </c>
      <c r="BZ66" s="898">
        <f t="shared" si="42"/>
        <v>0</v>
      </c>
      <c r="CA66" s="899">
        <v>0</v>
      </c>
      <c r="CB66" s="899"/>
      <c r="CC66" s="899"/>
      <c r="CD66" s="900"/>
    </row>
    <row r="67" spans="70:82" x14ac:dyDescent="0.2">
      <c r="BR67" s="890" t="s">
        <v>374</v>
      </c>
      <c r="BS67" s="897">
        <f>AM42/2</f>
        <v>0</v>
      </c>
      <c r="BT67" s="898">
        <f t="shared" ref="BT67:CA67" si="43">AN42/2</f>
        <v>0</v>
      </c>
      <c r="BU67" s="898">
        <f t="shared" si="43"/>
        <v>0</v>
      </c>
      <c r="BV67" s="898">
        <f t="shared" si="43"/>
        <v>0</v>
      </c>
      <c r="BW67" s="898">
        <f t="shared" si="43"/>
        <v>0</v>
      </c>
      <c r="BX67" s="898">
        <f t="shared" si="43"/>
        <v>0</v>
      </c>
      <c r="BY67" s="898">
        <f t="shared" si="43"/>
        <v>0</v>
      </c>
      <c r="BZ67" s="898">
        <f t="shared" si="43"/>
        <v>0</v>
      </c>
      <c r="CA67" s="898">
        <f t="shared" si="43"/>
        <v>0</v>
      </c>
      <c r="CB67" s="899">
        <v>0</v>
      </c>
      <c r="CC67" s="899"/>
      <c r="CD67" s="900"/>
    </row>
    <row r="68" spans="70:82" x14ac:dyDescent="0.2">
      <c r="BR68" s="890" t="s">
        <v>375</v>
      </c>
      <c r="BS68" s="897">
        <f>AV42/2</f>
        <v>0</v>
      </c>
      <c r="BT68" s="898">
        <f t="shared" ref="BT68:CB68" si="44">AW42/2</f>
        <v>0</v>
      </c>
      <c r="BU68" s="898">
        <f t="shared" si="44"/>
        <v>0</v>
      </c>
      <c r="BV68" s="898">
        <f t="shared" si="44"/>
        <v>0</v>
      </c>
      <c r="BW68" s="898">
        <f t="shared" si="44"/>
        <v>0</v>
      </c>
      <c r="BX68" s="898">
        <f t="shared" si="44"/>
        <v>0</v>
      </c>
      <c r="BY68" s="898">
        <f t="shared" si="44"/>
        <v>0</v>
      </c>
      <c r="BZ68" s="898">
        <f t="shared" si="44"/>
        <v>0</v>
      </c>
      <c r="CA68" s="898">
        <f t="shared" si="44"/>
        <v>0</v>
      </c>
      <c r="CB68" s="898">
        <f t="shared" si="44"/>
        <v>0</v>
      </c>
      <c r="CC68" s="899">
        <v>0</v>
      </c>
      <c r="CD68" s="900"/>
    </row>
    <row r="69" spans="70:82" ht="17" thickBot="1" x14ac:dyDescent="0.25">
      <c r="BR69" s="891" t="s">
        <v>349</v>
      </c>
      <c r="BS69" s="901">
        <f>BF42/2</f>
        <v>0</v>
      </c>
      <c r="BT69" s="903">
        <f t="shared" ref="BT69:CC69" si="45">BG42/2</f>
        <v>0</v>
      </c>
      <c r="BU69" s="903">
        <f t="shared" si="45"/>
        <v>0</v>
      </c>
      <c r="BV69" s="903">
        <f t="shared" si="45"/>
        <v>0</v>
      </c>
      <c r="BW69" s="903">
        <f t="shared" si="45"/>
        <v>0</v>
      </c>
      <c r="BX69" s="903">
        <f t="shared" si="45"/>
        <v>0</v>
      </c>
      <c r="BY69" s="903">
        <f t="shared" si="45"/>
        <v>0</v>
      </c>
      <c r="BZ69" s="903">
        <f t="shared" si="45"/>
        <v>0</v>
      </c>
      <c r="CA69" s="903">
        <f t="shared" si="45"/>
        <v>0</v>
      </c>
      <c r="CB69" s="903">
        <f t="shared" si="45"/>
        <v>0</v>
      </c>
      <c r="CC69" s="903">
        <f t="shared" si="45"/>
        <v>0</v>
      </c>
      <c r="CD69" s="902">
        <v>0</v>
      </c>
    </row>
    <row r="70" spans="70:82" ht="17" thickBot="1" x14ac:dyDescent="0.25">
      <c r="BR70" s="24"/>
      <c r="BS70" s="872"/>
      <c r="BT70" s="872"/>
      <c r="BU70" s="872"/>
      <c r="BV70" s="872"/>
      <c r="BW70" s="872"/>
      <c r="BX70" s="872"/>
      <c r="BY70" s="884"/>
      <c r="BZ70" s="884"/>
    </row>
    <row r="71" spans="70:82" ht="17" thickBot="1" x14ac:dyDescent="0.25">
      <c r="BR71" s="859" t="s">
        <v>338</v>
      </c>
      <c r="BS71" s="889" t="s">
        <v>350</v>
      </c>
      <c r="BT71" s="852" t="s">
        <v>368</v>
      </c>
      <c r="BU71" s="852" t="s">
        <v>369</v>
      </c>
      <c r="BV71" s="852" t="s">
        <v>370</v>
      </c>
      <c r="BW71" s="852" t="s">
        <v>371</v>
      </c>
      <c r="BX71" s="852" t="s">
        <v>372</v>
      </c>
      <c r="BY71" s="870" t="s">
        <v>306</v>
      </c>
      <c r="BZ71" s="852" t="s">
        <v>373</v>
      </c>
      <c r="CA71" s="238" t="s">
        <v>308</v>
      </c>
      <c r="CB71" s="238" t="s">
        <v>374</v>
      </c>
      <c r="CC71" s="238" t="s">
        <v>375</v>
      </c>
      <c r="CD71" s="25" t="s">
        <v>349</v>
      </c>
    </row>
    <row r="72" spans="70:82" x14ac:dyDescent="0.2">
      <c r="BR72" s="890" t="s">
        <v>350</v>
      </c>
      <c r="BS72" s="892">
        <v>0</v>
      </c>
      <c r="BT72" s="893"/>
      <c r="BU72" s="893"/>
      <c r="BV72" s="893"/>
      <c r="BW72" s="893"/>
      <c r="BX72" s="894"/>
      <c r="BY72" s="895"/>
      <c r="BZ72" s="895"/>
      <c r="CA72" s="895"/>
      <c r="CB72" s="895"/>
      <c r="CC72" s="895"/>
      <c r="CD72" s="896"/>
    </row>
    <row r="73" spans="70:82" x14ac:dyDescent="0.2">
      <c r="BR73" s="890" t="s">
        <v>368</v>
      </c>
      <c r="BS73" s="906">
        <f>C43/5</f>
        <v>0</v>
      </c>
      <c r="BT73" s="898">
        <v>0</v>
      </c>
      <c r="BU73" s="898"/>
      <c r="BV73" s="898"/>
      <c r="BW73" s="898"/>
      <c r="BX73" s="898"/>
      <c r="BY73" s="899"/>
      <c r="BZ73" s="899"/>
      <c r="CA73" s="899"/>
      <c r="CB73" s="899"/>
      <c r="CC73" s="899"/>
      <c r="CD73" s="900"/>
    </row>
    <row r="74" spans="70:82" x14ac:dyDescent="0.2">
      <c r="BR74" s="890" t="s">
        <v>369</v>
      </c>
      <c r="BS74" s="897">
        <f>D43/5</f>
        <v>0.2</v>
      </c>
      <c r="BT74" s="898">
        <f>E43/5</f>
        <v>0.2</v>
      </c>
      <c r="BU74" s="898">
        <v>0</v>
      </c>
      <c r="BV74" s="898"/>
      <c r="BW74" s="898"/>
      <c r="BX74" s="898"/>
      <c r="BY74" s="899"/>
      <c r="BZ74" s="899"/>
      <c r="CA74" s="899"/>
      <c r="CB74" s="899"/>
      <c r="CC74" s="899"/>
      <c r="CD74" s="900"/>
    </row>
    <row r="75" spans="70:82" x14ac:dyDescent="0.2">
      <c r="BR75" s="890" t="s">
        <v>370</v>
      </c>
      <c r="BS75" s="897">
        <f>F43/5</f>
        <v>0.2</v>
      </c>
      <c r="BT75" s="898">
        <f t="shared" ref="BT75:BU75" si="46">G43/5</f>
        <v>0.2</v>
      </c>
      <c r="BU75" s="904">
        <f t="shared" si="46"/>
        <v>0</v>
      </c>
      <c r="BV75" s="898">
        <v>0</v>
      </c>
      <c r="BW75" s="898"/>
      <c r="BX75" s="898"/>
      <c r="BY75" s="899"/>
      <c r="BZ75" s="899"/>
      <c r="CA75" s="899"/>
      <c r="CB75" s="899"/>
      <c r="CC75" s="899"/>
      <c r="CD75" s="900"/>
    </row>
    <row r="76" spans="70:82" x14ac:dyDescent="0.2">
      <c r="BR76" s="890" t="s">
        <v>371</v>
      </c>
      <c r="BS76" s="897">
        <f>I43/5</f>
        <v>0.2</v>
      </c>
      <c r="BT76" s="898">
        <f t="shared" ref="BT76:BV76" si="47">J43/5</f>
        <v>0.2</v>
      </c>
      <c r="BU76" s="904">
        <f t="shared" si="47"/>
        <v>0</v>
      </c>
      <c r="BV76" s="904">
        <f t="shared" si="47"/>
        <v>0</v>
      </c>
      <c r="BW76" s="898">
        <v>0</v>
      </c>
      <c r="BX76" s="898"/>
      <c r="BY76" s="899"/>
      <c r="BZ76" s="899"/>
      <c r="CA76" s="899"/>
      <c r="CB76" s="899"/>
      <c r="CC76" s="899"/>
      <c r="CD76" s="900"/>
    </row>
    <row r="77" spans="70:82" x14ac:dyDescent="0.2">
      <c r="BR77" s="890" t="s">
        <v>372</v>
      </c>
      <c r="BS77" s="897">
        <f>M43/5</f>
        <v>0.2</v>
      </c>
      <c r="BT77" s="898">
        <f t="shared" ref="BT77:BW77" si="48">N43/5</f>
        <v>0.2</v>
      </c>
      <c r="BU77" s="904">
        <f t="shared" si="48"/>
        <v>0</v>
      </c>
      <c r="BV77" s="904">
        <f t="shared" si="48"/>
        <v>0</v>
      </c>
      <c r="BW77" s="904">
        <f t="shared" si="48"/>
        <v>0</v>
      </c>
      <c r="BX77" s="898">
        <v>0</v>
      </c>
      <c r="BY77" s="899"/>
      <c r="BZ77" s="899"/>
      <c r="CA77" s="899"/>
      <c r="CB77" s="899"/>
      <c r="CC77" s="899"/>
      <c r="CD77" s="900"/>
    </row>
    <row r="78" spans="70:82" x14ac:dyDescent="0.2">
      <c r="BR78" s="890" t="s">
        <v>306</v>
      </c>
      <c r="BS78" s="897">
        <f>R43/5</f>
        <v>0.2</v>
      </c>
      <c r="BT78" s="898">
        <f t="shared" ref="BT78:BX78" si="49">S43/5</f>
        <v>0.2</v>
      </c>
      <c r="BU78" s="898">
        <f t="shared" si="49"/>
        <v>0.2</v>
      </c>
      <c r="BV78" s="898">
        <f t="shared" si="49"/>
        <v>0.2</v>
      </c>
      <c r="BW78" s="898">
        <f t="shared" si="49"/>
        <v>0.2</v>
      </c>
      <c r="BX78" s="898">
        <f t="shared" si="49"/>
        <v>0.2</v>
      </c>
      <c r="BY78" s="899">
        <v>0</v>
      </c>
      <c r="BZ78" s="899"/>
      <c r="CA78" s="899"/>
      <c r="CB78" s="899"/>
      <c r="CC78" s="899"/>
      <c r="CD78" s="900"/>
    </row>
    <row r="79" spans="70:82" x14ac:dyDescent="0.2">
      <c r="BR79" s="890" t="s">
        <v>373</v>
      </c>
      <c r="BS79" s="897">
        <f>X43/5</f>
        <v>0.2</v>
      </c>
      <c r="BT79" s="898">
        <f t="shared" ref="BT79:BY79" si="50">Y43/5</f>
        <v>0.2</v>
      </c>
      <c r="BU79" s="904">
        <f t="shared" si="50"/>
        <v>0</v>
      </c>
      <c r="BV79" s="904">
        <f t="shared" si="50"/>
        <v>0</v>
      </c>
      <c r="BW79" s="904">
        <f t="shared" si="50"/>
        <v>0</v>
      </c>
      <c r="BX79" s="904">
        <f t="shared" si="50"/>
        <v>0</v>
      </c>
      <c r="BY79" s="898">
        <f t="shared" si="50"/>
        <v>0.2</v>
      </c>
      <c r="BZ79" s="899">
        <v>0</v>
      </c>
      <c r="CA79" s="899"/>
      <c r="CB79" s="899"/>
      <c r="CC79" s="899"/>
      <c r="CD79" s="900"/>
    </row>
    <row r="80" spans="70:82" x14ac:dyDescent="0.2">
      <c r="BR80" s="890" t="s">
        <v>308</v>
      </c>
      <c r="BS80" s="897">
        <f>AE43/5</f>
        <v>0.2</v>
      </c>
      <c r="BT80" s="898">
        <f t="shared" ref="BT80:BZ80" si="51">AF43/5</f>
        <v>0.2</v>
      </c>
      <c r="BU80" s="898">
        <f t="shared" si="51"/>
        <v>0.2</v>
      </c>
      <c r="BV80" s="898">
        <f t="shared" si="51"/>
        <v>0.2</v>
      </c>
      <c r="BW80" s="898">
        <f t="shared" si="51"/>
        <v>0.2</v>
      </c>
      <c r="BX80" s="898">
        <f t="shared" si="51"/>
        <v>0.2</v>
      </c>
      <c r="BY80" s="904">
        <f t="shared" si="51"/>
        <v>0</v>
      </c>
      <c r="BZ80" s="898">
        <f t="shared" si="51"/>
        <v>0.2</v>
      </c>
      <c r="CA80" s="899">
        <v>0</v>
      </c>
      <c r="CB80" s="899"/>
      <c r="CC80" s="899"/>
      <c r="CD80" s="900"/>
    </row>
    <row r="81" spans="70:82" x14ac:dyDescent="0.2">
      <c r="BR81" s="890" t="s">
        <v>374</v>
      </c>
      <c r="BS81" s="897">
        <f>AM43/5</f>
        <v>0.2</v>
      </c>
      <c r="BT81" s="898">
        <f t="shared" ref="BT81:BX81" si="52">AN43/5</f>
        <v>0.2</v>
      </c>
      <c r="BU81" s="904">
        <f t="shared" si="52"/>
        <v>0</v>
      </c>
      <c r="BV81" s="904">
        <f t="shared" si="52"/>
        <v>0</v>
      </c>
      <c r="BW81" s="904">
        <f t="shared" si="52"/>
        <v>0</v>
      </c>
      <c r="BX81" s="904">
        <f t="shared" si="52"/>
        <v>0</v>
      </c>
      <c r="BY81" s="898">
        <f t="shared" ref="BY81" si="53">AS43/5</f>
        <v>0.2</v>
      </c>
      <c r="BZ81" s="904">
        <f t="shared" ref="BZ81" si="54">AT43/5</f>
        <v>0</v>
      </c>
      <c r="CA81" s="898">
        <f t="shared" ref="CA81" si="55">AU43/5</f>
        <v>0.2</v>
      </c>
      <c r="CB81" s="899">
        <v>0</v>
      </c>
      <c r="CC81" s="899"/>
      <c r="CD81" s="900"/>
    </row>
    <row r="82" spans="70:82" x14ac:dyDescent="0.2">
      <c r="BR82" s="890" t="s">
        <v>375</v>
      </c>
      <c r="BS82" s="906">
        <f>AV43/5</f>
        <v>0</v>
      </c>
      <c r="BT82" s="904">
        <f t="shared" ref="BT82:CB82" si="56">AW43/5</f>
        <v>0</v>
      </c>
      <c r="BU82" s="898">
        <f t="shared" si="56"/>
        <v>0.2</v>
      </c>
      <c r="BV82" s="898">
        <f t="shared" si="56"/>
        <v>0.2</v>
      </c>
      <c r="BW82" s="898">
        <f t="shared" si="56"/>
        <v>0.2</v>
      </c>
      <c r="BX82" s="898">
        <f t="shared" si="56"/>
        <v>0.2</v>
      </c>
      <c r="BY82" s="898">
        <f t="shared" si="56"/>
        <v>0.2</v>
      </c>
      <c r="BZ82" s="898">
        <f t="shared" si="56"/>
        <v>0.2</v>
      </c>
      <c r="CA82" s="898">
        <f t="shared" si="56"/>
        <v>0.2</v>
      </c>
      <c r="CB82" s="898">
        <f t="shared" si="56"/>
        <v>0.2</v>
      </c>
      <c r="CC82" s="899">
        <v>0</v>
      </c>
      <c r="CD82" s="900"/>
    </row>
    <row r="83" spans="70:82" ht="17" thickBot="1" x14ac:dyDescent="0.25">
      <c r="BR83" s="891" t="s">
        <v>349</v>
      </c>
      <c r="BS83" s="901">
        <f>BF43/5</f>
        <v>0.2</v>
      </c>
      <c r="BT83" s="903">
        <f t="shared" ref="BT83:CC83" si="57">BG43/5</f>
        <v>0.2</v>
      </c>
      <c r="BU83" s="903">
        <f t="shared" si="57"/>
        <v>0.2</v>
      </c>
      <c r="BV83" s="903">
        <f t="shared" si="57"/>
        <v>0.2</v>
      </c>
      <c r="BW83" s="903">
        <f t="shared" si="57"/>
        <v>0.2</v>
      </c>
      <c r="BX83" s="903">
        <f t="shared" si="57"/>
        <v>0.2</v>
      </c>
      <c r="BY83" s="903">
        <f t="shared" si="57"/>
        <v>0.2</v>
      </c>
      <c r="BZ83" s="903">
        <f t="shared" si="57"/>
        <v>0.2</v>
      </c>
      <c r="CA83" s="903">
        <f t="shared" si="57"/>
        <v>0.2</v>
      </c>
      <c r="CB83" s="903">
        <f t="shared" si="57"/>
        <v>0.2</v>
      </c>
      <c r="CC83" s="903">
        <f t="shared" si="57"/>
        <v>0.2</v>
      </c>
      <c r="CD83" s="902">
        <v>0</v>
      </c>
    </row>
    <row r="84" spans="70:82" ht="17" thickBot="1" x14ac:dyDescent="0.25">
      <c r="BR84" s="24"/>
      <c r="BS84" s="872"/>
      <c r="BT84" s="872"/>
      <c r="BU84" s="872"/>
      <c r="BV84" s="872"/>
      <c r="BW84" s="872"/>
      <c r="BX84" s="872"/>
      <c r="BY84" s="884"/>
      <c r="BZ84" s="884"/>
    </row>
    <row r="85" spans="70:82" ht="17" thickBot="1" x14ac:dyDescent="0.25">
      <c r="BR85" s="861" t="s">
        <v>342</v>
      </c>
      <c r="BS85" s="910" t="s">
        <v>350</v>
      </c>
      <c r="BT85" s="873" t="s">
        <v>368</v>
      </c>
      <c r="BU85" s="873" t="s">
        <v>369</v>
      </c>
      <c r="BV85" s="873" t="s">
        <v>370</v>
      </c>
      <c r="BW85" s="873" t="s">
        <v>371</v>
      </c>
      <c r="BX85" s="873" t="s">
        <v>372</v>
      </c>
      <c r="BY85" s="874" t="s">
        <v>306</v>
      </c>
      <c r="BZ85" s="873" t="s">
        <v>373</v>
      </c>
      <c r="CA85" s="911" t="s">
        <v>308</v>
      </c>
      <c r="CB85" s="911" t="s">
        <v>374</v>
      </c>
      <c r="CC85" s="911" t="s">
        <v>375</v>
      </c>
      <c r="CD85" s="912" t="s">
        <v>349</v>
      </c>
    </row>
    <row r="86" spans="70:82" x14ac:dyDescent="0.2">
      <c r="BR86" s="890" t="s">
        <v>350</v>
      </c>
      <c r="BS86" s="892">
        <v>0</v>
      </c>
      <c r="BT86" s="893"/>
      <c r="BU86" s="893"/>
      <c r="BV86" s="893"/>
      <c r="BW86" s="893"/>
      <c r="BX86" s="894"/>
      <c r="BY86" s="895"/>
      <c r="BZ86" s="895"/>
      <c r="CA86" s="895"/>
      <c r="CB86" s="895"/>
      <c r="CC86" s="895"/>
      <c r="CD86" s="896"/>
    </row>
    <row r="87" spans="70:82" x14ac:dyDescent="0.2">
      <c r="BR87" s="890" t="s">
        <v>368</v>
      </c>
      <c r="BS87" s="897">
        <f>C44/4</f>
        <v>1</v>
      </c>
      <c r="BT87" s="898">
        <v>0</v>
      </c>
      <c r="BU87" s="898"/>
      <c r="BV87" s="898"/>
      <c r="BW87" s="898"/>
      <c r="BX87" s="898"/>
      <c r="BY87" s="899"/>
      <c r="BZ87" s="899"/>
      <c r="CA87" s="899"/>
      <c r="CB87" s="899"/>
      <c r="CC87" s="899"/>
      <c r="CD87" s="900"/>
    </row>
    <row r="88" spans="70:82" x14ac:dyDescent="0.2">
      <c r="BR88" s="890" t="s">
        <v>369</v>
      </c>
      <c r="BS88" s="897">
        <f>D44/4</f>
        <v>1</v>
      </c>
      <c r="BT88" s="897">
        <f>E44/4</f>
        <v>0</v>
      </c>
      <c r="BU88" s="898">
        <v>0</v>
      </c>
      <c r="BV88" s="898"/>
      <c r="BW88" s="898"/>
      <c r="BX88" s="898"/>
      <c r="BY88" s="899"/>
      <c r="BZ88" s="899"/>
      <c r="CA88" s="899"/>
      <c r="CB88" s="899"/>
      <c r="CC88" s="899"/>
      <c r="CD88" s="900"/>
    </row>
    <row r="89" spans="70:82" x14ac:dyDescent="0.2">
      <c r="BR89" s="890" t="s">
        <v>370</v>
      </c>
      <c r="BS89" s="897">
        <f>F44/4</f>
        <v>1</v>
      </c>
      <c r="BT89" s="897">
        <f t="shared" ref="BT89:BU89" si="58">G44/4</f>
        <v>0</v>
      </c>
      <c r="BU89" s="897">
        <f t="shared" si="58"/>
        <v>0</v>
      </c>
      <c r="BV89" s="898">
        <v>0</v>
      </c>
      <c r="BW89" s="898"/>
      <c r="BX89" s="898"/>
      <c r="BY89" s="899"/>
      <c r="BZ89" s="899"/>
      <c r="CA89" s="899"/>
      <c r="CB89" s="899"/>
      <c r="CC89" s="899"/>
      <c r="CD89" s="900"/>
    </row>
    <row r="90" spans="70:82" x14ac:dyDescent="0.2">
      <c r="BR90" s="890" t="s">
        <v>371</v>
      </c>
      <c r="BS90" s="897">
        <f>I44/4</f>
        <v>1</v>
      </c>
      <c r="BT90" s="897">
        <f t="shared" ref="BT90:BV90" si="59">J44/4</f>
        <v>0</v>
      </c>
      <c r="BU90" s="897">
        <f t="shared" si="59"/>
        <v>0</v>
      </c>
      <c r="BV90" s="897">
        <f t="shared" si="59"/>
        <v>0</v>
      </c>
      <c r="BW90" s="898">
        <v>0</v>
      </c>
      <c r="BX90" s="898"/>
      <c r="BY90" s="899"/>
      <c r="BZ90" s="899"/>
      <c r="CA90" s="899"/>
      <c r="CB90" s="899"/>
      <c r="CC90" s="899"/>
      <c r="CD90" s="900"/>
    </row>
    <row r="91" spans="70:82" x14ac:dyDescent="0.2">
      <c r="BR91" s="890" t="s">
        <v>372</v>
      </c>
      <c r="BS91" s="897">
        <f>M44/4</f>
        <v>1</v>
      </c>
      <c r="BT91" s="897">
        <f t="shared" ref="BT91:BW91" si="60">N44/4</f>
        <v>0</v>
      </c>
      <c r="BU91" s="897">
        <f t="shared" si="60"/>
        <v>0</v>
      </c>
      <c r="BV91" s="897">
        <f t="shared" si="60"/>
        <v>0</v>
      </c>
      <c r="BW91" s="897">
        <f t="shared" si="60"/>
        <v>0</v>
      </c>
      <c r="BX91" s="898">
        <v>0</v>
      </c>
      <c r="BY91" s="899"/>
      <c r="BZ91" s="899"/>
      <c r="CA91" s="899"/>
      <c r="CB91" s="899"/>
      <c r="CC91" s="899"/>
      <c r="CD91" s="900"/>
    </row>
    <row r="92" spans="70:82" x14ac:dyDescent="0.2">
      <c r="BR92" s="890" t="s">
        <v>306</v>
      </c>
      <c r="BS92" s="897">
        <f>R44/4</f>
        <v>1</v>
      </c>
      <c r="BT92" s="897">
        <f t="shared" ref="BT92:BX92" si="61">S44/4</f>
        <v>0</v>
      </c>
      <c r="BU92" s="897">
        <f t="shared" si="61"/>
        <v>0</v>
      </c>
      <c r="BV92" s="897">
        <f t="shared" si="61"/>
        <v>0</v>
      </c>
      <c r="BW92" s="897">
        <f t="shared" si="61"/>
        <v>0</v>
      </c>
      <c r="BX92" s="897">
        <f t="shared" si="61"/>
        <v>0</v>
      </c>
      <c r="BY92" s="899">
        <v>0</v>
      </c>
      <c r="BZ92" s="899"/>
      <c r="CA92" s="899"/>
      <c r="CB92" s="899"/>
      <c r="CC92" s="899"/>
      <c r="CD92" s="900"/>
    </row>
    <row r="93" spans="70:82" x14ac:dyDescent="0.2">
      <c r="BR93" s="890" t="s">
        <v>373</v>
      </c>
      <c r="BS93" s="897">
        <f>X44/4</f>
        <v>1</v>
      </c>
      <c r="BT93" s="897">
        <f t="shared" ref="BT93:BY93" si="62">Y44/4</f>
        <v>0</v>
      </c>
      <c r="BU93" s="897">
        <f t="shared" si="62"/>
        <v>0</v>
      </c>
      <c r="BV93" s="897">
        <f t="shared" si="62"/>
        <v>0</v>
      </c>
      <c r="BW93" s="897">
        <f t="shared" si="62"/>
        <v>0</v>
      </c>
      <c r="BX93" s="897">
        <f t="shared" si="62"/>
        <v>0</v>
      </c>
      <c r="BY93" s="897">
        <f t="shared" si="62"/>
        <v>0</v>
      </c>
      <c r="BZ93" s="899">
        <v>0</v>
      </c>
      <c r="CA93" s="899"/>
      <c r="CB93" s="899"/>
      <c r="CC93" s="899"/>
      <c r="CD93" s="900"/>
    </row>
    <row r="94" spans="70:82" x14ac:dyDescent="0.2">
      <c r="BR94" s="890" t="s">
        <v>308</v>
      </c>
      <c r="BS94" s="897">
        <f>AE44/4</f>
        <v>1</v>
      </c>
      <c r="BT94" s="897">
        <f t="shared" ref="BT94:BZ94" si="63">AF44/4</f>
        <v>0</v>
      </c>
      <c r="BU94" s="897">
        <f t="shared" si="63"/>
        <v>0</v>
      </c>
      <c r="BV94" s="897">
        <f t="shared" si="63"/>
        <v>0</v>
      </c>
      <c r="BW94" s="897">
        <f t="shared" si="63"/>
        <v>0</v>
      </c>
      <c r="BX94" s="897">
        <f t="shared" si="63"/>
        <v>0</v>
      </c>
      <c r="BY94" s="897">
        <f t="shared" si="63"/>
        <v>0</v>
      </c>
      <c r="BZ94" s="897">
        <f t="shared" si="63"/>
        <v>0</v>
      </c>
      <c r="CA94" s="899">
        <v>0</v>
      </c>
      <c r="CB94" s="899"/>
      <c r="CC94" s="899"/>
      <c r="CD94" s="900"/>
    </row>
    <row r="95" spans="70:82" x14ac:dyDescent="0.2">
      <c r="BR95" s="890" t="s">
        <v>374</v>
      </c>
      <c r="BS95" s="897">
        <f>AM44/4</f>
        <v>1</v>
      </c>
      <c r="BT95" s="897">
        <f t="shared" ref="BT95:CA95" si="64">AN44/4</f>
        <v>0</v>
      </c>
      <c r="BU95" s="897">
        <f t="shared" si="64"/>
        <v>0</v>
      </c>
      <c r="BV95" s="897">
        <f t="shared" si="64"/>
        <v>0</v>
      </c>
      <c r="BW95" s="897">
        <f t="shared" si="64"/>
        <v>0</v>
      </c>
      <c r="BX95" s="897">
        <f t="shared" si="64"/>
        <v>0</v>
      </c>
      <c r="BY95" s="897">
        <f t="shared" si="64"/>
        <v>0</v>
      </c>
      <c r="BZ95" s="897">
        <f t="shared" si="64"/>
        <v>0</v>
      </c>
      <c r="CA95" s="897">
        <f t="shared" si="64"/>
        <v>0</v>
      </c>
      <c r="CB95" s="899">
        <v>0</v>
      </c>
      <c r="CC95" s="899"/>
      <c r="CD95" s="900"/>
    </row>
    <row r="96" spans="70:82" x14ac:dyDescent="0.2">
      <c r="BR96" s="890" t="s">
        <v>375</v>
      </c>
      <c r="BS96" s="897">
        <f>AV44/4</f>
        <v>1</v>
      </c>
      <c r="BT96" s="897">
        <f t="shared" ref="BT96:CB96" si="65">AW44/4</f>
        <v>0</v>
      </c>
      <c r="BU96" s="897">
        <f t="shared" si="65"/>
        <v>0</v>
      </c>
      <c r="BV96" s="897">
        <f t="shared" si="65"/>
        <v>0</v>
      </c>
      <c r="BW96" s="897">
        <f t="shared" si="65"/>
        <v>0</v>
      </c>
      <c r="BX96" s="897">
        <f t="shared" si="65"/>
        <v>0</v>
      </c>
      <c r="BY96" s="897">
        <f t="shared" si="65"/>
        <v>0</v>
      </c>
      <c r="BZ96" s="897">
        <f t="shared" si="65"/>
        <v>0</v>
      </c>
      <c r="CA96" s="897">
        <f t="shared" si="65"/>
        <v>0</v>
      </c>
      <c r="CB96" s="897">
        <f t="shared" si="65"/>
        <v>0</v>
      </c>
      <c r="CC96" s="899">
        <v>0</v>
      </c>
      <c r="CD96" s="900"/>
    </row>
    <row r="97" spans="70:82" ht="17" thickBot="1" x14ac:dyDescent="0.25">
      <c r="BR97" s="891" t="s">
        <v>349</v>
      </c>
      <c r="BS97" s="901">
        <f>BF44/4</f>
        <v>1</v>
      </c>
      <c r="BT97" s="901">
        <f t="shared" ref="BT97:CC97" si="66">BG44/4</f>
        <v>0</v>
      </c>
      <c r="BU97" s="901">
        <f t="shared" si="66"/>
        <v>0</v>
      </c>
      <c r="BV97" s="901">
        <f t="shared" si="66"/>
        <v>0</v>
      </c>
      <c r="BW97" s="901">
        <f t="shared" si="66"/>
        <v>0</v>
      </c>
      <c r="BX97" s="901">
        <f t="shared" si="66"/>
        <v>0</v>
      </c>
      <c r="BY97" s="901">
        <f t="shared" si="66"/>
        <v>0</v>
      </c>
      <c r="BZ97" s="901">
        <f t="shared" si="66"/>
        <v>0</v>
      </c>
      <c r="CA97" s="901">
        <f t="shared" si="66"/>
        <v>0</v>
      </c>
      <c r="CB97" s="901">
        <f t="shared" si="66"/>
        <v>0</v>
      </c>
      <c r="CC97" s="901">
        <f t="shared" si="66"/>
        <v>0</v>
      </c>
      <c r="CD97" s="902">
        <v>0</v>
      </c>
    </row>
  </sheetData>
  <mergeCells count="112">
    <mergeCell ref="A29:A30"/>
    <mergeCell ref="A31:A35"/>
    <mergeCell ref="A24:A28"/>
    <mergeCell ref="A10:A23"/>
    <mergeCell ref="A3:A9"/>
    <mergeCell ref="BF35:BP35"/>
    <mergeCell ref="D35:E35"/>
    <mergeCell ref="F35:H35"/>
    <mergeCell ref="I35:L35"/>
    <mergeCell ref="M35:Q35"/>
    <mergeCell ref="R35:W35"/>
    <mergeCell ref="X35:AD35"/>
    <mergeCell ref="AE35:AL35"/>
    <mergeCell ref="AM35:AU35"/>
    <mergeCell ref="AV35:BE35"/>
    <mergeCell ref="M29:Q29"/>
    <mergeCell ref="AV29:BE29"/>
    <mergeCell ref="M27:Q27"/>
    <mergeCell ref="R27:W27"/>
    <mergeCell ref="BC25:BE25"/>
    <mergeCell ref="F29:H29"/>
    <mergeCell ref="I29:L29"/>
    <mergeCell ref="I20:L20"/>
    <mergeCell ref="D32:E32"/>
    <mergeCell ref="BF3:BP4"/>
    <mergeCell ref="BF7:BP9"/>
    <mergeCell ref="F32:H32"/>
    <mergeCell ref="D20:E20"/>
    <mergeCell ref="F20:H20"/>
    <mergeCell ref="D29:E29"/>
    <mergeCell ref="I32:L32"/>
    <mergeCell ref="C7:C9"/>
    <mergeCell ref="D3:E4"/>
    <mergeCell ref="D7:E9"/>
    <mergeCell ref="D27:E27"/>
    <mergeCell ref="F27:H27"/>
    <mergeCell ref="G10:H10"/>
    <mergeCell ref="J10:L10"/>
    <mergeCell ref="C3:C4"/>
    <mergeCell ref="I27:L27"/>
    <mergeCell ref="K31:L31"/>
    <mergeCell ref="M3:Q4"/>
    <mergeCell ref="M7:Q9"/>
    <mergeCell ref="R3:W4"/>
    <mergeCell ref="R7:W9"/>
    <mergeCell ref="X3:AD4"/>
    <mergeCell ref="X7:AD9"/>
    <mergeCell ref="AV7:BE9"/>
    <mergeCell ref="BF36:BP36"/>
    <mergeCell ref="D36:E36"/>
    <mergeCell ref="F36:H36"/>
    <mergeCell ref="I36:L36"/>
    <mergeCell ref="M36:Q36"/>
    <mergeCell ref="R36:W36"/>
    <mergeCell ref="BF1:BP1"/>
    <mergeCell ref="D1:E1"/>
    <mergeCell ref="F1:H1"/>
    <mergeCell ref="I1:L1"/>
    <mergeCell ref="M1:Q1"/>
    <mergeCell ref="R1:W1"/>
    <mergeCell ref="F3:H4"/>
    <mergeCell ref="F7:H9"/>
    <mergeCell ref="I3:L4"/>
    <mergeCell ref="I7:L9"/>
    <mergeCell ref="X1:AD1"/>
    <mergeCell ref="AE1:AL1"/>
    <mergeCell ref="AM1:AU1"/>
    <mergeCell ref="AV1:BE1"/>
    <mergeCell ref="AE3:AL4"/>
    <mergeCell ref="AE7:AL9"/>
    <mergeCell ref="AM3:AU4"/>
    <mergeCell ref="AM7:AU9"/>
    <mergeCell ref="X36:AD36"/>
    <mergeCell ref="AE36:AL36"/>
    <mergeCell ref="AM36:AU36"/>
    <mergeCell ref="AV36:BE36"/>
    <mergeCell ref="AV3:BE4"/>
    <mergeCell ref="X29:AD29"/>
    <mergeCell ref="AE29:AL29"/>
    <mergeCell ref="AM29:AU29"/>
    <mergeCell ref="U25:W25"/>
    <mergeCell ref="X20:AD20"/>
    <mergeCell ref="AM20:AT20"/>
    <mergeCell ref="AV20:BC20"/>
    <mergeCell ref="BF32:BP32"/>
    <mergeCell ref="AV31:AW31"/>
    <mergeCell ref="BM25:BP25"/>
    <mergeCell ref="BM27:BP27"/>
    <mergeCell ref="AT25:AU25"/>
    <mergeCell ref="AT27:AU27"/>
    <mergeCell ref="BO20:BP20"/>
    <mergeCell ref="BC27:BE27"/>
    <mergeCell ref="P25:Q25"/>
    <mergeCell ref="M32:Q32"/>
    <mergeCell ref="R32:W32"/>
    <mergeCell ref="X32:AD32"/>
    <mergeCell ref="AE32:AL32"/>
    <mergeCell ref="AM32:AU32"/>
    <mergeCell ref="AV32:BE32"/>
    <mergeCell ref="M20:Q20"/>
    <mergeCell ref="R20:W20"/>
    <mergeCell ref="O31:Q31"/>
    <mergeCell ref="Z31:AC31"/>
    <mergeCell ref="AO31:AR31"/>
    <mergeCell ref="R29:W29"/>
    <mergeCell ref="BM10:BP10"/>
    <mergeCell ref="BF29:BO29"/>
    <mergeCell ref="BF20:BM20"/>
    <mergeCell ref="N10:Q10"/>
    <mergeCell ref="S10:W10"/>
    <mergeCell ref="AT10:AU10"/>
    <mergeCell ref="BC10:BE10"/>
  </mergeCells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74"/>
  <sheetViews>
    <sheetView zoomScaleNormal="100" workbookViewId="0">
      <selection activeCell="P8" sqref="P8:S8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6.5" style="22" bestFit="1" customWidth="1"/>
    <col min="4" max="4" width="17" style="22" bestFit="1" customWidth="1"/>
    <col min="5" max="5" width="18" style="22" bestFit="1" customWidth="1"/>
    <col min="6" max="6" width="17" style="22" bestFit="1" customWidth="1"/>
    <col min="7" max="8" width="18" style="22" bestFit="1" customWidth="1"/>
    <col min="9" max="9" width="7.83203125" customWidth="1"/>
    <col min="10" max="10" width="10" style="885" bestFit="1" customWidth="1"/>
    <col min="11" max="11" width="7.1640625" style="886" bestFit="1" customWidth="1"/>
    <col min="12" max="12" width="8.83203125" style="886" bestFit="1" customWidth="1"/>
    <col min="13" max="13" width="10" style="886" bestFit="1" customWidth="1"/>
    <col min="14" max="14" width="8.83203125" style="886" bestFit="1" customWidth="1"/>
    <col min="15" max="15" width="16.6640625" customWidth="1"/>
    <col min="16" max="17" width="4.6640625" bestFit="1" customWidth="1"/>
    <col min="18" max="18" width="6.33203125" bestFit="1" customWidth="1"/>
    <col min="19" max="19" width="8.33203125" bestFit="1" customWidth="1"/>
  </cols>
  <sheetData>
    <row r="1" spans="1:19" ht="21" thickTop="1" thickBot="1" x14ac:dyDescent="0.25">
      <c r="C1" s="502" t="s">
        <v>53</v>
      </c>
      <c r="D1" s="1151" t="s">
        <v>272</v>
      </c>
      <c r="E1" s="1152"/>
      <c r="F1" s="1151" t="s">
        <v>87</v>
      </c>
      <c r="G1" s="1155"/>
      <c r="H1" s="1152"/>
      <c r="J1" s="830" t="s">
        <v>215</v>
      </c>
      <c r="K1" s="844" t="s">
        <v>351</v>
      </c>
      <c r="L1" s="844" t="s">
        <v>53</v>
      </c>
      <c r="M1" s="844" t="s">
        <v>86</v>
      </c>
      <c r="N1" s="813" t="s">
        <v>97</v>
      </c>
      <c r="O1" s="36"/>
      <c r="P1" s="791" t="s">
        <v>443</v>
      </c>
      <c r="Q1" s="791" t="s">
        <v>442</v>
      </c>
      <c r="R1" s="791" t="s">
        <v>444</v>
      </c>
      <c r="S1" s="791" t="s">
        <v>445</v>
      </c>
    </row>
    <row r="2" spans="1:19" ht="18" thickTop="1" thickBot="1" x14ac:dyDescent="0.25">
      <c r="C2" s="503" t="s">
        <v>273</v>
      </c>
      <c r="D2" s="581" t="s">
        <v>274</v>
      </c>
      <c r="E2" s="582" t="s">
        <v>276</v>
      </c>
      <c r="F2" s="581" t="s">
        <v>277</v>
      </c>
      <c r="G2" s="32" t="s">
        <v>278</v>
      </c>
      <c r="H2" s="582" t="s">
        <v>275</v>
      </c>
      <c r="J2" s="835" t="s">
        <v>351</v>
      </c>
      <c r="K2" s="820">
        <v>0</v>
      </c>
      <c r="L2" s="820"/>
      <c r="M2" s="820"/>
      <c r="N2" s="821"/>
      <c r="O2" s="37"/>
      <c r="P2" s="907">
        <f>MIN(K3:K5,L4:L5,M5)</f>
        <v>5.4054054054054057E-2</v>
      </c>
      <c r="Q2" s="907">
        <f>MAX(K3:K5,L4:L5,M5)</f>
        <v>0.24324324324324326</v>
      </c>
      <c r="R2" s="907">
        <f>AVERAGE(K3:K5,L4:L5,M5)</f>
        <v>0.14864864864864866</v>
      </c>
      <c r="S2" s="907">
        <f>MEDIAN(K3:K5,L4:L5,M5)</f>
        <v>0.14864864864864866</v>
      </c>
    </row>
    <row r="3" spans="1:19" x14ac:dyDescent="0.2">
      <c r="A3" s="1029" t="s">
        <v>357</v>
      </c>
      <c r="B3" s="792" t="s">
        <v>22</v>
      </c>
      <c r="C3" s="1035" t="s">
        <v>34</v>
      </c>
      <c r="D3" s="1156" t="s">
        <v>34</v>
      </c>
      <c r="E3" s="1157"/>
      <c r="F3" s="1156" t="s">
        <v>34</v>
      </c>
      <c r="G3" s="1158"/>
      <c r="H3" s="1157"/>
      <c r="J3" s="845" t="s">
        <v>53</v>
      </c>
      <c r="K3" s="823">
        <f>C38/37</f>
        <v>0.21621621621621623</v>
      </c>
      <c r="L3" s="823">
        <v>0</v>
      </c>
      <c r="M3" s="823"/>
      <c r="N3" s="824"/>
      <c r="O3" s="37"/>
      <c r="P3" s="907">
        <f>MIN(K9:K11,L10:L11,M11)</f>
        <v>0</v>
      </c>
      <c r="Q3" s="907">
        <f>MAX(K9:K11,L10:L11,M11)</f>
        <v>0</v>
      </c>
      <c r="R3" s="907">
        <f>AVERAGE(K9:K11,L10:L11,M11)</f>
        <v>0</v>
      </c>
      <c r="S3" s="907">
        <f>MEDIAN(K9:K11,L10:L11,M11)</f>
        <v>0</v>
      </c>
    </row>
    <row r="4" spans="1:19" x14ac:dyDescent="0.2">
      <c r="A4" s="1030"/>
      <c r="B4" s="865" t="s">
        <v>0</v>
      </c>
      <c r="C4" s="1036"/>
      <c r="D4" s="1153"/>
      <c r="E4" s="1154"/>
      <c r="F4" s="1153"/>
      <c r="G4" s="1159"/>
      <c r="H4" s="1154"/>
      <c r="J4" s="846" t="s">
        <v>86</v>
      </c>
      <c r="K4" s="823">
        <f>D38/37</f>
        <v>0.21621621621621623</v>
      </c>
      <c r="L4" s="823">
        <f>E38/37</f>
        <v>5.4054054054054057E-2</v>
      </c>
      <c r="M4" s="823">
        <v>0</v>
      </c>
      <c r="N4" s="824"/>
      <c r="O4" s="36"/>
      <c r="P4" s="907">
        <f>MIN(K15:K17,L16:L17,M17)</f>
        <v>0.15384615384615385</v>
      </c>
      <c r="Q4" s="907">
        <f>MAX(K15:K17,L16:L17,M17)</f>
        <v>0.15384615384615385</v>
      </c>
      <c r="R4" s="907">
        <f>AVERAGE(K15:K17,L16:L17,M17)</f>
        <v>0.15384615384615385</v>
      </c>
      <c r="S4" s="907">
        <f>MEDIAN(K15:K17,L16:L17,M17)</f>
        <v>0.15384615384615385</v>
      </c>
    </row>
    <row r="5" spans="1:19" ht="17" thickBot="1" x14ac:dyDescent="0.25">
      <c r="A5" s="1030"/>
      <c r="B5" s="865" t="s">
        <v>1</v>
      </c>
      <c r="C5" s="451"/>
      <c r="D5" s="464"/>
      <c r="E5" s="446"/>
      <c r="F5" s="464"/>
      <c r="G5" s="42"/>
      <c r="H5" s="446"/>
      <c r="J5" s="847" t="s">
        <v>97</v>
      </c>
      <c r="K5" s="827">
        <f>F38/37</f>
        <v>0.24324324324324326</v>
      </c>
      <c r="L5" s="827">
        <f t="shared" ref="L5:M5" si="0">G38/37</f>
        <v>8.1081081081081086E-2</v>
      </c>
      <c r="M5" s="827">
        <f t="shared" si="0"/>
        <v>8.1081081081081086E-2</v>
      </c>
      <c r="N5" s="842">
        <v>0</v>
      </c>
      <c r="O5" s="37"/>
      <c r="P5" s="907">
        <f>MIN(K21:K23,L22:L23,M23)</f>
        <v>0</v>
      </c>
      <c r="Q5" s="907">
        <f>MAX(K21:K23,L22:L23,M23)</f>
        <v>0.4</v>
      </c>
      <c r="R5" s="907">
        <f>AVERAGE(K21:K23,L22:L23,M23)</f>
        <v>0.20000000000000004</v>
      </c>
      <c r="S5" s="907">
        <f>MEDIAN(K21:K23,L22:L23,M23)</f>
        <v>0.2</v>
      </c>
    </row>
    <row r="6" spans="1:19" ht="17" thickBot="1" x14ac:dyDescent="0.25">
      <c r="A6" s="1030"/>
      <c r="B6" s="865" t="s">
        <v>2</v>
      </c>
      <c r="C6" s="451"/>
      <c r="D6" s="464"/>
      <c r="E6" s="446"/>
      <c r="F6" s="464"/>
      <c r="G6" s="42"/>
      <c r="H6" s="446"/>
      <c r="J6" s="869"/>
      <c r="K6" s="823"/>
      <c r="L6" s="823"/>
      <c r="M6" s="823"/>
      <c r="N6" s="823"/>
      <c r="O6" s="37"/>
      <c r="P6" s="907">
        <f>MIN(K27:K29,L28:L29,M29)</f>
        <v>0</v>
      </c>
      <c r="Q6" s="907">
        <f>MAX(K27:K29,L28:L29,M29)</f>
        <v>0</v>
      </c>
      <c r="R6" s="907">
        <f>AVERAGE(K27:K29,L28:L29,M29)</f>
        <v>0</v>
      </c>
      <c r="S6" s="907">
        <f>MEDIAN(K27:K29,L28:L29,M29)</f>
        <v>0</v>
      </c>
    </row>
    <row r="7" spans="1:19" ht="17" thickBot="1" x14ac:dyDescent="0.25">
      <c r="A7" s="1030"/>
      <c r="B7" s="865" t="s">
        <v>3</v>
      </c>
      <c r="C7" s="1036" t="s">
        <v>34</v>
      </c>
      <c r="D7" s="1153" t="s">
        <v>34</v>
      </c>
      <c r="E7" s="1154"/>
      <c r="F7" s="1153" t="s">
        <v>34</v>
      </c>
      <c r="G7" s="1159"/>
      <c r="H7" s="1154"/>
      <c r="J7" s="835" t="s">
        <v>339</v>
      </c>
      <c r="K7" s="844" t="s">
        <v>351</v>
      </c>
      <c r="L7" s="844" t="s">
        <v>53</v>
      </c>
      <c r="M7" s="844" t="s">
        <v>86</v>
      </c>
      <c r="N7" s="813" t="s">
        <v>97</v>
      </c>
      <c r="O7" s="37"/>
      <c r="P7" s="907">
        <f>MIN(K33:K35,L34:L35,M35)</f>
        <v>0</v>
      </c>
      <c r="Q7" s="907">
        <f>MAX(K33:K35,L34:L35,M35)</f>
        <v>0.2</v>
      </c>
      <c r="R7" s="907">
        <f>AVERAGE(K33:K35,L34:L35,M35)</f>
        <v>0.10000000000000002</v>
      </c>
      <c r="S7" s="907">
        <f>MEDIAN(K33:K35,L34:L35,M35)</f>
        <v>0.1</v>
      </c>
    </row>
    <row r="8" spans="1:19" x14ac:dyDescent="0.2">
      <c r="A8" s="1030"/>
      <c r="B8" s="796" t="s">
        <v>4</v>
      </c>
      <c r="C8" s="1036"/>
      <c r="D8" s="1153"/>
      <c r="E8" s="1154"/>
      <c r="F8" s="1153"/>
      <c r="G8" s="1159"/>
      <c r="H8" s="1154"/>
      <c r="J8" s="835" t="s">
        <v>351</v>
      </c>
      <c r="K8" s="820">
        <v>0</v>
      </c>
      <c r="L8" s="820"/>
      <c r="M8" s="820"/>
      <c r="N8" s="821"/>
      <c r="P8" s="907">
        <f>MIN(K39:K41,L40:L41,M41)</f>
        <v>0</v>
      </c>
      <c r="Q8" s="907">
        <f>MAX(K39:K41,L40:L41,M41)</f>
        <v>1</v>
      </c>
      <c r="R8" s="907">
        <f>AVERAGE(K39:K41,L40:L41,M41)</f>
        <v>0.5</v>
      </c>
      <c r="S8" s="907">
        <f>MEDIAN(K39:K41,L40:L41,M41)</f>
        <v>0.5</v>
      </c>
    </row>
    <row r="9" spans="1:19" ht="17" thickBot="1" x14ac:dyDescent="0.25">
      <c r="A9" s="1031"/>
      <c r="B9" s="793" t="s">
        <v>123</v>
      </c>
      <c r="C9" s="1037"/>
      <c r="D9" s="1206"/>
      <c r="E9" s="1207"/>
      <c r="F9" s="1206"/>
      <c r="G9" s="1208"/>
      <c r="H9" s="1207"/>
      <c r="J9" s="845" t="s">
        <v>53</v>
      </c>
      <c r="K9" s="823">
        <f>C39/10</f>
        <v>0</v>
      </c>
      <c r="L9" s="823">
        <v>0</v>
      </c>
      <c r="M9" s="823"/>
      <c r="N9" s="824"/>
      <c r="O9" s="36"/>
    </row>
    <row r="10" spans="1:19" x14ac:dyDescent="0.2">
      <c r="A10" s="1029" t="s">
        <v>5</v>
      </c>
      <c r="B10" s="771" t="s">
        <v>6</v>
      </c>
      <c r="C10" s="1035" t="s">
        <v>34</v>
      </c>
      <c r="D10" s="1156" t="s">
        <v>34</v>
      </c>
      <c r="E10" s="1157"/>
      <c r="F10" s="1156" t="s">
        <v>34</v>
      </c>
      <c r="G10" s="1158"/>
      <c r="H10" s="1157"/>
      <c r="J10" s="846" t="s">
        <v>86</v>
      </c>
      <c r="K10" s="823">
        <f>D39/10</f>
        <v>0</v>
      </c>
      <c r="L10" s="823">
        <f>E39/10</f>
        <v>0</v>
      </c>
      <c r="M10" s="823">
        <v>0</v>
      </c>
      <c r="N10" s="824"/>
      <c r="O10" s="36"/>
    </row>
    <row r="11" spans="1:19" ht="17" thickBot="1" x14ac:dyDescent="0.25">
      <c r="A11" s="1030"/>
      <c r="B11" s="733" t="s">
        <v>7</v>
      </c>
      <c r="C11" s="1036"/>
      <c r="D11" s="1153"/>
      <c r="E11" s="1154"/>
      <c r="F11" s="1153"/>
      <c r="G11" s="1159"/>
      <c r="H11" s="1154"/>
      <c r="J11" s="847" t="s">
        <v>97</v>
      </c>
      <c r="K11" s="827">
        <f>F39/10</f>
        <v>0</v>
      </c>
      <c r="L11" s="827">
        <f>G39/10</f>
        <v>0</v>
      </c>
      <c r="M11" s="827">
        <f>H39/10</f>
        <v>0</v>
      </c>
      <c r="N11" s="842">
        <v>0</v>
      </c>
      <c r="O11" s="36"/>
    </row>
    <row r="12" spans="1:19" ht="17" thickBot="1" x14ac:dyDescent="0.25">
      <c r="A12" s="1030"/>
      <c r="B12" s="733" t="s">
        <v>16</v>
      </c>
      <c r="C12" s="1036"/>
      <c r="D12" s="1153"/>
      <c r="E12" s="1154"/>
      <c r="F12" s="1153"/>
      <c r="G12" s="1159"/>
      <c r="H12" s="1154"/>
      <c r="J12" s="869"/>
      <c r="K12" s="823"/>
      <c r="L12" s="823"/>
      <c r="M12" s="823"/>
      <c r="N12" s="823"/>
      <c r="O12" s="36"/>
    </row>
    <row r="13" spans="1:19" ht="17" thickBot="1" x14ac:dyDescent="0.25">
      <c r="A13" s="1030"/>
      <c r="B13" s="733" t="s">
        <v>26</v>
      </c>
      <c r="C13" s="1036"/>
      <c r="D13" s="1153"/>
      <c r="E13" s="1154"/>
      <c r="F13" s="1153"/>
      <c r="G13" s="1159"/>
      <c r="H13" s="1154"/>
      <c r="J13" s="835" t="s">
        <v>337</v>
      </c>
      <c r="K13" s="844" t="s">
        <v>351</v>
      </c>
      <c r="L13" s="844" t="s">
        <v>53</v>
      </c>
      <c r="M13" s="844" t="s">
        <v>86</v>
      </c>
      <c r="N13" s="813" t="s">
        <v>97</v>
      </c>
      <c r="O13" s="36"/>
    </row>
    <row r="14" spans="1:19" x14ac:dyDescent="0.2">
      <c r="A14" s="1030"/>
      <c r="B14" s="733" t="s">
        <v>316</v>
      </c>
      <c r="C14" s="676"/>
      <c r="D14" s="679"/>
      <c r="E14" s="680"/>
      <c r="F14" s="684"/>
      <c r="G14" s="42"/>
      <c r="H14" s="680"/>
      <c r="J14" s="835" t="s">
        <v>351</v>
      </c>
      <c r="K14" s="820">
        <v>0</v>
      </c>
      <c r="L14" s="820"/>
      <c r="M14" s="820"/>
      <c r="N14" s="821"/>
      <c r="O14" s="36"/>
    </row>
    <row r="15" spans="1:19" x14ac:dyDescent="0.2">
      <c r="A15" s="1030"/>
      <c r="B15" s="733" t="s">
        <v>17</v>
      </c>
      <c r="C15" s="1036" t="s">
        <v>34</v>
      </c>
      <c r="D15" s="1153" t="s">
        <v>34</v>
      </c>
      <c r="E15" s="1154"/>
      <c r="F15" s="1153" t="s">
        <v>34</v>
      </c>
      <c r="G15" s="1159"/>
      <c r="H15" s="1154"/>
      <c r="J15" s="845" t="s">
        <v>53</v>
      </c>
      <c r="K15" s="823">
        <f>C40/13</f>
        <v>0.15384615384615385</v>
      </c>
      <c r="L15" s="823">
        <v>0</v>
      </c>
      <c r="M15" s="823"/>
      <c r="N15" s="824"/>
      <c r="O15" s="36"/>
    </row>
    <row r="16" spans="1:19" x14ac:dyDescent="0.2">
      <c r="A16" s="1030"/>
      <c r="B16" s="733" t="s">
        <v>253</v>
      </c>
      <c r="C16" s="1036"/>
      <c r="D16" s="1153"/>
      <c r="E16" s="1154"/>
      <c r="F16" s="1153"/>
      <c r="G16" s="1159"/>
      <c r="H16" s="1154"/>
      <c r="J16" s="846" t="s">
        <v>86</v>
      </c>
      <c r="K16" s="823">
        <f>D40/13</f>
        <v>0.15384615384615385</v>
      </c>
      <c r="L16" s="823">
        <f>E40/13</f>
        <v>0.15384615384615385</v>
      </c>
      <c r="M16" s="823">
        <v>0</v>
      </c>
      <c r="N16" s="824"/>
      <c r="O16" s="36"/>
    </row>
    <row r="17" spans="1:15" ht="17" thickBot="1" x14ac:dyDescent="0.25">
      <c r="A17" s="1030"/>
      <c r="B17" s="733" t="s">
        <v>254</v>
      </c>
      <c r="C17" s="1036"/>
      <c r="D17" s="1153"/>
      <c r="E17" s="1154"/>
      <c r="F17" s="1153"/>
      <c r="G17" s="1159"/>
      <c r="H17" s="1154"/>
      <c r="J17" s="847" t="s">
        <v>97</v>
      </c>
      <c r="K17" s="827">
        <f>F40/13</f>
        <v>0.15384615384615385</v>
      </c>
      <c r="L17" s="827">
        <f t="shared" ref="L17:M17" si="1">G40/13</f>
        <v>0.15384615384615385</v>
      </c>
      <c r="M17" s="827">
        <f t="shared" si="1"/>
        <v>0.15384615384615385</v>
      </c>
      <c r="N17" s="842">
        <v>0</v>
      </c>
      <c r="O17" s="36"/>
    </row>
    <row r="18" spans="1:15" ht="17" thickBot="1" x14ac:dyDescent="0.25">
      <c r="A18" s="1030"/>
      <c r="B18" s="733" t="s">
        <v>98</v>
      </c>
      <c r="C18" s="451" t="s">
        <v>34</v>
      </c>
      <c r="D18" s="1153" t="s">
        <v>34</v>
      </c>
      <c r="E18" s="1154"/>
      <c r="F18" s="1153" t="s">
        <v>34</v>
      </c>
      <c r="G18" s="1159"/>
      <c r="H18" s="1154"/>
      <c r="J18" s="869"/>
      <c r="K18" s="823"/>
      <c r="L18" s="823"/>
      <c r="M18" s="823"/>
      <c r="N18" s="823"/>
      <c r="O18" s="36"/>
    </row>
    <row r="19" spans="1:15" ht="17" thickBot="1" x14ac:dyDescent="0.25">
      <c r="A19" s="1030"/>
      <c r="B19" s="733" t="s">
        <v>99</v>
      </c>
      <c r="C19" s="451"/>
      <c r="D19" s="464"/>
      <c r="E19" s="446"/>
      <c r="F19" s="464"/>
      <c r="G19" s="42"/>
      <c r="H19" s="446"/>
      <c r="J19" s="830" t="s">
        <v>336</v>
      </c>
      <c r="K19" s="844" t="s">
        <v>351</v>
      </c>
      <c r="L19" s="844" t="s">
        <v>53</v>
      </c>
      <c r="M19" s="844" t="s">
        <v>86</v>
      </c>
      <c r="N19" s="813" t="s">
        <v>97</v>
      </c>
      <c r="O19" s="36"/>
    </row>
    <row r="20" spans="1:15" ht="17" thickBot="1" x14ac:dyDescent="0.25">
      <c r="A20" s="1030"/>
      <c r="B20" s="734" t="s">
        <v>23</v>
      </c>
      <c r="C20" s="451"/>
      <c r="D20" s="554"/>
      <c r="E20" s="447"/>
      <c r="F20" s="554"/>
      <c r="G20" s="40"/>
      <c r="H20" s="447"/>
      <c r="J20" s="835" t="s">
        <v>351</v>
      </c>
      <c r="K20" s="820">
        <v>0</v>
      </c>
      <c r="L20" s="820"/>
      <c r="M20" s="820"/>
      <c r="N20" s="821"/>
      <c r="O20" s="36"/>
    </row>
    <row r="21" spans="1:15" x14ac:dyDescent="0.2">
      <c r="A21" s="1030"/>
      <c r="B21" s="732" t="s">
        <v>10</v>
      </c>
      <c r="C21" s="242"/>
      <c r="D21" s="464"/>
      <c r="E21" s="446"/>
      <c r="F21" s="464"/>
      <c r="G21" s="42"/>
      <c r="H21" s="446"/>
      <c r="J21" s="845" t="s">
        <v>53</v>
      </c>
      <c r="K21" s="823">
        <f>C41/5</f>
        <v>0.4</v>
      </c>
      <c r="L21" s="823">
        <v>0</v>
      </c>
      <c r="M21" s="823"/>
      <c r="N21" s="824"/>
      <c r="O21" s="36"/>
    </row>
    <row r="22" spans="1:15" x14ac:dyDescent="0.2">
      <c r="A22" s="1030"/>
      <c r="B22" s="736" t="s">
        <v>11</v>
      </c>
      <c r="C22" s="451"/>
      <c r="D22" s="464"/>
      <c r="E22" s="446"/>
      <c r="F22" s="464"/>
      <c r="G22" s="42"/>
      <c r="H22" s="446"/>
      <c r="J22" s="846" t="s">
        <v>86</v>
      </c>
      <c r="K22" s="823">
        <f>D41/5</f>
        <v>0.4</v>
      </c>
      <c r="L22" s="822">
        <f>E41/5</f>
        <v>0</v>
      </c>
      <c r="M22" s="823">
        <v>0</v>
      </c>
      <c r="N22" s="824"/>
      <c r="O22" s="36"/>
    </row>
    <row r="23" spans="1:15" ht="17" thickBot="1" x14ac:dyDescent="0.25">
      <c r="A23" s="1031"/>
      <c r="B23" s="734" t="s">
        <v>18</v>
      </c>
      <c r="C23" s="454"/>
      <c r="D23" s="554"/>
      <c r="E23" s="447"/>
      <c r="F23" s="554"/>
      <c r="G23" s="40"/>
      <c r="H23" s="447"/>
      <c r="J23" s="847" t="s">
        <v>97</v>
      </c>
      <c r="K23" s="827">
        <f>F41/5</f>
        <v>0.4</v>
      </c>
      <c r="L23" s="829">
        <f>G41/5</f>
        <v>0</v>
      </c>
      <c r="M23" s="829">
        <f>H41/5</f>
        <v>0</v>
      </c>
      <c r="N23" s="842">
        <v>0</v>
      </c>
      <c r="O23" s="36"/>
    </row>
    <row r="24" spans="1:15" ht="17" thickBot="1" x14ac:dyDescent="0.25">
      <c r="A24" s="1032" t="s">
        <v>24</v>
      </c>
      <c r="B24" s="4" t="s">
        <v>100</v>
      </c>
      <c r="C24" s="451"/>
      <c r="D24" s="464"/>
      <c r="E24" s="446"/>
      <c r="F24" s="464"/>
      <c r="G24" s="42"/>
      <c r="H24" s="446"/>
      <c r="J24" s="869"/>
      <c r="K24" s="823"/>
      <c r="L24" s="823"/>
      <c r="M24" s="823"/>
      <c r="N24" s="823"/>
      <c r="O24" s="36"/>
    </row>
    <row r="25" spans="1:15" ht="17" customHeight="1" thickBot="1" x14ac:dyDescent="0.25">
      <c r="A25" s="1034"/>
      <c r="B25" s="7" t="s">
        <v>27</v>
      </c>
      <c r="C25" s="451" t="s">
        <v>33</v>
      </c>
      <c r="D25" s="464" t="s">
        <v>33</v>
      </c>
      <c r="E25" s="446" t="s">
        <v>34</v>
      </c>
      <c r="F25" s="464" t="s">
        <v>33</v>
      </c>
      <c r="G25" s="1172" t="s">
        <v>34</v>
      </c>
      <c r="H25" s="1154"/>
      <c r="I25" s="3"/>
      <c r="J25" s="835" t="s">
        <v>334</v>
      </c>
      <c r="K25" s="844" t="s">
        <v>351</v>
      </c>
      <c r="L25" s="844" t="s">
        <v>53</v>
      </c>
      <c r="M25" s="844" t="s">
        <v>86</v>
      </c>
      <c r="N25" s="813" t="s">
        <v>97</v>
      </c>
      <c r="O25" s="36"/>
    </row>
    <row r="26" spans="1:15" ht="17" thickBot="1" x14ac:dyDescent="0.25">
      <c r="A26" s="1034"/>
      <c r="B26" s="794" t="s">
        <v>101</v>
      </c>
      <c r="C26" s="454"/>
      <c r="D26" s="464"/>
      <c r="E26" s="446"/>
      <c r="F26" s="464"/>
      <c r="G26" s="42"/>
      <c r="H26" s="446"/>
      <c r="J26" s="835" t="s">
        <v>351</v>
      </c>
      <c r="K26" s="820">
        <v>0</v>
      </c>
      <c r="L26" s="820"/>
      <c r="M26" s="820"/>
      <c r="N26" s="821"/>
      <c r="O26" s="36"/>
    </row>
    <row r="27" spans="1:15" ht="17" thickBot="1" x14ac:dyDescent="0.25">
      <c r="A27" s="1034"/>
      <c r="B27" s="795" t="s">
        <v>12</v>
      </c>
      <c r="C27" s="451" t="s">
        <v>33</v>
      </c>
      <c r="D27" s="572" t="s">
        <v>33</v>
      </c>
      <c r="E27" s="573" t="s">
        <v>34</v>
      </c>
      <c r="F27" s="572" t="s">
        <v>33</v>
      </c>
      <c r="G27" s="1205" t="s">
        <v>34</v>
      </c>
      <c r="H27" s="1167"/>
      <c r="J27" s="845" t="s">
        <v>53</v>
      </c>
      <c r="K27" s="823">
        <f>C42/2</f>
        <v>0</v>
      </c>
      <c r="L27" s="823">
        <v>0</v>
      </c>
      <c r="M27" s="823"/>
      <c r="N27" s="824"/>
      <c r="O27" s="36"/>
    </row>
    <row r="28" spans="1:15" ht="17" thickBot="1" x14ac:dyDescent="0.25">
      <c r="A28" s="1034"/>
      <c r="B28" s="800" t="s">
        <v>25</v>
      </c>
      <c r="C28" s="243"/>
      <c r="D28" s="554"/>
      <c r="E28" s="447"/>
      <c r="F28" s="554"/>
      <c r="G28" s="40"/>
      <c r="H28" s="447"/>
      <c r="J28" s="846" t="s">
        <v>86</v>
      </c>
      <c r="K28" s="823">
        <f>D42/2</f>
        <v>0</v>
      </c>
      <c r="L28" s="823">
        <f>E42/2</f>
        <v>0</v>
      </c>
      <c r="M28" s="823">
        <v>0</v>
      </c>
      <c r="N28" s="824"/>
      <c r="O28" s="36"/>
    </row>
    <row r="29" spans="1:15" ht="17" thickBot="1" x14ac:dyDescent="0.25">
      <c r="A29" s="1032" t="s">
        <v>14</v>
      </c>
      <c r="B29" s="797" t="s">
        <v>14</v>
      </c>
      <c r="C29" s="451" t="s">
        <v>34</v>
      </c>
      <c r="D29" s="1153" t="s">
        <v>34</v>
      </c>
      <c r="E29" s="1154"/>
      <c r="F29" s="1156" t="s">
        <v>34</v>
      </c>
      <c r="G29" s="1158"/>
      <c r="H29" s="1157"/>
      <c r="J29" s="847" t="s">
        <v>97</v>
      </c>
      <c r="K29" s="827">
        <f>F42/2</f>
        <v>0</v>
      </c>
      <c r="L29" s="827">
        <f>G42/2</f>
        <v>0</v>
      </c>
      <c r="M29" s="827">
        <f>H42/2</f>
        <v>0</v>
      </c>
      <c r="N29" s="842">
        <v>0</v>
      </c>
      <c r="O29" s="36"/>
    </row>
    <row r="30" spans="1:15" ht="17" thickBot="1" x14ac:dyDescent="0.25">
      <c r="A30" s="1033"/>
      <c r="B30" s="798" t="s">
        <v>15</v>
      </c>
      <c r="C30" s="451"/>
      <c r="D30" s="464"/>
      <c r="E30" s="446"/>
      <c r="F30" s="554"/>
      <c r="G30" s="40"/>
      <c r="H30" s="786"/>
      <c r="J30" s="869"/>
      <c r="K30" s="823"/>
      <c r="L30" s="823"/>
      <c r="M30" s="823"/>
      <c r="N30" s="823"/>
      <c r="O30" s="36"/>
    </row>
    <row r="31" spans="1:15" ht="17" thickBot="1" x14ac:dyDescent="0.25">
      <c r="A31" s="1029" t="s">
        <v>8</v>
      </c>
      <c r="B31" s="731" t="s">
        <v>9</v>
      </c>
      <c r="C31" s="242" t="s">
        <v>34</v>
      </c>
      <c r="D31" s="463" t="s">
        <v>34</v>
      </c>
      <c r="E31" s="462" t="s">
        <v>34</v>
      </c>
      <c r="F31" s="464" t="s">
        <v>33</v>
      </c>
      <c r="G31" s="42" t="s">
        <v>33</v>
      </c>
      <c r="H31" s="785" t="s">
        <v>33</v>
      </c>
      <c r="J31" s="830" t="s">
        <v>338</v>
      </c>
      <c r="K31" s="844" t="s">
        <v>351</v>
      </c>
      <c r="L31" s="844" t="s">
        <v>53</v>
      </c>
      <c r="M31" s="844" t="s">
        <v>86</v>
      </c>
      <c r="N31" s="813" t="s">
        <v>97</v>
      </c>
      <c r="O31" s="36"/>
    </row>
    <row r="32" spans="1:15" x14ac:dyDescent="0.2">
      <c r="A32" s="1030"/>
      <c r="B32" s="731" t="s">
        <v>19</v>
      </c>
      <c r="C32" s="451"/>
      <c r="D32" s="464"/>
      <c r="E32" s="446"/>
      <c r="F32" s="464"/>
      <c r="G32" s="42"/>
      <c r="H32" s="446"/>
      <c r="I32" s="3"/>
      <c r="J32" s="835" t="s">
        <v>351</v>
      </c>
      <c r="K32" s="820">
        <v>0</v>
      </c>
      <c r="L32" s="820"/>
      <c r="M32" s="820"/>
      <c r="N32" s="821"/>
      <c r="O32" s="36"/>
    </row>
    <row r="33" spans="1:15" x14ac:dyDescent="0.2">
      <c r="A33" s="1030"/>
      <c r="B33" s="47" t="s">
        <v>20</v>
      </c>
      <c r="C33" s="451" t="s">
        <v>34</v>
      </c>
      <c r="D33" s="1153" t="s">
        <v>34</v>
      </c>
      <c r="E33" s="1154"/>
      <c r="F33" s="1153" t="s">
        <v>34</v>
      </c>
      <c r="G33" s="1159"/>
      <c r="H33" s="1154"/>
      <c r="J33" s="845" t="s">
        <v>53</v>
      </c>
      <c r="K33" s="822">
        <f>C43/5</f>
        <v>0</v>
      </c>
      <c r="L33" s="823">
        <v>0</v>
      </c>
      <c r="M33" s="823"/>
      <c r="N33" s="824"/>
      <c r="O33" s="36"/>
    </row>
    <row r="34" spans="1:15" x14ac:dyDescent="0.2">
      <c r="A34" s="1030"/>
      <c r="B34" s="7" t="s">
        <v>21</v>
      </c>
      <c r="C34" s="451"/>
      <c r="D34" s="464"/>
      <c r="E34" s="446"/>
      <c r="F34" s="464"/>
      <c r="G34" s="42"/>
      <c r="H34" s="446"/>
      <c r="J34" s="846" t="s">
        <v>86</v>
      </c>
      <c r="K34" s="822">
        <f>D43/5</f>
        <v>0</v>
      </c>
      <c r="L34" s="822">
        <f>E43/5</f>
        <v>0</v>
      </c>
      <c r="M34" s="823">
        <v>0</v>
      </c>
      <c r="N34" s="824"/>
      <c r="O34" s="36"/>
    </row>
    <row r="35" spans="1:15" ht="17" thickBot="1" x14ac:dyDescent="0.25">
      <c r="A35" s="1031"/>
      <c r="B35" s="8" t="s">
        <v>13</v>
      </c>
      <c r="C35" s="454" t="s">
        <v>34</v>
      </c>
      <c r="D35" s="1160" t="s">
        <v>34</v>
      </c>
      <c r="E35" s="1161"/>
      <c r="F35" s="1160" t="s">
        <v>34</v>
      </c>
      <c r="G35" s="1162"/>
      <c r="H35" s="1161"/>
      <c r="J35" s="847" t="s">
        <v>97</v>
      </c>
      <c r="K35" s="827">
        <f>F43/5</f>
        <v>0.2</v>
      </c>
      <c r="L35" s="827">
        <f>G43/5</f>
        <v>0.2</v>
      </c>
      <c r="M35" s="827">
        <f>H43/5</f>
        <v>0.2</v>
      </c>
      <c r="N35" s="842">
        <v>0</v>
      </c>
      <c r="O35" s="36"/>
    </row>
    <row r="36" spans="1:15" ht="21" thickTop="1" thickBot="1" x14ac:dyDescent="0.25">
      <c r="A36" s="799"/>
      <c r="C36" s="227" t="s">
        <v>53</v>
      </c>
      <c r="D36" s="1143" t="s">
        <v>272</v>
      </c>
      <c r="E36" s="1145"/>
      <c r="F36" s="1143" t="s">
        <v>87</v>
      </c>
      <c r="G36" s="1144"/>
      <c r="H36" s="1145"/>
      <c r="O36" s="36"/>
    </row>
    <row r="37" spans="1:15" ht="17" thickBot="1" x14ac:dyDescent="0.25">
      <c r="C37" s="37"/>
      <c r="D37" s="37"/>
      <c r="E37" s="37"/>
      <c r="F37" s="37"/>
      <c r="G37" s="37"/>
      <c r="H37" s="37"/>
      <c r="J37" s="835" t="s">
        <v>342</v>
      </c>
      <c r="K37" s="844" t="s">
        <v>351</v>
      </c>
      <c r="L37" s="844" t="s">
        <v>53</v>
      </c>
      <c r="M37" s="844" t="s">
        <v>86</v>
      </c>
      <c r="N37" s="813" t="s">
        <v>97</v>
      </c>
      <c r="O37" s="36"/>
    </row>
    <row r="38" spans="1:15" x14ac:dyDescent="0.2">
      <c r="B38" s="804" t="s">
        <v>215</v>
      </c>
      <c r="C38" s="37">
        <v>8</v>
      </c>
      <c r="D38" s="37">
        <v>8</v>
      </c>
      <c r="E38" s="37">
        <v>2</v>
      </c>
      <c r="F38" s="37">
        <v>9</v>
      </c>
      <c r="G38" s="37">
        <v>3</v>
      </c>
      <c r="H38" s="37">
        <v>3</v>
      </c>
      <c r="J38" s="835" t="s">
        <v>351</v>
      </c>
      <c r="K38" s="820">
        <v>0</v>
      </c>
      <c r="L38" s="820"/>
      <c r="M38" s="820"/>
      <c r="N38" s="821"/>
      <c r="O38" s="36"/>
    </row>
    <row r="39" spans="1:15" x14ac:dyDescent="0.2">
      <c r="B39" s="804" t="s">
        <v>357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J39" s="845" t="s">
        <v>53</v>
      </c>
      <c r="K39" s="823">
        <f>C44/4</f>
        <v>1</v>
      </c>
      <c r="L39" s="823">
        <v>0</v>
      </c>
      <c r="M39" s="823"/>
      <c r="N39" s="824"/>
      <c r="O39" s="36"/>
    </row>
    <row r="40" spans="1:15" x14ac:dyDescent="0.2">
      <c r="B40" s="804" t="s">
        <v>5</v>
      </c>
      <c r="C40" s="37">
        <v>2</v>
      </c>
      <c r="D40" s="37">
        <v>2</v>
      </c>
      <c r="E40" s="37">
        <v>2</v>
      </c>
      <c r="F40" s="37">
        <v>2</v>
      </c>
      <c r="G40" s="37">
        <v>2</v>
      </c>
      <c r="H40" s="37">
        <v>2</v>
      </c>
      <c r="J40" s="846" t="s">
        <v>86</v>
      </c>
      <c r="K40" s="823">
        <f>D44/4</f>
        <v>1</v>
      </c>
      <c r="L40" s="823">
        <f>E44/4</f>
        <v>0</v>
      </c>
      <c r="M40" s="823">
        <v>0</v>
      </c>
      <c r="N40" s="824"/>
      <c r="O40" s="36"/>
    </row>
    <row r="41" spans="1:15" ht="17" thickBot="1" x14ac:dyDescent="0.25">
      <c r="B41" s="804" t="s">
        <v>24</v>
      </c>
      <c r="C41" s="37">
        <v>2</v>
      </c>
      <c r="D41" s="37">
        <v>2</v>
      </c>
      <c r="E41" s="37">
        <v>0</v>
      </c>
      <c r="F41" s="37">
        <v>2</v>
      </c>
      <c r="G41" s="37">
        <v>0</v>
      </c>
      <c r="H41" s="37">
        <v>0</v>
      </c>
      <c r="J41" s="847" t="s">
        <v>97</v>
      </c>
      <c r="K41" s="827">
        <f>F44/4</f>
        <v>1</v>
      </c>
      <c r="L41" s="827">
        <f t="shared" ref="L41:M41" si="2">G44/4</f>
        <v>0</v>
      </c>
      <c r="M41" s="827">
        <f t="shared" si="2"/>
        <v>0</v>
      </c>
      <c r="N41" s="842">
        <v>0</v>
      </c>
      <c r="O41" s="36"/>
    </row>
    <row r="42" spans="1:15" x14ac:dyDescent="0.2">
      <c r="B42" s="804" t="s">
        <v>14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J42" s="860"/>
      <c r="K42" s="887"/>
      <c r="L42" s="887"/>
      <c r="M42" s="887"/>
      <c r="N42" s="887"/>
      <c r="O42" s="36"/>
    </row>
    <row r="43" spans="1:15" x14ac:dyDescent="0.2">
      <c r="B43" s="804" t="s">
        <v>8</v>
      </c>
      <c r="C43" s="37">
        <v>0</v>
      </c>
      <c r="D43" s="37">
        <v>0</v>
      </c>
      <c r="E43" s="37">
        <v>0</v>
      </c>
      <c r="F43" s="37">
        <v>1</v>
      </c>
      <c r="G43" s="37">
        <v>1</v>
      </c>
      <c r="H43" s="37">
        <v>1</v>
      </c>
      <c r="J43" s="860"/>
      <c r="K43" s="887"/>
      <c r="L43" s="887"/>
      <c r="M43" s="887"/>
      <c r="N43" s="887"/>
      <c r="O43" s="36"/>
    </row>
    <row r="44" spans="1:15" x14ac:dyDescent="0.2">
      <c r="B44" s="961" t="s">
        <v>451</v>
      </c>
      <c r="C44" s="37">
        <v>4</v>
      </c>
      <c r="D44" s="37">
        <v>4</v>
      </c>
      <c r="E44" s="37">
        <v>0</v>
      </c>
      <c r="F44" s="37">
        <v>4</v>
      </c>
      <c r="G44" s="37">
        <v>0</v>
      </c>
      <c r="H44" s="37">
        <v>0</v>
      </c>
      <c r="J44" s="860"/>
      <c r="O44" s="36"/>
    </row>
    <row r="45" spans="1:15" x14ac:dyDescent="0.2">
      <c r="C45" s="37"/>
      <c r="D45" s="37"/>
      <c r="E45" s="37"/>
      <c r="F45" s="37"/>
      <c r="G45" s="37"/>
      <c r="H45" s="37"/>
      <c r="J45" s="860"/>
      <c r="O45" s="36"/>
    </row>
    <row r="46" spans="1:15" x14ac:dyDescent="0.2">
      <c r="C46" s="37"/>
      <c r="D46" s="37"/>
      <c r="E46" s="37"/>
      <c r="F46" s="37"/>
      <c r="G46" s="37"/>
      <c r="H46" s="37"/>
      <c r="J46" s="860"/>
      <c r="O46" s="36"/>
    </row>
    <row r="47" spans="1:15" x14ac:dyDescent="0.2">
      <c r="J47" s="860"/>
    </row>
    <row r="48" spans="1:15" x14ac:dyDescent="0.2">
      <c r="J48" s="860"/>
    </row>
    <row r="49" spans="10:10" x14ac:dyDescent="0.2">
      <c r="J49" s="860"/>
    </row>
    <row r="50" spans="10:10" x14ac:dyDescent="0.2">
      <c r="J50" s="860"/>
    </row>
    <row r="51" spans="10:10" x14ac:dyDescent="0.2">
      <c r="J51" s="860"/>
    </row>
    <row r="52" spans="10:10" x14ac:dyDescent="0.2">
      <c r="J52" s="860"/>
    </row>
    <row r="53" spans="10:10" x14ac:dyDescent="0.2">
      <c r="J53" s="860"/>
    </row>
    <row r="54" spans="10:10" x14ac:dyDescent="0.2">
      <c r="J54" s="860"/>
    </row>
    <row r="55" spans="10:10" x14ac:dyDescent="0.2">
      <c r="J55" s="860"/>
    </row>
    <row r="56" spans="10:10" x14ac:dyDescent="0.2">
      <c r="J56" s="860"/>
    </row>
    <row r="57" spans="10:10" x14ac:dyDescent="0.2">
      <c r="J57" s="860"/>
    </row>
    <row r="58" spans="10:10" x14ac:dyDescent="0.2">
      <c r="J58" s="860"/>
    </row>
    <row r="59" spans="10:10" x14ac:dyDescent="0.2">
      <c r="J59" s="860"/>
    </row>
    <row r="60" spans="10:10" x14ac:dyDescent="0.2">
      <c r="J60" s="860"/>
    </row>
    <row r="61" spans="10:10" x14ac:dyDescent="0.2">
      <c r="J61" s="860"/>
    </row>
    <row r="62" spans="10:10" x14ac:dyDescent="0.2">
      <c r="J62" s="860"/>
    </row>
    <row r="63" spans="10:10" x14ac:dyDescent="0.2">
      <c r="J63" s="860"/>
    </row>
    <row r="64" spans="10:10" x14ac:dyDescent="0.2">
      <c r="J64" s="860"/>
    </row>
    <row r="65" spans="10:10" x14ac:dyDescent="0.2">
      <c r="J65" s="860"/>
    </row>
    <row r="66" spans="10:10" x14ac:dyDescent="0.2">
      <c r="J66" s="860"/>
    </row>
    <row r="67" spans="10:10" x14ac:dyDescent="0.2">
      <c r="J67" s="860"/>
    </row>
    <row r="68" spans="10:10" x14ac:dyDescent="0.2">
      <c r="J68" s="860"/>
    </row>
    <row r="69" spans="10:10" x14ac:dyDescent="0.2">
      <c r="J69" s="860"/>
    </row>
    <row r="70" spans="10:10" x14ac:dyDescent="0.2">
      <c r="J70" s="860"/>
    </row>
    <row r="71" spans="10:10" x14ac:dyDescent="0.2">
      <c r="J71" s="860"/>
    </row>
    <row r="72" spans="10:10" x14ac:dyDescent="0.2">
      <c r="J72" s="860"/>
    </row>
    <row r="73" spans="10:10" x14ac:dyDescent="0.2">
      <c r="J73" s="860"/>
    </row>
    <row r="74" spans="10:10" x14ac:dyDescent="0.2">
      <c r="J74" s="860"/>
    </row>
  </sheetData>
  <mergeCells count="31">
    <mergeCell ref="F15:H17"/>
    <mergeCell ref="C3:C4"/>
    <mergeCell ref="C7:C9"/>
    <mergeCell ref="D7:E9"/>
    <mergeCell ref="F7:H9"/>
    <mergeCell ref="C10:C13"/>
    <mergeCell ref="C15:C17"/>
    <mergeCell ref="D10:E13"/>
    <mergeCell ref="D15:E17"/>
    <mergeCell ref="D1:E1"/>
    <mergeCell ref="F1:H1"/>
    <mergeCell ref="D3:E4"/>
    <mergeCell ref="F3:H4"/>
    <mergeCell ref="F10:H13"/>
    <mergeCell ref="D18:E18"/>
    <mergeCell ref="F18:H18"/>
    <mergeCell ref="D29:E29"/>
    <mergeCell ref="F29:H29"/>
    <mergeCell ref="G25:H25"/>
    <mergeCell ref="G27:H27"/>
    <mergeCell ref="D36:E36"/>
    <mergeCell ref="F36:H36"/>
    <mergeCell ref="D33:E33"/>
    <mergeCell ref="F33:H33"/>
    <mergeCell ref="D35:E35"/>
    <mergeCell ref="F35:H35"/>
    <mergeCell ref="A10:A23"/>
    <mergeCell ref="A24:A28"/>
    <mergeCell ref="A29:A30"/>
    <mergeCell ref="A3:A9"/>
    <mergeCell ref="A31:A3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74"/>
  <sheetViews>
    <sheetView zoomScaleNormal="100" workbookViewId="0">
      <selection activeCell="L4" sqref="L4:O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4" width="9.83203125" style="22" bestFit="1" customWidth="1"/>
    <col min="5" max="5" width="6" style="22" bestFit="1" customWidth="1"/>
    <col min="6" max="6" width="7.83203125" customWidth="1"/>
    <col min="7" max="7" width="5.33203125" style="803" bestFit="1" customWidth="1"/>
    <col min="8" max="10" width="4.6640625" style="22" bestFit="1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</cols>
  <sheetData>
    <row r="1" spans="1:15" ht="21" thickTop="1" thickBot="1" x14ac:dyDescent="0.25">
      <c r="C1" s="309" t="s">
        <v>49</v>
      </c>
      <c r="D1" s="1135" t="s">
        <v>51</v>
      </c>
      <c r="E1" s="1136"/>
      <c r="G1" s="830" t="s">
        <v>215</v>
      </c>
      <c r="H1" s="816" t="s">
        <v>341</v>
      </c>
      <c r="I1" s="816" t="s">
        <v>49</v>
      </c>
      <c r="J1" s="841" t="s">
        <v>51</v>
      </c>
      <c r="L1" s="791" t="s">
        <v>443</v>
      </c>
      <c r="M1" s="791" t="s">
        <v>442</v>
      </c>
      <c r="N1" s="791" t="s">
        <v>444</v>
      </c>
      <c r="O1" s="791" t="s">
        <v>445</v>
      </c>
    </row>
    <row r="2" spans="1:15" ht="18" thickTop="1" thickBot="1" x14ac:dyDescent="0.25">
      <c r="C2" s="503" t="s">
        <v>175</v>
      </c>
      <c r="D2" s="583" t="s">
        <v>178</v>
      </c>
      <c r="E2" s="582" t="s">
        <v>279</v>
      </c>
      <c r="G2" s="831" t="s">
        <v>341</v>
      </c>
      <c r="H2" s="820">
        <v>0</v>
      </c>
      <c r="I2" s="820"/>
      <c r="J2" s="821"/>
      <c r="L2" s="907">
        <f>MIN(H3:H4,I4)</f>
        <v>5.4054054054054057E-2</v>
      </c>
      <c r="M2" s="907">
        <f>MAX(H3:H4,I4)</f>
        <v>8.1081081081081086E-2</v>
      </c>
      <c r="N2" s="907">
        <f>AVERAGE(H3:H4,I4)</f>
        <v>7.2072072072072071E-2</v>
      </c>
      <c r="O2" s="907">
        <f>MEDIAN(H3:H4,I4)</f>
        <v>8.1081081081081086E-2</v>
      </c>
    </row>
    <row r="3" spans="1:15" x14ac:dyDescent="0.2">
      <c r="A3" s="1029" t="s">
        <v>357</v>
      </c>
      <c r="B3" s="792" t="s">
        <v>22</v>
      </c>
      <c r="C3" s="1035" t="s">
        <v>34</v>
      </c>
      <c r="D3" s="1026" t="s">
        <v>34</v>
      </c>
      <c r="E3" s="1028"/>
      <c r="G3" s="832" t="s">
        <v>49</v>
      </c>
      <c r="H3" s="822">
        <f>C38/37</f>
        <v>5.4054054054054057E-2</v>
      </c>
      <c r="I3" s="823">
        <v>0</v>
      </c>
      <c r="J3" s="824"/>
      <c r="L3" s="907">
        <f>MIN(H8:H9,I9)</f>
        <v>0</v>
      </c>
      <c r="M3" s="907">
        <f>MAX(H8:H9,I9)</f>
        <v>0</v>
      </c>
      <c r="N3" s="907">
        <f>AVERAGE(H8:H9,I9)</f>
        <v>0</v>
      </c>
      <c r="O3" s="907">
        <f>MEDIAN(H8:H9,I9)</f>
        <v>0</v>
      </c>
    </row>
    <row r="4" spans="1:15" ht="17" thickBot="1" x14ac:dyDescent="0.25">
      <c r="A4" s="1030"/>
      <c r="B4" s="865" t="s">
        <v>0</v>
      </c>
      <c r="C4" s="1036"/>
      <c r="D4" s="1021"/>
      <c r="E4" s="1022"/>
      <c r="G4" s="834" t="s">
        <v>51</v>
      </c>
      <c r="H4" s="827">
        <f>D38/37</f>
        <v>8.1081081081081086E-2</v>
      </c>
      <c r="I4" s="827">
        <f>E38/37</f>
        <v>8.1081081081081086E-2</v>
      </c>
      <c r="J4" s="842">
        <v>0</v>
      </c>
      <c r="L4" s="907">
        <f>MIN(H13:H14,I14)</f>
        <v>0.15384615384615385</v>
      </c>
      <c r="M4" s="907">
        <f>MAX(H13:H14,I14)</f>
        <v>0.15384615384615385</v>
      </c>
      <c r="N4" s="907">
        <f>AVERAGE(H13:H14,I14)</f>
        <v>0.15384615384615385</v>
      </c>
      <c r="O4" s="907">
        <f>MEDIAN(H13:H14,I14)</f>
        <v>0.15384615384615385</v>
      </c>
    </row>
    <row r="5" spans="1:15" ht="17" thickBot="1" x14ac:dyDescent="0.25">
      <c r="A5" s="1030"/>
      <c r="B5" s="865" t="s">
        <v>1</v>
      </c>
      <c r="C5" s="1036"/>
      <c r="D5" s="1021"/>
      <c r="E5" s="1022"/>
      <c r="G5" s="55"/>
      <c r="H5" s="823"/>
      <c r="I5" s="823"/>
      <c r="J5" s="823"/>
      <c r="L5" s="907">
        <f>MIN(H18:H19,I19)</f>
        <v>0</v>
      </c>
      <c r="M5" s="907">
        <f>MAX(H18:H19,I19)</f>
        <v>0</v>
      </c>
      <c r="N5" s="907">
        <f>AVERAGE(H18:H19,I19)</f>
        <v>0</v>
      </c>
      <c r="O5" s="907">
        <f>MEDIAN(H18:H19,I19)</f>
        <v>0</v>
      </c>
    </row>
    <row r="6" spans="1:15" ht="17" thickBot="1" x14ac:dyDescent="0.25">
      <c r="A6" s="1030"/>
      <c r="B6" s="865" t="s">
        <v>2</v>
      </c>
      <c r="C6" s="451"/>
      <c r="D6" s="121"/>
      <c r="E6" s="415"/>
      <c r="G6" s="835" t="s">
        <v>339</v>
      </c>
      <c r="H6" s="844" t="s">
        <v>341</v>
      </c>
      <c r="I6" s="844" t="s">
        <v>49</v>
      </c>
      <c r="J6" s="813" t="s">
        <v>51</v>
      </c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</row>
    <row r="7" spans="1:15" x14ac:dyDescent="0.2">
      <c r="A7" s="1030"/>
      <c r="B7" s="865" t="s">
        <v>3</v>
      </c>
      <c r="C7" s="451" t="s">
        <v>34</v>
      </c>
      <c r="D7" s="1021" t="s">
        <v>34</v>
      </c>
      <c r="E7" s="1022"/>
      <c r="G7" s="835" t="s">
        <v>341</v>
      </c>
      <c r="H7" s="820">
        <v>0</v>
      </c>
      <c r="I7" s="820"/>
      <c r="J7" s="821"/>
      <c r="L7" s="907">
        <f>MIN(H28:H29,I29)</f>
        <v>0</v>
      </c>
      <c r="M7" s="907">
        <f>MAX(H28:H29,I29)</f>
        <v>0.2</v>
      </c>
      <c r="N7" s="907">
        <f>AVERAGE(H28:H29,I29)</f>
        <v>0.13333333333333333</v>
      </c>
      <c r="O7" s="907">
        <f>MEDIAN(H28:H29,I29)</f>
        <v>0.2</v>
      </c>
    </row>
    <row r="8" spans="1:15" x14ac:dyDescent="0.2">
      <c r="A8" s="1030"/>
      <c r="B8" s="796" t="s">
        <v>4</v>
      </c>
      <c r="C8" s="451"/>
      <c r="D8" s="121"/>
      <c r="E8" s="415"/>
      <c r="G8" s="845" t="s">
        <v>49</v>
      </c>
      <c r="H8" s="823">
        <f>C39/10</f>
        <v>0</v>
      </c>
      <c r="I8" s="823">
        <v>0</v>
      </c>
      <c r="J8" s="824"/>
      <c r="L8" s="907">
        <f>MIN(H33:H34,I34)</f>
        <v>0</v>
      </c>
      <c r="M8" s="907">
        <f>MAX(H33:H34,I34)</f>
        <v>0</v>
      </c>
      <c r="N8" s="907">
        <f>AVERAGE(H33:H34,I34)</f>
        <v>0</v>
      </c>
      <c r="O8" s="907">
        <f>MEDIAN(H33:H34,I34)</f>
        <v>0</v>
      </c>
    </row>
    <row r="9" spans="1:15" ht="17" thickBot="1" x14ac:dyDescent="0.25">
      <c r="A9" s="1031"/>
      <c r="B9" s="793" t="s">
        <v>123</v>
      </c>
      <c r="C9" s="451" t="s">
        <v>34</v>
      </c>
      <c r="D9" s="1023" t="s">
        <v>34</v>
      </c>
      <c r="E9" s="1025"/>
      <c r="F9" s="11"/>
      <c r="G9" s="847" t="s">
        <v>51</v>
      </c>
      <c r="H9" s="827">
        <f>D39/10</f>
        <v>0</v>
      </c>
      <c r="I9" s="827">
        <f>E39/10</f>
        <v>0</v>
      </c>
      <c r="J9" s="842">
        <v>0</v>
      </c>
    </row>
    <row r="10" spans="1:15" ht="17" thickBot="1" x14ac:dyDescent="0.25">
      <c r="A10" s="1029" t="s">
        <v>5</v>
      </c>
      <c r="B10" s="771" t="s">
        <v>6</v>
      </c>
      <c r="C10" s="1035" t="s">
        <v>34</v>
      </c>
      <c r="D10" s="1026" t="s">
        <v>34</v>
      </c>
      <c r="E10" s="1028"/>
      <c r="F10" s="11"/>
      <c r="G10" s="869"/>
      <c r="H10" s="823"/>
      <c r="I10" s="823"/>
      <c r="J10" s="823"/>
    </row>
    <row r="11" spans="1:15" ht="17" thickBot="1" x14ac:dyDescent="0.25">
      <c r="A11" s="1030"/>
      <c r="B11" s="733" t="s">
        <v>7</v>
      </c>
      <c r="C11" s="1036"/>
      <c r="D11" s="1021"/>
      <c r="E11" s="1022"/>
      <c r="F11" s="11"/>
      <c r="G11" s="835" t="s">
        <v>337</v>
      </c>
      <c r="H11" s="844" t="s">
        <v>341</v>
      </c>
      <c r="I11" s="844" t="s">
        <v>49</v>
      </c>
      <c r="J11" s="813" t="s">
        <v>51</v>
      </c>
    </row>
    <row r="12" spans="1:15" x14ac:dyDescent="0.2">
      <c r="A12" s="1030"/>
      <c r="B12" s="733" t="s">
        <v>16</v>
      </c>
      <c r="C12" s="1036"/>
      <c r="D12" s="1021"/>
      <c r="E12" s="1022"/>
      <c r="F12" s="11"/>
      <c r="G12" s="835" t="s">
        <v>341</v>
      </c>
      <c r="H12" s="820">
        <v>0</v>
      </c>
      <c r="I12" s="820"/>
      <c r="J12" s="821"/>
    </row>
    <row r="13" spans="1:15" x14ac:dyDescent="0.2">
      <c r="A13" s="1030"/>
      <c r="B13" s="733" t="s">
        <v>26</v>
      </c>
      <c r="C13" s="1036"/>
      <c r="D13" s="1021"/>
      <c r="E13" s="1022"/>
      <c r="G13" s="845" t="s">
        <v>49</v>
      </c>
      <c r="H13" s="823">
        <f>C40/13</f>
        <v>0.15384615384615385</v>
      </c>
      <c r="I13" s="823">
        <v>0</v>
      </c>
      <c r="J13" s="824"/>
    </row>
    <row r="14" spans="1:15" ht="17" thickBot="1" x14ac:dyDescent="0.25">
      <c r="A14" s="1030"/>
      <c r="B14" s="733" t="s">
        <v>316</v>
      </c>
      <c r="C14" s="676"/>
      <c r="D14" s="674"/>
      <c r="E14" s="677"/>
      <c r="G14" s="847" t="s">
        <v>51</v>
      </c>
      <c r="H14" s="827">
        <f>D40/13</f>
        <v>0.15384615384615385</v>
      </c>
      <c r="I14" s="827">
        <f>E40/13</f>
        <v>0.15384615384615385</v>
      </c>
      <c r="J14" s="842">
        <v>0</v>
      </c>
    </row>
    <row r="15" spans="1:15" ht="17" thickBot="1" x14ac:dyDescent="0.25">
      <c r="A15" s="1030"/>
      <c r="B15" s="733" t="s">
        <v>17</v>
      </c>
      <c r="C15" s="1036" t="s">
        <v>34</v>
      </c>
      <c r="D15" s="1021" t="s">
        <v>34</v>
      </c>
      <c r="E15" s="1022"/>
      <c r="G15" s="869"/>
      <c r="H15" s="823"/>
      <c r="I15" s="823"/>
      <c r="J15" s="823"/>
    </row>
    <row r="16" spans="1:15" ht="17" thickBot="1" x14ac:dyDescent="0.25">
      <c r="A16" s="1030"/>
      <c r="B16" s="733" t="s">
        <v>253</v>
      </c>
      <c r="C16" s="1036"/>
      <c r="D16" s="1021"/>
      <c r="E16" s="1022"/>
      <c r="G16" s="835" t="s">
        <v>336</v>
      </c>
      <c r="H16" s="844" t="s">
        <v>341</v>
      </c>
      <c r="I16" s="844" t="s">
        <v>49</v>
      </c>
      <c r="J16" s="813" t="s">
        <v>51</v>
      </c>
    </row>
    <row r="17" spans="1:10" x14ac:dyDescent="0.2">
      <c r="A17" s="1030"/>
      <c r="B17" s="733" t="s">
        <v>254</v>
      </c>
      <c r="C17" s="1036"/>
      <c r="D17" s="1021"/>
      <c r="E17" s="1022"/>
      <c r="G17" s="835" t="s">
        <v>341</v>
      </c>
      <c r="H17" s="820">
        <v>0</v>
      </c>
      <c r="I17" s="820"/>
      <c r="J17" s="821"/>
    </row>
    <row r="18" spans="1:10" x14ac:dyDescent="0.2">
      <c r="A18" s="1030"/>
      <c r="B18" s="733" t="s">
        <v>98</v>
      </c>
      <c r="C18" s="451"/>
      <c r="D18" s="121"/>
      <c r="E18" s="415"/>
      <c r="G18" s="845" t="s">
        <v>49</v>
      </c>
      <c r="H18" s="823">
        <f>C41/5</f>
        <v>0</v>
      </c>
      <c r="I18" s="823">
        <v>0</v>
      </c>
      <c r="J18" s="824"/>
    </row>
    <row r="19" spans="1:10" ht="17" thickBot="1" x14ac:dyDescent="0.25">
      <c r="A19" s="1030"/>
      <c r="B19" s="733" t="s">
        <v>99</v>
      </c>
      <c r="C19" s="451"/>
      <c r="D19" s="121"/>
      <c r="E19" s="415"/>
      <c r="G19" s="847" t="s">
        <v>51</v>
      </c>
      <c r="H19" s="827">
        <f>D41/5</f>
        <v>0</v>
      </c>
      <c r="I19" s="827">
        <f>E41/5</f>
        <v>0</v>
      </c>
      <c r="J19" s="842">
        <v>0</v>
      </c>
    </row>
    <row r="20" spans="1:10" ht="17" thickBot="1" x14ac:dyDescent="0.25">
      <c r="A20" s="1030"/>
      <c r="B20" s="734" t="s">
        <v>23</v>
      </c>
      <c r="C20" s="451" t="s">
        <v>34</v>
      </c>
      <c r="D20" s="1023" t="s">
        <v>34</v>
      </c>
      <c r="E20" s="1025"/>
      <c r="G20" s="869"/>
      <c r="H20" s="823"/>
      <c r="I20" s="823"/>
      <c r="J20" s="823"/>
    </row>
    <row r="21" spans="1:10" ht="17" thickBot="1" x14ac:dyDescent="0.25">
      <c r="A21" s="1030"/>
      <c r="B21" s="732" t="s">
        <v>10</v>
      </c>
      <c r="C21" s="242" t="s">
        <v>34</v>
      </c>
      <c r="D21" s="1026" t="s">
        <v>34</v>
      </c>
      <c r="E21" s="1028"/>
      <c r="G21" s="835" t="s">
        <v>334</v>
      </c>
      <c r="H21" s="844" t="s">
        <v>341</v>
      </c>
      <c r="I21" s="844" t="s">
        <v>49</v>
      </c>
      <c r="J21" s="813" t="s">
        <v>51</v>
      </c>
    </row>
    <row r="22" spans="1:10" x14ac:dyDescent="0.2">
      <c r="A22" s="1030"/>
      <c r="B22" s="736" t="s">
        <v>11</v>
      </c>
      <c r="C22" s="451"/>
      <c r="D22" s="121"/>
      <c r="E22" s="415"/>
      <c r="G22" s="835" t="s">
        <v>341</v>
      </c>
      <c r="H22" s="820">
        <v>0</v>
      </c>
      <c r="I22" s="820"/>
      <c r="J22" s="821"/>
    </row>
    <row r="23" spans="1:10" ht="17" thickBot="1" x14ac:dyDescent="0.25">
      <c r="A23" s="1031"/>
      <c r="B23" s="734" t="s">
        <v>18</v>
      </c>
      <c r="C23" s="454" t="s">
        <v>34</v>
      </c>
      <c r="D23" s="1023" t="s">
        <v>34</v>
      </c>
      <c r="E23" s="1025"/>
      <c r="F23" s="2"/>
      <c r="G23" s="845" t="s">
        <v>49</v>
      </c>
      <c r="H23" s="823">
        <f>C42/2</f>
        <v>0</v>
      </c>
      <c r="I23" s="823">
        <v>0</v>
      </c>
      <c r="J23" s="824"/>
    </row>
    <row r="24" spans="1:10" ht="17" thickBot="1" x14ac:dyDescent="0.25">
      <c r="A24" s="1032" t="s">
        <v>24</v>
      </c>
      <c r="B24" s="4" t="s">
        <v>100</v>
      </c>
      <c r="C24" s="242"/>
      <c r="D24" s="122"/>
      <c r="E24" s="414"/>
      <c r="F24" s="2"/>
      <c r="G24" s="847" t="s">
        <v>51</v>
      </c>
      <c r="H24" s="827">
        <f>D42/2</f>
        <v>0</v>
      </c>
      <c r="I24" s="827">
        <f>E42/2</f>
        <v>0</v>
      </c>
      <c r="J24" s="842">
        <v>0</v>
      </c>
    </row>
    <row r="25" spans="1:10" ht="17" customHeight="1" thickBot="1" x14ac:dyDescent="0.25">
      <c r="A25" s="1034"/>
      <c r="B25" s="7" t="s">
        <v>27</v>
      </c>
      <c r="C25" s="451" t="s">
        <v>34</v>
      </c>
      <c r="D25" s="1021" t="s">
        <v>34</v>
      </c>
      <c r="E25" s="1022"/>
      <c r="F25" s="2"/>
      <c r="G25" s="869"/>
      <c r="H25" s="823"/>
      <c r="I25" s="823"/>
      <c r="J25" s="823"/>
    </row>
    <row r="26" spans="1:10" ht="17" thickBot="1" x14ac:dyDescent="0.25">
      <c r="A26" s="1034"/>
      <c r="B26" s="794" t="s">
        <v>101</v>
      </c>
      <c r="C26" s="454"/>
      <c r="D26" s="121"/>
      <c r="E26" s="415"/>
      <c r="G26" s="830" t="s">
        <v>338</v>
      </c>
      <c r="H26" s="816" t="s">
        <v>341</v>
      </c>
      <c r="I26" s="816" t="s">
        <v>49</v>
      </c>
      <c r="J26" s="841" t="s">
        <v>51</v>
      </c>
    </row>
    <row r="27" spans="1:10" ht="17" thickBot="1" x14ac:dyDescent="0.25">
      <c r="A27" s="1034"/>
      <c r="B27" s="795" t="s">
        <v>12</v>
      </c>
      <c r="C27" s="242" t="s">
        <v>34</v>
      </c>
      <c r="D27" s="1078" t="s">
        <v>34</v>
      </c>
      <c r="E27" s="1106"/>
      <c r="F27" s="3"/>
      <c r="G27" s="831" t="s">
        <v>341</v>
      </c>
      <c r="H27" s="820">
        <v>0</v>
      </c>
      <c r="I27" s="820"/>
      <c r="J27" s="821"/>
    </row>
    <row r="28" spans="1:10" ht="17" thickBot="1" x14ac:dyDescent="0.25">
      <c r="A28" s="1034"/>
      <c r="B28" s="800" t="s">
        <v>25</v>
      </c>
      <c r="C28" s="243"/>
      <c r="D28" s="117"/>
      <c r="E28" s="240"/>
      <c r="G28" s="832" t="s">
        <v>49</v>
      </c>
      <c r="H28" s="822">
        <f>C43/5</f>
        <v>0</v>
      </c>
      <c r="I28" s="823">
        <v>0</v>
      </c>
      <c r="J28" s="824"/>
    </row>
    <row r="29" spans="1:10" ht="17" thickBot="1" x14ac:dyDescent="0.25">
      <c r="A29" s="1032" t="s">
        <v>14</v>
      </c>
      <c r="B29" s="797" t="s">
        <v>14</v>
      </c>
      <c r="C29" s="1036" t="s">
        <v>34</v>
      </c>
      <c r="D29" s="1126" t="s">
        <v>34</v>
      </c>
      <c r="E29" s="1127"/>
      <c r="G29" s="834" t="s">
        <v>51</v>
      </c>
      <c r="H29" s="827">
        <f>D43/5</f>
        <v>0.2</v>
      </c>
      <c r="I29" s="827">
        <f>E43/5</f>
        <v>0.2</v>
      </c>
      <c r="J29" s="842">
        <v>0</v>
      </c>
    </row>
    <row r="30" spans="1:10" ht="17" thickBot="1" x14ac:dyDescent="0.25">
      <c r="A30" s="1033"/>
      <c r="B30" s="798" t="s">
        <v>15</v>
      </c>
      <c r="C30" s="1036"/>
      <c r="D30" s="1126"/>
      <c r="E30" s="1127"/>
      <c r="G30" s="55"/>
      <c r="H30" s="823"/>
      <c r="I30" s="823"/>
      <c r="J30" s="823"/>
    </row>
    <row r="31" spans="1:10" ht="17" thickBot="1" x14ac:dyDescent="0.25">
      <c r="A31" s="1029" t="s">
        <v>8</v>
      </c>
      <c r="B31" s="731" t="s">
        <v>9</v>
      </c>
      <c r="C31" s="450" t="s">
        <v>34</v>
      </c>
      <c r="D31" s="456" t="s">
        <v>33</v>
      </c>
      <c r="E31" s="133" t="s">
        <v>33</v>
      </c>
      <c r="G31" s="835" t="s">
        <v>342</v>
      </c>
      <c r="H31" s="816" t="s">
        <v>335</v>
      </c>
      <c r="I31" s="816" t="s">
        <v>38</v>
      </c>
      <c r="J31" s="841" t="s">
        <v>41</v>
      </c>
    </row>
    <row r="32" spans="1:10" x14ac:dyDescent="0.2">
      <c r="A32" s="1030"/>
      <c r="B32" s="731" t="s">
        <v>19</v>
      </c>
      <c r="C32" s="451"/>
      <c r="D32" s="457"/>
      <c r="E32" s="120"/>
      <c r="G32" s="831" t="s">
        <v>335</v>
      </c>
      <c r="H32" s="820">
        <v>0</v>
      </c>
      <c r="I32" s="820"/>
      <c r="J32" s="821"/>
    </row>
    <row r="33" spans="1:15" x14ac:dyDescent="0.2">
      <c r="A33" s="1030"/>
      <c r="B33" s="47" t="s">
        <v>20</v>
      </c>
      <c r="C33" s="451"/>
      <c r="D33" s="457"/>
      <c r="E33" s="120"/>
      <c r="G33" s="832" t="s">
        <v>38</v>
      </c>
      <c r="H33" s="823">
        <f>C44/4</f>
        <v>0</v>
      </c>
      <c r="I33" s="823">
        <v>0</v>
      </c>
      <c r="J33" s="824"/>
    </row>
    <row r="34" spans="1:15" ht="17" thickBot="1" x14ac:dyDescent="0.25">
      <c r="A34" s="1030"/>
      <c r="B34" s="7" t="s">
        <v>21</v>
      </c>
      <c r="C34" s="451"/>
      <c r="D34" s="457"/>
      <c r="E34" s="120"/>
      <c r="G34" s="834" t="s">
        <v>41</v>
      </c>
      <c r="H34" s="827">
        <f>D44/4</f>
        <v>0</v>
      </c>
      <c r="I34" s="827">
        <f>E44/4</f>
        <v>0</v>
      </c>
      <c r="J34" s="842">
        <v>0</v>
      </c>
    </row>
    <row r="35" spans="1:15" ht="17" thickBot="1" x14ac:dyDescent="0.25">
      <c r="A35" s="1031"/>
      <c r="B35" s="8" t="s">
        <v>13</v>
      </c>
      <c r="C35" s="454"/>
      <c r="D35" s="314"/>
      <c r="E35" s="131"/>
      <c r="G35" s="68"/>
      <c r="H35" s="760"/>
      <c r="I35" s="760"/>
      <c r="J35" s="760"/>
    </row>
    <row r="36" spans="1:15" ht="21" thickTop="1" thickBot="1" x14ac:dyDescent="0.25">
      <c r="A36" s="799"/>
      <c r="C36" s="226" t="s">
        <v>49</v>
      </c>
      <c r="D36" s="1137" t="s">
        <v>51</v>
      </c>
      <c r="E36" s="1138"/>
      <c r="G36" s="55"/>
      <c r="H36" s="839"/>
      <c r="I36" s="839"/>
      <c r="J36" s="839"/>
    </row>
    <row r="37" spans="1:15" x14ac:dyDescent="0.2">
      <c r="G37" s="55"/>
      <c r="H37" s="840"/>
      <c r="I37" s="840"/>
      <c r="J37" s="840"/>
    </row>
    <row r="38" spans="1:15" x14ac:dyDescent="0.2">
      <c r="B38" s="804" t="s">
        <v>215</v>
      </c>
      <c r="C38" s="811">
        <v>2</v>
      </c>
      <c r="D38" s="811">
        <v>3</v>
      </c>
      <c r="E38" s="811">
        <v>3</v>
      </c>
      <c r="G38" s="843"/>
      <c r="H38" s="823"/>
      <c r="I38" s="823"/>
      <c r="J38" s="823"/>
    </row>
    <row r="39" spans="1:15" x14ac:dyDescent="0.2">
      <c r="B39" s="804" t="s">
        <v>357</v>
      </c>
      <c r="C39" s="811">
        <v>0</v>
      </c>
      <c r="D39" s="811">
        <v>0</v>
      </c>
      <c r="E39" s="811">
        <v>0</v>
      </c>
      <c r="G39" s="55"/>
      <c r="H39" s="823"/>
      <c r="I39" s="823"/>
      <c r="J39" s="823"/>
    </row>
    <row r="40" spans="1:15" x14ac:dyDescent="0.2">
      <c r="B40" s="804" t="s">
        <v>5</v>
      </c>
      <c r="C40" s="863">
        <v>2</v>
      </c>
      <c r="D40" s="863">
        <v>2</v>
      </c>
      <c r="E40" s="863">
        <v>2</v>
      </c>
      <c r="G40" s="55"/>
      <c r="H40" s="823"/>
      <c r="I40" s="823"/>
      <c r="J40" s="823"/>
    </row>
    <row r="41" spans="1:15" x14ac:dyDescent="0.2">
      <c r="B41" s="804" t="s">
        <v>24</v>
      </c>
      <c r="C41" s="888">
        <v>0</v>
      </c>
      <c r="D41" s="888">
        <v>0</v>
      </c>
      <c r="E41" s="888">
        <v>0</v>
      </c>
      <c r="F41" s="17"/>
      <c r="G41" s="55"/>
      <c r="H41" s="823"/>
      <c r="I41" s="823"/>
      <c r="J41" s="823"/>
      <c r="N41" s="17"/>
      <c r="O41" s="17"/>
    </row>
    <row r="42" spans="1:15" x14ac:dyDescent="0.2">
      <c r="B42" s="804" t="s">
        <v>14</v>
      </c>
      <c r="C42" s="863">
        <v>0</v>
      </c>
      <c r="D42" s="863">
        <v>0</v>
      </c>
      <c r="E42" s="863">
        <v>0</v>
      </c>
      <c r="F42" s="17"/>
      <c r="G42" s="24"/>
      <c r="H42" s="760"/>
      <c r="I42" s="760"/>
      <c r="J42" s="760"/>
      <c r="N42" s="17"/>
      <c r="O42" s="17"/>
    </row>
    <row r="43" spans="1:15" x14ac:dyDescent="0.2">
      <c r="B43" s="804" t="s">
        <v>8</v>
      </c>
      <c r="C43" s="863">
        <v>0</v>
      </c>
      <c r="D43" s="863">
        <v>1</v>
      </c>
      <c r="E43" s="863">
        <v>1</v>
      </c>
      <c r="G43" s="24"/>
    </row>
    <row r="44" spans="1:15" x14ac:dyDescent="0.2">
      <c r="B44" s="961" t="s">
        <v>451</v>
      </c>
      <c r="C44" s="37">
        <v>0</v>
      </c>
      <c r="D44" s="37">
        <v>0</v>
      </c>
      <c r="E44" s="37">
        <v>0</v>
      </c>
      <c r="G44" s="24"/>
    </row>
    <row r="45" spans="1:15" x14ac:dyDescent="0.2">
      <c r="C45" s="37"/>
      <c r="D45" s="37"/>
      <c r="E45" s="37"/>
      <c r="G45" s="24"/>
    </row>
    <row r="46" spans="1:15" x14ac:dyDescent="0.2">
      <c r="C46" s="37"/>
      <c r="D46" s="37"/>
      <c r="E46" s="37"/>
      <c r="G46" s="24"/>
    </row>
    <row r="47" spans="1:15" x14ac:dyDescent="0.2">
      <c r="G47" s="24"/>
    </row>
    <row r="48" spans="1:15" x14ac:dyDescent="0.2">
      <c r="G48" s="24"/>
    </row>
    <row r="49" spans="7:7" x14ac:dyDescent="0.2">
      <c r="G49" s="24"/>
    </row>
    <row r="50" spans="7:7" x14ac:dyDescent="0.2">
      <c r="G50" s="24"/>
    </row>
    <row r="51" spans="7:7" x14ac:dyDescent="0.2">
      <c r="G51" s="24"/>
    </row>
    <row r="52" spans="7:7" x14ac:dyDescent="0.2">
      <c r="G52" s="24"/>
    </row>
    <row r="53" spans="7:7" x14ac:dyDescent="0.2">
      <c r="G53" s="24"/>
    </row>
    <row r="54" spans="7:7" x14ac:dyDescent="0.2">
      <c r="G54" s="24"/>
    </row>
    <row r="55" spans="7:7" x14ac:dyDescent="0.2">
      <c r="G55" s="24"/>
    </row>
    <row r="56" spans="7:7" x14ac:dyDescent="0.2">
      <c r="G56" s="24"/>
    </row>
    <row r="57" spans="7:7" x14ac:dyDescent="0.2">
      <c r="G57" s="24"/>
    </row>
    <row r="58" spans="7:7" x14ac:dyDescent="0.2">
      <c r="G58" s="24"/>
    </row>
    <row r="59" spans="7:7" x14ac:dyDescent="0.2">
      <c r="G59" s="24"/>
    </row>
    <row r="60" spans="7:7" x14ac:dyDescent="0.2">
      <c r="G60" s="24"/>
    </row>
    <row r="61" spans="7:7" x14ac:dyDescent="0.2">
      <c r="G61" s="24"/>
    </row>
    <row r="62" spans="7:7" x14ac:dyDescent="0.2">
      <c r="G62" s="24"/>
    </row>
    <row r="63" spans="7:7" x14ac:dyDescent="0.2">
      <c r="G63" s="24"/>
    </row>
    <row r="64" spans="7:7" x14ac:dyDescent="0.2">
      <c r="G64" s="24"/>
    </row>
    <row r="65" spans="7:7" x14ac:dyDescent="0.2">
      <c r="G65" s="24"/>
    </row>
    <row r="66" spans="7:7" x14ac:dyDescent="0.2">
      <c r="G66" s="24"/>
    </row>
    <row r="67" spans="7:7" x14ac:dyDescent="0.2">
      <c r="G67" s="24"/>
    </row>
    <row r="68" spans="7:7" x14ac:dyDescent="0.2">
      <c r="G68" s="24"/>
    </row>
    <row r="69" spans="7:7" x14ac:dyDescent="0.2">
      <c r="G69" s="24"/>
    </row>
    <row r="70" spans="7:7" x14ac:dyDescent="0.2">
      <c r="G70" s="24"/>
    </row>
    <row r="71" spans="7:7" x14ac:dyDescent="0.2">
      <c r="G71" s="24"/>
    </row>
    <row r="72" spans="7:7" x14ac:dyDescent="0.2">
      <c r="G72" s="24"/>
    </row>
    <row r="73" spans="7:7" x14ac:dyDescent="0.2">
      <c r="G73" s="24"/>
    </row>
    <row r="74" spans="7:7" x14ac:dyDescent="0.2">
      <c r="G74" s="24"/>
    </row>
  </sheetData>
  <mergeCells count="22">
    <mergeCell ref="D36:E36"/>
    <mergeCell ref="C29:C30"/>
    <mergeCell ref="C10:C13"/>
    <mergeCell ref="C15:C17"/>
    <mergeCell ref="D10:E13"/>
    <mergeCell ref="D15:E17"/>
    <mergeCell ref="A3:A9"/>
    <mergeCell ref="D1:E1"/>
    <mergeCell ref="D7:E7"/>
    <mergeCell ref="D9:E9"/>
    <mergeCell ref="C3:C5"/>
    <mergeCell ref="D3:E5"/>
    <mergeCell ref="A10:A23"/>
    <mergeCell ref="A31:A35"/>
    <mergeCell ref="D20:E20"/>
    <mergeCell ref="D21:E21"/>
    <mergeCell ref="D23:E23"/>
    <mergeCell ref="A24:A28"/>
    <mergeCell ref="D25:E25"/>
    <mergeCell ref="D27:E27"/>
    <mergeCell ref="A29:A30"/>
    <mergeCell ref="D29:E3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74"/>
  <sheetViews>
    <sheetView zoomScaleNormal="100" workbookViewId="0">
      <selection activeCell="L8" sqref="L8:O8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2.5" style="22" bestFit="1" customWidth="1"/>
    <col min="4" max="4" width="11.6640625" style="22" bestFit="1" customWidth="1"/>
    <col min="5" max="5" width="11.83203125" style="22" bestFit="1" customWidth="1"/>
    <col min="6" max="6" width="7.83203125" customWidth="1"/>
    <col min="7" max="7" width="6.33203125" style="803" bestFit="1" customWidth="1"/>
    <col min="8" max="8" width="6.1640625" style="22" bestFit="1" customWidth="1"/>
    <col min="9" max="9" width="6.33203125" style="22" bestFit="1" customWidth="1"/>
    <col min="10" max="10" width="5.5" style="22" bestFit="1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</cols>
  <sheetData>
    <row r="1" spans="1:15" ht="21" thickTop="1" thickBot="1" x14ac:dyDescent="0.25">
      <c r="C1" s="309" t="s">
        <v>88</v>
      </c>
      <c r="D1" s="1135" t="s">
        <v>89</v>
      </c>
      <c r="E1" s="1136"/>
      <c r="G1" s="830" t="s">
        <v>215</v>
      </c>
      <c r="H1" s="816" t="s">
        <v>352</v>
      </c>
      <c r="I1" s="816" t="s">
        <v>88</v>
      </c>
      <c r="J1" s="841" t="s">
        <v>89</v>
      </c>
      <c r="L1" s="791" t="s">
        <v>443</v>
      </c>
      <c r="M1" s="791" t="s">
        <v>442</v>
      </c>
      <c r="N1" s="791" t="s">
        <v>444</v>
      </c>
      <c r="O1" s="791" t="s">
        <v>445</v>
      </c>
    </row>
    <row r="2" spans="1:15" ht="18" thickTop="1" thickBot="1" x14ac:dyDescent="0.25">
      <c r="C2" s="503" t="s">
        <v>280</v>
      </c>
      <c r="D2" s="504" t="s">
        <v>281</v>
      </c>
      <c r="E2" s="582" t="s">
        <v>282</v>
      </c>
      <c r="G2" s="831" t="s">
        <v>352</v>
      </c>
      <c r="H2" s="820">
        <v>0</v>
      </c>
      <c r="I2" s="820"/>
      <c r="J2" s="821"/>
      <c r="L2" s="907">
        <f>MIN(H3:H4,I4)</f>
        <v>0.10810810810810811</v>
      </c>
      <c r="M2" s="907">
        <f>MAX(H3:H4,I4)</f>
        <v>0.1891891891891892</v>
      </c>
      <c r="N2" s="907">
        <f>AVERAGE(H3:H4,I4)</f>
        <v>0.16216216216216217</v>
      </c>
      <c r="O2" s="907">
        <f>MEDIAN(H3:H4,I4)</f>
        <v>0.1891891891891892</v>
      </c>
    </row>
    <row r="3" spans="1:15" x14ac:dyDescent="0.2">
      <c r="A3" s="1029" t="s">
        <v>357</v>
      </c>
      <c r="B3" s="792" t="s">
        <v>22</v>
      </c>
      <c r="C3" s="1209" t="s">
        <v>34</v>
      </c>
      <c r="D3" s="1026" t="s">
        <v>34</v>
      </c>
      <c r="E3" s="1028"/>
      <c r="G3" s="832" t="s">
        <v>88</v>
      </c>
      <c r="H3" s="822">
        <f>C38/37</f>
        <v>0.10810810810810811</v>
      </c>
      <c r="I3" s="823">
        <v>0</v>
      </c>
      <c r="J3" s="824"/>
      <c r="L3" s="907">
        <f>MIN(H8:H9,I9)</f>
        <v>0</v>
      </c>
      <c r="M3" s="907">
        <f>MAX(H8:H9,I9)</f>
        <v>0</v>
      </c>
      <c r="N3" s="907">
        <f>AVERAGE(H8:H9,I9)</f>
        <v>0</v>
      </c>
      <c r="O3" s="907">
        <f>MEDIAN(H8:H9,I9)</f>
        <v>0</v>
      </c>
    </row>
    <row r="4" spans="1:15" ht="17" thickBot="1" x14ac:dyDescent="0.25">
      <c r="A4" s="1030"/>
      <c r="B4" s="865" t="s">
        <v>0</v>
      </c>
      <c r="C4" s="1210"/>
      <c r="D4" s="1021"/>
      <c r="E4" s="1022"/>
      <c r="G4" s="834" t="s">
        <v>89</v>
      </c>
      <c r="H4" s="827">
        <f>D38/37</f>
        <v>0.1891891891891892</v>
      </c>
      <c r="I4" s="827">
        <f>E38/37</f>
        <v>0.1891891891891892</v>
      </c>
      <c r="J4" s="842">
        <v>0</v>
      </c>
      <c r="L4" s="907">
        <f>MIN(H13:H14,I14)</f>
        <v>0.15384615384615385</v>
      </c>
      <c r="M4" s="907">
        <f>MAX(H13:H14,I14)</f>
        <v>0.23076923076923078</v>
      </c>
      <c r="N4" s="907">
        <f>AVERAGE(H13:H14,I14)</f>
        <v>0.20512820512820515</v>
      </c>
      <c r="O4" s="907">
        <f>MEDIAN(H13:H14,I14)</f>
        <v>0.23076923076923078</v>
      </c>
    </row>
    <row r="5" spans="1:15" ht="17" thickBot="1" x14ac:dyDescent="0.25">
      <c r="A5" s="1030"/>
      <c r="B5" s="865" t="s">
        <v>1</v>
      </c>
      <c r="C5" s="1210"/>
      <c r="D5" s="1021"/>
      <c r="E5" s="1022"/>
      <c r="G5" s="55"/>
      <c r="H5" s="823"/>
      <c r="I5" s="823"/>
      <c r="J5" s="823"/>
      <c r="L5" s="907">
        <f>MIN(H18:H19,I19)</f>
        <v>0</v>
      </c>
      <c r="M5" s="907">
        <f>MAX(H18:H19,I19)</f>
        <v>0.4</v>
      </c>
      <c r="N5" s="907">
        <f>AVERAGE(H18:H19,I19)</f>
        <v>0.26666666666666666</v>
      </c>
      <c r="O5" s="907">
        <f>MEDIAN(H18:H19,I19)</f>
        <v>0.4</v>
      </c>
    </row>
    <row r="6" spans="1:15" ht="17" thickBot="1" x14ac:dyDescent="0.25">
      <c r="A6" s="1030"/>
      <c r="B6" s="865" t="s">
        <v>2</v>
      </c>
      <c r="C6" s="451"/>
      <c r="D6" s="121"/>
      <c r="E6" s="415"/>
      <c r="G6" s="835" t="s">
        <v>339</v>
      </c>
      <c r="H6" s="816" t="s">
        <v>352</v>
      </c>
      <c r="I6" s="816" t="s">
        <v>88</v>
      </c>
      <c r="J6" s="841" t="s">
        <v>89</v>
      </c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</row>
    <row r="7" spans="1:15" x14ac:dyDescent="0.2">
      <c r="A7" s="1030"/>
      <c r="B7" s="865" t="s">
        <v>3</v>
      </c>
      <c r="C7" s="1036" t="s">
        <v>34</v>
      </c>
      <c r="D7" s="1021" t="s">
        <v>34</v>
      </c>
      <c r="E7" s="1022"/>
      <c r="G7" s="831" t="s">
        <v>352</v>
      </c>
      <c r="H7" s="820">
        <v>0</v>
      </c>
      <c r="I7" s="820"/>
      <c r="J7" s="821"/>
      <c r="L7" s="907">
        <f>MIN(H28:H29,I29)</f>
        <v>0.2</v>
      </c>
      <c r="M7" s="907">
        <f>MAX(H28:H29,I29)</f>
        <v>0.2</v>
      </c>
      <c r="N7" s="907">
        <f>AVERAGE(H28:H29,I29)</f>
        <v>0.20000000000000004</v>
      </c>
      <c r="O7" s="907">
        <f>MEDIAN(H28:H29,I29)</f>
        <v>0.2</v>
      </c>
    </row>
    <row r="8" spans="1:15" x14ac:dyDescent="0.2">
      <c r="A8" s="1030"/>
      <c r="B8" s="796" t="s">
        <v>4</v>
      </c>
      <c r="C8" s="1036"/>
      <c r="D8" s="1021"/>
      <c r="E8" s="1022"/>
      <c r="G8" s="832" t="s">
        <v>88</v>
      </c>
      <c r="H8" s="823">
        <f>C39/10</f>
        <v>0</v>
      </c>
      <c r="I8" s="823">
        <v>0</v>
      </c>
      <c r="J8" s="824"/>
      <c r="L8" s="907">
        <f>MIN(H33:H34,I34)</f>
        <v>0.25</v>
      </c>
      <c r="M8" s="907">
        <f>MAX(H33:H34,I34)</f>
        <v>0.25</v>
      </c>
      <c r="N8" s="907">
        <f>AVERAGE(H33:H34,I34)</f>
        <v>0.25</v>
      </c>
      <c r="O8" s="907">
        <f>MEDIAN(H33:H34,I34)</f>
        <v>0.25</v>
      </c>
    </row>
    <row r="9" spans="1:15" ht="17" thickBot="1" x14ac:dyDescent="0.25">
      <c r="A9" s="1031"/>
      <c r="B9" s="793" t="s">
        <v>123</v>
      </c>
      <c r="C9" s="1037"/>
      <c r="D9" s="1023"/>
      <c r="E9" s="1025"/>
      <c r="F9" s="11"/>
      <c r="G9" s="834" t="s">
        <v>89</v>
      </c>
      <c r="H9" s="827">
        <f>D39/10</f>
        <v>0</v>
      </c>
      <c r="I9" s="827">
        <f>E39/10</f>
        <v>0</v>
      </c>
      <c r="J9" s="842">
        <v>0</v>
      </c>
    </row>
    <row r="10" spans="1:15" ht="17" thickBot="1" x14ac:dyDescent="0.25">
      <c r="A10" s="1029" t="s">
        <v>5</v>
      </c>
      <c r="B10" s="771" t="s">
        <v>6</v>
      </c>
      <c r="C10" s="1035" t="s">
        <v>34</v>
      </c>
      <c r="D10" s="1026" t="s">
        <v>34</v>
      </c>
      <c r="E10" s="1028"/>
      <c r="F10" s="11"/>
      <c r="G10" s="869"/>
      <c r="H10" s="823"/>
      <c r="I10" s="823"/>
      <c r="J10" s="823"/>
    </row>
    <row r="11" spans="1:15" ht="17" thickBot="1" x14ac:dyDescent="0.25">
      <c r="A11" s="1030"/>
      <c r="B11" s="733" t="s">
        <v>7</v>
      </c>
      <c r="C11" s="1036"/>
      <c r="D11" s="1021"/>
      <c r="E11" s="1022"/>
      <c r="F11" s="11"/>
      <c r="G11" s="830" t="s">
        <v>337</v>
      </c>
      <c r="H11" s="816" t="s">
        <v>352</v>
      </c>
      <c r="I11" s="816" t="s">
        <v>88</v>
      </c>
      <c r="J11" s="841" t="s">
        <v>89</v>
      </c>
    </row>
    <row r="12" spans="1:15" x14ac:dyDescent="0.2">
      <c r="A12" s="1030"/>
      <c r="B12" s="733" t="s">
        <v>16</v>
      </c>
      <c r="C12" s="1036"/>
      <c r="D12" s="1021"/>
      <c r="E12" s="1022"/>
      <c r="F12" s="11"/>
      <c r="G12" s="831" t="s">
        <v>352</v>
      </c>
      <c r="H12" s="820">
        <v>0</v>
      </c>
      <c r="I12" s="820"/>
      <c r="J12" s="821"/>
    </row>
    <row r="13" spans="1:15" x14ac:dyDescent="0.2">
      <c r="A13" s="1030"/>
      <c r="B13" s="733" t="s">
        <v>26</v>
      </c>
      <c r="C13" s="1036"/>
      <c r="D13" s="1021"/>
      <c r="E13" s="1022"/>
      <c r="G13" s="832" t="s">
        <v>88</v>
      </c>
      <c r="H13" s="822">
        <f>C40/13</f>
        <v>0.15384615384615385</v>
      </c>
      <c r="I13" s="823">
        <v>0</v>
      </c>
      <c r="J13" s="824"/>
    </row>
    <row r="14" spans="1:15" ht="17" thickBot="1" x14ac:dyDescent="0.25">
      <c r="A14" s="1030"/>
      <c r="B14" s="733" t="s">
        <v>316</v>
      </c>
      <c r="C14" s="1036"/>
      <c r="D14" s="674" t="s">
        <v>33</v>
      </c>
      <c r="E14" s="677" t="s">
        <v>33</v>
      </c>
      <c r="G14" s="834" t="s">
        <v>89</v>
      </c>
      <c r="H14" s="827">
        <f>D40/13</f>
        <v>0.23076923076923078</v>
      </c>
      <c r="I14" s="827">
        <f>E40/13</f>
        <v>0.23076923076923078</v>
      </c>
      <c r="J14" s="842">
        <v>0</v>
      </c>
    </row>
    <row r="15" spans="1:15" ht="17" thickBot="1" x14ac:dyDescent="0.25">
      <c r="A15" s="1030"/>
      <c r="B15" s="733" t="s">
        <v>17</v>
      </c>
      <c r="C15" s="1036"/>
      <c r="D15" s="1021" t="s">
        <v>34</v>
      </c>
      <c r="E15" s="1022"/>
      <c r="G15" s="869"/>
      <c r="H15" s="823"/>
      <c r="I15" s="823"/>
      <c r="J15" s="823"/>
    </row>
    <row r="16" spans="1:15" ht="17" thickBot="1" x14ac:dyDescent="0.25">
      <c r="A16" s="1030"/>
      <c r="B16" s="733" t="s">
        <v>253</v>
      </c>
      <c r="C16" s="1036"/>
      <c r="D16" s="1021"/>
      <c r="E16" s="1022"/>
      <c r="G16" s="830" t="s">
        <v>336</v>
      </c>
      <c r="H16" s="816" t="s">
        <v>352</v>
      </c>
      <c r="I16" s="816" t="s">
        <v>88</v>
      </c>
      <c r="J16" s="841" t="s">
        <v>89</v>
      </c>
    </row>
    <row r="17" spans="1:10" x14ac:dyDescent="0.2">
      <c r="A17" s="1030"/>
      <c r="B17" s="733" t="s">
        <v>254</v>
      </c>
      <c r="C17" s="1036"/>
      <c r="D17" s="1021"/>
      <c r="E17" s="1022"/>
      <c r="G17" s="831" t="s">
        <v>352</v>
      </c>
      <c r="H17" s="820">
        <v>0</v>
      </c>
      <c r="I17" s="820"/>
      <c r="J17" s="821"/>
    </row>
    <row r="18" spans="1:10" x14ac:dyDescent="0.2">
      <c r="A18" s="1030"/>
      <c r="B18" s="733" t="s">
        <v>98</v>
      </c>
      <c r="C18" s="132" t="s">
        <v>34</v>
      </c>
      <c r="D18" s="1021" t="s">
        <v>34</v>
      </c>
      <c r="E18" s="1022"/>
      <c r="G18" s="832" t="s">
        <v>88</v>
      </c>
      <c r="H18" s="822">
        <f>C41/5</f>
        <v>0</v>
      </c>
      <c r="I18" s="823">
        <v>0</v>
      </c>
      <c r="J18" s="824"/>
    </row>
    <row r="19" spans="1:10" ht="17" thickBot="1" x14ac:dyDescent="0.25">
      <c r="A19" s="1030"/>
      <c r="B19" s="733" t="s">
        <v>99</v>
      </c>
      <c r="C19" s="132"/>
      <c r="D19" s="121"/>
      <c r="E19" s="415"/>
      <c r="G19" s="834" t="s">
        <v>89</v>
      </c>
      <c r="H19" s="827">
        <f>D41/5</f>
        <v>0.4</v>
      </c>
      <c r="I19" s="827">
        <f>E41/5</f>
        <v>0.4</v>
      </c>
      <c r="J19" s="842">
        <v>0</v>
      </c>
    </row>
    <row r="20" spans="1:10" ht="17" thickBot="1" x14ac:dyDescent="0.25">
      <c r="A20" s="1030"/>
      <c r="B20" s="734" t="s">
        <v>23</v>
      </c>
      <c r="C20" s="132" t="s">
        <v>34</v>
      </c>
      <c r="D20" s="1023" t="s">
        <v>34</v>
      </c>
      <c r="E20" s="1025"/>
      <c r="G20" s="869"/>
      <c r="H20" s="823"/>
      <c r="I20" s="823"/>
      <c r="J20" s="823"/>
    </row>
    <row r="21" spans="1:10" ht="17" thickBot="1" x14ac:dyDescent="0.25">
      <c r="A21" s="1030"/>
      <c r="B21" s="732" t="s">
        <v>10</v>
      </c>
      <c r="C21" s="452" t="s">
        <v>34</v>
      </c>
      <c r="D21" s="1026" t="s">
        <v>34</v>
      </c>
      <c r="E21" s="1028"/>
      <c r="G21" s="835" t="s">
        <v>334</v>
      </c>
      <c r="H21" s="816" t="s">
        <v>352</v>
      </c>
      <c r="I21" s="816" t="s">
        <v>88</v>
      </c>
      <c r="J21" s="841" t="s">
        <v>89</v>
      </c>
    </row>
    <row r="22" spans="1:10" x14ac:dyDescent="0.2">
      <c r="A22" s="1030"/>
      <c r="B22" s="736" t="s">
        <v>11</v>
      </c>
      <c r="C22" s="451"/>
      <c r="D22" s="386"/>
      <c r="E22" s="415"/>
      <c r="G22" s="831" t="s">
        <v>352</v>
      </c>
      <c r="H22" s="820">
        <v>0</v>
      </c>
      <c r="I22" s="820"/>
      <c r="J22" s="821"/>
    </row>
    <row r="23" spans="1:10" ht="17" thickBot="1" x14ac:dyDescent="0.25">
      <c r="A23" s="1031"/>
      <c r="B23" s="734" t="s">
        <v>18</v>
      </c>
      <c r="C23" s="453"/>
      <c r="D23" s="389"/>
      <c r="E23" s="416"/>
      <c r="F23" s="2"/>
      <c r="G23" s="832" t="s">
        <v>88</v>
      </c>
      <c r="H23" s="823">
        <f>C42/2</f>
        <v>0</v>
      </c>
      <c r="I23" s="823">
        <v>0</v>
      </c>
      <c r="J23" s="824"/>
    </row>
    <row r="24" spans="1:10" ht="17" thickBot="1" x14ac:dyDescent="0.25">
      <c r="A24" s="1032" t="s">
        <v>24</v>
      </c>
      <c r="B24" s="4" t="s">
        <v>100</v>
      </c>
      <c r="C24" s="242"/>
      <c r="D24" s="122"/>
      <c r="E24" s="397"/>
      <c r="F24" s="2"/>
      <c r="G24" s="834" t="s">
        <v>89</v>
      </c>
      <c r="H24" s="827">
        <f>D42/2</f>
        <v>0</v>
      </c>
      <c r="I24" s="827">
        <f>E42/2</f>
        <v>0</v>
      </c>
      <c r="J24" s="842">
        <v>0</v>
      </c>
    </row>
    <row r="25" spans="1:10" ht="17" customHeight="1" thickBot="1" x14ac:dyDescent="0.25">
      <c r="A25" s="1034"/>
      <c r="B25" s="7" t="s">
        <v>27</v>
      </c>
      <c r="C25" s="451" t="s">
        <v>34</v>
      </c>
      <c r="D25" s="121" t="s">
        <v>33</v>
      </c>
      <c r="E25" s="584" t="s">
        <v>33</v>
      </c>
      <c r="F25" s="2"/>
      <c r="G25" s="869"/>
      <c r="H25" s="823"/>
      <c r="I25" s="823"/>
      <c r="J25" s="823"/>
    </row>
    <row r="26" spans="1:10" ht="17" thickBot="1" x14ac:dyDescent="0.25">
      <c r="A26" s="1034"/>
      <c r="B26" s="794" t="s">
        <v>101</v>
      </c>
      <c r="C26" s="454"/>
      <c r="D26" s="121"/>
      <c r="E26" s="584"/>
      <c r="G26" s="830" t="s">
        <v>338</v>
      </c>
      <c r="H26" s="816" t="s">
        <v>352</v>
      </c>
      <c r="I26" s="816" t="s">
        <v>88</v>
      </c>
      <c r="J26" s="841" t="s">
        <v>89</v>
      </c>
    </row>
    <row r="27" spans="1:10" ht="17" thickBot="1" x14ac:dyDescent="0.25">
      <c r="A27" s="1034"/>
      <c r="B27" s="795" t="s">
        <v>12</v>
      </c>
      <c r="C27" s="242" t="s">
        <v>34</v>
      </c>
      <c r="D27" s="586" t="s">
        <v>33</v>
      </c>
      <c r="E27" s="585" t="s">
        <v>33</v>
      </c>
      <c r="F27" s="3"/>
      <c r="G27" s="831" t="s">
        <v>352</v>
      </c>
      <c r="H27" s="820">
        <v>0</v>
      </c>
      <c r="I27" s="820"/>
      <c r="J27" s="821"/>
    </row>
    <row r="28" spans="1:10" ht="17" thickBot="1" x14ac:dyDescent="0.25">
      <c r="A28" s="1034"/>
      <c r="B28" s="800" t="s">
        <v>25</v>
      </c>
      <c r="C28" s="243"/>
      <c r="D28" s="410"/>
      <c r="E28" s="240"/>
      <c r="G28" s="832" t="s">
        <v>88</v>
      </c>
      <c r="H28" s="822">
        <f>C43/5</f>
        <v>0.2</v>
      </c>
      <c r="I28" s="823">
        <v>0</v>
      </c>
      <c r="J28" s="824"/>
    </row>
    <row r="29" spans="1:10" ht="17" thickBot="1" x14ac:dyDescent="0.25">
      <c r="A29" s="1032" t="s">
        <v>14</v>
      </c>
      <c r="B29" s="797" t="s">
        <v>14</v>
      </c>
      <c r="C29" s="1036" t="s">
        <v>34</v>
      </c>
      <c r="D29" s="1126" t="s">
        <v>34</v>
      </c>
      <c r="E29" s="1127"/>
      <c r="G29" s="834" t="s">
        <v>89</v>
      </c>
      <c r="H29" s="829">
        <f>D43/5</f>
        <v>0.2</v>
      </c>
      <c r="I29" s="829">
        <f>E43/5</f>
        <v>0.2</v>
      </c>
      <c r="J29" s="842">
        <v>0</v>
      </c>
    </row>
    <row r="30" spans="1:10" ht="17" thickBot="1" x14ac:dyDescent="0.25">
      <c r="A30" s="1033"/>
      <c r="B30" s="798" t="s">
        <v>15</v>
      </c>
      <c r="C30" s="1036"/>
      <c r="D30" s="1126"/>
      <c r="E30" s="1127"/>
      <c r="G30" s="55"/>
      <c r="H30" s="823"/>
      <c r="I30" s="823"/>
      <c r="J30" s="823"/>
    </row>
    <row r="31" spans="1:10" ht="17" thickBot="1" x14ac:dyDescent="0.25">
      <c r="A31" s="1029" t="s">
        <v>8</v>
      </c>
      <c r="B31" s="731" t="s">
        <v>9</v>
      </c>
      <c r="C31" s="450" t="s">
        <v>34</v>
      </c>
      <c r="D31" s="517" t="s">
        <v>33</v>
      </c>
      <c r="E31" s="133" t="s">
        <v>33</v>
      </c>
      <c r="G31" s="835" t="s">
        <v>342</v>
      </c>
      <c r="H31" s="816" t="s">
        <v>352</v>
      </c>
      <c r="I31" s="816" t="s">
        <v>88</v>
      </c>
      <c r="J31" s="841" t="s">
        <v>89</v>
      </c>
    </row>
    <row r="32" spans="1:10" x14ac:dyDescent="0.2">
      <c r="A32" s="1030"/>
      <c r="B32" s="731" t="s">
        <v>19</v>
      </c>
      <c r="C32" s="451" t="s">
        <v>33</v>
      </c>
      <c r="D32" s="525"/>
      <c r="E32" s="120"/>
      <c r="G32" s="831" t="s">
        <v>352</v>
      </c>
      <c r="H32" s="820">
        <v>0</v>
      </c>
      <c r="I32" s="820"/>
      <c r="J32" s="821"/>
    </row>
    <row r="33" spans="1:15" x14ac:dyDescent="0.2">
      <c r="A33" s="1030"/>
      <c r="B33" s="47" t="s">
        <v>20</v>
      </c>
      <c r="C33" s="132"/>
      <c r="D33" s="525"/>
      <c r="E33" s="120"/>
      <c r="G33" s="832" t="s">
        <v>88</v>
      </c>
      <c r="H33" s="823">
        <f>C44/4</f>
        <v>0.25</v>
      </c>
      <c r="I33" s="823">
        <v>0</v>
      </c>
      <c r="J33" s="824"/>
    </row>
    <row r="34" spans="1:15" ht="17" thickBot="1" x14ac:dyDescent="0.25">
      <c r="A34" s="1030"/>
      <c r="B34" s="7" t="s">
        <v>21</v>
      </c>
      <c r="C34" s="451"/>
      <c r="D34" s="525"/>
      <c r="E34" s="120"/>
      <c r="G34" s="834" t="s">
        <v>89</v>
      </c>
      <c r="H34" s="827">
        <f>D44/4</f>
        <v>0.25</v>
      </c>
      <c r="I34" s="827">
        <f>E44/4</f>
        <v>0.25</v>
      </c>
      <c r="J34" s="842">
        <v>0</v>
      </c>
    </row>
    <row r="35" spans="1:15" ht="17" thickBot="1" x14ac:dyDescent="0.25">
      <c r="A35" s="1031"/>
      <c r="B35" s="8" t="s">
        <v>13</v>
      </c>
      <c r="C35" s="454"/>
      <c r="D35" s="522"/>
      <c r="E35" s="131"/>
      <c r="G35" s="68"/>
      <c r="H35" s="760"/>
      <c r="I35" s="760"/>
      <c r="J35" s="760"/>
    </row>
    <row r="36" spans="1:15" ht="21" thickTop="1" thickBot="1" x14ac:dyDescent="0.25">
      <c r="A36" s="799"/>
      <c r="C36" s="226" t="s">
        <v>88</v>
      </c>
      <c r="D36" s="1137" t="s">
        <v>89</v>
      </c>
      <c r="E36" s="1138"/>
      <c r="G36" s="55"/>
      <c r="H36" s="839"/>
      <c r="I36" s="839"/>
      <c r="J36" s="839"/>
    </row>
    <row r="37" spans="1:15" x14ac:dyDescent="0.2">
      <c r="C37" s="1"/>
      <c r="D37" s="1"/>
      <c r="E37" s="1"/>
      <c r="G37" s="55"/>
      <c r="H37" s="840"/>
      <c r="I37" s="840"/>
      <c r="J37" s="840"/>
    </row>
    <row r="38" spans="1:15" x14ac:dyDescent="0.2">
      <c r="B38" s="804" t="s">
        <v>215</v>
      </c>
      <c r="C38" s="811">
        <v>4</v>
      </c>
      <c r="D38" s="811">
        <v>7</v>
      </c>
      <c r="E38" s="811">
        <v>7</v>
      </c>
      <c r="G38" s="843"/>
      <c r="H38" s="823"/>
      <c r="I38" s="823"/>
      <c r="J38" s="823"/>
    </row>
    <row r="39" spans="1:15" x14ac:dyDescent="0.2">
      <c r="B39" s="804" t="s">
        <v>357</v>
      </c>
      <c r="C39" s="811">
        <v>0</v>
      </c>
      <c r="D39" s="811">
        <v>0</v>
      </c>
      <c r="E39" s="811">
        <v>0</v>
      </c>
      <c r="G39" s="55"/>
      <c r="H39" s="823"/>
      <c r="I39" s="823"/>
      <c r="J39" s="823"/>
    </row>
    <row r="40" spans="1:15" x14ac:dyDescent="0.2">
      <c r="B40" s="804" t="s">
        <v>5</v>
      </c>
      <c r="C40" s="863">
        <v>2</v>
      </c>
      <c r="D40" s="863">
        <v>3</v>
      </c>
      <c r="E40" s="863">
        <v>3</v>
      </c>
      <c r="G40" s="55"/>
      <c r="H40" s="823"/>
      <c r="I40" s="823"/>
      <c r="J40" s="823"/>
    </row>
    <row r="41" spans="1:15" x14ac:dyDescent="0.2">
      <c r="B41" s="804" t="s">
        <v>24</v>
      </c>
      <c r="C41" s="811">
        <v>0</v>
      </c>
      <c r="D41" s="811">
        <v>2</v>
      </c>
      <c r="E41" s="811">
        <v>2</v>
      </c>
      <c r="F41" s="17"/>
      <c r="G41" s="55"/>
      <c r="H41" s="823"/>
      <c r="I41" s="823"/>
      <c r="J41" s="823"/>
      <c r="N41" s="17"/>
      <c r="O41" s="17"/>
    </row>
    <row r="42" spans="1:15" x14ac:dyDescent="0.2">
      <c r="B42" s="804" t="s">
        <v>14</v>
      </c>
      <c r="C42" s="811">
        <v>0</v>
      </c>
      <c r="D42" s="811">
        <v>0</v>
      </c>
      <c r="E42" s="811">
        <v>0</v>
      </c>
      <c r="F42" s="17"/>
      <c r="G42" s="24"/>
      <c r="H42" s="760"/>
      <c r="I42" s="760"/>
      <c r="J42" s="760"/>
      <c r="N42" s="17"/>
      <c r="O42" s="17"/>
    </row>
    <row r="43" spans="1:15" x14ac:dyDescent="0.2">
      <c r="B43" s="804" t="s">
        <v>8</v>
      </c>
      <c r="C43" s="811">
        <v>1</v>
      </c>
      <c r="D43" s="811">
        <v>1</v>
      </c>
      <c r="E43" s="811">
        <v>1</v>
      </c>
      <c r="G43" s="24"/>
    </row>
    <row r="44" spans="1:15" x14ac:dyDescent="0.2">
      <c r="B44" s="961" t="s">
        <v>451</v>
      </c>
      <c r="C44" s="37">
        <v>1</v>
      </c>
      <c r="D44" s="37">
        <v>1</v>
      </c>
      <c r="E44" s="37">
        <v>1</v>
      </c>
      <c r="G44" s="24"/>
    </row>
    <row r="45" spans="1:15" x14ac:dyDescent="0.2">
      <c r="G45" s="24"/>
    </row>
    <row r="46" spans="1:15" x14ac:dyDescent="0.2">
      <c r="G46" s="24"/>
    </row>
    <row r="47" spans="1:15" x14ac:dyDescent="0.2">
      <c r="G47" s="24"/>
    </row>
    <row r="48" spans="1:15" x14ac:dyDescent="0.2">
      <c r="G48" s="24"/>
    </row>
    <row r="49" spans="7:7" x14ac:dyDescent="0.2">
      <c r="G49" s="24"/>
    </row>
    <row r="50" spans="7:7" x14ac:dyDescent="0.2">
      <c r="G50" s="24"/>
    </row>
    <row r="51" spans="7:7" x14ac:dyDescent="0.2">
      <c r="G51" s="24"/>
    </row>
    <row r="52" spans="7:7" x14ac:dyDescent="0.2">
      <c r="G52" s="24"/>
    </row>
    <row r="53" spans="7:7" x14ac:dyDescent="0.2">
      <c r="G53" s="24"/>
    </row>
    <row r="54" spans="7:7" x14ac:dyDescent="0.2">
      <c r="G54" s="24"/>
    </row>
    <row r="55" spans="7:7" x14ac:dyDescent="0.2">
      <c r="G55" s="24"/>
    </row>
    <row r="56" spans="7:7" x14ac:dyDescent="0.2">
      <c r="G56" s="24"/>
    </row>
    <row r="57" spans="7:7" x14ac:dyDescent="0.2">
      <c r="G57" s="24"/>
    </row>
    <row r="58" spans="7:7" x14ac:dyDescent="0.2">
      <c r="G58" s="24"/>
    </row>
    <row r="59" spans="7:7" x14ac:dyDescent="0.2">
      <c r="G59" s="24"/>
    </row>
    <row r="60" spans="7:7" x14ac:dyDescent="0.2">
      <c r="G60" s="24"/>
    </row>
    <row r="61" spans="7:7" x14ac:dyDescent="0.2">
      <c r="G61" s="24"/>
    </row>
    <row r="62" spans="7:7" x14ac:dyDescent="0.2">
      <c r="G62" s="24"/>
    </row>
    <row r="63" spans="7:7" x14ac:dyDescent="0.2">
      <c r="G63" s="24"/>
    </row>
    <row r="64" spans="7:7" x14ac:dyDescent="0.2">
      <c r="G64" s="24"/>
    </row>
    <row r="65" spans="7:7" x14ac:dyDescent="0.2">
      <c r="G65" s="24"/>
    </row>
    <row r="66" spans="7:7" x14ac:dyDescent="0.2">
      <c r="G66" s="24"/>
    </row>
    <row r="67" spans="7:7" x14ac:dyDescent="0.2">
      <c r="G67" s="24"/>
    </row>
    <row r="68" spans="7:7" x14ac:dyDescent="0.2">
      <c r="G68" s="24"/>
    </row>
    <row r="69" spans="7:7" x14ac:dyDescent="0.2">
      <c r="G69" s="24"/>
    </row>
    <row r="70" spans="7:7" x14ac:dyDescent="0.2">
      <c r="G70" s="24"/>
    </row>
    <row r="71" spans="7:7" x14ac:dyDescent="0.2">
      <c r="G71" s="24"/>
    </row>
    <row r="72" spans="7:7" x14ac:dyDescent="0.2">
      <c r="G72" s="24"/>
    </row>
    <row r="73" spans="7:7" x14ac:dyDescent="0.2">
      <c r="G73" s="24"/>
    </row>
    <row r="74" spans="7:7" x14ac:dyDescent="0.2">
      <c r="G74" s="24"/>
    </row>
  </sheetData>
  <mergeCells count="19">
    <mergeCell ref="D36:E36"/>
    <mergeCell ref="C3:C5"/>
    <mergeCell ref="D3:E5"/>
    <mergeCell ref="C7:C9"/>
    <mergeCell ref="D7:E9"/>
    <mergeCell ref="C10:C17"/>
    <mergeCell ref="D18:E18"/>
    <mergeCell ref="D20:E20"/>
    <mergeCell ref="D21:E21"/>
    <mergeCell ref="C29:C30"/>
    <mergeCell ref="D10:E13"/>
    <mergeCell ref="D15:E17"/>
    <mergeCell ref="D29:E30"/>
    <mergeCell ref="A31:A35"/>
    <mergeCell ref="A24:A28"/>
    <mergeCell ref="A29:A30"/>
    <mergeCell ref="A3:A9"/>
    <mergeCell ref="D1:E1"/>
    <mergeCell ref="A10:A23"/>
  </mergeCells>
  <pageMargins left="0.7" right="0.7" top="0.75" bottom="0.75" header="0.3" footer="0.3"/>
  <pageSetup paperSize="9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S74"/>
  <sheetViews>
    <sheetView topLeftCell="D1" zoomScaleNormal="100" workbookViewId="0">
      <selection activeCell="P4" sqref="P4:S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6.5" bestFit="1" customWidth="1"/>
    <col min="4" max="4" width="17.83203125" bestFit="1" customWidth="1"/>
    <col min="5" max="6" width="16.5" bestFit="1" customWidth="1"/>
    <col min="7" max="7" width="15" bestFit="1" customWidth="1"/>
    <col min="8" max="8" width="16.5" bestFit="1" customWidth="1"/>
    <col min="9" max="9" width="7.83203125" customWidth="1"/>
    <col min="10" max="10" width="9" style="885" bestFit="1" customWidth="1"/>
    <col min="11" max="11" width="9" style="886" bestFit="1" customWidth="1"/>
    <col min="12" max="12" width="7.6640625" style="886" bestFit="1" customWidth="1"/>
    <col min="13" max="13" width="9" style="886" bestFit="1" customWidth="1"/>
    <col min="14" max="14" width="7.6640625" style="886" bestFit="1" customWidth="1"/>
    <col min="15" max="15" width="16.6640625" customWidth="1"/>
    <col min="16" max="17" width="4.6640625" bestFit="1" customWidth="1"/>
    <col min="18" max="18" width="6.33203125" bestFit="1" customWidth="1"/>
    <col min="19" max="19" width="8.33203125" bestFit="1" customWidth="1"/>
  </cols>
  <sheetData>
    <row r="1" spans="1:19" ht="21" thickTop="1" thickBot="1" x14ac:dyDescent="0.25">
      <c r="C1" s="568" t="s">
        <v>283</v>
      </c>
      <c r="D1" s="1151" t="s">
        <v>284</v>
      </c>
      <c r="E1" s="1211"/>
      <c r="F1" s="1151" t="s">
        <v>291</v>
      </c>
      <c r="G1" s="1155"/>
      <c r="H1" s="1152"/>
      <c r="J1" s="830" t="s">
        <v>215</v>
      </c>
      <c r="K1" s="844" t="s">
        <v>353</v>
      </c>
      <c r="L1" s="844" t="s">
        <v>283</v>
      </c>
      <c r="M1" s="844" t="s">
        <v>284</v>
      </c>
      <c r="N1" s="813" t="s">
        <v>291</v>
      </c>
      <c r="O1" s="36"/>
      <c r="P1" s="791" t="s">
        <v>443</v>
      </c>
      <c r="Q1" s="791" t="s">
        <v>442</v>
      </c>
      <c r="R1" s="791" t="s">
        <v>444</v>
      </c>
      <c r="S1" s="791" t="s">
        <v>445</v>
      </c>
    </row>
    <row r="2" spans="1:19" ht="18" thickTop="1" thickBot="1" x14ac:dyDescent="0.25">
      <c r="C2" s="600" t="s">
        <v>285</v>
      </c>
      <c r="D2" s="599" t="s">
        <v>286</v>
      </c>
      <c r="E2" s="601" t="s">
        <v>287</v>
      </c>
      <c r="F2" s="602" t="s">
        <v>288</v>
      </c>
      <c r="G2" s="603" t="s">
        <v>289</v>
      </c>
      <c r="H2" s="604" t="s">
        <v>290</v>
      </c>
      <c r="J2" s="835" t="s">
        <v>353</v>
      </c>
      <c r="K2" s="820">
        <v>0</v>
      </c>
      <c r="L2" s="820"/>
      <c r="M2" s="820"/>
      <c r="N2" s="821"/>
      <c r="O2" s="37"/>
      <c r="P2" s="907">
        <f>MIN(K3:K5,L4:L5,M5)</f>
        <v>0.10810810810810811</v>
      </c>
      <c r="Q2" s="907">
        <f>MAX(K3:K5,L4:L5,M5)</f>
        <v>0.27027027027027029</v>
      </c>
      <c r="R2" s="907">
        <f>AVERAGE(K3:K5,L4:L5,M5)</f>
        <v>0.18468468468468469</v>
      </c>
      <c r="S2" s="907">
        <f>MEDIAN(K3:K5,L4:L5,M5)</f>
        <v>0.1891891891891892</v>
      </c>
    </row>
    <row r="3" spans="1:19" x14ac:dyDescent="0.2">
      <c r="A3" s="1029" t="s">
        <v>357</v>
      </c>
      <c r="B3" s="792" t="s">
        <v>22</v>
      </c>
      <c r="C3" s="1035" t="s">
        <v>34</v>
      </c>
      <c r="D3" s="1026" t="s">
        <v>34</v>
      </c>
      <c r="E3" s="1028"/>
      <c r="F3" s="1026" t="s">
        <v>34</v>
      </c>
      <c r="G3" s="1027"/>
      <c r="H3" s="1028"/>
      <c r="J3" s="845" t="s">
        <v>283</v>
      </c>
      <c r="K3" s="823">
        <f>C38/37</f>
        <v>0.21621621621621623</v>
      </c>
      <c r="L3" s="823">
        <v>0</v>
      </c>
      <c r="M3" s="823"/>
      <c r="N3" s="824"/>
      <c r="O3" s="37"/>
      <c r="P3" s="907">
        <f>MIN(K9:K11,L10:L11,M11)</f>
        <v>0</v>
      </c>
      <c r="Q3" s="907">
        <f>MAX(K9:K11,L10:L11,M11)</f>
        <v>0.1</v>
      </c>
      <c r="R3" s="907">
        <f>AVERAGE(K9:K11,L10:L11,M11)</f>
        <v>5.000000000000001E-2</v>
      </c>
      <c r="S3" s="907">
        <f>MEDIAN(K9:K11,L10:L11,M11)</f>
        <v>0.05</v>
      </c>
    </row>
    <row r="4" spans="1:19" x14ac:dyDescent="0.2">
      <c r="A4" s="1030"/>
      <c r="B4" s="865" t="s">
        <v>0</v>
      </c>
      <c r="C4" s="1036"/>
      <c r="D4" s="1021"/>
      <c r="E4" s="1022"/>
      <c r="F4" s="1021"/>
      <c r="G4" s="1020"/>
      <c r="H4" s="1022"/>
      <c r="J4" s="846" t="s">
        <v>284</v>
      </c>
      <c r="K4" s="823">
        <f>D38/37</f>
        <v>0.1891891891891892</v>
      </c>
      <c r="L4" s="823">
        <f>E38/37</f>
        <v>0.1891891891891892</v>
      </c>
      <c r="M4" s="823">
        <v>0</v>
      </c>
      <c r="N4" s="824"/>
      <c r="O4" s="36"/>
      <c r="P4" s="907">
        <f>MIN(K15:K17,L16:L17,M17)</f>
        <v>0.15384615384615385</v>
      </c>
      <c r="Q4" s="907">
        <f>MAX(K15:K17,L16:L17,M17)</f>
        <v>0.38461538461538464</v>
      </c>
      <c r="R4" s="907">
        <f>AVERAGE(K15:K17,L16:L17,M17)</f>
        <v>0.29487179487179488</v>
      </c>
      <c r="S4" s="907">
        <f>MEDIAN(K15:K17,L16:L17,M17)</f>
        <v>0.30769230769230771</v>
      </c>
    </row>
    <row r="5" spans="1:19" ht="17" thickBot="1" x14ac:dyDescent="0.25">
      <c r="A5" s="1030"/>
      <c r="B5" s="865" t="s">
        <v>1</v>
      </c>
      <c r="C5" s="506"/>
      <c r="D5" s="470"/>
      <c r="E5" s="481"/>
      <c r="F5" s="121"/>
      <c r="G5" s="470"/>
      <c r="H5" s="478"/>
      <c r="J5" s="847" t="s">
        <v>291</v>
      </c>
      <c r="K5" s="827">
        <f>F38/37</f>
        <v>0.27027027027027029</v>
      </c>
      <c r="L5" s="827">
        <f t="shared" ref="L5:M5" si="0">G38/37</f>
        <v>0.10810810810810811</v>
      </c>
      <c r="M5" s="827">
        <f t="shared" si="0"/>
        <v>0.13513513513513514</v>
      </c>
      <c r="N5" s="842">
        <v>0</v>
      </c>
      <c r="O5" s="37"/>
      <c r="P5" s="907">
        <f>MIN(K21:K23,L22:L23,M23)</f>
        <v>0</v>
      </c>
      <c r="Q5" s="907">
        <f>MAX(K21:K23,L22:L23,M23)</f>
        <v>0.4</v>
      </c>
      <c r="R5" s="907">
        <f>AVERAGE(K21:K23,L22:L23,M23)</f>
        <v>0.23333333333333331</v>
      </c>
      <c r="S5" s="907">
        <f>MEDIAN(K21:K23,L22:L23,M23)</f>
        <v>0.2</v>
      </c>
    </row>
    <row r="6" spans="1:19" ht="17" thickBot="1" x14ac:dyDescent="0.25">
      <c r="A6" s="1030"/>
      <c r="B6" s="865" t="s">
        <v>2</v>
      </c>
      <c r="C6" s="506" t="s">
        <v>32</v>
      </c>
      <c r="D6" s="470" t="s">
        <v>32</v>
      </c>
      <c r="E6" s="481" t="s">
        <v>34</v>
      </c>
      <c r="F6" s="121" t="s">
        <v>32</v>
      </c>
      <c r="G6" s="1150" t="s">
        <v>34</v>
      </c>
      <c r="H6" s="1022"/>
      <c r="J6" s="869"/>
      <c r="K6" s="823"/>
      <c r="L6" s="823"/>
      <c r="M6" s="823"/>
      <c r="N6" s="823"/>
      <c r="O6" s="37"/>
      <c r="P6" s="907">
        <f>MIN(K27:K29,L28:L29,M29)</f>
        <v>0</v>
      </c>
      <c r="Q6" s="907">
        <f>MAX(K27:K29,L28:L29,M29)</f>
        <v>0</v>
      </c>
      <c r="R6" s="907">
        <f>AVERAGE(K27:K29,L28:L29,M29)</f>
        <v>0</v>
      </c>
      <c r="S6" s="907">
        <f>MEDIAN(K27:K29,L28:L29,M29)</f>
        <v>0</v>
      </c>
    </row>
    <row r="7" spans="1:19" ht="17" thickBot="1" x14ac:dyDescent="0.25">
      <c r="A7" s="1030"/>
      <c r="B7" s="865" t="s">
        <v>3</v>
      </c>
      <c r="C7" s="506" t="s">
        <v>34</v>
      </c>
      <c r="D7" s="1021" t="s">
        <v>34</v>
      </c>
      <c r="E7" s="1022"/>
      <c r="F7" s="1021" t="s">
        <v>34</v>
      </c>
      <c r="G7" s="1020"/>
      <c r="H7" s="1022"/>
      <c r="J7" s="830" t="s">
        <v>339</v>
      </c>
      <c r="K7" s="844" t="s">
        <v>353</v>
      </c>
      <c r="L7" s="844" t="s">
        <v>283</v>
      </c>
      <c r="M7" s="844" t="s">
        <v>284</v>
      </c>
      <c r="N7" s="813" t="s">
        <v>291</v>
      </c>
      <c r="O7" s="37"/>
      <c r="P7" s="907">
        <f>MIN(K33:K35,L34:L35,M35)</f>
        <v>0.2</v>
      </c>
      <c r="Q7" s="907">
        <f>MAX(K33:K35,L34:L35,M35)</f>
        <v>0.4</v>
      </c>
      <c r="R7" s="907">
        <f>AVERAGE(K33:K35,L34:L35,M35)</f>
        <v>0.26666666666666666</v>
      </c>
      <c r="S7" s="907">
        <f>MEDIAN(K33:K35,L34:L35,M35)</f>
        <v>0.2</v>
      </c>
    </row>
    <row r="8" spans="1:19" x14ac:dyDescent="0.2">
      <c r="A8" s="1030"/>
      <c r="B8" s="796" t="s">
        <v>4</v>
      </c>
      <c r="C8" s="506"/>
      <c r="D8" s="470"/>
      <c r="E8" s="481"/>
      <c r="F8" s="121"/>
      <c r="G8" s="470"/>
      <c r="H8" s="478"/>
      <c r="J8" s="835" t="s">
        <v>353</v>
      </c>
      <c r="K8" s="820">
        <v>0</v>
      </c>
      <c r="L8" s="820"/>
      <c r="M8" s="820"/>
      <c r="N8" s="821"/>
      <c r="P8" s="907">
        <f>MIN(K39:K41,L40:L41,M41)</f>
        <v>0</v>
      </c>
      <c r="Q8" s="907">
        <f>MAX(K39:K41,L40:L41,M41)</f>
        <v>0</v>
      </c>
      <c r="R8" s="907">
        <f>AVERAGE(K39:K41,L40:L41,M41)</f>
        <v>0</v>
      </c>
      <c r="S8" s="907">
        <f>MEDIAN(K39:K41,L40:L41,M41)</f>
        <v>0</v>
      </c>
    </row>
    <row r="9" spans="1:19" ht="17" thickBot="1" x14ac:dyDescent="0.25">
      <c r="A9" s="1031"/>
      <c r="B9" s="793" t="s">
        <v>123</v>
      </c>
      <c r="C9" s="506"/>
      <c r="D9" s="470"/>
      <c r="E9" s="481"/>
      <c r="F9" s="121"/>
      <c r="G9" s="470"/>
      <c r="H9" s="478"/>
      <c r="J9" s="845" t="s">
        <v>283</v>
      </c>
      <c r="K9" s="823">
        <f>C39/10</f>
        <v>0.1</v>
      </c>
      <c r="L9" s="823">
        <v>0</v>
      </c>
      <c r="M9" s="823"/>
      <c r="N9" s="824"/>
      <c r="O9" s="36"/>
    </row>
    <row r="10" spans="1:19" x14ac:dyDescent="0.2">
      <c r="A10" s="1029" t="s">
        <v>5</v>
      </c>
      <c r="B10" s="771" t="s">
        <v>6</v>
      </c>
      <c r="C10" s="1035" t="s">
        <v>34</v>
      </c>
      <c r="D10" s="1026" t="s">
        <v>34</v>
      </c>
      <c r="E10" s="1028"/>
      <c r="F10" s="1026" t="s">
        <v>34</v>
      </c>
      <c r="G10" s="1027"/>
      <c r="H10" s="1028"/>
      <c r="J10" s="846" t="s">
        <v>284</v>
      </c>
      <c r="K10" s="823">
        <f>D39/10</f>
        <v>0.1</v>
      </c>
      <c r="L10" s="822">
        <f>E39/10</f>
        <v>0</v>
      </c>
      <c r="M10" s="823">
        <v>0</v>
      </c>
      <c r="N10" s="824"/>
      <c r="O10" s="36"/>
    </row>
    <row r="11" spans="1:19" ht="17" thickBot="1" x14ac:dyDescent="0.25">
      <c r="A11" s="1030"/>
      <c r="B11" s="733" t="s">
        <v>7</v>
      </c>
      <c r="C11" s="1036"/>
      <c r="D11" s="1021"/>
      <c r="E11" s="1022"/>
      <c r="F11" s="1021"/>
      <c r="G11" s="1020"/>
      <c r="H11" s="1022"/>
      <c r="J11" s="847" t="s">
        <v>291</v>
      </c>
      <c r="K11" s="827">
        <f>F39/10</f>
        <v>0.1</v>
      </c>
      <c r="L11" s="829">
        <f>G39/10</f>
        <v>0</v>
      </c>
      <c r="M11" s="829">
        <f>H39/10</f>
        <v>0</v>
      </c>
      <c r="N11" s="842">
        <v>0</v>
      </c>
      <c r="O11" s="36"/>
    </row>
    <row r="12" spans="1:19" ht="17" thickBot="1" x14ac:dyDescent="0.25">
      <c r="A12" s="1030"/>
      <c r="B12" s="733" t="s">
        <v>16</v>
      </c>
      <c r="C12" s="1036"/>
      <c r="D12" s="1021"/>
      <c r="E12" s="1022"/>
      <c r="F12" s="1021"/>
      <c r="G12" s="1020"/>
      <c r="H12" s="1022"/>
      <c r="J12" s="869"/>
      <c r="K12" s="823"/>
      <c r="L12" s="823"/>
      <c r="M12" s="823"/>
      <c r="N12" s="823"/>
      <c r="O12" s="36"/>
    </row>
    <row r="13" spans="1:19" ht="17" thickBot="1" x14ac:dyDescent="0.25">
      <c r="A13" s="1030"/>
      <c r="B13" s="733" t="s">
        <v>26</v>
      </c>
      <c r="C13" s="1036"/>
      <c r="D13" s="1021"/>
      <c r="E13" s="1022"/>
      <c r="F13" s="1021"/>
      <c r="G13" s="1020"/>
      <c r="H13" s="1022"/>
      <c r="J13" s="830" t="s">
        <v>337</v>
      </c>
      <c r="K13" s="844" t="s">
        <v>353</v>
      </c>
      <c r="L13" s="844" t="s">
        <v>283</v>
      </c>
      <c r="M13" s="844" t="s">
        <v>284</v>
      </c>
      <c r="N13" s="813" t="s">
        <v>291</v>
      </c>
      <c r="O13" s="36"/>
    </row>
    <row r="14" spans="1:19" x14ac:dyDescent="0.2">
      <c r="A14" s="1030"/>
      <c r="B14" s="733" t="s">
        <v>316</v>
      </c>
      <c r="C14" s="676" t="s">
        <v>32</v>
      </c>
      <c r="D14" s="726" t="s">
        <v>34</v>
      </c>
      <c r="E14" s="728" t="s">
        <v>32</v>
      </c>
      <c r="F14" s="682" t="s">
        <v>32</v>
      </c>
      <c r="G14" s="681" t="s">
        <v>34</v>
      </c>
      <c r="H14" s="677" t="s">
        <v>32</v>
      </c>
      <c r="J14" s="835" t="s">
        <v>353</v>
      </c>
      <c r="K14" s="820">
        <v>0</v>
      </c>
      <c r="L14" s="820"/>
      <c r="M14" s="820"/>
      <c r="N14" s="821"/>
      <c r="O14" s="36"/>
    </row>
    <row r="15" spans="1:19" x14ac:dyDescent="0.2">
      <c r="A15" s="1030"/>
      <c r="B15" s="733" t="s">
        <v>17</v>
      </c>
      <c r="C15" s="1036" t="s">
        <v>34</v>
      </c>
      <c r="D15" s="1021" t="s">
        <v>34</v>
      </c>
      <c r="E15" s="1022"/>
      <c r="F15" s="1021" t="s">
        <v>34</v>
      </c>
      <c r="G15" s="1020"/>
      <c r="H15" s="1022"/>
      <c r="J15" s="845" t="s">
        <v>283</v>
      </c>
      <c r="K15" s="823">
        <f>C40/13</f>
        <v>0.38461538461538464</v>
      </c>
      <c r="L15" s="823">
        <v>0</v>
      </c>
      <c r="M15" s="823"/>
      <c r="N15" s="824"/>
      <c r="O15" s="36"/>
    </row>
    <row r="16" spans="1:19" x14ac:dyDescent="0.2">
      <c r="A16" s="1030"/>
      <c r="B16" s="733" t="s">
        <v>253</v>
      </c>
      <c r="C16" s="1036"/>
      <c r="D16" s="1021"/>
      <c r="E16" s="1022"/>
      <c r="F16" s="1021"/>
      <c r="G16" s="1020"/>
      <c r="H16" s="1022"/>
      <c r="J16" s="846" t="s">
        <v>284</v>
      </c>
      <c r="K16" s="823">
        <f>D40/13</f>
        <v>0.23076923076923078</v>
      </c>
      <c r="L16" s="823">
        <f>E40/13</f>
        <v>0.30769230769230771</v>
      </c>
      <c r="M16" s="823">
        <v>0</v>
      </c>
      <c r="N16" s="824"/>
      <c r="O16" s="36"/>
    </row>
    <row r="17" spans="1:15" ht="17" thickBot="1" x14ac:dyDescent="0.25">
      <c r="A17" s="1030"/>
      <c r="B17" s="733" t="s">
        <v>254</v>
      </c>
      <c r="C17" s="1036"/>
      <c r="D17" s="1021"/>
      <c r="E17" s="1022"/>
      <c r="F17" s="1021"/>
      <c r="G17" s="1020"/>
      <c r="H17" s="1022"/>
      <c r="J17" s="847" t="s">
        <v>291</v>
      </c>
      <c r="K17" s="827">
        <f>F40/13</f>
        <v>0.38461538461538464</v>
      </c>
      <c r="L17" s="827">
        <f t="shared" ref="L17:M17" si="1">G40/13</f>
        <v>0.15384615384615385</v>
      </c>
      <c r="M17" s="827">
        <f t="shared" si="1"/>
        <v>0.30769230769230771</v>
      </c>
      <c r="N17" s="842">
        <v>0</v>
      </c>
      <c r="O17" s="36"/>
    </row>
    <row r="18" spans="1:15" ht="17" thickBot="1" x14ac:dyDescent="0.25">
      <c r="A18" s="1030"/>
      <c r="B18" s="733" t="s">
        <v>98</v>
      </c>
      <c r="C18" s="506" t="s">
        <v>32</v>
      </c>
      <c r="D18" s="470" t="s">
        <v>32</v>
      </c>
      <c r="E18" s="481" t="s">
        <v>34</v>
      </c>
      <c r="F18" s="121" t="s">
        <v>32</v>
      </c>
      <c r="G18" s="1150" t="s">
        <v>34</v>
      </c>
      <c r="H18" s="1022"/>
      <c r="J18" s="869"/>
      <c r="K18" s="823"/>
      <c r="L18" s="823"/>
      <c r="M18" s="823"/>
      <c r="N18" s="823"/>
      <c r="O18" s="36"/>
    </row>
    <row r="19" spans="1:15" ht="17" thickBot="1" x14ac:dyDescent="0.25">
      <c r="A19" s="1030"/>
      <c r="B19" s="733" t="s">
        <v>99</v>
      </c>
      <c r="C19" s="506" t="s">
        <v>32</v>
      </c>
      <c r="D19" s="470" t="s">
        <v>34</v>
      </c>
      <c r="E19" s="481" t="s">
        <v>32</v>
      </c>
      <c r="F19" s="121" t="s">
        <v>32</v>
      </c>
      <c r="G19" s="470" t="s">
        <v>34</v>
      </c>
      <c r="H19" s="478" t="s">
        <v>32</v>
      </c>
      <c r="J19" s="830" t="s">
        <v>336</v>
      </c>
      <c r="K19" s="844" t="s">
        <v>353</v>
      </c>
      <c r="L19" s="844" t="s">
        <v>283</v>
      </c>
      <c r="M19" s="844" t="s">
        <v>284</v>
      </c>
      <c r="N19" s="813" t="s">
        <v>291</v>
      </c>
      <c r="O19" s="36"/>
    </row>
    <row r="20" spans="1:15" ht="17" thickBot="1" x14ac:dyDescent="0.25">
      <c r="A20" s="1030"/>
      <c r="B20" s="734" t="s">
        <v>23</v>
      </c>
      <c r="C20" s="506"/>
      <c r="D20" s="472"/>
      <c r="E20" s="480"/>
      <c r="F20" s="232"/>
      <c r="G20" s="472"/>
      <c r="H20" s="479"/>
      <c r="J20" s="835" t="s">
        <v>353</v>
      </c>
      <c r="K20" s="820">
        <v>0</v>
      </c>
      <c r="L20" s="820"/>
      <c r="M20" s="820"/>
      <c r="N20" s="821"/>
      <c r="O20" s="36"/>
    </row>
    <row r="21" spans="1:15" x14ac:dyDescent="0.2">
      <c r="A21" s="1030"/>
      <c r="B21" s="732" t="s">
        <v>10</v>
      </c>
      <c r="C21" s="507" t="s">
        <v>34</v>
      </c>
      <c r="D21" s="1026" t="s">
        <v>34</v>
      </c>
      <c r="E21" s="1028"/>
      <c r="F21" s="1026" t="s">
        <v>34</v>
      </c>
      <c r="G21" s="1027"/>
      <c r="H21" s="1028"/>
      <c r="J21" s="845" t="s">
        <v>283</v>
      </c>
      <c r="K21" s="823">
        <f>C41/5</f>
        <v>0.2</v>
      </c>
      <c r="L21" s="823">
        <v>0</v>
      </c>
      <c r="M21" s="823"/>
      <c r="N21" s="824"/>
      <c r="O21" s="36"/>
    </row>
    <row r="22" spans="1:15" x14ac:dyDescent="0.2">
      <c r="A22" s="1030"/>
      <c r="B22" s="736" t="s">
        <v>11</v>
      </c>
      <c r="C22" s="506"/>
      <c r="D22" s="470"/>
      <c r="E22" s="481"/>
      <c r="F22" s="121"/>
      <c r="G22" s="470"/>
      <c r="H22" s="478"/>
      <c r="J22" s="846" t="s">
        <v>284</v>
      </c>
      <c r="K22" s="823">
        <f>D41/5</f>
        <v>0.4</v>
      </c>
      <c r="L22" s="823">
        <f>E41/5</f>
        <v>0.2</v>
      </c>
      <c r="M22" s="823">
        <v>0</v>
      </c>
      <c r="N22" s="824"/>
      <c r="O22" s="36"/>
    </row>
    <row r="23" spans="1:15" ht="17" thickBot="1" x14ac:dyDescent="0.25">
      <c r="A23" s="1031"/>
      <c r="B23" s="734" t="s">
        <v>18</v>
      </c>
      <c r="C23" s="528"/>
      <c r="D23" s="472"/>
      <c r="E23" s="480"/>
      <c r="F23" s="232"/>
      <c r="G23" s="472"/>
      <c r="H23" s="479"/>
      <c r="J23" s="847" t="s">
        <v>291</v>
      </c>
      <c r="K23" s="827">
        <f>F41/5</f>
        <v>0.4</v>
      </c>
      <c r="L23" s="827">
        <f>G41/5</f>
        <v>0.2</v>
      </c>
      <c r="M23" s="829">
        <f>H41/5</f>
        <v>0</v>
      </c>
      <c r="N23" s="842">
        <v>0</v>
      </c>
      <c r="O23" s="36"/>
    </row>
    <row r="24" spans="1:15" ht="17" thickBot="1" x14ac:dyDescent="0.25">
      <c r="A24" s="1032" t="s">
        <v>24</v>
      </c>
      <c r="B24" s="4" t="s">
        <v>100</v>
      </c>
      <c r="C24" s="507" t="s">
        <v>32</v>
      </c>
      <c r="D24" s="467" t="s">
        <v>32</v>
      </c>
      <c r="E24" s="483" t="s">
        <v>34</v>
      </c>
      <c r="F24" s="122" t="s">
        <v>32</v>
      </c>
      <c r="G24" s="1179" t="s">
        <v>34</v>
      </c>
      <c r="H24" s="1028"/>
      <c r="J24" s="869"/>
      <c r="K24" s="823"/>
      <c r="L24" s="823"/>
      <c r="M24" s="823"/>
      <c r="N24" s="823"/>
      <c r="O24" s="36"/>
    </row>
    <row r="25" spans="1:15" ht="17" customHeight="1" thickBot="1" x14ac:dyDescent="0.25">
      <c r="A25" s="1034"/>
      <c r="B25" s="7" t="s">
        <v>27</v>
      </c>
      <c r="C25" s="506"/>
      <c r="D25" s="470"/>
      <c r="E25" s="481"/>
      <c r="F25" s="464"/>
      <c r="G25" s="470"/>
      <c r="H25" s="478"/>
      <c r="I25" s="3"/>
      <c r="J25" s="835" t="s">
        <v>334</v>
      </c>
      <c r="K25" s="844" t="s">
        <v>353</v>
      </c>
      <c r="L25" s="844" t="s">
        <v>283</v>
      </c>
      <c r="M25" s="844" t="s">
        <v>284</v>
      </c>
      <c r="N25" s="813" t="s">
        <v>291</v>
      </c>
      <c r="O25" s="36"/>
    </row>
    <row r="26" spans="1:15" ht="17" thickBot="1" x14ac:dyDescent="0.25">
      <c r="A26" s="1034"/>
      <c r="B26" s="794" t="s">
        <v>101</v>
      </c>
      <c r="C26" s="528"/>
      <c r="D26" s="470"/>
      <c r="E26" s="481"/>
      <c r="F26" s="464"/>
      <c r="G26" s="470"/>
      <c r="H26" s="478"/>
      <c r="J26" s="835" t="s">
        <v>353</v>
      </c>
      <c r="K26" s="820">
        <v>0</v>
      </c>
      <c r="L26" s="820"/>
      <c r="M26" s="820"/>
      <c r="N26" s="821"/>
      <c r="O26" s="36"/>
    </row>
    <row r="27" spans="1:15" ht="17" thickBot="1" x14ac:dyDescent="0.25">
      <c r="A27" s="1034"/>
      <c r="B27" s="795" t="s">
        <v>12</v>
      </c>
      <c r="C27" s="507" t="s">
        <v>34</v>
      </c>
      <c r="D27" s="114" t="s">
        <v>32</v>
      </c>
      <c r="E27" s="109" t="s">
        <v>32</v>
      </c>
      <c r="F27" s="562" t="s">
        <v>32</v>
      </c>
      <c r="G27" s="114" t="s">
        <v>32</v>
      </c>
      <c r="H27" s="573" t="s">
        <v>34</v>
      </c>
      <c r="J27" s="845" t="s">
        <v>283</v>
      </c>
      <c r="K27" s="823">
        <f>C42/2</f>
        <v>0</v>
      </c>
      <c r="L27" s="823">
        <v>0</v>
      </c>
      <c r="M27" s="823"/>
      <c r="N27" s="824"/>
      <c r="O27" s="36"/>
    </row>
    <row r="28" spans="1:15" ht="17" thickBot="1" x14ac:dyDescent="0.25">
      <c r="A28" s="1034"/>
      <c r="B28" s="800" t="s">
        <v>25</v>
      </c>
      <c r="C28" s="243" t="s">
        <v>34</v>
      </c>
      <c r="D28" s="1078" t="s">
        <v>34</v>
      </c>
      <c r="E28" s="1106"/>
      <c r="F28" s="1078" t="s">
        <v>34</v>
      </c>
      <c r="G28" s="1074"/>
      <c r="H28" s="1106"/>
      <c r="J28" s="846" t="s">
        <v>284</v>
      </c>
      <c r="K28" s="823">
        <f>D42/2</f>
        <v>0</v>
      </c>
      <c r="L28" s="823">
        <f>E42/2</f>
        <v>0</v>
      </c>
      <c r="M28" s="823">
        <v>0</v>
      </c>
      <c r="N28" s="824"/>
      <c r="O28" s="36"/>
    </row>
    <row r="29" spans="1:15" ht="17" thickBot="1" x14ac:dyDescent="0.25">
      <c r="A29" s="1032" t="s">
        <v>14</v>
      </c>
      <c r="B29" s="797" t="s">
        <v>14</v>
      </c>
      <c r="C29" s="506" t="s">
        <v>34</v>
      </c>
      <c r="D29" s="1126" t="s">
        <v>34</v>
      </c>
      <c r="E29" s="1127"/>
      <c r="F29" s="1126" t="s">
        <v>34</v>
      </c>
      <c r="G29" s="1128"/>
      <c r="H29" s="1127"/>
      <c r="J29" s="847" t="s">
        <v>291</v>
      </c>
      <c r="K29" s="827">
        <f>F42/2</f>
        <v>0</v>
      </c>
      <c r="L29" s="827">
        <f>G42/2</f>
        <v>0</v>
      </c>
      <c r="M29" s="827">
        <f>H42/2</f>
        <v>0</v>
      </c>
      <c r="N29" s="842">
        <v>0</v>
      </c>
      <c r="O29" s="36"/>
    </row>
    <row r="30" spans="1:15" ht="17" thickBot="1" x14ac:dyDescent="0.25">
      <c r="A30" s="1033"/>
      <c r="B30" s="798" t="s">
        <v>15</v>
      </c>
      <c r="C30" s="506"/>
      <c r="D30" s="497"/>
      <c r="E30" s="488"/>
      <c r="F30" s="461"/>
      <c r="G30" s="497"/>
      <c r="H30" s="460"/>
      <c r="J30" s="869"/>
      <c r="K30" s="823"/>
      <c r="L30" s="823"/>
      <c r="M30" s="823"/>
      <c r="N30" s="823"/>
      <c r="O30" s="36"/>
    </row>
    <row r="31" spans="1:15" ht="17" thickBot="1" x14ac:dyDescent="0.25">
      <c r="A31" s="1029" t="s">
        <v>8</v>
      </c>
      <c r="B31" s="731" t="s">
        <v>9</v>
      </c>
      <c r="C31" s="516" t="s">
        <v>33</v>
      </c>
      <c r="D31" s="490" t="s">
        <v>34</v>
      </c>
      <c r="E31" s="484" t="s">
        <v>33</v>
      </c>
      <c r="F31" s="515" t="s">
        <v>33</v>
      </c>
      <c r="G31" s="490" t="s">
        <v>34</v>
      </c>
      <c r="H31" s="536" t="s">
        <v>33</v>
      </c>
      <c r="J31" s="830" t="s">
        <v>338</v>
      </c>
      <c r="K31" s="844" t="s">
        <v>353</v>
      </c>
      <c r="L31" s="844" t="s">
        <v>283</v>
      </c>
      <c r="M31" s="844" t="s">
        <v>284</v>
      </c>
      <c r="N31" s="813" t="s">
        <v>291</v>
      </c>
      <c r="O31" s="36"/>
    </row>
    <row r="32" spans="1:15" x14ac:dyDescent="0.2">
      <c r="A32" s="1030"/>
      <c r="B32" s="731" t="s">
        <v>19</v>
      </c>
      <c r="C32" s="506"/>
      <c r="D32" s="521"/>
      <c r="E32" s="435"/>
      <c r="F32" s="457"/>
      <c r="G32" s="521"/>
      <c r="H32" s="120"/>
      <c r="I32" s="3"/>
      <c r="J32" s="835" t="s">
        <v>353</v>
      </c>
      <c r="K32" s="820">
        <v>0</v>
      </c>
      <c r="L32" s="820"/>
      <c r="M32" s="820"/>
      <c r="N32" s="821"/>
      <c r="O32" s="36"/>
    </row>
    <row r="33" spans="1:15" x14ac:dyDescent="0.2">
      <c r="A33" s="1030"/>
      <c r="B33" s="47" t="s">
        <v>20</v>
      </c>
      <c r="C33" s="506" t="s">
        <v>34</v>
      </c>
      <c r="D33" s="521" t="s">
        <v>106</v>
      </c>
      <c r="E33" s="435" t="s">
        <v>106</v>
      </c>
      <c r="F33" s="457" t="s">
        <v>106</v>
      </c>
      <c r="G33" s="521" t="s">
        <v>106</v>
      </c>
      <c r="H33" s="120" t="s">
        <v>34</v>
      </c>
      <c r="J33" s="845" t="s">
        <v>283</v>
      </c>
      <c r="K33" s="822">
        <f>C43/5</f>
        <v>0.2</v>
      </c>
      <c r="L33" s="823">
        <v>0</v>
      </c>
      <c r="M33" s="823"/>
      <c r="N33" s="824"/>
      <c r="O33" s="36"/>
    </row>
    <row r="34" spans="1:15" x14ac:dyDescent="0.2">
      <c r="A34" s="1030"/>
      <c r="B34" s="7" t="s">
        <v>21</v>
      </c>
      <c r="C34" s="506"/>
      <c r="D34" s="521"/>
      <c r="E34" s="435"/>
      <c r="F34" s="457"/>
      <c r="G34" s="521"/>
      <c r="H34" s="120"/>
      <c r="J34" s="846" t="s">
        <v>284</v>
      </c>
      <c r="K34" s="822">
        <f>D43/5</f>
        <v>0.2</v>
      </c>
      <c r="L34" s="823">
        <f>E43/5</f>
        <v>0.4</v>
      </c>
      <c r="M34" s="823">
        <v>0</v>
      </c>
      <c r="N34" s="824"/>
      <c r="O34" s="36"/>
    </row>
    <row r="35" spans="1:15" ht="17" thickBot="1" x14ac:dyDescent="0.25">
      <c r="A35" s="1031"/>
      <c r="B35" s="8" t="s">
        <v>13</v>
      </c>
      <c r="C35" s="528" t="s">
        <v>34</v>
      </c>
      <c r="D35" s="1113" t="s">
        <v>34</v>
      </c>
      <c r="E35" s="1115"/>
      <c r="F35" s="1113" t="s">
        <v>34</v>
      </c>
      <c r="G35" s="1114"/>
      <c r="H35" s="1115"/>
      <c r="J35" s="847" t="s">
        <v>291</v>
      </c>
      <c r="K35" s="827">
        <f>F43/5</f>
        <v>0.4</v>
      </c>
      <c r="L35" s="829">
        <f>G43/5</f>
        <v>0.2</v>
      </c>
      <c r="M35" s="829">
        <f>H43/5</f>
        <v>0.2</v>
      </c>
      <c r="N35" s="842">
        <v>0</v>
      </c>
      <c r="O35" s="36"/>
    </row>
    <row r="36" spans="1:15" ht="21" thickTop="1" thickBot="1" x14ac:dyDescent="0.25">
      <c r="A36" s="799"/>
      <c r="C36" s="227" t="s">
        <v>107</v>
      </c>
      <c r="D36" s="1143" t="s">
        <v>90</v>
      </c>
      <c r="E36" s="1145"/>
      <c r="F36" s="1143" t="s">
        <v>91</v>
      </c>
      <c r="G36" s="1144"/>
      <c r="H36" s="1145"/>
      <c r="O36" s="36"/>
    </row>
    <row r="37" spans="1:15" ht="17" thickBot="1" x14ac:dyDescent="0.25">
      <c r="J37" s="835" t="s">
        <v>342</v>
      </c>
      <c r="K37" s="844" t="s">
        <v>353</v>
      </c>
      <c r="L37" s="844" t="s">
        <v>283</v>
      </c>
      <c r="M37" s="844" t="s">
        <v>284</v>
      </c>
      <c r="N37" s="813" t="s">
        <v>291</v>
      </c>
      <c r="O37" s="36"/>
    </row>
    <row r="38" spans="1:15" x14ac:dyDescent="0.2">
      <c r="B38" s="804" t="s">
        <v>215</v>
      </c>
      <c r="C38" s="811">
        <v>8</v>
      </c>
      <c r="D38" s="811">
        <v>7</v>
      </c>
      <c r="E38" s="811">
        <v>7</v>
      </c>
      <c r="F38" s="811">
        <v>10</v>
      </c>
      <c r="G38" s="811">
        <v>4</v>
      </c>
      <c r="H38" s="811">
        <v>5</v>
      </c>
      <c r="J38" s="835" t="s">
        <v>353</v>
      </c>
      <c r="K38" s="820">
        <v>0</v>
      </c>
      <c r="L38" s="820"/>
      <c r="M38" s="820"/>
      <c r="N38" s="821"/>
      <c r="O38" s="36"/>
    </row>
    <row r="39" spans="1:15" x14ac:dyDescent="0.2">
      <c r="B39" s="804" t="s">
        <v>357</v>
      </c>
      <c r="C39" s="863">
        <v>1</v>
      </c>
      <c r="D39" s="863">
        <v>1</v>
      </c>
      <c r="E39" s="863">
        <v>0</v>
      </c>
      <c r="F39" s="863">
        <v>1</v>
      </c>
      <c r="G39" s="863">
        <v>0</v>
      </c>
      <c r="H39" s="811">
        <v>0</v>
      </c>
      <c r="J39" s="845" t="s">
        <v>283</v>
      </c>
      <c r="K39" s="823">
        <f>C44/4</f>
        <v>0</v>
      </c>
      <c r="L39" s="823">
        <v>0</v>
      </c>
      <c r="M39" s="823"/>
      <c r="N39" s="824"/>
      <c r="O39" s="36"/>
    </row>
    <row r="40" spans="1:15" x14ac:dyDescent="0.2">
      <c r="B40" s="804" t="s">
        <v>5</v>
      </c>
      <c r="C40" s="811">
        <v>5</v>
      </c>
      <c r="D40" s="811">
        <v>3</v>
      </c>
      <c r="E40" s="811">
        <v>4</v>
      </c>
      <c r="F40" s="811">
        <v>5</v>
      </c>
      <c r="G40" s="811">
        <v>2</v>
      </c>
      <c r="H40" s="811">
        <v>4</v>
      </c>
      <c r="J40" s="846" t="s">
        <v>284</v>
      </c>
      <c r="K40" s="823">
        <f>D44/4</f>
        <v>0</v>
      </c>
      <c r="L40" s="823">
        <f>E44/4</f>
        <v>0</v>
      </c>
      <c r="M40" s="823">
        <v>0</v>
      </c>
      <c r="N40" s="824"/>
      <c r="O40" s="36"/>
    </row>
    <row r="41" spans="1:15" ht="17" thickBot="1" x14ac:dyDescent="0.25">
      <c r="B41" s="804" t="s">
        <v>24</v>
      </c>
      <c r="C41" s="811">
        <v>1</v>
      </c>
      <c r="D41" s="811">
        <v>2</v>
      </c>
      <c r="E41" s="811">
        <v>1</v>
      </c>
      <c r="F41" s="811">
        <v>2</v>
      </c>
      <c r="G41" s="811">
        <v>1</v>
      </c>
      <c r="H41" s="811">
        <v>0</v>
      </c>
      <c r="J41" s="847" t="s">
        <v>291</v>
      </c>
      <c r="K41" s="827">
        <f>F44/4</f>
        <v>0</v>
      </c>
      <c r="L41" s="827">
        <f t="shared" ref="L41:M41" si="2">G44/4</f>
        <v>0</v>
      </c>
      <c r="M41" s="827">
        <f t="shared" si="2"/>
        <v>0</v>
      </c>
      <c r="N41" s="842">
        <v>0</v>
      </c>
      <c r="O41" s="36"/>
    </row>
    <row r="42" spans="1:15" x14ac:dyDescent="0.2">
      <c r="B42" s="804" t="s">
        <v>14</v>
      </c>
      <c r="C42" s="811">
        <v>0</v>
      </c>
      <c r="D42" s="811">
        <v>0</v>
      </c>
      <c r="E42" s="811">
        <v>0</v>
      </c>
      <c r="F42" s="811">
        <v>0</v>
      </c>
      <c r="G42" s="811">
        <v>0</v>
      </c>
      <c r="H42" s="811">
        <v>0</v>
      </c>
      <c r="J42" s="860"/>
      <c r="K42" s="887"/>
      <c r="L42" s="887"/>
      <c r="M42" s="887"/>
      <c r="N42" s="887"/>
      <c r="O42" s="36"/>
    </row>
    <row r="43" spans="1:15" x14ac:dyDescent="0.2">
      <c r="B43" s="804" t="s">
        <v>8</v>
      </c>
      <c r="C43" s="811">
        <v>1</v>
      </c>
      <c r="D43" s="811">
        <v>1</v>
      </c>
      <c r="E43" s="811">
        <v>2</v>
      </c>
      <c r="F43" s="811">
        <v>2</v>
      </c>
      <c r="G43" s="811">
        <v>1</v>
      </c>
      <c r="H43" s="811">
        <v>1</v>
      </c>
      <c r="J43" s="860"/>
      <c r="K43" s="887"/>
      <c r="L43" s="887"/>
      <c r="M43" s="887"/>
      <c r="N43" s="887"/>
      <c r="O43" s="36"/>
    </row>
    <row r="44" spans="1:15" x14ac:dyDescent="0.2">
      <c r="B44" s="961" t="s">
        <v>451</v>
      </c>
      <c r="C44" s="37">
        <v>0</v>
      </c>
      <c r="D44" s="37">
        <v>0</v>
      </c>
      <c r="E44" s="37">
        <v>0</v>
      </c>
      <c r="F44" s="811">
        <v>0</v>
      </c>
      <c r="G44" s="811">
        <v>0</v>
      </c>
      <c r="H44" s="811">
        <v>0</v>
      </c>
      <c r="J44" s="860"/>
      <c r="O44" s="36"/>
    </row>
    <row r="45" spans="1:15" x14ac:dyDescent="0.2">
      <c r="J45" s="860"/>
      <c r="O45" s="36"/>
    </row>
    <row r="46" spans="1:15" x14ac:dyDescent="0.2">
      <c r="J46" s="860"/>
      <c r="O46" s="36"/>
    </row>
    <row r="47" spans="1:15" x14ac:dyDescent="0.2">
      <c r="J47" s="860"/>
    </row>
    <row r="48" spans="1:15" x14ac:dyDescent="0.2">
      <c r="J48" s="860"/>
    </row>
    <row r="49" spans="10:10" x14ac:dyDescent="0.2">
      <c r="J49" s="860"/>
    </row>
    <row r="50" spans="10:10" x14ac:dyDescent="0.2">
      <c r="J50" s="860"/>
    </row>
    <row r="51" spans="10:10" x14ac:dyDescent="0.2">
      <c r="J51" s="860"/>
    </row>
    <row r="52" spans="10:10" x14ac:dyDescent="0.2">
      <c r="J52" s="860"/>
    </row>
    <row r="53" spans="10:10" x14ac:dyDescent="0.2">
      <c r="J53" s="860"/>
    </row>
    <row r="54" spans="10:10" x14ac:dyDescent="0.2">
      <c r="J54" s="860"/>
    </row>
    <row r="55" spans="10:10" x14ac:dyDescent="0.2">
      <c r="J55" s="860"/>
    </row>
    <row r="56" spans="10:10" x14ac:dyDescent="0.2">
      <c r="J56" s="860"/>
    </row>
    <row r="57" spans="10:10" x14ac:dyDescent="0.2">
      <c r="J57" s="860"/>
    </row>
    <row r="58" spans="10:10" x14ac:dyDescent="0.2">
      <c r="J58" s="860"/>
    </row>
    <row r="59" spans="10:10" x14ac:dyDescent="0.2">
      <c r="J59" s="860"/>
    </row>
    <row r="60" spans="10:10" x14ac:dyDescent="0.2">
      <c r="J60" s="860"/>
    </row>
    <row r="61" spans="10:10" x14ac:dyDescent="0.2">
      <c r="J61" s="860"/>
    </row>
    <row r="62" spans="10:10" x14ac:dyDescent="0.2">
      <c r="J62" s="860"/>
    </row>
    <row r="63" spans="10:10" x14ac:dyDescent="0.2">
      <c r="J63" s="860"/>
    </row>
    <row r="64" spans="10:10" x14ac:dyDescent="0.2">
      <c r="J64" s="860"/>
    </row>
    <row r="65" spans="10:10" x14ac:dyDescent="0.2">
      <c r="J65" s="860"/>
    </row>
    <row r="66" spans="10:10" x14ac:dyDescent="0.2">
      <c r="J66" s="860"/>
    </row>
    <row r="67" spans="10:10" x14ac:dyDescent="0.2">
      <c r="J67" s="860"/>
    </row>
    <row r="68" spans="10:10" x14ac:dyDescent="0.2">
      <c r="J68" s="860"/>
    </row>
    <row r="69" spans="10:10" x14ac:dyDescent="0.2">
      <c r="J69" s="860"/>
    </row>
    <row r="70" spans="10:10" x14ac:dyDescent="0.2">
      <c r="J70" s="860"/>
    </row>
    <row r="71" spans="10:10" x14ac:dyDescent="0.2">
      <c r="J71" s="860"/>
    </row>
    <row r="72" spans="10:10" x14ac:dyDescent="0.2">
      <c r="J72" s="860"/>
    </row>
    <row r="73" spans="10:10" x14ac:dyDescent="0.2">
      <c r="J73" s="860"/>
    </row>
    <row r="74" spans="10:10" x14ac:dyDescent="0.2">
      <c r="J74" s="860"/>
    </row>
  </sheetData>
  <mergeCells count="31">
    <mergeCell ref="D36:E36"/>
    <mergeCell ref="F36:H36"/>
    <mergeCell ref="A24:A28"/>
    <mergeCell ref="A29:A30"/>
    <mergeCell ref="D15:E17"/>
    <mergeCell ref="A3:A9"/>
    <mergeCell ref="A10:A23"/>
    <mergeCell ref="D35:E35"/>
    <mergeCell ref="F35:H35"/>
    <mergeCell ref="A31:A35"/>
    <mergeCell ref="D29:E29"/>
    <mergeCell ref="F29:H29"/>
    <mergeCell ref="C10:C13"/>
    <mergeCell ref="C15:C17"/>
    <mergeCell ref="F10:H13"/>
    <mergeCell ref="F15:H17"/>
    <mergeCell ref="G18:H18"/>
    <mergeCell ref="D21:E21"/>
    <mergeCell ref="F21:H21"/>
    <mergeCell ref="D10:E13"/>
    <mergeCell ref="F1:H1"/>
    <mergeCell ref="D1:E1"/>
    <mergeCell ref="C3:C4"/>
    <mergeCell ref="D28:E28"/>
    <mergeCell ref="F28:H28"/>
    <mergeCell ref="G24:H24"/>
    <mergeCell ref="D7:E7"/>
    <mergeCell ref="F7:H7"/>
    <mergeCell ref="D3:E4"/>
    <mergeCell ref="F3:H4"/>
    <mergeCell ref="G6:H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S74"/>
  <sheetViews>
    <sheetView zoomScaleNormal="100" workbookViewId="0">
      <selection activeCell="P3" sqref="P3:S3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9.6640625" style="22" bestFit="1" customWidth="1"/>
    <col min="4" max="5" width="9.83203125" style="22" bestFit="1" customWidth="1"/>
    <col min="6" max="6" width="11.5" style="22" bestFit="1" customWidth="1"/>
    <col min="7" max="7" width="9.6640625" style="22" bestFit="1" customWidth="1"/>
    <col min="8" max="8" width="9.5" style="22" bestFit="1" customWidth="1"/>
    <col min="9" max="9" width="7.83203125" customWidth="1"/>
    <col min="10" max="10" width="5.33203125" style="885" bestFit="1" customWidth="1"/>
    <col min="11" max="14" width="5.1640625" style="886" bestFit="1" customWidth="1"/>
    <col min="16" max="17" width="4.6640625" bestFit="1" customWidth="1"/>
    <col min="18" max="18" width="6.33203125" bestFit="1" customWidth="1"/>
    <col min="19" max="19" width="8.33203125" bestFit="1" customWidth="1"/>
  </cols>
  <sheetData>
    <row r="1" spans="1:19" ht="21" thickTop="1" thickBot="1" x14ac:dyDescent="0.25">
      <c r="C1" s="568" t="s">
        <v>38</v>
      </c>
      <c r="D1" s="1213" t="s">
        <v>41</v>
      </c>
      <c r="E1" s="1211"/>
      <c r="F1" s="1151" t="s">
        <v>42</v>
      </c>
      <c r="G1" s="1155"/>
      <c r="H1" s="1152"/>
      <c r="J1" s="830" t="s">
        <v>215</v>
      </c>
      <c r="K1" s="844" t="s">
        <v>335</v>
      </c>
      <c r="L1" s="844" t="s">
        <v>38</v>
      </c>
      <c r="M1" s="844" t="s">
        <v>41</v>
      </c>
      <c r="N1" s="813" t="s">
        <v>42</v>
      </c>
      <c r="P1" s="791" t="s">
        <v>443</v>
      </c>
      <c r="Q1" s="791" t="s">
        <v>442</v>
      </c>
      <c r="R1" s="791" t="s">
        <v>444</v>
      </c>
      <c r="S1" s="791" t="s">
        <v>445</v>
      </c>
    </row>
    <row r="2" spans="1:19" ht="18" thickTop="1" thickBot="1" x14ac:dyDescent="0.25">
      <c r="C2" s="503" t="s">
        <v>130</v>
      </c>
      <c r="D2" s="608" t="s">
        <v>136</v>
      </c>
      <c r="E2" s="512" t="s">
        <v>137</v>
      </c>
      <c r="F2" s="511" t="s">
        <v>138</v>
      </c>
      <c r="G2" s="609" t="s">
        <v>139</v>
      </c>
      <c r="H2" s="610" t="s">
        <v>140</v>
      </c>
      <c r="J2" s="835" t="s">
        <v>335</v>
      </c>
      <c r="K2" s="820">
        <v>0</v>
      </c>
      <c r="L2" s="820"/>
      <c r="M2" s="820"/>
      <c r="N2" s="821"/>
      <c r="P2" s="907">
        <f>MIN(K3:K5,L4:L5,M5)</f>
        <v>8.1081081081081086E-2</v>
      </c>
      <c r="Q2" s="907">
        <f>MAX(K3:K5,L4:L5,M5)</f>
        <v>0.16216216216216217</v>
      </c>
      <c r="R2" s="907">
        <f>AVERAGE(K3:K5,L4:L5,M5)</f>
        <v>0.12162162162162164</v>
      </c>
      <c r="S2" s="907">
        <f>MEDIAN(K3:K5,L4:L5,M5)</f>
        <v>0.12162162162162163</v>
      </c>
    </row>
    <row r="3" spans="1:19" x14ac:dyDescent="0.2">
      <c r="A3" s="1029" t="s">
        <v>357</v>
      </c>
      <c r="B3" s="792" t="s">
        <v>22</v>
      </c>
      <c r="C3" s="1035" t="s">
        <v>34</v>
      </c>
      <c r="D3" s="1026" t="s">
        <v>34</v>
      </c>
      <c r="E3" s="1028"/>
      <c r="F3" s="1026" t="s">
        <v>34</v>
      </c>
      <c r="G3" s="1027"/>
      <c r="H3" s="1028"/>
      <c r="J3" s="845" t="s">
        <v>38</v>
      </c>
      <c r="K3" s="823">
        <f>C38/37</f>
        <v>0.10810810810810811</v>
      </c>
      <c r="L3" s="823">
        <v>0</v>
      </c>
      <c r="M3" s="823"/>
      <c r="N3" s="824"/>
      <c r="P3" s="907">
        <f>MIN(K9:K11,L10:L11,M11)</f>
        <v>0</v>
      </c>
      <c r="Q3" s="907">
        <f>MAX(K9:K11,L10:L11,M11)</f>
        <v>0.1</v>
      </c>
      <c r="R3" s="907">
        <f>AVERAGE(K9:K11,L10:L11,M11)</f>
        <v>5.000000000000001E-2</v>
      </c>
      <c r="S3" s="907">
        <f>MEDIAN(K9:K11,L10:L11,M11)</f>
        <v>0.05</v>
      </c>
    </row>
    <row r="4" spans="1:19" x14ac:dyDescent="0.2">
      <c r="A4" s="1030"/>
      <c r="B4" s="865" t="s">
        <v>0</v>
      </c>
      <c r="C4" s="1036"/>
      <c r="D4" s="470" t="s">
        <v>32</v>
      </c>
      <c r="E4" s="478" t="s">
        <v>32</v>
      </c>
      <c r="F4" s="1021" t="s">
        <v>34</v>
      </c>
      <c r="G4" s="1174"/>
      <c r="H4" s="478" t="s">
        <v>32</v>
      </c>
      <c r="J4" s="846" t="s">
        <v>41</v>
      </c>
      <c r="K4" s="823">
        <f>D38/37</f>
        <v>0.10810810810810811</v>
      </c>
      <c r="L4" s="823">
        <f>E38/37</f>
        <v>0.16216216216216217</v>
      </c>
      <c r="M4" s="823">
        <v>0</v>
      </c>
      <c r="N4" s="824"/>
      <c r="P4" s="907">
        <f>MIN(K15:K17,L16:L17,M17)</f>
        <v>0.15384615384615385</v>
      </c>
      <c r="Q4" s="907">
        <f>MAX(K15:K17,L16:L17,M17)</f>
        <v>0.30769230769230771</v>
      </c>
      <c r="R4" s="907">
        <f>AVERAGE(K15:K17,L16:L17,M17)</f>
        <v>0.23076923076923075</v>
      </c>
      <c r="S4" s="907">
        <f>MEDIAN(K15:K17,L16:L17,M17)</f>
        <v>0.23076923076923078</v>
      </c>
    </row>
    <row r="5" spans="1:19" ht="17" thickBot="1" x14ac:dyDescent="0.25">
      <c r="A5" s="1030"/>
      <c r="B5" s="865" t="s">
        <v>1</v>
      </c>
      <c r="C5" s="506"/>
      <c r="D5" s="470"/>
      <c r="E5" s="478"/>
      <c r="F5" s="121"/>
      <c r="G5" s="500"/>
      <c r="H5" s="478"/>
      <c r="J5" s="847" t="s">
        <v>42</v>
      </c>
      <c r="K5" s="829">
        <f>F38/37</f>
        <v>8.1081081081081086E-2</v>
      </c>
      <c r="L5" s="829">
        <f t="shared" ref="L5:M5" si="0">G38/37</f>
        <v>0.13513513513513514</v>
      </c>
      <c r="M5" s="829">
        <f t="shared" si="0"/>
        <v>0.13513513513513514</v>
      </c>
      <c r="N5" s="842">
        <v>0</v>
      </c>
      <c r="P5" s="907">
        <f>MIN(K21:K23,L22:L23,M23)</f>
        <v>0</v>
      </c>
      <c r="Q5" s="907">
        <f>MAX(K21:K23,L22:L23,M23)</f>
        <v>0.2</v>
      </c>
      <c r="R5" s="907">
        <f>AVERAGE(K21:K23,L22:L23,M23)</f>
        <v>0.10000000000000002</v>
      </c>
      <c r="S5" s="907">
        <f>MEDIAN(K21:K23,L22:L23,M23)</f>
        <v>0.1</v>
      </c>
    </row>
    <row r="6" spans="1:19" ht="17" thickBot="1" x14ac:dyDescent="0.25">
      <c r="A6" s="1030"/>
      <c r="B6" s="865" t="s">
        <v>2</v>
      </c>
      <c r="C6" s="506"/>
      <c r="D6" s="470"/>
      <c r="E6" s="478"/>
      <c r="F6" s="121"/>
      <c r="G6" s="500"/>
      <c r="H6" s="478"/>
      <c r="J6" s="869"/>
      <c r="K6" s="823"/>
      <c r="L6" s="823"/>
      <c r="M6" s="823"/>
      <c r="N6" s="823"/>
      <c r="P6" s="907">
        <f>MIN(K27:K29,L28:L29,M29)</f>
        <v>0</v>
      </c>
      <c r="Q6" s="907">
        <f>MAX(K27:K29,L28:L29,M29)</f>
        <v>0</v>
      </c>
      <c r="R6" s="907">
        <f>AVERAGE(K27:K29,L28:L29,M29)</f>
        <v>0</v>
      </c>
      <c r="S6" s="907">
        <f>MEDIAN(K27:K29,L28:L29,M29)</f>
        <v>0</v>
      </c>
    </row>
    <row r="7" spans="1:19" ht="17" thickBot="1" x14ac:dyDescent="0.25">
      <c r="A7" s="1030"/>
      <c r="B7" s="865" t="s">
        <v>3</v>
      </c>
      <c r="C7" s="506" t="s">
        <v>34</v>
      </c>
      <c r="D7" s="1021" t="s">
        <v>34</v>
      </c>
      <c r="E7" s="1022"/>
      <c r="F7" s="1021" t="s">
        <v>34</v>
      </c>
      <c r="G7" s="1020"/>
      <c r="H7" s="1022"/>
      <c r="J7" s="830" t="s">
        <v>339</v>
      </c>
      <c r="K7" s="844" t="s">
        <v>335</v>
      </c>
      <c r="L7" s="844" t="s">
        <v>38</v>
      </c>
      <c r="M7" s="844" t="s">
        <v>41</v>
      </c>
      <c r="N7" s="813" t="s">
        <v>42</v>
      </c>
      <c r="P7" s="907">
        <f>MIN(K33:K35,L34:L35,M35)</f>
        <v>0</v>
      </c>
      <c r="Q7" s="907">
        <f>MAX(K33:K35,L34:L35,M35)</f>
        <v>0.2</v>
      </c>
      <c r="R7" s="907">
        <f>AVERAGE(K33:K35,L34:L35,M35)</f>
        <v>0.10000000000000002</v>
      </c>
      <c r="S7" s="907">
        <f>MEDIAN(K33:K35,L34:L35,M35)</f>
        <v>0.1</v>
      </c>
    </row>
    <row r="8" spans="1:19" x14ac:dyDescent="0.2">
      <c r="A8" s="1030"/>
      <c r="B8" s="796" t="s">
        <v>4</v>
      </c>
      <c r="C8" s="506"/>
      <c r="D8" s="470"/>
      <c r="E8" s="478"/>
      <c r="F8" s="121"/>
      <c r="G8" s="500"/>
      <c r="H8" s="478"/>
      <c r="J8" s="835" t="s">
        <v>335</v>
      </c>
      <c r="K8" s="820">
        <v>0</v>
      </c>
      <c r="L8" s="820"/>
      <c r="M8" s="820"/>
      <c r="N8" s="821"/>
      <c r="P8" s="907">
        <f>MIN(K39:K41,L40:L41,M41)</f>
        <v>0</v>
      </c>
      <c r="Q8" s="907">
        <f>MAX(K39:K41,L40:L41,M41)</f>
        <v>0</v>
      </c>
      <c r="R8" s="907">
        <f>AVERAGE(K39:K41,L40:L41,M41)</f>
        <v>0</v>
      </c>
      <c r="S8" s="907">
        <f>MEDIAN(K39:K41,L40:L41,M41)</f>
        <v>0</v>
      </c>
    </row>
    <row r="9" spans="1:19" ht="17" thickBot="1" x14ac:dyDescent="0.25">
      <c r="A9" s="1031"/>
      <c r="B9" s="793" t="s">
        <v>123</v>
      </c>
      <c r="C9" s="506" t="s">
        <v>34</v>
      </c>
      <c r="D9" s="1023" t="s">
        <v>34</v>
      </c>
      <c r="E9" s="1025"/>
      <c r="F9" s="1023" t="s">
        <v>34</v>
      </c>
      <c r="G9" s="1024"/>
      <c r="H9" s="1025"/>
      <c r="J9" s="845" t="s">
        <v>38</v>
      </c>
      <c r="K9" s="822">
        <f>C39/10</f>
        <v>0</v>
      </c>
      <c r="L9" s="823">
        <v>0</v>
      </c>
      <c r="M9" s="823"/>
      <c r="N9" s="824"/>
    </row>
    <row r="10" spans="1:19" x14ac:dyDescent="0.2">
      <c r="A10" s="1029" t="s">
        <v>5</v>
      </c>
      <c r="B10" s="771" t="s">
        <v>6</v>
      </c>
      <c r="C10" s="1035" t="s">
        <v>34</v>
      </c>
      <c r="D10" s="1175" t="s">
        <v>34</v>
      </c>
      <c r="E10" s="1089" t="s">
        <v>34</v>
      </c>
      <c r="F10" s="1175" t="s">
        <v>34</v>
      </c>
      <c r="G10" s="1176" t="s">
        <v>34</v>
      </c>
      <c r="H10" s="1089" t="s">
        <v>34</v>
      </c>
      <c r="J10" s="846" t="s">
        <v>41</v>
      </c>
      <c r="K10" s="823">
        <f>D39/10</f>
        <v>0.1</v>
      </c>
      <c r="L10" s="823">
        <f>E39/10</f>
        <v>0.1</v>
      </c>
      <c r="M10" s="823">
        <v>0</v>
      </c>
      <c r="N10" s="824"/>
    </row>
    <row r="11" spans="1:19" ht="17" thickBot="1" x14ac:dyDescent="0.25">
      <c r="A11" s="1030"/>
      <c r="B11" s="733" t="s">
        <v>7</v>
      </c>
      <c r="C11" s="1036"/>
      <c r="D11" s="1101"/>
      <c r="E11" s="1090"/>
      <c r="F11" s="1101"/>
      <c r="G11" s="1102"/>
      <c r="H11" s="1090"/>
      <c r="J11" s="847" t="s">
        <v>42</v>
      </c>
      <c r="K11" s="829">
        <f>F39/10</f>
        <v>0</v>
      </c>
      <c r="L11" s="829">
        <f>G39/10</f>
        <v>0</v>
      </c>
      <c r="M11" s="827">
        <f>H39/10</f>
        <v>0.1</v>
      </c>
      <c r="N11" s="842">
        <v>0</v>
      </c>
    </row>
    <row r="12" spans="1:19" ht="17" thickBot="1" x14ac:dyDescent="0.25">
      <c r="A12" s="1030"/>
      <c r="B12" s="733" t="s">
        <v>16</v>
      </c>
      <c r="C12" s="1036"/>
      <c r="D12" s="1101"/>
      <c r="E12" s="1090"/>
      <c r="F12" s="1101"/>
      <c r="G12" s="1102"/>
      <c r="H12" s="1090"/>
      <c r="J12" s="869"/>
      <c r="K12" s="823"/>
      <c r="L12" s="823"/>
      <c r="M12" s="823"/>
      <c r="N12" s="823"/>
    </row>
    <row r="13" spans="1:19" ht="17" thickBot="1" x14ac:dyDescent="0.25">
      <c r="A13" s="1030"/>
      <c r="B13" s="733" t="s">
        <v>26</v>
      </c>
      <c r="C13" s="506" t="s">
        <v>32</v>
      </c>
      <c r="D13" s="1101"/>
      <c r="E13" s="478" t="s">
        <v>32</v>
      </c>
      <c r="F13" s="1101"/>
      <c r="G13" s="500" t="s">
        <v>32</v>
      </c>
      <c r="H13" s="1090"/>
      <c r="J13" s="830" t="s">
        <v>337</v>
      </c>
      <c r="K13" s="844" t="s">
        <v>335</v>
      </c>
      <c r="L13" s="844" t="s">
        <v>38</v>
      </c>
      <c r="M13" s="844" t="s">
        <v>41</v>
      </c>
      <c r="N13" s="813" t="s">
        <v>42</v>
      </c>
    </row>
    <row r="14" spans="1:19" x14ac:dyDescent="0.2">
      <c r="A14" s="1030"/>
      <c r="B14" s="733" t="s">
        <v>316</v>
      </c>
      <c r="C14" s="676"/>
      <c r="D14" s="682"/>
      <c r="E14" s="677"/>
      <c r="F14" s="682"/>
      <c r="G14" s="681"/>
      <c r="H14" s="677"/>
      <c r="J14" s="835" t="s">
        <v>335</v>
      </c>
      <c r="K14" s="820">
        <v>0</v>
      </c>
      <c r="L14" s="820"/>
      <c r="M14" s="820"/>
      <c r="N14" s="821"/>
    </row>
    <row r="15" spans="1:19" x14ac:dyDescent="0.2">
      <c r="A15" s="1030"/>
      <c r="B15" s="733" t="s">
        <v>17</v>
      </c>
      <c r="C15" s="1036" t="s">
        <v>34</v>
      </c>
      <c r="D15" s="1101" t="s">
        <v>34</v>
      </c>
      <c r="E15" s="1090" t="s">
        <v>34</v>
      </c>
      <c r="F15" s="1101" t="s">
        <v>34</v>
      </c>
      <c r="G15" s="1102" t="s">
        <v>34</v>
      </c>
      <c r="H15" s="1090" t="s">
        <v>34</v>
      </c>
      <c r="J15" s="845" t="s">
        <v>38</v>
      </c>
      <c r="K15" s="823">
        <f>C40/13</f>
        <v>0.30769230769230771</v>
      </c>
      <c r="L15" s="823">
        <v>0</v>
      </c>
      <c r="M15" s="823"/>
      <c r="N15" s="824"/>
    </row>
    <row r="16" spans="1:19" x14ac:dyDescent="0.2">
      <c r="A16" s="1030"/>
      <c r="B16" s="733" t="s">
        <v>253</v>
      </c>
      <c r="C16" s="1036"/>
      <c r="D16" s="1101"/>
      <c r="E16" s="1090"/>
      <c r="F16" s="1101"/>
      <c r="G16" s="1102"/>
      <c r="H16" s="1090"/>
      <c r="J16" s="846" t="s">
        <v>41</v>
      </c>
      <c r="K16" s="822">
        <f>D40/13</f>
        <v>0.15384615384615385</v>
      </c>
      <c r="L16" s="822">
        <f>E40/13</f>
        <v>0.30769230769230771</v>
      </c>
      <c r="M16" s="823">
        <v>0</v>
      </c>
      <c r="N16" s="824"/>
    </row>
    <row r="17" spans="1:14" ht="17" thickBot="1" x14ac:dyDescent="0.25">
      <c r="A17" s="1030"/>
      <c r="B17" s="733" t="s">
        <v>254</v>
      </c>
      <c r="C17" s="506" t="s">
        <v>32</v>
      </c>
      <c r="D17" s="1101"/>
      <c r="E17" s="478" t="s">
        <v>32</v>
      </c>
      <c r="F17" s="1101"/>
      <c r="G17" s="500" t="s">
        <v>32</v>
      </c>
      <c r="H17" s="1090"/>
      <c r="J17" s="847" t="s">
        <v>42</v>
      </c>
      <c r="K17" s="829">
        <f>F40/13</f>
        <v>0.15384615384615385</v>
      </c>
      <c r="L17" s="829">
        <f t="shared" ref="L17:M17" si="1">G40/13</f>
        <v>0.30769230769230771</v>
      </c>
      <c r="M17" s="829">
        <f t="shared" si="1"/>
        <v>0.15384615384615385</v>
      </c>
      <c r="N17" s="842">
        <v>0</v>
      </c>
    </row>
    <row r="18" spans="1:14" ht="17" thickBot="1" x14ac:dyDescent="0.25">
      <c r="A18" s="1030"/>
      <c r="B18" s="733" t="s">
        <v>98</v>
      </c>
      <c r="C18" s="506"/>
      <c r="D18" s="470"/>
      <c r="E18" s="478"/>
      <c r="F18" s="121"/>
      <c r="G18" s="500"/>
      <c r="H18" s="478"/>
      <c r="J18" s="869"/>
      <c r="K18" s="823"/>
      <c r="L18" s="823"/>
      <c r="M18" s="823"/>
      <c r="N18" s="823"/>
    </row>
    <row r="19" spans="1:14" ht="17" thickBot="1" x14ac:dyDescent="0.25">
      <c r="A19" s="1030"/>
      <c r="B19" s="733" t="s">
        <v>99</v>
      </c>
      <c r="C19" s="506"/>
      <c r="D19" s="470"/>
      <c r="E19" s="478"/>
      <c r="F19" s="121"/>
      <c r="G19" s="500"/>
      <c r="H19" s="478"/>
      <c r="J19" s="830" t="s">
        <v>336</v>
      </c>
      <c r="K19" s="844" t="s">
        <v>335</v>
      </c>
      <c r="L19" s="844" t="s">
        <v>38</v>
      </c>
      <c r="M19" s="844" t="s">
        <v>41</v>
      </c>
      <c r="N19" s="813" t="s">
        <v>42</v>
      </c>
    </row>
    <row r="20" spans="1:14" ht="17" thickBot="1" x14ac:dyDescent="0.25">
      <c r="A20" s="1030"/>
      <c r="B20" s="734" t="s">
        <v>23</v>
      </c>
      <c r="C20" s="506" t="s">
        <v>34</v>
      </c>
      <c r="D20" s="1023" t="s">
        <v>34</v>
      </c>
      <c r="E20" s="1025"/>
      <c r="F20" s="1023" t="s">
        <v>34</v>
      </c>
      <c r="G20" s="1024"/>
      <c r="H20" s="1025"/>
      <c r="J20" s="835" t="s">
        <v>335</v>
      </c>
      <c r="K20" s="820">
        <v>0</v>
      </c>
      <c r="L20" s="820"/>
      <c r="M20" s="820"/>
      <c r="N20" s="821"/>
    </row>
    <row r="21" spans="1:14" x14ac:dyDescent="0.2">
      <c r="A21" s="1030"/>
      <c r="B21" s="732" t="s">
        <v>10</v>
      </c>
      <c r="C21" s="507" t="s">
        <v>34</v>
      </c>
      <c r="D21" s="1026" t="s">
        <v>34</v>
      </c>
      <c r="E21" s="1028"/>
      <c r="F21" s="1026" t="s">
        <v>34</v>
      </c>
      <c r="G21" s="1027"/>
      <c r="H21" s="1028"/>
      <c r="J21" s="845" t="s">
        <v>38</v>
      </c>
      <c r="K21" s="822">
        <f>C41/5</f>
        <v>0</v>
      </c>
      <c r="L21" s="823">
        <v>0</v>
      </c>
      <c r="M21" s="823"/>
      <c r="N21" s="824"/>
    </row>
    <row r="22" spans="1:14" x14ac:dyDescent="0.2">
      <c r="A22" s="1030"/>
      <c r="B22" s="736" t="s">
        <v>11</v>
      </c>
      <c r="C22" s="506"/>
      <c r="D22" s="470"/>
      <c r="E22" s="478"/>
      <c r="F22" s="121"/>
      <c r="G22" s="500"/>
      <c r="H22" s="478"/>
      <c r="J22" s="846" t="s">
        <v>41</v>
      </c>
      <c r="K22" s="823">
        <f>D41/5</f>
        <v>0.2</v>
      </c>
      <c r="L22" s="823">
        <f>E41/5</f>
        <v>0.2</v>
      </c>
      <c r="M22" s="823">
        <v>0</v>
      </c>
      <c r="N22" s="824"/>
    </row>
    <row r="23" spans="1:14" ht="17" thickBot="1" x14ac:dyDescent="0.25">
      <c r="A23" s="1031"/>
      <c r="B23" s="734" t="s">
        <v>18</v>
      </c>
      <c r="C23" s="528"/>
      <c r="D23" s="472"/>
      <c r="E23" s="479"/>
      <c r="F23" s="232"/>
      <c r="G23" s="501"/>
      <c r="H23" s="479"/>
      <c r="J23" s="847" t="s">
        <v>42</v>
      </c>
      <c r="K23" s="829">
        <f>F41/5</f>
        <v>0</v>
      </c>
      <c r="L23" s="829">
        <f>G41/5</f>
        <v>0</v>
      </c>
      <c r="M23" s="827">
        <f>H41/5</f>
        <v>0.2</v>
      </c>
      <c r="N23" s="842">
        <v>0</v>
      </c>
    </row>
    <row r="24" spans="1:14" ht="17" thickBot="1" x14ac:dyDescent="0.25">
      <c r="A24" s="1032" t="s">
        <v>24</v>
      </c>
      <c r="B24" s="4" t="s">
        <v>100</v>
      </c>
      <c r="C24" s="507"/>
      <c r="D24" s="467"/>
      <c r="E24" s="477"/>
      <c r="F24" s="122"/>
      <c r="G24" s="499"/>
      <c r="H24" s="477"/>
      <c r="J24" s="869"/>
      <c r="K24" s="823"/>
      <c r="L24" s="823"/>
      <c r="M24" s="823"/>
      <c r="N24" s="823"/>
    </row>
    <row r="25" spans="1:14" ht="17" customHeight="1" thickBot="1" x14ac:dyDescent="0.25">
      <c r="A25" s="1034"/>
      <c r="B25" s="7" t="s">
        <v>27</v>
      </c>
      <c r="C25" s="506" t="s">
        <v>34</v>
      </c>
      <c r="D25" s="1021" t="s">
        <v>34</v>
      </c>
      <c r="E25" s="1022"/>
      <c r="F25" s="1021" t="s">
        <v>34</v>
      </c>
      <c r="G25" s="1020"/>
      <c r="H25" s="1022"/>
      <c r="I25" s="3"/>
      <c r="J25" s="830" t="s">
        <v>334</v>
      </c>
      <c r="K25" s="844" t="s">
        <v>335</v>
      </c>
      <c r="L25" s="844" t="s">
        <v>38</v>
      </c>
      <c r="M25" s="844" t="s">
        <v>41</v>
      </c>
      <c r="N25" s="813" t="s">
        <v>42</v>
      </c>
    </row>
    <row r="26" spans="1:14" ht="17" thickBot="1" x14ac:dyDescent="0.25">
      <c r="A26" s="1034"/>
      <c r="B26" s="794" t="s">
        <v>101</v>
      </c>
      <c r="C26" s="528"/>
      <c r="D26" s="470"/>
      <c r="E26" s="478"/>
      <c r="F26" s="464"/>
      <c r="G26" s="501"/>
      <c r="H26" s="478"/>
      <c r="J26" s="835" t="s">
        <v>335</v>
      </c>
      <c r="K26" s="820">
        <v>0</v>
      </c>
      <c r="L26" s="820"/>
      <c r="M26" s="820"/>
      <c r="N26" s="821"/>
    </row>
    <row r="27" spans="1:14" ht="17" thickBot="1" x14ac:dyDescent="0.25">
      <c r="A27" s="1034"/>
      <c r="B27" s="795" t="s">
        <v>12</v>
      </c>
      <c r="C27" s="507" t="s">
        <v>34</v>
      </c>
      <c r="D27" s="476" t="s">
        <v>106</v>
      </c>
      <c r="E27" s="240" t="s">
        <v>106</v>
      </c>
      <c r="F27" s="1078" t="s">
        <v>34</v>
      </c>
      <c r="G27" s="1214"/>
      <c r="H27" s="240" t="s">
        <v>106</v>
      </c>
      <c r="J27" s="845" t="s">
        <v>38</v>
      </c>
      <c r="K27" s="822">
        <f>C42/2</f>
        <v>0</v>
      </c>
      <c r="L27" s="823">
        <v>0</v>
      </c>
      <c r="M27" s="823"/>
      <c r="N27" s="824"/>
    </row>
    <row r="28" spans="1:14" ht="17" thickBot="1" x14ac:dyDescent="0.25">
      <c r="A28" s="1034"/>
      <c r="B28" s="800" t="s">
        <v>25</v>
      </c>
      <c r="C28" s="243"/>
      <c r="D28" s="476"/>
      <c r="E28" s="240"/>
      <c r="F28" s="117"/>
      <c r="G28" s="31"/>
      <c r="H28" s="240"/>
      <c r="J28" s="846" t="s">
        <v>41</v>
      </c>
      <c r="K28" s="822">
        <f>D42/2</f>
        <v>0</v>
      </c>
      <c r="L28" s="822">
        <f>E42/2</f>
        <v>0</v>
      </c>
      <c r="M28" s="823">
        <v>0</v>
      </c>
      <c r="N28" s="824"/>
    </row>
    <row r="29" spans="1:14" ht="17" thickBot="1" x14ac:dyDescent="0.25">
      <c r="A29" s="1032" t="s">
        <v>14</v>
      </c>
      <c r="B29" s="797" t="s">
        <v>14</v>
      </c>
      <c r="C29" s="506" t="s">
        <v>32</v>
      </c>
      <c r="D29" s="497" t="s">
        <v>32</v>
      </c>
      <c r="E29" s="460" t="s">
        <v>32</v>
      </c>
      <c r="F29" s="461" t="s">
        <v>32</v>
      </c>
      <c r="G29" s="500" t="s">
        <v>32</v>
      </c>
      <c r="H29" s="460" t="s">
        <v>32</v>
      </c>
      <c r="J29" s="847" t="s">
        <v>42</v>
      </c>
      <c r="K29" s="829">
        <f>F42/2</f>
        <v>0</v>
      </c>
      <c r="L29" s="829">
        <f>G42/2</f>
        <v>0</v>
      </c>
      <c r="M29" s="829">
        <f>H42/2</f>
        <v>0</v>
      </c>
      <c r="N29" s="842">
        <v>0</v>
      </c>
    </row>
    <row r="30" spans="1:14" ht="17" thickBot="1" x14ac:dyDescent="0.25">
      <c r="A30" s="1033"/>
      <c r="B30" s="798" t="s">
        <v>15</v>
      </c>
      <c r="C30" s="506"/>
      <c r="D30" s="497"/>
      <c r="E30" s="460"/>
      <c r="F30" s="461"/>
      <c r="G30" s="500"/>
      <c r="H30" s="460"/>
      <c r="J30" s="869"/>
      <c r="K30" s="823"/>
      <c r="L30" s="823"/>
      <c r="M30" s="823"/>
      <c r="N30" s="823"/>
    </row>
    <row r="31" spans="1:14" ht="17" thickBot="1" x14ac:dyDescent="0.25">
      <c r="A31" s="1029" t="s">
        <v>8</v>
      </c>
      <c r="B31" s="731" t="s">
        <v>9</v>
      </c>
      <c r="C31" s="516" t="s">
        <v>34</v>
      </c>
      <c r="D31" s="1116" t="s">
        <v>34</v>
      </c>
      <c r="E31" s="1118"/>
      <c r="F31" s="515" t="s">
        <v>32</v>
      </c>
      <c r="G31" s="33" t="s">
        <v>32</v>
      </c>
      <c r="H31" s="536" t="s">
        <v>32</v>
      </c>
      <c r="J31" s="830" t="s">
        <v>338</v>
      </c>
      <c r="K31" s="844" t="s">
        <v>335</v>
      </c>
      <c r="L31" s="844" t="s">
        <v>38</v>
      </c>
      <c r="M31" s="844" t="s">
        <v>41</v>
      </c>
      <c r="N31" s="813" t="s">
        <v>42</v>
      </c>
    </row>
    <row r="32" spans="1:14" x14ac:dyDescent="0.2">
      <c r="A32" s="1030"/>
      <c r="B32" s="731" t="s">
        <v>19</v>
      </c>
      <c r="C32" s="506"/>
      <c r="D32" s="521"/>
      <c r="E32" s="120"/>
      <c r="F32" s="457"/>
      <c r="G32" s="500"/>
      <c r="H32" s="120"/>
      <c r="I32" s="3"/>
      <c r="J32" s="835" t="s">
        <v>335</v>
      </c>
      <c r="K32" s="820">
        <v>0</v>
      </c>
      <c r="L32" s="820"/>
      <c r="M32" s="820"/>
      <c r="N32" s="821"/>
    </row>
    <row r="33" spans="1:14" x14ac:dyDescent="0.2">
      <c r="A33" s="1030"/>
      <c r="B33" s="47" t="s">
        <v>20</v>
      </c>
      <c r="C33" s="506"/>
      <c r="D33" s="521"/>
      <c r="E33" s="120"/>
      <c r="F33" s="457"/>
      <c r="G33" s="500"/>
      <c r="H33" s="120"/>
      <c r="J33" s="845" t="s">
        <v>38</v>
      </c>
      <c r="K33" s="822">
        <f>C43/5</f>
        <v>0</v>
      </c>
      <c r="L33" s="823">
        <v>0</v>
      </c>
      <c r="M33" s="823"/>
      <c r="N33" s="824"/>
    </row>
    <row r="34" spans="1:14" x14ac:dyDescent="0.2">
      <c r="A34" s="1030"/>
      <c r="B34" s="7" t="s">
        <v>21</v>
      </c>
      <c r="C34" s="506"/>
      <c r="D34" s="521"/>
      <c r="E34" s="120"/>
      <c r="F34" s="457"/>
      <c r="G34" s="500"/>
      <c r="H34" s="120"/>
      <c r="J34" s="846" t="s">
        <v>41</v>
      </c>
      <c r="K34" s="822">
        <f>D43/5</f>
        <v>0</v>
      </c>
      <c r="L34" s="822">
        <f>E43/5</f>
        <v>0</v>
      </c>
      <c r="M34" s="823">
        <v>0</v>
      </c>
      <c r="N34" s="824"/>
    </row>
    <row r="35" spans="1:14" ht="17" thickBot="1" x14ac:dyDescent="0.25">
      <c r="A35" s="1031"/>
      <c r="B35" s="8" t="s">
        <v>13</v>
      </c>
      <c r="C35" s="528"/>
      <c r="D35" s="498"/>
      <c r="E35" s="131"/>
      <c r="F35" s="556"/>
      <c r="G35" s="501"/>
      <c r="H35" s="131"/>
      <c r="J35" s="847" t="s">
        <v>42</v>
      </c>
      <c r="K35" s="827">
        <f>F43/5</f>
        <v>0.2</v>
      </c>
      <c r="L35" s="827">
        <f>G43/5</f>
        <v>0.2</v>
      </c>
      <c r="M35" s="827">
        <f>H43/5</f>
        <v>0.2</v>
      </c>
      <c r="N35" s="842">
        <v>0</v>
      </c>
    </row>
    <row r="36" spans="1:14" ht="21" thickTop="1" thickBot="1" x14ac:dyDescent="0.25">
      <c r="A36" s="799"/>
      <c r="C36" s="227" t="s">
        <v>38</v>
      </c>
      <c r="D36" s="1143" t="s">
        <v>41</v>
      </c>
      <c r="E36" s="1212"/>
      <c r="F36" s="1143" t="s">
        <v>42</v>
      </c>
      <c r="G36" s="1144"/>
      <c r="H36" s="1145"/>
    </row>
    <row r="37" spans="1:14" ht="17" thickBot="1" x14ac:dyDescent="0.25">
      <c r="J37" s="835" t="s">
        <v>342</v>
      </c>
      <c r="K37" s="844" t="s">
        <v>335</v>
      </c>
      <c r="L37" s="844" t="s">
        <v>38</v>
      </c>
      <c r="M37" s="844" t="s">
        <v>41</v>
      </c>
      <c r="N37" s="813" t="s">
        <v>42</v>
      </c>
    </row>
    <row r="38" spans="1:14" x14ac:dyDescent="0.2">
      <c r="B38" s="804" t="s">
        <v>215</v>
      </c>
      <c r="C38" s="811">
        <v>4</v>
      </c>
      <c r="D38" s="811">
        <v>4</v>
      </c>
      <c r="E38" s="811">
        <v>6</v>
      </c>
      <c r="F38" s="811">
        <v>3</v>
      </c>
      <c r="G38" s="811">
        <v>5</v>
      </c>
      <c r="H38" s="811">
        <v>5</v>
      </c>
      <c r="J38" s="835" t="s">
        <v>335</v>
      </c>
      <c r="K38" s="820">
        <v>0</v>
      </c>
      <c r="L38" s="820"/>
      <c r="M38" s="820"/>
      <c r="N38" s="821"/>
    </row>
    <row r="39" spans="1:14" x14ac:dyDescent="0.2">
      <c r="B39" s="804" t="s">
        <v>357</v>
      </c>
      <c r="C39" s="811">
        <v>0</v>
      </c>
      <c r="D39" s="811">
        <v>1</v>
      </c>
      <c r="E39" s="811">
        <v>1</v>
      </c>
      <c r="F39" s="811">
        <v>0</v>
      </c>
      <c r="G39" s="811">
        <v>0</v>
      </c>
      <c r="H39" s="811">
        <v>1</v>
      </c>
      <c r="J39" s="845" t="s">
        <v>38</v>
      </c>
      <c r="K39" s="823">
        <f>C44/4</f>
        <v>0</v>
      </c>
      <c r="L39" s="823">
        <v>0</v>
      </c>
      <c r="M39" s="823"/>
      <c r="N39" s="824"/>
    </row>
    <row r="40" spans="1:14" x14ac:dyDescent="0.2">
      <c r="B40" s="804" t="s">
        <v>5</v>
      </c>
      <c r="C40" s="808">
        <v>4</v>
      </c>
      <c r="D40" s="808">
        <v>2</v>
      </c>
      <c r="E40" s="808">
        <v>4</v>
      </c>
      <c r="F40" s="808">
        <v>2</v>
      </c>
      <c r="G40" s="811">
        <v>4</v>
      </c>
      <c r="H40" s="811">
        <v>2</v>
      </c>
      <c r="J40" s="846" t="s">
        <v>41</v>
      </c>
      <c r="K40" s="823">
        <f>D44/4</f>
        <v>0</v>
      </c>
      <c r="L40" s="823">
        <f>E44/4</f>
        <v>0</v>
      </c>
      <c r="M40" s="823">
        <v>0</v>
      </c>
      <c r="N40" s="824"/>
    </row>
    <row r="41" spans="1:14" ht="17" thickBot="1" x14ac:dyDescent="0.25">
      <c r="B41" s="804" t="s">
        <v>24</v>
      </c>
      <c r="C41" s="811">
        <v>0</v>
      </c>
      <c r="D41" s="811">
        <v>1</v>
      </c>
      <c r="E41" s="811">
        <v>1</v>
      </c>
      <c r="F41" s="811">
        <v>0</v>
      </c>
      <c r="G41" s="811">
        <v>0</v>
      </c>
      <c r="H41" s="811">
        <v>1</v>
      </c>
      <c r="J41" s="847" t="s">
        <v>42</v>
      </c>
      <c r="K41" s="827">
        <f>F44/4</f>
        <v>0</v>
      </c>
      <c r="L41" s="827">
        <f t="shared" ref="L41:M41" si="2">G44/4</f>
        <v>0</v>
      </c>
      <c r="M41" s="827">
        <f t="shared" si="2"/>
        <v>0</v>
      </c>
      <c r="N41" s="842">
        <v>0</v>
      </c>
    </row>
    <row r="42" spans="1:14" x14ac:dyDescent="0.2">
      <c r="B42" s="804" t="s">
        <v>14</v>
      </c>
      <c r="C42" s="811">
        <v>0</v>
      </c>
      <c r="D42" s="811">
        <v>0</v>
      </c>
      <c r="E42" s="811">
        <v>0</v>
      </c>
      <c r="F42" s="811">
        <v>0</v>
      </c>
      <c r="G42" s="811">
        <v>0</v>
      </c>
      <c r="H42" s="811">
        <v>0</v>
      </c>
      <c r="J42" s="860"/>
      <c r="K42" s="887"/>
      <c r="L42" s="887"/>
      <c r="M42" s="887"/>
      <c r="N42" s="887"/>
    </row>
    <row r="43" spans="1:14" x14ac:dyDescent="0.2">
      <c r="B43" s="804" t="s">
        <v>8</v>
      </c>
      <c r="C43" s="811">
        <v>0</v>
      </c>
      <c r="D43" s="811">
        <v>0</v>
      </c>
      <c r="E43" s="811">
        <v>0</v>
      </c>
      <c r="F43" s="811">
        <v>1</v>
      </c>
      <c r="G43" s="811">
        <v>1</v>
      </c>
      <c r="H43" s="811">
        <v>1</v>
      </c>
      <c r="J43" s="860"/>
      <c r="K43" s="887"/>
      <c r="L43" s="887"/>
      <c r="M43" s="887"/>
      <c r="N43" s="887"/>
    </row>
    <row r="44" spans="1:14" x14ac:dyDescent="0.2">
      <c r="B44" s="961" t="s">
        <v>451</v>
      </c>
      <c r="C44" s="37">
        <v>0</v>
      </c>
      <c r="D44" s="37">
        <v>0</v>
      </c>
      <c r="E44" s="37">
        <v>0</v>
      </c>
      <c r="F44" s="22">
        <v>0</v>
      </c>
      <c r="G44" s="22">
        <v>0</v>
      </c>
      <c r="H44" s="22">
        <v>0</v>
      </c>
      <c r="J44" s="860"/>
    </row>
    <row r="45" spans="1:14" x14ac:dyDescent="0.2">
      <c r="J45" s="860"/>
    </row>
    <row r="46" spans="1:14" x14ac:dyDescent="0.2">
      <c r="J46" s="860"/>
    </row>
    <row r="47" spans="1:14" x14ac:dyDescent="0.2">
      <c r="J47" s="860"/>
    </row>
    <row r="48" spans="1:14" x14ac:dyDescent="0.2">
      <c r="J48" s="860"/>
    </row>
    <row r="49" spans="10:10" x14ac:dyDescent="0.2">
      <c r="J49" s="860"/>
    </row>
    <row r="50" spans="10:10" x14ac:dyDescent="0.2">
      <c r="J50" s="860"/>
    </row>
    <row r="51" spans="10:10" x14ac:dyDescent="0.2">
      <c r="J51" s="860"/>
    </row>
    <row r="52" spans="10:10" x14ac:dyDescent="0.2">
      <c r="J52" s="860"/>
    </row>
    <row r="53" spans="10:10" x14ac:dyDescent="0.2">
      <c r="J53" s="860"/>
    </row>
    <row r="54" spans="10:10" x14ac:dyDescent="0.2">
      <c r="J54" s="860"/>
    </row>
    <row r="55" spans="10:10" x14ac:dyDescent="0.2">
      <c r="J55" s="860"/>
    </row>
    <row r="56" spans="10:10" x14ac:dyDescent="0.2">
      <c r="J56" s="860"/>
    </row>
    <row r="57" spans="10:10" x14ac:dyDescent="0.2">
      <c r="J57" s="860"/>
    </row>
    <row r="58" spans="10:10" x14ac:dyDescent="0.2">
      <c r="J58" s="860"/>
    </row>
    <row r="59" spans="10:10" x14ac:dyDescent="0.2">
      <c r="J59" s="860"/>
    </row>
    <row r="60" spans="10:10" x14ac:dyDescent="0.2">
      <c r="J60" s="860"/>
    </row>
    <row r="61" spans="10:10" x14ac:dyDescent="0.2">
      <c r="J61" s="860"/>
    </row>
    <row r="62" spans="10:10" x14ac:dyDescent="0.2">
      <c r="J62" s="860"/>
    </row>
    <row r="63" spans="10:10" x14ac:dyDescent="0.2">
      <c r="J63" s="860"/>
    </row>
    <row r="64" spans="10:10" x14ac:dyDescent="0.2">
      <c r="J64" s="860"/>
    </row>
    <row r="65" spans="10:10" x14ac:dyDescent="0.2">
      <c r="J65" s="860"/>
    </row>
    <row r="66" spans="10:10" x14ac:dyDescent="0.2">
      <c r="J66" s="860"/>
    </row>
    <row r="67" spans="10:10" x14ac:dyDescent="0.2">
      <c r="J67" s="860"/>
    </row>
    <row r="68" spans="10:10" x14ac:dyDescent="0.2">
      <c r="J68" s="860"/>
    </row>
    <row r="69" spans="10:10" x14ac:dyDescent="0.2">
      <c r="J69" s="860"/>
    </row>
    <row r="70" spans="10:10" x14ac:dyDescent="0.2">
      <c r="J70" s="860"/>
    </row>
    <row r="71" spans="10:10" x14ac:dyDescent="0.2">
      <c r="J71" s="860"/>
    </row>
    <row r="72" spans="10:10" x14ac:dyDescent="0.2">
      <c r="J72" s="860"/>
    </row>
    <row r="73" spans="10:10" x14ac:dyDescent="0.2">
      <c r="J73" s="860"/>
    </row>
    <row r="74" spans="10:10" x14ac:dyDescent="0.2">
      <c r="J74" s="860"/>
    </row>
  </sheetData>
  <mergeCells count="37">
    <mergeCell ref="A3:A9"/>
    <mergeCell ref="G10:G12"/>
    <mergeCell ref="G15:G16"/>
    <mergeCell ref="H10:H13"/>
    <mergeCell ref="H15:H17"/>
    <mergeCell ref="E10:E12"/>
    <mergeCell ref="E15:E16"/>
    <mergeCell ref="D10:D13"/>
    <mergeCell ref="D15:D17"/>
    <mergeCell ref="F10:F13"/>
    <mergeCell ref="F15:F17"/>
    <mergeCell ref="D7:E7"/>
    <mergeCell ref="F7:H7"/>
    <mergeCell ref="D9:E9"/>
    <mergeCell ref="F9:H9"/>
    <mergeCell ref="D36:E36"/>
    <mergeCell ref="F36:H36"/>
    <mergeCell ref="D1:E1"/>
    <mergeCell ref="F1:H1"/>
    <mergeCell ref="C3:C4"/>
    <mergeCell ref="D3:E3"/>
    <mergeCell ref="F3:H3"/>
    <mergeCell ref="F4:G4"/>
    <mergeCell ref="F25:H25"/>
    <mergeCell ref="F27:G27"/>
    <mergeCell ref="D31:E31"/>
    <mergeCell ref="F21:H21"/>
    <mergeCell ref="D20:E20"/>
    <mergeCell ref="F20:H20"/>
    <mergeCell ref="D21:E21"/>
    <mergeCell ref="A29:A30"/>
    <mergeCell ref="A31:A35"/>
    <mergeCell ref="C10:C12"/>
    <mergeCell ref="C15:C16"/>
    <mergeCell ref="D25:E25"/>
    <mergeCell ref="A10:A23"/>
    <mergeCell ref="A24:A2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X74"/>
  <sheetViews>
    <sheetView zoomScaleNormal="100" workbookViewId="0">
      <selection activeCell="U4" sqref="U4:X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5" style="22" bestFit="1" customWidth="1"/>
    <col min="4" max="4" width="10" style="22" customWidth="1"/>
    <col min="5" max="5" width="9.83203125" style="22" bestFit="1" customWidth="1"/>
    <col min="6" max="6" width="6.83203125" style="22" bestFit="1" customWidth="1"/>
    <col min="7" max="7" width="7" style="22" bestFit="1" customWidth="1"/>
    <col min="8" max="8" width="9.83203125" style="22" bestFit="1" customWidth="1"/>
    <col min="9" max="9" width="6.83203125" style="22" bestFit="1" customWidth="1"/>
    <col min="10" max="10" width="7" style="22" bestFit="1" customWidth="1"/>
    <col min="11" max="11" width="8.83203125" style="22" bestFit="1" customWidth="1"/>
    <col min="12" max="12" width="8" style="22" bestFit="1" customWidth="1"/>
    <col min="13" max="13" width="7.83203125" customWidth="1"/>
    <col min="14" max="14" width="5.33203125" style="803" bestFit="1" customWidth="1"/>
    <col min="15" max="19" width="4.6640625" style="22" bestFit="1" customWidth="1"/>
    <col min="21" max="22" width="4.6640625" bestFit="1" customWidth="1"/>
    <col min="23" max="23" width="6.33203125" bestFit="1" customWidth="1"/>
    <col min="24" max="24" width="8.33203125" bestFit="1" customWidth="1"/>
  </cols>
  <sheetData>
    <row r="1" spans="1:24" ht="21" thickTop="1" thickBot="1" x14ac:dyDescent="0.25">
      <c r="C1" s="568" t="s">
        <v>49</v>
      </c>
      <c r="D1" s="1213" t="s">
        <v>50</v>
      </c>
      <c r="E1" s="1211"/>
      <c r="F1" s="1151" t="s">
        <v>93</v>
      </c>
      <c r="G1" s="1155"/>
      <c r="H1" s="1152"/>
      <c r="I1" s="1107" t="s">
        <v>92</v>
      </c>
      <c r="J1" s="1100"/>
      <c r="K1" s="1100"/>
      <c r="L1" s="1108"/>
      <c r="N1" s="830" t="s">
        <v>215</v>
      </c>
      <c r="O1" s="816" t="s">
        <v>341</v>
      </c>
      <c r="P1" s="816" t="s">
        <v>49</v>
      </c>
      <c r="Q1" s="816" t="s">
        <v>50</v>
      </c>
      <c r="R1" s="805" t="s">
        <v>93</v>
      </c>
      <c r="S1" s="810" t="s">
        <v>92</v>
      </c>
      <c r="U1" s="791" t="s">
        <v>443</v>
      </c>
      <c r="V1" s="791" t="s">
        <v>442</v>
      </c>
      <c r="W1" s="791" t="s">
        <v>444</v>
      </c>
      <c r="X1" s="791" t="s">
        <v>445</v>
      </c>
    </row>
    <row r="2" spans="1:24" ht="18" thickTop="1" thickBot="1" x14ac:dyDescent="0.25">
      <c r="C2" s="611" t="s">
        <v>175</v>
      </c>
      <c r="D2" s="612" t="s">
        <v>176</v>
      </c>
      <c r="E2" s="474" t="s">
        <v>177</v>
      </c>
      <c r="F2" s="511" t="s">
        <v>292</v>
      </c>
      <c r="G2" s="613" t="s">
        <v>293</v>
      </c>
      <c r="H2" s="512" t="s">
        <v>294</v>
      </c>
      <c r="I2" s="581" t="s">
        <v>295</v>
      </c>
      <c r="J2" s="614" t="s">
        <v>296</v>
      </c>
      <c r="K2" s="614" t="s">
        <v>297</v>
      </c>
      <c r="L2" s="615" t="s">
        <v>298</v>
      </c>
      <c r="N2" s="831" t="s">
        <v>341</v>
      </c>
      <c r="O2" s="820">
        <v>0</v>
      </c>
      <c r="P2" s="820"/>
      <c r="Q2" s="820"/>
      <c r="R2" s="820"/>
      <c r="S2" s="821"/>
      <c r="U2" s="907">
        <f>MIN(O3:O6,P4:P6,Q5:Q6,R6)</f>
        <v>5.4054054054054057E-2</v>
      </c>
      <c r="V2" s="907">
        <f>MAX(O3:O6,P4:P6,Q5:Q6,R6)</f>
        <v>0.1891891891891892</v>
      </c>
      <c r="W2" s="907">
        <f>AVERAGE(O3:O6,P4:P6,Q5:Q6,R6)</f>
        <v>0.14054054054054058</v>
      </c>
      <c r="X2" s="907">
        <f>MEDIAN(O3:O6,P4:P6,Q5:Q6,R6)</f>
        <v>0.1891891891891892</v>
      </c>
    </row>
    <row r="3" spans="1:24" x14ac:dyDescent="0.2">
      <c r="A3" s="1029" t="s">
        <v>357</v>
      </c>
      <c r="B3" s="792" t="s">
        <v>22</v>
      </c>
      <c r="C3" s="1035" t="s">
        <v>34</v>
      </c>
      <c r="D3" s="1026" t="s">
        <v>34</v>
      </c>
      <c r="E3" s="1028"/>
      <c r="F3" s="1026" t="s">
        <v>34</v>
      </c>
      <c r="G3" s="1027"/>
      <c r="H3" s="1028"/>
      <c r="I3" s="1026" t="s">
        <v>34</v>
      </c>
      <c r="J3" s="1027"/>
      <c r="K3" s="1027"/>
      <c r="L3" s="1028"/>
      <c r="N3" s="832" t="s">
        <v>49</v>
      </c>
      <c r="O3" s="822">
        <f>C38/37</f>
        <v>5.4054054054054057E-2</v>
      </c>
      <c r="P3" s="823">
        <v>0</v>
      </c>
      <c r="Q3" s="823"/>
      <c r="R3" s="823"/>
      <c r="S3" s="824"/>
      <c r="U3" s="907">
        <f>MIN(O10:O13,P11:P13,Q12:Q13,R13)</f>
        <v>0</v>
      </c>
      <c r="V3" s="907">
        <f>MAX(O10:O13,P11:P13,Q12:Q13,R13)</f>
        <v>0.2</v>
      </c>
      <c r="W3" s="907">
        <f>AVERAGE(O10:O13,P11:P13,Q12:Q13,R13)</f>
        <v>0.12</v>
      </c>
      <c r="X3" s="907">
        <f>MEDIAN(O10:O13,P11:P13,Q12:Q13,R13)</f>
        <v>0.2</v>
      </c>
    </row>
    <row r="4" spans="1:24" x14ac:dyDescent="0.2">
      <c r="A4" s="1030"/>
      <c r="B4" s="865" t="s">
        <v>0</v>
      </c>
      <c r="C4" s="1036"/>
      <c r="D4" s="1021"/>
      <c r="E4" s="1022"/>
      <c r="F4" s="1021"/>
      <c r="G4" s="1020"/>
      <c r="H4" s="1022"/>
      <c r="I4" s="1021"/>
      <c r="J4" s="1020"/>
      <c r="K4" s="1020"/>
      <c r="L4" s="1022"/>
      <c r="N4" s="833" t="s">
        <v>50</v>
      </c>
      <c r="O4" s="823">
        <f>D38/37</f>
        <v>0.1891891891891892</v>
      </c>
      <c r="P4" s="823">
        <f>E38/37</f>
        <v>0.1891891891891892</v>
      </c>
      <c r="Q4" s="823">
        <v>0</v>
      </c>
      <c r="R4" s="823"/>
      <c r="S4" s="824"/>
      <c r="U4" s="907">
        <f>MIN(O17:O20,P18:P20,Q19:Q20,R20)</f>
        <v>0.15384615384615385</v>
      </c>
      <c r="V4" s="907">
        <f>MAX(O17:O20,P18:P20,Q19:Q20,R20)</f>
        <v>0.23076923076923078</v>
      </c>
      <c r="W4" s="907">
        <f>AVERAGE(O17:O20,P18:P20,Q19:Q20,R20)</f>
        <v>0.2</v>
      </c>
      <c r="X4" s="907">
        <f>MEDIAN(O17:O20,P18:P20,Q19:Q20,R20)</f>
        <v>0.23076923076923078</v>
      </c>
    </row>
    <row r="5" spans="1:24" x14ac:dyDescent="0.2">
      <c r="A5" s="1030"/>
      <c r="B5" s="865" t="s">
        <v>1</v>
      </c>
      <c r="C5" s="749"/>
      <c r="D5" s="740"/>
      <c r="E5" s="778"/>
      <c r="F5" s="741"/>
      <c r="G5" s="781"/>
      <c r="H5" s="773"/>
      <c r="I5" s="780"/>
      <c r="J5" s="740"/>
      <c r="K5" s="781"/>
      <c r="L5" s="742"/>
      <c r="N5" s="833" t="s">
        <v>93</v>
      </c>
      <c r="O5" s="823">
        <f>F38/37</f>
        <v>0.1891891891891892</v>
      </c>
      <c r="P5" s="823">
        <f t="shared" ref="P5:Q5" si="0">G38/37</f>
        <v>0.1891891891891892</v>
      </c>
      <c r="Q5" s="823">
        <f t="shared" si="0"/>
        <v>8.1081081081081086E-2</v>
      </c>
      <c r="R5" s="823">
        <v>0</v>
      </c>
      <c r="S5" s="824"/>
      <c r="U5" s="907">
        <f>MIN(O24:O27,P25:P27,Q26:Q27,R27)</f>
        <v>0</v>
      </c>
      <c r="V5" s="907">
        <f>MAX(O24:O27,P25:P27,Q26:Q27,R27)</f>
        <v>0.4</v>
      </c>
      <c r="W5" s="907">
        <f>AVERAGE(O24:O27,P25:P27,Q26:Q27,R27)</f>
        <v>0.28000000000000003</v>
      </c>
      <c r="X5" s="907">
        <f>MEDIAN(O24:O27,P25:P27,Q26:Q27,R27)</f>
        <v>0.4</v>
      </c>
    </row>
    <row r="6" spans="1:24" ht="17" thickBot="1" x14ac:dyDescent="0.25">
      <c r="A6" s="1030"/>
      <c r="B6" s="865" t="s">
        <v>2</v>
      </c>
      <c r="C6" s="749"/>
      <c r="D6" s="740"/>
      <c r="E6" s="778"/>
      <c r="F6" s="741"/>
      <c r="G6" s="781"/>
      <c r="H6" s="773"/>
      <c r="I6" s="780"/>
      <c r="J6" s="740"/>
      <c r="K6" s="781"/>
      <c r="L6" s="742"/>
      <c r="N6" s="834" t="s">
        <v>92</v>
      </c>
      <c r="O6" s="827">
        <f>I38/37</f>
        <v>0.1891891891891892</v>
      </c>
      <c r="P6" s="827">
        <f t="shared" ref="P6:R6" si="1">J38/37</f>
        <v>0.1891891891891892</v>
      </c>
      <c r="Q6" s="827">
        <f t="shared" si="1"/>
        <v>5.4054054054054057E-2</v>
      </c>
      <c r="R6" s="827">
        <f t="shared" si="1"/>
        <v>8.1081081081081086E-2</v>
      </c>
      <c r="S6" s="842">
        <v>0</v>
      </c>
      <c r="U6" s="907">
        <f>MIN(O31:O34,P32:P34,Q33:Q34,R34)</f>
        <v>0</v>
      </c>
      <c r="V6" s="907">
        <f>MAX(O31:O34,P32:P34,Q33:Q34,R34)</f>
        <v>0</v>
      </c>
      <c r="W6" s="907">
        <f>AVERAGE(O31:O34,P32:P34,Q33:Q34,R34)</f>
        <v>0</v>
      </c>
      <c r="X6" s="907">
        <f>MEDIAN(O31:O34,P32:P34,Q33:Q34,R34)</f>
        <v>0</v>
      </c>
    </row>
    <row r="7" spans="1:24" ht="17" thickBot="1" x14ac:dyDescent="0.25">
      <c r="A7" s="1030"/>
      <c r="B7" s="865" t="s">
        <v>3</v>
      </c>
      <c r="C7" s="749" t="s">
        <v>34</v>
      </c>
      <c r="D7" s="740" t="s">
        <v>33</v>
      </c>
      <c r="E7" s="778" t="s">
        <v>33</v>
      </c>
      <c r="F7" s="741" t="s">
        <v>33</v>
      </c>
      <c r="G7" s="781" t="s">
        <v>33</v>
      </c>
      <c r="H7" s="742" t="s">
        <v>34</v>
      </c>
      <c r="I7" s="780" t="s">
        <v>33</v>
      </c>
      <c r="J7" s="778" t="s">
        <v>33</v>
      </c>
      <c r="K7" s="1150" t="s">
        <v>34</v>
      </c>
      <c r="L7" s="1022"/>
      <c r="O7" s="886"/>
      <c r="P7" s="886"/>
      <c r="Q7" s="886"/>
      <c r="R7" s="886"/>
      <c r="S7" s="886"/>
      <c r="U7" s="907">
        <f>MIN(O38:O41,P39:P41,Q40:Q41,R41)</f>
        <v>0</v>
      </c>
      <c r="V7" s="907">
        <f>MAX(O38:O41,P39:P41,Q40:Q41,R41)</f>
        <v>0</v>
      </c>
      <c r="W7" s="907">
        <f>AVERAGE(O38:O41,P39:P41,Q40:Q41,R41)</f>
        <v>0</v>
      </c>
      <c r="X7" s="907">
        <f>MEDIAN(O38:O41,P39:P41,Q40:Q41,R41)</f>
        <v>0</v>
      </c>
    </row>
    <row r="8" spans="1:24" ht="17" thickBot="1" x14ac:dyDescent="0.25">
      <c r="A8" s="1030"/>
      <c r="B8" s="796" t="s">
        <v>4</v>
      </c>
      <c r="C8" s="749"/>
      <c r="D8" s="740"/>
      <c r="E8" s="778"/>
      <c r="F8" s="780"/>
      <c r="G8" s="781"/>
      <c r="H8" s="742"/>
      <c r="I8" s="780"/>
      <c r="J8" s="778"/>
      <c r="K8" s="781"/>
      <c r="L8" s="742"/>
      <c r="N8" s="830" t="s">
        <v>339</v>
      </c>
      <c r="O8" s="844" t="s">
        <v>341</v>
      </c>
      <c r="P8" s="844" t="s">
        <v>49</v>
      </c>
      <c r="Q8" s="844" t="s">
        <v>50</v>
      </c>
      <c r="R8" s="844" t="s">
        <v>93</v>
      </c>
      <c r="S8" s="813" t="s">
        <v>92</v>
      </c>
      <c r="U8" s="907">
        <f>MIN(O45:O48,P46:P48,Q47:Q48,R48)</f>
        <v>0</v>
      </c>
      <c r="V8" s="907">
        <f>MAX(O45:O48,P46:P48,Q47:Q48,R48)</f>
        <v>0</v>
      </c>
      <c r="W8" s="907">
        <f>AVERAGE(O45:O48,P46:P48,Q47:Q48,R48)</f>
        <v>0</v>
      </c>
      <c r="X8" s="907">
        <f>MEDIAN(O45:O48,P46:P48,Q47:Q48,R48)</f>
        <v>0</v>
      </c>
    </row>
    <row r="9" spans="1:24" ht="17" thickBot="1" x14ac:dyDescent="0.25">
      <c r="A9" s="1031"/>
      <c r="B9" s="793" t="s">
        <v>123</v>
      </c>
      <c r="C9" s="750" t="s">
        <v>34</v>
      </c>
      <c r="D9" s="752" t="s">
        <v>33</v>
      </c>
      <c r="E9" s="779" t="s">
        <v>33</v>
      </c>
      <c r="F9" s="789" t="s">
        <v>33</v>
      </c>
      <c r="G9" s="787" t="s">
        <v>33</v>
      </c>
      <c r="H9" s="751" t="s">
        <v>34</v>
      </c>
      <c r="I9" s="789" t="s">
        <v>33</v>
      </c>
      <c r="J9" s="779" t="s">
        <v>33</v>
      </c>
      <c r="K9" s="1183" t="s">
        <v>34</v>
      </c>
      <c r="L9" s="1025"/>
      <c r="N9" s="835" t="s">
        <v>341</v>
      </c>
      <c r="O9" s="820">
        <v>0</v>
      </c>
      <c r="P9" s="820"/>
      <c r="Q9" s="820"/>
      <c r="R9" s="820"/>
      <c r="S9" s="821"/>
    </row>
    <row r="10" spans="1:24" x14ac:dyDescent="0.2">
      <c r="A10" s="1029" t="s">
        <v>5</v>
      </c>
      <c r="B10" s="771" t="s">
        <v>6</v>
      </c>
      <c r="C10" s="506" t="s">
        <v>34</v>
      </c>
      <c r="D10" s="1021" t="s">
        <v>34</v>
      </c>
      <c r="E10" s="1022"/>
      <c r="F10" s="1021" t="s">
        <v>34</v>
      </c>
      <c r="G10" s="1020"/>
      <c r="H10" s="1022"/>
      <c r="I10" s="1021" t="s">
        <v>34</v>
      </c>
      <c r="J10" s="1020"/>
      <c r="K10" s="1020"/>
      <c r="L10" s="1022"/>
      <c r="N10" s="845" t="s">
        <v>49</v>
      </c>
      <c r="O10" s="822">
        <f>C39/10</f>
        <v>0</v>
      </c>
      <c r="P10" s="823">
        <v>0</v>
      </c>
      <c r="Q10" s="823"/>
      <c r="R10" s="823"/>
      <c r="S10" s="824"/>
    </row>
    <row r="11" spans="1:24" x14ac:dyDescent="0.2">
      <c r="A11" s="1030"/>
      <c r="B11" s="733" t="s">
        <v>7</v>
      </c>
      <c r="C11" s="506"/>
      <c r="D11" s="470"/>
      <c r="E11" s="481"/>
      <c r="F11" s="121"/>
      <c r="G11" s="486"/>
      <c r="H11" s="471"/>
      <c r="I11" s="121"/>
      <c r="J11" s="500"/>
      <c r="K11" s="486"/>
      <c r="L11" s="471"/>
      <c r="N11" s="846" t="s">
        <v>50</v>
      </c>
      <c r="O11" s="823">
        <f>D39/10</f>
        <v>0.2</v>
      </c>
      <c r="P11" s="823">
        <f>E39/10</f>
        <v>0.2</v>
      </c>
      <c r="Q11" s="823">
        <v>0</v>
      </c>
      <c r="R11" s="823"/>
      <c r="S11" s="824"/>
    </row>
    <row r="12" spans="1:24" x14ac:dyDescent="0.2">
      <c r="A12" s="1030"/>
      <c r="B12" s="733" t="s">
        <v>16</v>
      </c>
      <c r="C12" s="1036" t="s">
        <v>124</v>
      </c>
      <c r="D12" s="1021" t="s">
        <v>124</v>
      </c>
      <c r="E12" s="1022"/>
      <c r="F12" s="1021" t="s">
        <v>124</v>
      </c>
      <c r="G12" s="1020"/>
      <c r="H12" s="1022"/>
      <c r="I12" s="1021" t="s">
        <v>124</v>
      </c>
      <c r="J12" s="1020"/>
      <c r="K12" s="1020"/>
      <c r="L12" s="1022"/>
      <c r="N12" s="846" t="s">
        <v>93</v>
      </c>
      <c r="O12" s="823">
        <f>F39/10</f>
        <v>0.2</v>
      </c>
      <c r="P12" s="823">
        <f>G39/10</f>
        <v>0.2</v>
      </c>
      <c r="Q12" s="822">
        <f>H39/10</f>
        <v>0</v>
      </c>
      <c r="R12" s="823">
        <v>0</v>
      </c>
      <c r="S12" s="824"/>
    </row>
    <row r="13" spans="1:24" ht="17" thickBot="1" x14ac:dyDescent="0.25">
      <c r="A13" s="1030"/>
      <c r="B13" s="733" t="s">
        <v>26</v>
      </c>
      <c r="C13" s="1036"/>
      <c r="D13" s="1021"/>
      <c r="E13" s="1022"/>
      <c r="F13" s="1021"/>
      <c r="G13" s="1020"/>
      <c r="H13" s="1022"/>
      <c r="I13" s="1021"/>
      <c r="J13" s="1020"/>
      <c r="K13" s="1020"/>
      <c r="L13" s="1022"/>
      <c r="N13" s="847" t="s">
        <v>92</v>
      </c>
      <c r="O13" s="827">
        <f>I39/10</f>
        <v>0.2</v>
      </c>
      <c r="P13" s="827">
        <f>J39/10</f>
        <v>0.2</v>
      </c>
      <c r="Q13" s="829">
        <f>K39/10</f>
        <v>0</v>
      </c>
      <c r="R13" s="829">
        <f>L39/10</f>
        <v>0</v>
      </c>
      <c r="S13" s="842">
        <v>0</v>
      </c>
    </row>
    <row r="14" spans="1:24" ht="17" thickBot="1" x14ac:dyDescent="0.25">
      <c r="A14" s="1030"/>
      <c r="B14" s="733" t="s">
        <v>316</v>
      </c>
      <c r="C14" s="676" t="s">
        <v>34</v>
      </c>
      <c r="D14" s="673" t="s">
        <v>33</v>
      </c>
      <c r="E14" s="678" t="s">
        <v>33</v>
      </c>
      <c r="F14" s="682" t="s">
        <v>33</v>
      </c>
      <c r="G14" s="683" t="s">
        <v>33</v>
      </c>
      <c r="H14" s="675" t="s">
        <v>34</v>
      </c>
      <c r="I14" s="682" t="s">
        <v>33</v>
      </c>
      <c r="J14" s="681" t="s">
        <v>33</v>
      </c>
      <c r="K14" s="1150" t="s">
        <v>34</v>
      </c>
      <c r="L14" s="1022"/>
      <c r="N14" s="885"/>
      <c r="O14" s="886"/>
      <c r="P14" s="886"/>
      <c r="Q14" s="886"/>
      <c r="R14" s="886"/>
      <c r="S14" s="886"/>
    </row>
    <row r="15" spans="1:24" ht="17" thickBot="1" x14ac:dyDescent="0.25">
      <c r="A15" s="1030"/>
      <c r="B15" s="733" t="s">
        <v>17</v>
      </c>
      <c r="C15" s="506"/>
      <c r="D15" s="470"/>
      <c r="E15" s="481"/>
      <c r="F15" s="121"/>
      <c r="G15" s="486"/>
      <c r="H15" s="471"/>
      <c r="I15" s="121"/>
      <c r="J15" s="500"/>
      <c r="K15" s="649"/>
      <c r="L15" s="645"/>
      <c r="N15" s="830" t="s">
        <v>337</v>
      </c>
      <c r="O15" s="844" t="s">
        <v>341</v>
      </c>
      <c r="P15" s="844" t="s">
        <v>49</v>
      </c>
      <c r="Q15" s="844" t="s">
        <v>50</v>
      </c>
      <c r="R15" s="844" t="s">
        <v>93</v>
      </c>
      <c r="S15" s="813" t="s">
        <v>92</v>
      </c>
    </row>
    <row r="16" spans="1:24" x14ac:dyDescent="0.2">
      <c r="A16" s="1030"/>
      <c r="B16" s="733" t="s">
        <v>253</v>
      </c>
      <c r="C16" s="1036" t="s">
        <v>34</v>
      </c>
      <c r="D16" s="1021" t="s">
        <v>34</v>
      </c>
      <c r="E16" s="1022"/>
      <c r="F16" s="1021" t="s">
        <v>34</v>
      </c>
      <c r="G16" s="1020"/>
      <c r="H16" s="1022"/>
      <c r="I16" s="1021" t="s">
        <v>34</v>
      </c>
      <c r="J16" s="1020"/>
      <c r="K16" s="1020"/>
      <c r="L16" s="1022"/>
      <c r="N16" s="835" t="s">
        <v>341</v>
      </c>
      <c r="O16" s="820">
        <v>0</v>
      </c>
      <c r="P16" s="820"/>
      <c r="Q16" s="820"/>
      <c r="R16" s="820"/>
      <c r="S16" s="821"/>
    </row>
    <row r="17" spans="1:19" x14ac:dyDescent="0.2">
      <c r="A17" s="1030"/>
      <c r="B17" s="733" t="s">
        <v>254</v>
      </c>
      <c r="C17" s="1036"/>
      <c r="D17" s="1021"/>
      <c r="E17" s="1022"/>
      <c r="F17" s="1021"/>
      <c r="G17" s="1020"/>
      <c r="H17" s="1022"/>
      <c r="I17" s="1021"/>
      <c r="J17" s="1020"/>
      <c r="K17" s="1020"/>
      <c r="L17" s="1022"/>
      <c r="N17" s="845" t="s">
        <v>49</v>
      </c>
      <c r="O17" s="822">
        <f>C40/13</f>
        <v>0.15384615384615385</v>
      </c>
      <c r="P17" s="823">
        <v>0</v>
      </c>
      <c r="Q17" s="823"/>
      <c r="R17" s="823"/>
      <c r="S17" s="824"/>
    </row>
    <row r="18" spans="1:19" x14ac:dyDescent="0.2">
      <c r="A18" s="1030"/>
      <c r="B18" s="733" t="s">
        <v>98</v>
      </c>
      <c r="C18" s="506"/>
      <c r="D18" s="470"/>
      <c r="E18" s="481"/>
      <c r="F18" s="121"/>
      <c r="G18" s="486"/>
      <c r="H18" s="471"/>
      <c r="I18" s="121"/>
      <c r="J18" s="500"/>
      <c r="K18" s="486"/>
      <c r="L18" s="471"/>
      <c r="N18" s="846" t="s">
        <v>50</v>
      </c>
      <c r="O18" s="823">
        <f>D40/13</f>
        <v>0.23076923076923078</v>
      </c>
      <c r="P18" s="823">
        <f>E40/13</f>
        <v>0.23076923076923078</v>
      </c>
      <c r="Q18" s="823">
        <v>0</v>
      </c>
      <c r="R18" s="823"/>
      <c r="S18" s="824"/>
    </row>
    <row r="19" spans="1:19" x14ac:dyDescent="0.2">
      <c r="A19" s="1030"/>
      <c r="B19" s="733" t="s">
        <v>99</v>
      </c>
      <c r="C19" s="506"/>
      <c r="D19" s="470"/>
      <c r="E19" s="481"/>
      <c r="F19" s="121"/>
      <c r="G19" s="486"/>
      <c r="H19" s="471"/>
      <c r="I19" s="121"/>
      <c r="J19" s="500"/>
      <c r="K19" s="486"/>
      <c r="L19" s="471"/>
      <c r="N19" s="846" t="s">
        <v>93</v>
      </c>
      <c r="O19" s="823">
        <f>F40/13</f>
        <v>0.23076923076923078</v>
      </c>
      <c r="P19" s="823">
        <f t="shared" ref="P19:Q19" si="2">G40/13</f>
        <v>0.23076923076923078</v>
      </c>
      <c r="Q19" s="823">
        <f t="shared" si="2"/>
        <v>0.15384615384615385</v>
      </c>
      <c r="R19" s="823">
        <v>0</v>
      </c>
      <c r="S19" s="824"/>
    </row>
    <row r="20" spans="1:19" ht="17" thickBot="1" x14ac:dyDescent="0.25">
      <c r="A20" s="1030"/>
      <c r="B20" s="734" t="s">
        <v>23</v>
      </c>
      <c r="C20" s="506"/>
      <c r="D20" s="472"/>
      <c r="E20" s="480"/>
      <c r="F20" s="232"/>
      <c r="G20" s="487"/>
      <c r="H20" s="473"/>
      <c r="I20" s="232"/>
      <c r="J20" s="501"/>
      <c r="K20" s="487"/>
      <c r="L20" s="473"/>
      <c r="N20" s="847" t="s">
        <v>92</v>
      </c>
      <c r="O20" s="827">
        <f>I40/13</f>
        <v>0.23076923076923078</v>
      </c>
      <c r="P20" s="827">
        <f t="shared" ref="P20:R20" si="3">J40/13</f>
        <v>0.23076923076923078</v>
      </c>
      <c r="Q20" s="827">
        <f t="shared" si="3"/>
        <v>0.15384615384615385</v>
      </c>
      <c r="R20" s="827">
        <f t="shared" si="3"/>
        <v>0.15384615384615385</v>
      </c>
      <c r="S20" s="842">
        <v>0</v>
      </c>
    </row>
    <row r="21" spans="1:19" ht="17" thickBot="1" x14ac:dyDescent="0.25">
      <c r="A21" s="1030"/>
      <c r="B21" s="732" t="s">
        <v>10</v>
      </c>
      <c r="C21" s="507"/>
      <c r="D21" s="467"/>
      <c r="E21" s="483"/>
      <c r="F21" s="122"/>
      <c r="G21" s="485"/>
      <c r="H21" s="468"/>
      <c r="I21" s="122"/>
      <c r="J21" s="485"/>
      <c r="K21" s="485"/>
      <c r="L21" s="468"/>
      <c r="N21" s="885"/>
      <c r="O21" s="886"/>
      <c r="P21" s="886"/>
      <c r="Q21" s="886"/>
      <c r="R21" s="886"/>
      <c r="S21" s="886"/>
    </row>
    <row r="22" spans="1:19" ht="17" thickBot="1" x14ac:dyDescent="0.25">
      <c r="A22" s="1030"/>
      <c r="B22" s="736" t="s">
        <v>11</v>
      </c>
      <c r="C22" s="506"/>
      <c r="D22" s="470"/>
      <c r="E22" s="481"/>
      <c r="F22" s="121"/>
      <c r="G22" s="486"/>
      <c r="H22" s="471"/>
      <c r="I22" s="121"/>
      <c r="J22" s="486"/>
      <c r="K22" s="486"/>
      <c r="L22" s="471"/>
      <c r="N22" s="830" t="s">
        <v>336</v>
      </c>
      <c r="O22" s="844" t="s">
        <v>341</v>
      </c>
      <c r="P22" s="844" t="s">
        <v>49</v>
      </c>
      <c r="Q22" s="844" t="s">
        <v>50</v>
      </c>
      <c r="R22" s="844" t="s">
        <v>93</v>
      </c>
      <c r="S22" s="813" t="s">
        <v>92</v>
      </c>
    </row>
    <row r="23" spans="1:19" ht="17" thickBot="1" x14ac:dyDescent="0.25">
      <c r="A23" s="1031"/>
      <c r="B23" s="734" t="s">
        <v>18</v>
      </c>
      <c r="C23" s="528"/>
      <c r="D23" s="472"/>
      <c r="E23" s="480"/>
      <c r="F23" s="232"/>
      <c r="G23" s="487"/>
      <c r="H23" s="473"/>
      <c r="I23" s="232"/>
      <c r="J23" s="487"/>
      <c r="K23" s="487"/>
      <c r="L23" s="473"/>
      <c r="N23" s="835" t="s">
        <v>341</v>
      </c>
      <c r="O23" s="820">
        <v>0</v>
      </c>
      <c r="P23" s="820"/>
      <c r="Q23" s="820"/>
      <c r="R23" s="820"/>
      <c r="S23" s="821"/>
    </row>
    <row r="24" spans="1:19" x14ac:dyDescent="0.2">
      <c r="A24" s="1032" t="s">
        <v>24</v>
      </c>
      <c r="B24" s="4" t="s">
        <v>100</v>
      </c>
      <c r="C24" s="507"/>
      <c r="D24" s="467"/>
      <c r="E24" s="483"/>
      <c r="F24" s="466"/>
      <c r="G24" s="499"/>
      <c r="H24" s="477"/>
      <c r="I24" s="122"/>
      <c r="J24" s="467"/>
      <c r="K24" s="499"/>
      <c r="L24" s="477"/>
      <c r="N24" s="845" t="s">
        <v>49</v>
      </c>
      <c r="O24" s="822">
        <f>C41/5</f>
        <v>0</v>
      </c>
      <c r="P24" s="823">
        <v>0</v>
      </c>
      <c r="Q24" s="823"/>
      <c r="R24" s="823"/>
      <c r="S24" s="824"/>
    </row>
    <row r="25" spans="1:19" ht="17" customHeight="1" x14ac:dyDescent="0.2">
      <c r="A25" s="1034"/>
      <c r="B25" s="7" t="s">
        <v>27</v>
      </c>
      <c r="C25" s="506" t="s">
        <v>34</v>
      </c>
      <c r="D25" s="726" t="s">
        <v>33</v>
      </c>
      <c r="E25" s="728" t="s">
        <v>33</v>
      </c>
      <c r="F25" s="469" t="s">
        <v>33</v>
      </c>
      <c r="G25" s="500" t="s">
        <v>33</v>
      </c>
      <c r="H25" s="478" t="s">
        <v>33</v>
      </c>
      <c r="I25" s="729" t="s">
        <v>33</v>
      </c>
      <c r="J25" s="730" t="s">
        <v>33</v>
      </c>
      <c r="K25" s="730" t="s">
        <v>34</v>
      </c>
      <c r="L25" s="728" t="s">
        <v>33</v>
      </c>
      <c r="M25" s="3"/>
      <c r="N25" s="846" t="s">
        <v>50</v>
      </c>
      <c r="O25" s="823">
        <f>D41/5</f>
        <v>0.4</v>
      </c>
      <c r="P25" s="823">
        <f>E41/5</f>
        <v>0.4</v>
      </c>
      <c r="Q25" s="823">
        <v>0</v>
      </c>
      <c r="R25" s="823"/>
      <c r="S25" s="824"/>
    </row>
    <row r="26" spans="1:19" ht="17" thickBot="1" x14ac:dyDescent="0.25">
      <c r="A26" s="1034"/>
      <c r="B26" s="794" t="s">
        <v>101</v>
      </c>
      <c r="C26" s="528"/>
      <c r="D26" s="470"/>
      <c r="E26" s="481"/>
      <c r="F26" s="469"/>
      <c r="G26" s="42"/>
      <c r="H26" s="578"/>
      <c r="I26" s="121"/>
      <c r="J26" s="470"/>
      <c r="K26" s="42"/>
      <c r="L26" s="578"/>
      <c r="N26" s="846" t="s">
        <v>93</v>
      </c>
      <c r="O26" s="823">
        <f>F41/5</f>
        <v>0.4</v>
      </c>
      <c r="P26" s="823">
        <f t="shared" ref="P26:Q26" si="4">G41/5</f>
        <v>0.4</v>
      </c>
      <c r="Q26" s="823">
        <f t="shared" si="4"/>
        <v>0.2</v>
      </c>
      <c r="R26" s="823">
        <v>0</v>
      </c>
      <c r="S26" s="824"/>
    </row>
    <row r="27" spans="1:19" ht="17" thickBot="1" x14ac:dyDescent="0.25">
      <c r="A27" s="1034"/>
      <c r="B27" s="795" t="s">
        <v>12</v>
      </c>
      <c r="C27" s="507" t="s">
        <v>34</v>
      </c>
      <c r="D27" s="114" t="s">
        <v>33</v>
      </c>
      <c r="E27" s="539" t="s">
        <v>33</v>
      </c>
      <c r="F27" s="562" t="s">
        <v>33</v>
      </c>
      <c r="G27" s="110" t="s">
        <v>33</v>
      </c>
      <c r="H27" s="465" t="s">
        <v>34</v>
      </c>
      <c r="I27" s="562" t="s">
        <v>33</v>
      </c>
      <c r="J27" s="617" t="s">
        <v>33</v>
      </c>
      <c r="K27" s="1215" t="s">
        <v>34</v>
      </c>
      <c r="L27" s="1167"/>
      <c r="N27" s="834" t="s">
        <v>92</v>
      </c>
      <c r="O27" s="827">
        <f>I41/5</f>
        <v>0.4</v>
      </c>
      <c r="P27" s="827">
        <f t="shared" ref="P27:R27" si="5">J41/5</f>
        <v>0.4</v>
      </c>
      <c r="Q27" s="829">
        <f t="shared" si="5"/>
        <v>0</v>
      </c>
      <c r="R27" s="827">
        <f t="shared" si="5"/>
        <v>0.2</v>
      </c>
      <c r="S27" s="842">
        <v>0</v>
      </c>
    </row>
    <row r="28" spans="1:19" ht="17" thickBot="1" x14ac:dyDescent="0.25">
      <c r="A28" s="1034"/>
      <c r="B28" s="800" t="s">
        <v>25</v>
      </c>
      <c r="C28" s="243"/>
      <c r="D28" s="476"/>
      <c r="E28" s="482"/>
      <c r="F28" s="475"/>
      <c r="G28" s="31"/>
      <c r="H28" s="240"/>
      <c r="I28" s="117"/>
      <c r="J28" s="476"/>
      <c r="K28" s="31"/>
      <c r="L28" s="240"/>
      <c r="O28" s="886"/>
      <c r="P28" s="886"/>
      <c r="Q28" s="886"/>
      <c r="R28" s="886"/>
      <c r="S28" s="886"/>
    </row>
    <row r="29" spans="1:19" ht="17" thickBot="1" x14ac:dyDescent="0.25">
      <c r="A29" s="1032" t="s">
        <v>14</v>
      </c>
      <c r="B29" s="797" t="s">
        <v>14</v>
      </c>
      <c r="C29" s="1036" t="s">
        <v>34</v>
      </c>
      <c r="D29" s="1126" t="s">
        <v>34</v>
      </c>
      <c r="E29" s="1127"/>
      <c r="F29" s="1126" t="s">
        <v>34</v>
      </c>
      <c r="G29" s="1128"/>
      <c r="H29" s="1127"/>
      <c r="I29" s="1126" t="s">
        <v>34</v>
      </c>
      <c r="J29" s="1128"/>
      <c r="K29" s="1128"/>
      <c r="L29" s="1127"/>
      <c r="N29" s="831" t="s">
        <v>334</v>
      </c>
      <c r="O29" s="844" t="s">
        <v>341</v>
      </c>
      <c r="P29" s="844" t="s">
        <v>49</v>
      </c>
      <c r="Q29" s="844" t="s">
        <v>50</v>
      </c>
      <c r="R29" s="844" t="s">
        <v>93</v>
      </c>
      <c r="S29" s="813" t="s">
        <v>92</v>
      </c>
    </row>
    <row r="30" spans="1:19" ht="17" thickBot="1" x14ac:dyDescent="0.25">
      <c r="A30" s="1033"/>
      <c r="B30" s="798" t="s">
        <v>15</v>
      </c>
      <c r="C30" s="1036"/>
      <c r="D30" s="1126"/>
      <c r="E30" s="1127"/>
      <c r="F30" s="1126"/>
      <c r="G30" s="1128"/>
      <c r="H30" s="1127"/>
      <c r="I30" s="1126"/>
      <c r="J30" s="1128"/>
      <c r="K30" s="1128"/>
      <c r="L30" s="1127"/>
      <c r="N30" s="831" t="s">
        <v>341</v>
      </c>
      <c r="O30" s="820">
        <v>0</v>
      </c>
      <c r="P30" s="820"/>
      <c r="Q30" s="820"/>
      <c r="R30" s="820"/>
      <c r="S30" s="821"/>
    </row>
    <row r="31" spans="1:19" x14ac:dyDescent="0.2">
      <c r="A31" s="1029" t="s">
        <v>8</v>
      </c>
      <c r="B31" s="731" t="s">
        <v>9</v>
      </c>
      <c r="C31" s="516" t="s">
        <v>34</v>
      </c>
      <c r="D31" s="1116" t="s">
        <v>34</v>
      </c>
      <c r="E31" s="1118"/>
      <c r="F31" s="1116" t="s">
        <v>34</v>
      </c>
      <c r="G31" s="1117"/>
      <c r="H31" s="1118"/>
      <c r="I31" s="1116" t="s">
        <v>34</v>
      </c>
      <c r="J31" s="1117"/>
      <c r="K31" s="1117"/>
      <c r="L31" s="1118"/>
      <c r="N31" s="832" t="s">
        <v>49</v>
      </c>
      <c r="O31" s="823">
        <f>C42/2</f>
        <v>0</v>
      </c>
      <c r="P31" s="823">
        <v>0</v>
      </c>
      <c r="Q31" s="823"/>
      <c r="R31" s="823"/>
      <c r="S31" s="824"/>
    </row>
    <row r="32" spans="1:19" x14ac:dyDescent="0.2">
      <c r="A32" s="1030"/>
      <c r="B32" s="731" t="s">
        <v>19</v>
      </c>
      <c r="C32" s="506"/>
      <c r="D32" s="521"/>
      <c r="E32" s="435"/>
      <c r="F32" s="525"/>
      <c r="G32" s="78"/>
      <c r="H32" s="120"/>
      <c r="I32" s="525"/>
      <c r="J32" s="435"/>
      <c r="K32" s="78"/>
      <c r="L32" s="120"/>
      <c r="M32" s="3"/>
      <c r="N32" s="833" t="s">
        <v>50</v>
      </c>
      <c r="O32" s="823">
        <f>D42/2</f>
        <v>0</v>
      </c>
      <c r="P32" s="823">
        <f>E42/2</f>
        <v>0</v>
      </c>
      <c r="Q32" s="823">
        <v>0</v>
      </c>
      <c r="R32" s="823"/>
      <c r="S32" s="824"/>
    </row>
    <row r="33" spans="1:19" x14ac:dyDescent="0.2">
      <c r="A33" s="1030"/>
      <c r="B33" s="47" t="s">
        <v>20</v>
      </c>
      <c r="C33" s="506" t="s">
        <v>34</v>
      </c>
      <c r="D33" s="1119" t="s">
        <v>34</v>
      </c>
      <c r="E33" s="1121"/>
      <c r="F33" s="1119" t="s">
        <v>34</v>
      </c>
      <c r="G33" s="1120"/>
      <c r="H33" s="1121"/>
      <c r="I33" s="1119" t="s">
        <v>34</v>
      </c>
      <c r="J33" s="1120"/>
      <c r="K33" s="1120"/>
      <c r="L33" s="1121"/>
      <c r="N33" s="833" t="s">
        <v>93</v>
      </c>
      <c r="O33" s="823">
        <f>F42/2</f>
        <v>0</v>
      </c>
      <c r="P33" s="823">
        <f t="shared" ref="P33:Q33" si="6">G42/2</f>
        <v>0</v>
      </c>
      <c r="Q33" s="823">
        <f t="shared" si="6"/>
        <v>0</v>
      </c>
      <c r="R33" s="823">
        <v>0</v>
      </c>
      <c r="S33" s="824"/>
    </row>
    <row r="34" spans="1:19" ht="17" thickBot="1" x14ac:dyDescent="0.25">
      <c r="A34" s="1030"/>
      <c r="B34" s="7" t="s">
        <v>21</v>
      </c>
      <c r="C34" s="506"/>
      <c r="D34" s="521"/>
      <c r="E34" s="435"/>
      <c r="F34" s="525"/>
      <c r="G34" s="78"/>
      <c r="H34" s="120"/>
      <c r="I34" s="525"/>
      <c r="J34" s="435"/>
      <c r="K34" s="78"/>
      <c r="L34" s="120"/>
      <c r="N34" s="834" t="s">
        <v>92</v>
      </c>
      <c r="O34" s="827">
        <f>I42/2</f>
        <v>0</v>
      </c>
      <c r="P34" s="827">
        <f t="shared" ref="P34:R34" si="7">J42/2</f>
        <v>0</v>
      </c>
      <c r="Q34" s="827">
        <f t="shared" si="7"/>
        <v>0</v>
      </c>
      <c r="R34" s="827">
        <f t="shared" si="7"/>
        <v>0</v>
      </c>
      <c r="S34" s="842">
        <v>0</v>
      </c>
    </row>
    <row r="35" spans="1:19" ht="17" thickBot="1" x14ac:dyDescent="0.25">
      <c r="A35" s="1031"/>
      <c r="B35" s="8" t="s">
        <v>13</v>
      </c>
      <c r="C35" s="528"/>
      <c r="D35" s="498"/>
      <c r="E35" s="489"/>
      <c r="F35" s="522"/>
      <c r="G35" s="79"/>
      <c r="H35" s="131"/>
      <c r="I35" s="522"/>
      <c r="J35" s="489"/>
      <c r="K35" s="79"/>
      <c r="L35" s="131"/>
      <c r="O35" s="886"/>
      <c r="P35" s="886"/>
      <c r="Q35" s="886"/>
      <c r="R35" s="886"/>
      <c r="S35" s="886"/>
    </row>
    <row r="36" spans="1:19" ht="21" thickTop="1" thickBot="1" x14ac:dyDescent="0.25">
      <c r="A36" s="799"/>
      <c r="C36" s="227" t="s">
        <v>49</v>
      </c>
      <c r="D36" s="1216" t="s">
        <v>50</v>
      </c>
      <c r="E36" s="1212"/>
      <c r="F36" s="1143" t="s">
        <v>93</v>
      </c>
      <c r="G36" s="1144"/>
      <c r="H36" s="1145"/>
      <c r="I36" s="1057" t="s">
        <v>92</v>
      </c>
      <c r="J36" s="1056"/>
      <c r="K36" s="1056"/>
      <c r="L36" s="1058"/>
      <c r="N36" s="835" t="s">
        <v>338</v>
      </c>
      <c r="O36" s="844" t="s">
        <v>341</v>
      </c>
      <c r="P36" s="844" t="s">
        <v>49</v>
      </c>
      <c r="Q36" s="844" t="s">
        <v>50</v>
      </c>
      <c r="R36" s="844" t="s">
        <v>93</v>
      </c>
      <c r="S36" s="813" t="s">
        <v>92</v>
      </c>
    </row>
    <row r="37" spans="1:19" x14ac:dyDescent="0.2">
      <c r="N37" s="831" t="s">
        <v>341</v>
      </c>
      <c r="O37" s="820">
        <v>0</v>
      </c>
      <c r="P37" s="820"/>
      <c r="Q37" s="820"/>
      <c r="R37" s="820"/>
      <c r="S37" s="821"/>
    </row>
    <row r="38" spans="1:19" x14ac:dyDescent="0.2">
      <c r="B38" s="804" t="s">
        <v>215</v>
      </c>
      <c r="C38" s="811">
        <v>2</v>
      </c>
      <c r="D38" s="811">
        <v>7</v>
      </c>
      <c r="E38" s="811">
        <v>7</v>
      </c>
      <c r="F38" s="811">
        <v>7</v>
      </c>
      <c r="G38" s="811">
        <v>7</v>
      </c>
      <c r="H38" s="811">
        <v>3</v>
      </c>
      <c r="I38" s="811">
        <v>7</v>
      </c>
      <c r="J38" s="811">
        <v>7</v>
      </c>
      <c r="K38" s="811">
        <v>2</v>
      </c>
      <c r="L38" s="811">
        <v>3</v>
      </c>
      <c r="N38" s="832" t="s">
        <v>49</v>
      </c>
      <c r="O38" s="823">
        <f>C43/5</f>
        <v>0</v>
      </c>
      <c r="P38" s="823">
        <v>0</v>
      </c>
      <c r="Q38" s="823"/>
      <c r="R38" s="823"/>
      <c r="S38" s="824"/>
    </row>
    <row r="39" spans="1:19" x14ac:dyDescent="0.2">
      <c r="B39" s="804" t="s">
        <v>357</v>
      </c>
      <c r="C39" s="811">
        <v>0</v>
      </c>
      <c r="D39" s="811">
        <v>2</v>
      </c>
      <c r="E39" s="811">
        <v>2</v>
      </c>
      <c r="F39" s="811">
        <v>2</v>
      </c>
      <c r="G39" s="811">
        <v>2</v>
      </c>
      <c r="H39" s="811">
        <v>0</v>
      </c>
      <c r="I39" s="811">
        <v>2</v>
      </c>
      <c r="J39" s="811">
        <v>2</v>
      </c>
      <c r="K39" s="811">
        <v>0</v>
      </c>
      <c r="L39" s="811">
        <v>0</v>
      </c>
      <c r="N39" s="833" t="s">
        <v>50</v>
      </c>
      <c r="O39" s="823">
        <f>D43/5</f>
        <v>0</v>
      </c>
      <c r="P39" s="823">
        <f>E43/5</f>
        <v>0</v>
      </c>
      <c r="Q39" s="823">
        <v>0</v>
      </c>
      <c r="R39" s="823"/>
      <c r="S39" s="824"/>
    </row>
    <row r="40" spans="1:19" x14ac:dyDescent="0.2">
      <c r="B40" s="804" t="s">
        <v>5</v>
      </c>
      <c r="C40" s="811">
        <v>2</v>
      </c>
      <c r="D40" s="811">
        <v>3</v>
      </c>
      <c r="E40" s="811">
        <v>3</v>
      </c>
      <c r="F40" s="811">
        <v>3</v>
      </c>
      <c r="G40" s="811">
        <v>3</v>
      </c>
      <c r="H40" s="811">
        <v>2</v>
      </c>
      <c r="I40" s="811">
        <v>3</v>
      </c>
      <c r="J40" s="811">
        <v>3</v>
      </c>
      <c r="K40" s="811">
        <v>2</v>
      </c>
      <c r="L40" s="811">
        <v>2</v>
      </c>
      <c r="N40" s="833" t="s">
        <v>93</v>
      </c>
      <c r="O40" s="823">
        <f>F43/5</f>
        <v>0</v>
      </c>
      <c r="P40" s="823">
        <f t="shared" ref="P40:Q40" si="8">G43/5</f>
        <v>0</v>
      </c>
      <c r="Q40" s="823">
        <f t="shared" si="8"/>
        <v>0</v>
      </c>
      <c r="R40" s="823">
        <v>0</v>
      </c>
      <c r="S40" s="824"/>
    </row>
    <row r="41" spans="1:19" ht="17" thickBot="1" x14ac:dyDescent="0.25">
      <c r="B41" s="804" t="s">
        <v>24</v>
      </c>
      <c r="C41" s="811">
        <v>0</v>
      </c>
      <c r="D41" s="811">
        <v>2</v>
      </c>
      <c r="E41" s="811">
        <v>2</v>
      </c>
      <c r="F41" s="811">
        <v>2</v>
      </c>
      <c r="G41" s="811">
        <v>2</v>
      </c>
      <c r="H41" s="811">
        <v>1</v>
      </c>
      <c r="I41" s="811">
        <v>2</v>
      </c>
      <c r="J41" s="811">
        <v>2</v>
      </c>
      <c r="K41" s="811">
        <v>0</v>
      </c>
      <c r="L41" s="811">
        <v>1</v>
      </c>
      <c r="N41" s="834" t="s">
        <v>92</v>
      </c>
      <c r="O41" s="827">
        <f>I43/5</f>
        <v>0</v>
      </c>
      <c r="P41" s="827">
        <f t="shared" ref="P41:R41" si="9">J43/5</f>
        <v>0</v>
      </c>
      <c r="Q41" s="827">
        <f t="shared" si="9"/>
        <v>0</v>
      </c>
      <c r="R41" s="827">
        <f t="shared" si="9"/>
        <v>0</v>
      </c>
      <c r="S41" s="842">
        <v>0</v>
      </c>
    </row>
    <row r="42" spans="1:19" ht="17" thickBot="1" x14ac:dyDescent="0.25">
      <c r="B42" s="804" t="s">
        <v>14</v>
      </c>
      <c r="C42" s="811">
        <v>0</v>
      </c>
      <c r="D42" s="811">
        <v>0</v>
      </c>
      <c r="E42" s="811">
        <v>0</v>
      </c>
      <c r="F42" s="811">
        <v>0</v>
      </c>
      <c r="G42" s="811">
        <v>0</v>
      </c>
      <c r="H42" s="811">
        <v>0</v>
      </c>
      <c r="I42" s="811">
        <v>0</v>
      </c>
      <c r="J42" s="811">
        <v>0</v>
      </c>
      <c r="K42" s="811">
        <v>0</v>
      </c>
      <c r="L42" s="811">
        <v>0</v>
      </c>
      <c r="N42" s="24"/>
    </row>
    <row r="43" spans="1:19" ht="17" thickBot="1" x14ac:dyDescent="0.25">
      <c r="B43" s="804" t="s">
        <v>8</v>
      </c>
      <c r="C43" s="811">
        <v>0</v>
      </c>
      <c r="D43" s="811">
        <v>0</v>
      </c>
      <c r="E43" s="811">
        <v>0</v>
      </c>
      <c r="F43" s="811">
        <v>0</v>
      </c>
      <c r="G43" s="811">
        <v>0</v>
      </c>
      <c r="H43" s="811">
        <v>0</v>
      </c>
      <c r="I43" s="811">
        <v>0</v>
      </c>
      <c r="J43" s="811">
        <v>0</v>
      </c>
      <c r="K43" s="811">
        <v>0</v>
      </c>
      <c r="L43" s="811">
        <v>0</v>
      </c>
      <c r="N43" s="835" t="s">
        <v>342</v>
      </c>
      <c r="O43" s="844" t="s">
        <v>341</v>
      </c>
      <c r="P43" s="844" t="s">
        <v>49</v>
      </c>
      <c r="Q43" s="844" t="s">
        <v>50</v>
      </c>
      <c r="R43" s="844" t="s">
        <v>93</v>
      </c>
      <c r="S43" s="813" t="s">
        <v>92</v>
      </c>
    </row>
    <row r="44" spans="1:19" x14ac:dyDescent="0.2">
      <c r="B44" s="961" t="s">
        <v>451</v>
      </c>
      <c r="C44" s="37">
        <v>0</v>
      </c>
      <c r="D44" s="37">
        <v>0</v>
      </c>
      <c r="E44" s="37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N44" s="831" t="s">
        <v>341</v>
      </c>
      <c r="O44" s="820">
        <v>0</v>
      </c>
      <c r="P44" s="820"/>
      <c r="Q44" s="820"/>
      <c r="R44" s="820"/>
      <c r="S44" s="821"/>
    </row>
    <row r="45" spans="1:19" x14ac:dyDescent="0.2">
      <c r="N45" s="832" t="s">
        <v>49</v>
      </c>
      <c r="O45" s="823">
        <f>C44/4</f>
        <v>0</v>
      </c>
      <c r="P45" s="823">
        <v>0</v>
      </c>
      <c r="Q45" s="823"/>
      <c r="R45" s="823"/>
      <c r="S45" s="824"/>
    </row>
    <row r="46" spans="1:19" x14ac:dyDescent="0.2">
      <c r="N46" s="833" t="s">
        <v>50</v>
      </c>
      <c r="O46" s="823">
        <f>D44/4</f>
        <v>0</v>
      </c>
      <c r="P46" s="823">
        <f>E44/4</f>
        <v>0</v>
      </c>
      <c r="Q46" s="823">
        <v>0</v>
      </c>
      <c r="R46" s="823"/>
      <c r="S46" s="824"/>
    </row>
    <row r="47" spans="1:19" x14ac:dyDescent="0.2">
      <c r="N47" s="833" t="s">
        <v>93</v>
      </c>
      <c r="O47" s="823">
        <f>F44/4</f>
        <v>0</v>
      </c>
      <c r="P47" s="823">
        <f t="shared" ref="P47:Q47" si="10">G44/4</f>
        <v>0</v>
      </c>
      <c r="Q47" s="823">
        <f t="shared" si="10"/>
        <v>0</v>
      </c>
      <c r="R47" s="823">
        <v>0</v>
      </c>
      <c r="S47" s="824"/>
    </row>
    <row r="48" spans="1:19" ht="17" thickBot="1" x14ac:dyDescent="0.25">
      <c r="N48" s="834" t="s">
        <v>92</v>
      </c>
      <c r="O48" s="827">
        <f>I44/4</f>
        <v>0</v>
      </c>
      <c r="P48" s="827">
        <f t="shared" ref="P48:R48" si="11">J44/4</f>
        <v>0</v>
      </c>
      <c r="Q48" s="827">
        <f t="shared" si="11"/>
        <v>0</v>
      </c>
      <c r="R48" s="827">
        <f t="shared" si="11"/>
        <v>0</v>
      </c>
      <c r="S48" s="842">
        <v>0</v>
      </c>
    </row>
    <row r="49" spans="14:14" x14ac:dyDescent="0.2">
      <c r="N49" s="24"/>
    </row>
    <row r="50" spans="14:14" x14ac:dyDescent="0.2">
      <c r="N50" s="24"/>
    </row>
    <row r="51" spans="14:14" x14ac:dyDescent="0.2">
      <c r="N51" s="24"/>
    </row>
    <row r="52" spans="14:14" x14ac:dyDescent="0.2">
      <c r="N52" s="24"/>
    </row>
    <row r="53" spans="14:14" x14ac:dyDescent="0.2">
      <c r="N53" s="24"/>
    </row>
    <row r="54" spans="14:14" x14ac:dyDescent="0.2">
      <c r="N54" s="24"/>
    </row>
    <row r="55" spans="14:14" x14ac:dyDescent="0.2">
      <c r="N55" s="24"/>
    </row>
    <row r="56" spans="14:14" x14ac:dyDescent="0.2">
      <c r="N56" s="24"/>
    </row>
    <row r="57" spans="14:14" x14ac:dyDescent="0.2">
      <c r="N57" s="24"/>
    </row>
    <row r="58" spans="14:14" x14ac:dyDescent="0.2">
      <c r="N58" s="24"/>
    </row>
    <row r="59" spans="14:14" x14ac:dyDescent="0.2">
      <c r="N59" s="24"/>
    </row>
    <row r="60" spans="14:14" x14ac:dyDescent="0.2">
      <c r="N60" s="24"/>
    </row>
    <row r="61" spans="14:14" x14ac:dyDescent="0.2">
      <c r="N61" s="24"/>
    </row>
    <row r="62" spans="14:14" x14ac:dyDescent="0.2">
      <c r="N62" s="24"/>
    </row>
    <row r="63" spans="14:14" x14ac:dyDescent="0.2">
      <c r="N63" s="24"/>
    </row>
    <row r="64" spans="14:14" x14ac:dyDescent="0.2">
      <c r="N64" s="24"/>
    </row>
    <row r="65" spans="14:14" x14ac:dyDescent="0.2">
      <c r="N65" s="24"/>
    </row>
    <row r="66" spans="14:14" x14ac:dyDescent="0.2">
      <c r="N66" s="24"/>
    </row>
    <row r="67" spans="14:14" x14ac:dyDescent="0.2">
      <c r="N67" s="24"/>
    </row>
    <row r="68" spans="14:14" x14ac:dyDescent="0.2">
      <c r="N68" s="24"/>
    </row>
    <row r="69" spans="14:14" x14ac:dyDescent="0.2">
      <c r="N69" s="24"/>
    </row>
    <row r="70" spans="14:14" x14ac:dyDescent="0.2">
      <c r="N70" s="24"/>
    </row>
    <row r="71" spans="14:14" x14ac:dyDescent="0.2">
      <c r="N71" s="24"/>
    </row>
    <row r="72" spans="14:14" x14ac:dyDescent="0.2">
      <c r="N72" s="24"/>
    </row>
    <row r="73" spans="14:14" x14ac:dyDescent="0.2">
      <c r="N73" s="24"/>
    </row>
    <row r="74" spans="14:14" x14ac:dyDescent="0.2">
      <c r="N74" s="24"/>
    </row>
  </sheetData>
  <mergeCells count="40">
    <mergeCell ref="A29:A30"/>
    <mergeCell ref="A31:A35"/>
    <mergeCell ref="A10:A23"/>
    <mergeCell ref="A24:A28"/>
    <mergeCell ref="A3:A9"/>
    <mergeCell ref="C3:C4"/>
    <mergeCell ref="D3:E4"/>
    <mergeCell ref="F3:H4"/>
    <mergeCell ref="I3:L4"/>
    <mergeCell ref="D1:E1"/>
    <mergeCell ref="F1:H1"/>
    <mergeCell ref="I1:L1"/>
    <mergeCell ref="D36:E36"/>
    <mergeCell ref="F36:H36"/>
    <mergeCell ref="I36:L36"/>
    <mergeCell ref="D10:E10"/>
    <mergeCell ref="C29:C30"/>
    <mergeCell ref="D29:E30"/>
    <mergeCell ref="C12:C13"/>
    <mergeCell ref="D12:E13"/>
    <mergeCell ref="F10:H10"/>
    <mergeCell ref="I10:L10"/>
    <mergeCell ref="D33:E33"/>
    <mergeCell ref="F33:H33"/>
    <mergeCell ref="I33:L33"/>
    <mergeCell ref="F29:H30"/>
    <mergeCell ref="I29:L30"/>
    <mergeCell ref="D31:E31"/>
    <mergeCell ref="F31:H31"/>
    <mergeCell ref="I31:L31"/>
    <mergeCell ref="K7:L7"/>
    <mergeCell ref="K9:L9"/>
    <mergeCell ref="K27:L27"/>
    <mergeCell ref="F12:H13"/>
    <mergeCell ref="I12:L13"/>
    <mergeCell ref="C16:C17"/>
    <mergeCell ref="D16:E17"/>
    <mergeCell ref="F16:H17"/>
    <mergeCell ref="I16:L17"/>
    <mergeCell ref="K14:L1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D74"/>
  <sheetViews>
    <sheetView topLeftCell="I1" zoomScaleNormal="100" workbookViewId="0">
      <selection activeCell="AA4" sqref="AA4:AD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3.1640625" style="23" bestFit="1" customWidth="1"/>
    <col min="4" max="4" width="12.5" style="23" bestFit="1" customWidth="1"/>
    <col min="5" max="6" width="13.6640625" style="23" bestFit="1" customWidth="1"/>
    <col min="7" max="7" width="13.83203125" style="23" bestFit="1" customWidth="1"/>
    <col min="8" max="8" width="13.1640625" style="23" bestFit="1" customWidth="1"/>
    <col min="9" max="9" width="12.5" style="22" bestFit="1" customWidth="1"/>
    <col min="10" max="10" width="13.1640625" style="22" bestFit="1" customWidth="1"/>
    <col min="11" max="11" width="12" style="22" bestFit="1" customWidth="1"/>
    <col min="12" max="12" width="12.6640625" style="22" bestFit="1" customWidth="1"/>
    <col min="13" max="13" width="13.1640625" style="22" bestFit="1" customWidth="1"/>
    <col min="14" max="14" width="13.83203125" style="22" bestFit="1" customWidth="1"/>
    <col min="15" max="15" width="12.6640625" style="22" bestFit="1" customWidth="1"/>
    <col min="16" max="16" width="13.33203125" style="22" bestFit="1" customWidth="1"/>
    <col min="17" max="17" width="13.6640625" style="22" bestFit="1" customWidth="1"/>
    <col min="18" max="18" width="7.83203125" customWidth="1"/>
    <col min="19" max="19" width="6.6640625" style="803" bestFit="1" customWidth="1"/>
    <col min="20" max="20" width="9" style="22" bestFit="1" customWidth="1"/>
    <col min="21" max="21" width="5.83203125" style="22" bestFit="1" customWidth="1"/>
    <col min="22" max="25" width="6.6640625" style="22" bestFit="1" customWidth="1"/>
    <col min="27" max="28" width="4.6640625" bestFit="1" customWidth="1"/>
    <col min="29" max="29" width="6.33203125" bestFit="1" customWidth="1"/>
    <col min="30" max="30" width="8.33203125" bestFit="1" customWidth="1"/>
  </cols>
  <sheetData>
    <row r="1" spans="1:30" ht="21" thickTop="1" thickBot="1" x14ac:dyDescent="0.25">
      <c r="C1" s="568" t="s">
        <v>299</v>
      </c>
      <c r="D1" s="1108" t="s">
        <v>300</v>
      </c>
      <c r="E1" s="1107"/>
      <c r="F1" s="1146" t="s">
        <v>301</v>
      </c>
      <c r="G1" s="1146"/>
      <c r="H1" s="1146"/>
      <c r="I1" s="1108" t="s">
        <v>302</v>
      </c>
      <c r="J1" s="1146"/>
      <c r="K1" s="1146"/>
      <c r="L1" s="1107"/>
      <c r="M1" s="1146" t="s">
        <v>303</v>
      </c>
      <c r="N1" s="1146"/>
      <c r="O1" s="1146"/>
      <c r="P1" s="1146"/>
      <c r="Q1" s="1146"/>
      <c r="S1" s="859" t="s">
        <v>215</v>
      </c>
      <c r="T1" s="848" t="s">
        <v>362</v>
      </c>
      <c r="U1" s="848" t="s">
        <v>363</v>
      </c>
      <c r="V1" s="848" t="s">
        <v>364</v>
      </c>
      <c r="W1" s="848" t="s">
        <v>365</v>
      </c>
      <c r="X1" s="848" t="s">
        <v>366</v>
      </c>
      <c r="Y1" s="849" t="s">
        <v>367</v>
      </c>
      <c r="AA1" s="791" t="s">
        <v>443</v>
      </c>
      <c r="AB1" s="791" t="s">
        <v>442</v>
      </c>
      <c r="AC1" s="791" t="s">
        <v>444</v>
      </c>
      <c r="AD1" s="791" t="s">
        <v>445</v>
      </c>
    </row>
    <row r="2" spans="1:30" ht="18" thickTop="1" thickBot="1" x14ac:dyDescent="0.25">
      <c r="C2" s="611" t="s">
        <v>318</v>
      </c>
      <c r="D2" s="612" t="s">
        <v>319</v>
      </c>
      <c r="E2" s="620" t="s">
        <v>320</v>
      </c>
      <c r="F2" s="581" t="s">
        <v>321</v>
      </c>
      <c r="G2" s="612" t="s">
        <v>322</v>
      </c>
      <c r="H2" s="621" t="s">
        <v>323</v>
      </c>
      <c r="I2" s="612" t="s">
        <v>324</v>
      </c>
      <c r="J2" s="612" t="s">
        <v>325</v>
      </c>
      <c r="K2" s="612" t="s">
        <v>326</v>
      </c>
      <c r="L2" s="620" t="s">
        <v>327</v>
      </c>
      <c r="M2" s="581" t="s">
        <v>328</v>
      </c>
      <c r="N2" s="612" t="s">
        <v>329</v>
      </c>
      <c r="O2" s="612" t="s">
        <v>330</v>
      </c>
      <c r="P2" s="612" t="s">
        <v>331</v>
      </c>
      <c r="Q2" s="621" t="s">
        <v>332</v>
      </c>
      <c r="S2" s="833" t="s">
        <v>362</v>
      </c>
      <c r="T2" s="850">
        <v>0</v>
      </c>
      <c r="U2" s="820"/>
      <c r="V2" s="820"/>
      <c r="W2" s="820"/>
      <c r="X2" s="820"/>
      <c r="Y2" s="854"/>
      <c r="AA2" s="907">
        <f>MIN(T3:T7,U4:U7,V5:V7,W6:W7,X7)</f>
        <v>5.4054054054054057E-2</v>
      </c>
      <c r="AB2" s="907">
        <f>MAX(T3:T7,U4:U7,V5:V7,W6:W7,X7)</f>
        <v>0.1891891891891892</v>
      </c>
      <c r="AC2" s="907">
        <f>AVERAGE(T3:T7,U4:U7,V5:V7,W6:W7,X7)</f>
        <v>0.16216216216216217</v>
      </c>
      <c r="AD2" s="907">
        <f>MEDIAN(T3:T7,U4:U7,V5:V7,W6:W7,X7)</f>
        <v>0.1891891891891892</v>
      </c>
    </row>
    <row r="3" spans="1:30" x14ac:dyDescent="0.2">
      <c r="A3" s="1029" t="s">
        <v>357</v>
      </c>
      <c r="B3" s="792" t="s">
        <v>22</v>
      </c>
      <c r="C3" s="1035" t="s">
        <v>34</v>
      </c>
      <c r="D3" s="1026" t="s">
        <v>34</v>
      </c>
      <c r="E3" s="1028"/>
      <c r="F3" s="1026" t="s">
        <v>34</v>
      </c>
      <c r="G3" s="1027"/>
      <c r="H3" s="1028"/>
      <c r="I3" s="1026" t="s">
        <v>34</v>
      </c>
      <c r="J3" s="1027"/>
      <c r="K3" s="1027"/>
      <c r="L3" s="1028"/>
      <c r="M3" s="1026" t="s">
        <v>34</v>
      </c>
      <c r="N3" s="1027"/>
      <c r="O3" s="1027"/>
      <c r="P3" s="1027"/>
      <c r="Q3" s="1028"/>
      <c r="S3" s="833" t="s">
        <v>363</v>
      </c>
      <c r="T3" s="858">
        <f>C38/37</f>
        <v>5.4054054054054057E-2</v>
      </c>
      <c r="U3" s="823">
        <v>0</v>
      </c>
      <c r="V3" s="823"/>
      <c r="W3" s="823"/>
      <c r="X3" s="823"/>
      <c r="Y3" s="826"/>
      <c r="AA3" s="907">
        <f>MIN(T11:T15,U12:U15,V13:V15,W14:W15,X15)</f>
        <v>0</v>
      </c>
      <c r="AB3" s="907">
        <f>MAX(T11:T15,U12:U15,V13:V15,W14:W15,X15)</f>
        <v>0.1</v>
      </c>
      <c r="AC3" s="907">
        <f>AVERAGE(T11:T15,U12:U15,V13:V15,W14:W15,X15)</f>
        <v>0.08</v>
      </c>
      <c r="AD3" s="907">
        <f>MEDIAN(T11:T15,U12:U15,V13:V15,W14:W15,X15)</f>
        <v>0.1</v>
      </c>
    </row>
    <row r="4" spans="1:30" x14ac:dyDescent="0.2">
      <c r="A4" s="1030"/>
      <c r="B4" s="865" t="s">
        <v>0</v>
      </c>
      <c r="C4" s="1036"/>
      <c r="D4" s="486" t="s">
        <v>32</v>
      </c>
      <c r="E4" s="478" t="s">
        <v>32</v>
      </c>
      <c r="F4" s="121" t="s">
        <v>32</v>
      </c>
      <c r="G4" s="500" t="s">
        <v>32</v>
      </c>
      <c r="H4" s="478" t="s">
        <v>34</v>
      </c>
      <c r="I4" s="486" t="s">
        <v>32</v>
      </c>
      <c r="J4" s="486" t="s">
        <v>32</v>
      </c>
      <c r="K4" s="500" t="s">
        <v>32</v>
      </c>
      <c r="L4" s="478" t="s">
        <v>32</v>
      </c>
      <c r="M4" s="121" t="s">
        <v>32</v>
      </c>
      <c r="N4" s="500" t="s">
        <v>32</v>
      </c>
      <c r="O4" s="500" t="s">
        <v>32</v>
      </c>
      <c r="P4" s="500" t="s">
        <v>32</v>
      </c>
      <c r="Q4" s="478" t="s">
        <v>34</v>
      </c>
      <c r="S4" s="833" t="s">
        <v>364</v>
      </c>
      <c r="T4" s="855">
        <f>D38/37</f>
        <v>0.1891891891891892</v>
      </c>
      <c r="U4" s="855">
        <f>E38/37</f>
        <v>0.1891891891891892</v>
      </c>
      <c r="V4" s="823">
        <v>0</v>
      </c>
      <c r="W4" s="823"/>
      <c r="X4" s="823"/>
      <c r="Y4" s="826"/>
      <c r="AA4" s="907">
        <f>MIN(T19:T23,U20:U23,V21:V23,W22:W23,X23)</f>
        <v>0.15384615384615385</v>
      </c>
      <c r="AB4" s="907">
        <f>MAX(T19:T23,U20:U23,V21:V23,W22:W23,X23)</f>
        <v>0.15384615384615385</v>
      </c>
      <c r="AC4" s="907">
        <f>AVERAGE(T19:T23,U20:U23,V21:V23,W22:W23,X23)</f>
        <v>0.1538461538461538</v>
      </c>
      <c r="AD4" s="907">
        <f>MEDIAN(T19:T23,U20:U23,V21:V23,W22:W23,X23)</f>
        <v>0.15384615384615385</v>
      </c>
    </row>
    <row r="5" spans="1:30" x14ac:dyDescent="0.2">
      <c r="A5" s="1030"/>
      <c r="B5" s="865" t="s">
        <v>1</v>
      </c>
      <c r="C5" s="506"/>
      <c r="D5" s="486"/>
      <c r="E5" s="470"/>
      <c r="F5" s="121"/>
      <c r="G5" s="486"/>
      <c r="H5" s="471"/>
      <c r="I5" s="486"/>
      <c r="J5" s="486"/>
      <c r="K5" s="486"/>
      <c r="L5" s="470"/>
      <c r="M5" s="121"/>
      <c r="N5" s="486"/>
      <c r="O5" s="486"/>
      <c r="P5" s="486"/>
      <c r="Q5" s="471"/>
      <c r="S5" s="833" t="s">
        <v>365</v>
      </c>
      <c r="T5" s="855">
        <f>F38/37</f>
        <v>0.1891891891891892</v>
      </c>
      <c r="U5" s="855">
        <f t="shared" ref="U5:V5" si="0">G38/37</f>
        <v>0.1891891891891892</v>
      </c>
      <c r="V5" s="855">
        <f t="shared" si="0"/>
        <v>5.4054054054054057E-2</v>
      </c>
      <c r="W5" s="825">
        <v>0</v>
      </c>
      <c r="X5" s="825"/>
      <c r="Y5" s="826"/>
      <c r="AA5" s="907">
        <f>MIN(T27:T31,U28:U31,V29:V31,W30:W31,X31)</f>
        <v>0</v>
      </c>
      <c r="AB5" s="907">
        <f>MAX(T27:T31,U28:U31,V29:V31,W30:W31,X31)</f>
        <v>0.6</v>
      </c>
      <c r="AC5" s="907">
        <f>AVERAGE(T27:T31,U28:U31,V29:V31,W30:W31,X31)</f>
        <v>0.47999999999999987</v>
      </c>
      <c r="AD5" s="907">
        <f>MEDIAN(T27:T31,U28:U31,V29:V31,W30:W31,X31)</f>
        <v>0.6</v>
      </c>
    </row>
    <row r="6" spans="1:30" x14ac:dyDescent="0.2">
      <c r="A6" s="1030"/>
      <c r="B6" s="865" t="s">
        <v>2</v>
      </c>
      <c r="C6" s="506"/>
      <c r="D6" s="486"/>
      <c r="E6" s="470"/>
      <c r="F6" s="121"/>
      <c r="G6" s="486"/>
      <c r="H6" s="471"/>
      <c r="I6" s="486"/>
      <c r="J6" s="486"/>
      <c r="K6" s="486"/>
      <c r="L6" s="470"/>
      <c r="M6" s="121"/>
      <c r="N6" s="486"/>
      <c r="O6" s="486"/>
      <c r="P6" s="486"/>
      <c r="Q6" s="471"/>
      <c r="S6" s="833" t="s">
        <v>366</v>
      </c>
      <c r="T6" s="855">
        <f>I38/37</f>
        <v>0.1891891891891892</v>
      </c>
      <c r="U6" s="855">
        <f t="shared" ref="U6:W6" si="1">J38/37</f>
        <v>0.1891891891891892</v>
      </c>
      <c r="V6" s="855">
        <f t="shared" si="1"/>
        <v>0.1891891891891892</v>
      </c>
      <c r="W6" s="855">
        <f t="shared" si="1"/>
        <v>0.1891891891891892</v>
      </c>
      <c r="X6" s="825">
        <v>0</v>
      </c>
      <c r="Y6" s="826"/>
      <c r="AA6" s="907">
        <f>MIN(T35:T39,U36:U39,V37:V39,W38:W39,X39)</f>
        <v>0</v>
      </c>
      <c r="AB6" s="907">
        <f>MAX(T35:T39,U36:U39,V37:V39,W38:W39,X39)</f>
        <v>0</v>
      </c>
      <c r="AC6" s="907">
        <f>AVERAGE(T35:T39,U36:U39,V37:V39,W38:W39,X39)</f>
        <v>0</v>
      </c>
      <c r="AD6" s="907">
        <f>MEDIAN(T35:T39,U36:U39,V37:V39,W38:W39,X39)</f>
        <v>0</v>
      </c>
    </row>
    <row r="7" spans="1:30" ht="17" thickBot="1" x14ac:dyDescent="0.25">
      <c r="A7" s="1030"/>
      <c r="B7" s="865" t="s">
        <v>3</v>
      </c>
      <c r="C7" s="506" t="s">
        <v>34</v>
      </c>
      <c r="D7" s="1021" t="s">
        <v>34</v>
      </c>
      <c r="E7" s="1022"/>
      <c r="F7" s="1021" t="s">
        <v>34</v>
      </c>
      <c r="G7" s="1020"/>
      <c r="H7" s="1022"/>
      <c r="I7" s="1021" t="s">
        <v>34</v>
      </c>
      <c r="J7" s="1020"/>
      <c r="K7" s="1020"/>
      <c r="L7" s="1022"/>
      <c r="M7" s="1021" t="s">
        <v>34</v>
      </c>
      <c r="N7" s="1020"/>
      <c r="O7" s="1020"/>
      <c r="P7" s="1020"/>
      <c r="Q7" s="1022"/>
      <c r="S7" s="834" t="s">
        <v>367</v>
      </c>
      <c r="T7" s="856">
        <f>M38/37</f>
        <v>0.1891891891891892</v>
      </c>
      <c r="U7" s="856">
        <f t="shared" ref="U7:X7" si="2">N38/37</f>
        <v>0.1891891891891892</v>
      </c>
      <c r="V7" s="856">
        <f t="shared" si="2"/>
        <v>0.1891891891891892</v>
      </c>
      <c r="W7" s="856">
        <f t="shared" si="2"/>
        <v>0.1891891891891892</v>
      </c>
      <c r="X7" s="856">
        <f t="shared" si="2"/>
        <v>5.4054054054054057E-2</v>
      </c>
      <c r="Y7" s="828">
        <v>0</v>
      </c>
      <c r="AA7" s="907">
        <f>MIN(T43:T47,U44:U47,V45:V47,W46:W47,X47)</f>
        <v>0</v>
      </c>
      <c r="AB7" s="907">
        <f>MAX(T43:T47,U44:U47,V45:V47,W46:W47,X47)</f>
        <v>0.2</v>
      </c>
      <c r="AC7" s="907">
        <f>AVERAGE(T43:T47,U44:U47,V45:V47,W46:W47,X47)</f>
        <v>0.16</v>
      </c>
      <c r="AD7" s="907">
        <f>MEDIAN(T43:T47,U44:U47,V45:V47,W46:W47,X47)</f>
        <v>0.2</v>
      </c>
    </row>
    <row r="8" spans="1:30" ht="17" thickBot="1" x14ac:dyDescent="0.25">
      <c r="A8" s="1030"/>
      <c r="B8" s="796" t="s">
        <v>4</v>
      </c>
      <c r="C8" s="506"/>
      <c r="D8" s="486"/>
      <c r="E8" s="470"/>
      <c r="F8" s="121"/>
      <c r="G8" s="486"/>
      <c r="H8" s="471"/>
      <c r="I8" s="486"/>
      <c r="J8" s="486"/>
      <c r="K8" s="486"/>
      <c r="L8" s="470"/>
      <c r="M8" s="121"/>
      <c r="N8" s="486"/>
      <c r="O8" s="486"/>
      <c r="P8" s="486"/>
      <c r="Q8" s="471"/>
      <c r="S8" s="24"/>
      <c r="T8" s="857"/>
      <c r="U8" s="857"/>
      <c r="V8" s="857"/>
      <c r="W8" s="857"/>
      <c r="X8" s="857"/>
      <c r="Y8" s="857"/>
      <c r="AA8" s="907">
        <f>MIN(T51:T55,U52:U55,V53:V55,W54:W55,X55)</f>
        <v>0</v>
      </c>
      <c r="AB8" s="907">
        <f>MAX(T51:T55,U52:U55,V53:V55,W54:W55,X55)</f>
        <v>0</v>
      </c>
      <c r="AC8" s="907">
        <f>AVERAGE(T51:T55,U52:U55,V53:V55,W54:W55,X55)</f>
        <v>0</v>
      </c>
      <c r="AD8" s="907">
        <f>MEDIAN(T51:T55,U52:U55,V53:V55,W54:W55,X55)</f>
        <v>0</v>
      </c>
    </row>
    <row r="9" spans="1:30" ht="17" thickBot="1" x14ac:dyDescent="0.25">
      <c r="A9" s="1031"/>
      <c r="B9" s="793" t="s">
        <v>123</v>
      </c>
      <c r="C9" s="506" t="s">
        <v>34</v>
      </c>
      <c r="D9" s="1023" t="s">
        <v>34</v>
      </c>
      <c r="E9" s="1025"/>
      <c r="F9" s="1023" t="s">
        <v>34</v>
      </c>
      <c r="G9" s="1024"/>
      <c r="H9" s="1025"/>
      <c r="I9" s="1023" t="s">
        <v>34</v>
      </c>
      <c r="J9" s="1024"/>
      <c r="K9" s="1024"/>
      <c r="L9" s="1025"/>
      <c r="M9" s="1023" t="s">
        <v>34</v>
      </c>
      <c r="N9" s="1024"/>
      <c r="O9" s="1024"/>
      <c r="P9" s="1024"/>
      <c r="Q9" s="1025"/>
      <c r="S9" s="859" t="s">
        <v>339</v>
      </c>
      <c r="T9" s="852" t="s">
        <v>335</v>
      </c>
      <c r="U9" s="852" t="s">
        <v>38</v>
      </c>
      <c r="V9" s="852" t="s">
        <v>41</v>
      </c>
      <c r="W9" s="852" t="s">
        <v>42</v>
      </c>
      <c r="X9" s="852" t="s">
        <v>43</v>
      </c>
      <c r="Y9" s="853" t="s">
        <v>44</v>
      </c>
    </row>
    <row r="10" spans="1:30" x14ac:dyDescent="0.2">
      <c r="A10" s="1029" t="s">
        <v>5</v>
      </c>
      <c r="B10" s="771" t="s">
        <v>6</v>
      </c>
      <c r="C10" s="704"/>
      <c r="D10" s="698"/>
      <c r="E10" s="701"/>
      <c r="F10" s="702"/>
      <c r="G10" s="700"/>
      <c r="H10" s="701"/>
      <c r="I10" s="702"/>
      <c r="J10" s="700"/>
      <c r="K10" s="41"/>
      <c r="L10" s="699"/>
      <c r="M10" s="702"/>
      <c r="N10" s="41"/>
      <c r="O10" s="41"/>
      <c r="P10" s="41"/>
      <c r="Q10" s="701"/>
      <c r="S10" s="833" t="s">
        <v>335</v>
      </c>
      <c r="T10" s="850">
        <v>0</v>
      </c>
      <c r="U10" s="820"/>
      <c r="V10" s="820"/>
      <c r="W10" s="820"/>
      <c r="X10" s="820"/>
      <c r="Y10" s="854"/>
    </row>
    <row r="11" spans="1:30" x14ac:dyDescent="0.2">
      <c r="A11" s="1030"/>
      <c r="B11" s="733" t="s">
        <v>7</v>
      </c>
      <c r="C11" s="1036" t="s">
        <v>34</v>
      </c>
      <c r="D11" s="1021" t="s">
        <v>34</v>
      </c>
      <c r="E11" s="1022"/>
      <c r="F11" s="1021" t="s">
        <v>34</v>
      </c>
      <c r="G11" s="1020"/>
      <c r="H11" s="1022"/>
      <c r="I11" s="1021" t="s">
        <v>34</v>
      </c>
      <c r="J11" s="1020"/>
      <c r="K11" s="1020"/>
      <c r="L11" s="1022"/>
      <c r="M11" s="1021" t="s">
        <v>34</v>
      </c>
      <c r="N11" s="1020"/>
      <c r="O11" s="1020"/>
      <c r="P11" s="1020"/>
      <c r="Q11" s="1022"/>
      <c r="S11" s="833" t="s">
        <v>38</v>
      </c>
      <c r="T11" s="858">
        <f>C39/10</f>
        <v>0</v>
      </c>
      <c r="U11" s="823">
        <v>0</v>
      </c>
      <c r="V11" s="823"/>
      <c r="W11" s="823"/>
      <c r="X11" s="823"/>
      <c r="Y11" s="826"/>
    </row>
    <row r="12" spans="1:30" x14ac:dyDescent="0.2">
      <c r="A12" s="1030"/>
      <c r="B12" s="733" t="s">
        <v>16</v>
      </c>
      <c r="C12" s="1036"/>
      <c r="D12" s="1021"/>
      <c r="E12" s="1022"/>
      <c r="F12" s="1021"/>
      <c r="G12" s="1020"/>
      <c r="H12" s="1022"/>
      <c r="I12" s="1021"/>
      <c r="J12" s="1020"/>
      <c r="K12" s="1020"/>
      <c r="L12" s="1022"/>
      <c r="M12" s="1021"/>
      <c r="N12" s="1020"/>
      <c r="O12" s="1020"/>
      <c r="P12" s="1020"/>
      <c r="Q12" s="1022"/>
      <c r="S12" s="833" t="s">
        <v>41</v>
      </c>
      <c r="T12" s="855">
        <f>D39/10</f>
        <v>0.1</v>
      </c>
      <c r="U12" s="823">
        <f>E39/10</f>
        <v>0.1</v>
      </c>
      <c r="V12" s="823">
        <v>0</v>
      </c>
      <c r="W12" s="823"/>
      <c r="X12" s="823"/>
      <c r="Y12" s="826"/>
    </row>
    <row r="13" spans="1:30" x14ac:dyDescent="0.2">
      <c r="A13" s="1030"/>
      <c r="B13" s="733" t="s">
        <v>26</v>
      </c>
      <c r="C13" s="1036"/>
      <c r="D13" s="1021"/>
      <c r="E13" s="1022"/>
      <c r="F13" s="1021"/>
      <c r="G13" s="1020"/>
      <c r="H13" s="1022"/>
      <c r="I13" s="1021"/>
      <c r="J13" s="1020"/>
      <c r="K13" s="1020"/>
      <c r="L13" s="1022"/>
      <c r="M13" s="1021"/>
      <c r="N13" s="1020"/>
      <c r="O13" s="1020"/>
      <c r="P13" s="1020"/>
      <c r="Q13" s="1022"/>
      <c r="S13" s="833" t="s">
        <v>42</v>
      </c>
      <c r="T13" s="855">
        <f>F39/10</f>
        <v>0.1</v>
      </c>
      <c r="U13" s="823">
        <f>G39/10</f>
        <v>0.1</v>
      </c>
      <c r="V13" s="822">
        <f>H39/10</f>
        <v>0</v>
      </c>
      <c r="W13" s="825">
        <f t="shared" ref="W13" si="3">Q39/7</f>
        <v>0</v>
      </c>
      <c r="X13" s="825"/>
      <c r="Y13" s="826"/>
    </row>
    <row r="14" spans="1:30" x14ac:dyDescent="0.2">
      <c r="A14" s="1030"/>
      <c r="B14" s="733" t="s">
        <v>316</v>
      </c>
      <c r="C14" s="676"/>
      <c r="D14" s="682"/>
      <c r="E14" s="675"/>
      <c r="F14" s="682"/>
      <c r="G14" s="681"/>
      <c r="H14" s="677"/>
      <c r="I14" s="682"/>
      <c r="J14" s="681"/>
      <c r="K14" s="681"/>
      <c r="L14" s="677"/>
      <c r="M14" s="682"/>
      <c r="N14" s="681"/>
      <c r="O14" s="681"/>
      <c r="P14" s="681"/>
      <c r="Q14" s="677"/>
      <c r="S14" s="833" t="s">
        <v>43</v>
      </c>
      <c r="T14" s="855">
        <f>I39/10</f>
        <v>0.1</v>
      </c>
      <c r="U14" s="823">
        <f>J39/10</f>
        <v>0.1</v>
      </c>
      <c r="V14" s="823">
        <f>K39/10</f>
        <v>0.1</v>
      </c>
      <c r="W14" s="823">
        <f>L39/10</f>
        <v>0.1</v>
      </c>
      <c r="X14" s="825">
        <v>0</v>
      </c>
      <c r="Y14" s="826"/>
    </row>
    <row r="15" spans="1:30" ht="17" thickBot="1" x14ac:dyDescent="0.25">
      <c r="A15" s="1030"/>
      <c r="B15" s="733" t="s">
        <v>17</v>
      </c>
      <c r="C15" s="1036" t="s">
        <v>34</v>
      </c>
      <c r="D15" s="1021" t="s">
        <v>34</v>
      </c>
      <c r="E15" s="1022"/>
      <c r="F15" s="1021" t="s">
        <v>34</v>
      </c>
      <c r="G15" s="1020"/>
      <c r="H15" s="1022"/>
      <c r="I15" s="1021" t="s">
        <v>34</v>
      </c>
      <c r="J15" s="1020"/>
      <c r="K15" s="1020"/>
      <c r="L15" s="1022"/>
      <c r="M15" s="1021" t="s">
        <v>34</v>
      </c>
      <c r="N15" s="1020"/>
      <c r="O15" s="1020"/>
      <c r="P15" s="1020"/>
      <c r="Q15" s="1022"/>
      <c r="S15" s="834" t="s">
        <v>44</v>
      </c>
      <c r="T15" s="856">
        <f>M39/10</f>
        <v>0.1</v>
      </c>
      <c r="U15" s="827">
        <f>N39/10</f>
        <v>0.1</v>
      </c>
      <c r="V15" s="827">
        <f>O39/10</f>
        <v>0.1</v>
      </c>
      <c r="W15" s="827">
        <f>P39/10</f>
        <v>0.1</v>
      </c>
      <c r="X15" s="829">
        <f>Q39/10</f>
        <v>0</v>
      </c>
      <c r="Y15" s="828">
        <v>0</v>
      </c>
    </row>
    <row r="16" spans="1:30" ht="17" thickBot="1" x14ac:dyDescent="0.25">
      <c r="A16" s="1030"/>
      <c r="B16" s="733" t="s">
        <v>253</v>
      </c>
      <c r="C16" s="1036"/>
      <c r="D16" s="1021"/>
      <c r="E16" s="1022"/>
      <c r="F16" s="1021"/>
      <c r="G16" s="1020"/>
      <c r="H16" s="1022"/>
      <c r="I16" s="1021"/>
      <c r="J16" s="1020"/>
      <c r="K16" s="1020"/>
      <c r="L16" s="1022"/>
      <c r="M16" s="1021"/>
      <c r="N16" s="1020"/>
      <c r="O16" s="1020"/>
      <c r="P16" s="1020"/>
      <c r="Q16" s="1022"/>
      <c r="S16" s="24"/>
      <c r="T16" s="857"/>
      <c r="U16" s="857"/>
      <c r="V16" s="857"/>
      <c r="W16" s="857"/>
      <c r="X16" s="857"/>
      <c r="Y16" s="857"/>
    </row>
    <row r="17" spans="1:25" ht="17" thickBot="1" x14ac:dyDescent="0.25">
      <c r="A17" s="1030"/>
      <c r="B17" s="733" t="s">
        <v>254</v>
      </c>
      <c r="C17" s="1036"/>
      <c r="D17" s="1021"/>
      <c r="E17" s="1022"/>
      <c r="F17" s="1021"/>
      <c r="G17" s="1020"/>
      <c r="H17" s="1022"/>
      <c r="I17" s="1021"/>
      <c r="J17" s="1020"/>
      <c r="K17" s="1020"/>
      <c r="L17" s="1022"/>
      <c r="M17" s="1021"/>
      <c r="N17" s="1020"/>
      <c r="O17" s="1020"/>
      <c r="P17" s="1020"/>
      <c r="Q17" s="1022"/>
      <c r="S17" s="861" t="s">
        <v>337</v>
      </c>
      <c r="T17" s="873" t="s">
        <v>335</v>
      </c>
      <c r="U17" s="873" t="s">
        <v>38</v>
      </c>
      <c r="V17" s="873" t="s">
        <v>41</v>
      </c>
      <c r="W17" s="873" t="s">
        <v>42</v>
      </c>
      <c r="X17" s="873" t="s">
        <v>43</v>
      </c>
      <c r="Y17" s="853" t="s">
        <v>44</v>
      </c>
    </row>
    <row r="18" spans="1:25" x14ac:dyDescent="0.2">
      <c r="A18" s="1030"/>
      <c r="B18" s="733" t="s">
        <v>98</v>
      </c>
      <c r="C18" s="506"/>
      <c r="D18" s="486"/>
      <c r="E18" s="470"/>
      <c r="F18" s="121"/>
      <c r="G18" s="486"/>
      <c r="H18" s="471"/>
      <c r="I18" s="486"/>
      <c r="J18" s="486"/>
      <c r="K18" s="486"/>
      <c r="L18" s="470"/>
      <c r="M18" s="121"/>
      <c r="N18" s="486"/>
      <c r="O18" s="486"/>
      <c r="P18" s="486"/>
      <c r="Q18" s="471"/>
      <c r="S18" s="846" t="s">
        <v>335</v>
      </c>
      <c r="T18" s="850">
        <v>0</v>
      </c>
      <c r="U18" s="820"/>
      <c r="V18" s="820"/>
      <c r="W18" s="820"/>
      <c r="X18" s="820"/>
      <c r="Y18" s="854"/>
    </row>
    <row r="19" spans="1:25" x14ac:dyDescent="0.2">
      <c r="A19" s="1030"/>
      <c r="B19" s="733" t="s">
        <v>99</v>
      </c>
      <c r="C19" s="506" t="s">
        <v>34</v>
      </c>
      <c r="D19" s="1021" t="s">
        <v>34</v>
      </c>
      <c r="E19" s="1022"/>
      <c r="F19" s="1021" t="s">
        <v>34</v>
      </c>
      <c r="G19" s="1020"/>
      <c r="H19" s="1022"/>
      <c r="I19" s="1021" t="s">
        <v>34</v>
      </c>
      <c r="J19" s="1020"/>
      <c r="K19" s="1020"/>
      <c r="L19" s="1022"/>
      <c r="M19" s="1021" t="s">
        <v>34</v>
      </c>
      <c r="N19" s="1020"/>
      <c r="O19" s="1020"/>
      <c r="P19" s="1020"/>
      <c r="Q19" s="1022"/>
      <c r="S19" s="846" t="s">
        <v>38</v>
      </c>
      <c r="T19" s="855">
        <f>C40/13</f>
        <v>0.15384615384615385</v>
      </c>
      <c r="U19" s="823">
        <f t="shared" ref="U19" si="4">L40/14</f>
        <v>0.14285714285714285</v>
      </c>
      <c r="V19" s="823"/>
      <c r="W19" s="823"/>
      <c r="X19" s="823"/>
      <c r="Y19" s="826"/>
    </row>
    <row r="20" spans="1:25" ht="17" thickBot="1" x14ac:dyDescent="0.25">
      <c r="A20" s="1030"/>
      <c r="B20" s="734" t="s">
        <v>23</v>
      </c>
      <c r="C20" s="506"/>
      <c r="D20" s="486"/>
      <c r="E20" s="470"/>
      <c r="F20" s="121"/>
      <c r="G20" s="487"/>
      <c r="H20" s="473"/>
      <c r="I20" s="486"/>
      <c r="J20" s="486"/>
      <c r="K20" s="486"/>
      <c r="L20" s="470"/>
      <c r="M20" s="232"/>
      <c r="N20" s="487"/>
      <c r="O20" s="486"/>
      <c r="P20" s="487"/>
      <c r="Q20" s="473"/>
      <c r="S20" s="846" t="s">
        <v>41</v>
      </c>
      <c r="T20" s="855">
        <f>D40/13</f>
        <v>0.15384615384615385</v>
      </c>
      <c r="U20" s="855">
        <f>E40/13</f>
        <v>0.15384615384615385</v>
      </c>
      <c r="V20" s="823">
        <f t="shared" ref="V20" si="5">P40/14</f>
        <v>0.14285714285714285</v>
      </c>
      <c r="W20" s="823"/>
      <c r="X20" s="823"/>
      <c r="Y20" s="826"/>
    </row>
    <row r="21" spans="1:25" x14ac:dyDescent="0.2">
      <c r="A21" s="1030"/>
      <c r="B21" s="732" t="s">
        <v>10</v>
      </c>
      <c r="C21" s="507" t="s">
        <v>34</v>
      </c>
      <c r="D21" s="1156" t="s">
        <v>34</v>
      </c>
      <c r="E21" s="1157"/>
      <c r="F21" s="1026" t="s">
        <v>34</v>
      </c>
      <c r="G21" s="1027"/>
      <c r="H21" s="1028"/>
      <c r="I21" s="1026" t="s">
        <v>34</v>
      </c>
      <c r="J21" s="1027"/>
      <c r="K21" s="1027"/>
      <c r="L21" s="1028"/>
      <c r="M21" s="1026" t="s">
        <v>34</v>
      </c>
      <c r="N21" s="1027"/>
      <c r="O21" s="1027"/>
      <c r="P21" s="1027"/>
      <c r="Q21" s="1028"/>
      <c r="S21" s="846" t="s">
        <v>42</v>
      </c>
      <c r="T21" s="855">
        <f>F40/13</f>
        <v>0.15384615384615385</v>
      </c>
      <c r="U21" s="855">
        <f t="shared" ref="U21:V21" si="6">G40/13</f>
        <v>0.15384615384615385</v>
      </c>
      <c r="V21" s="855">
        <f t="shared" si="6"/>
        <v>0.15384615384615385</v>
      </c>
      <c r="W21" s="823">
        <v>0</v>
      </c>
      <c r="X21" s="823"/>
      <c r="Y21" s="826"/>
    </row>
    <row r="22" spans="1:25" x14ac:dyDescent="0.2">
      <c r="A22" s="1030"/>
      <c r="B22" s="736" t="s">
        <v>11</v>
      </c>
      <c r="C22" s="506"/>
      <c r="D22" s="493"/>
      <c r="E22" s="492"/>
      <c r="F22" s="464"/>
      <c r="G22" s="493"/>
      <c r="H22" s="584"/>
      <c r="I22" s="493"/>
      <c r="J22" s="493"/>
      <c r="K22" s="493"/>
      <c r="L22" s="492"/>
      <c r="M22" s="464"/>
      <c r="N22" s="493"/>
      <c r="O22" s="493"/>
      <c r="P22" s="493"/>
      <c r="Q22" s="584"/>
      <c r="S22" s="846" t="s">
        <v>43</v>
      </c>
      <c r="T22" s="855">
        <f>I40/13</f>
        <v>0.15384615384615385</v>
      </c>
      <c r="U22" s="855">
        <f t="shared" ref="U22:W22" si="7">J40/13</f>
        <v>0.15384615384615385</v>
      </c>
      <c r="V22" s="855">
        <f t="shared" si="7"/>
        <v>0.15384615384615385</v>
      </c>
      <c r="W22" s="855">
        <f t="shared" si="7"/>
        <v>0.15384615384615385</v>
      </c>
      <c r="X22" s="823">
        <v>0</v>
      </c>
      <c r="Y22" s="826"/>
    </row>
    <row r="23" spans="1:25" ht="17" thickBot="1" x14ac:dyDescent="0.25">
      <c r="A23" s="1031"/>
      <c r="B23" s="734" t="s">
        <v>18</v>
      </c>
      <c r="C23" s="528"/>
      <c r="D23" s="496"/>
      <c r="E23" s="495"/>
      <c r="F23" s="554"/>
      <c r="G23" s="496"/>
      <c r="H23" s="575"/>
      <c r="I23" s="496"/>
      <c r="J23" s="496"/>
      <c r="K23" s="496"/>
      <c r="L23" s="495"/>
      <c r="M23" s="554"/>
      <c r="N23" s="496"/>
      <c r="O23" s="496"/>
      <c r="P23" s="496"/>
      <c r="Q23" s="575"/>
      <c r="S23" s="847" t="s">
        <v>44</v>
      </c>
      <c r="T23" s="856">
        <f>M40/13</f>
        <v>0.15384615384615385</v>
      </c>
      <c r="U23" s="856">
        <f t="shared" ref="U23:X23" si="8">N40/13</f>
        <v>0.15384615384615385</v>
      </c>
      <c r="V23" s="856">
        <f t="shared" si="8"/>
        <v>0.15384615384615385</v>
      </c>
      <c r="W23" s="856">
        <f t="shared" si="8"/>
        <v>0.15384615384615385</v>
      </c>
      <c r="X23" s="856">
        <f t="shared" si="8"/>
        <v>0.15384615384615385</v>
      </c>
      <c r="Y23" s="828">
        <v>0</v>
      </c>
    </row>
    <row r="24" spans="1:25" ht="17" thickBot="1" x14ac:dyDescent="0.25">
      <c r="A24" s="1032" t="s">
        <v>24</v>
      </c>
      <c r="B24" s="4" t="s">
        <v>100</v>
      </c>
      <c r="C24" s="506"/>
      <c r="D24" s="622"/>
      <c r="E24" s="491"/>
      <c r="F24" s="534"/>
      <c r="G24" s="42"/>
      <c r="H24" s="584"/>
      <c r="I24" s="493"/>
      <c r="J24" s="622"/>
      <c r="K24" s="42"/>
      <c r="L24" s="622"/>
      <c r="M24" s="464"/>
      <c r="N24" s="493"/>
      <c r="O24" s="492"/>
      <c r="P24" s="42"/>
      <c r="Q24" s="584"/>
      <c r="S24" s="24"/>
      <c r="T24" s="857"/>
      <c r="U24" s="857"/>
      <c r="V24" s="857"/>
      <c r="W24" s="857"/>
      <c r="X24" s="857"/>
      <c r="Y24" s="857"/>
    </row>
    <row r="25" spans="1:25" ht="17" thickBot="1" x14ac:dyDescent="0.25">
      <c r="A25" s="1034"/>
      <c r="B25" s="7" t="s">
        <v>27</v>
      </c>
      <c r="C25" s="1036" t="s">
        <v>34</v>
      </c>
      <c r="D25" s="622" t="s">
        <v>106</v>
      </c>
      <c r="E25" s="491" t="s">
        <v>106</v>
      </c>
      <c r="F25" s="464" t="s">
        <v>106</v>
      </c>
      <c r="G25" s="492" t="s">
        <v>106</v>
      </c>
      <c r="H25" s="1169" t="s">
        <v>34</v>
      </c>
      <c r="I25" s="493" t="s">
        <v>106</v>
      </c>
      <c r="J25" s="622" t="s">
        <v>106</v>
      </c>
      <c r="K25" s="491" t="s">
        <v>106</v>
      </c>
      <c r="L25" s="491" t="s">
        <v>106</v>
      </c>
      <c r="M25" s="534" t="s">
        <v>106</v>
      </c>
      <c r="N25" s="42" t="s">
        <v>106</v>
      </c>
      <c r="O25" s="42" t="s">
        <v>106</v>
      </c>
      <c r="P25" s="492" t="s">
        <v>106</v>
      </c>
      <c r="Q25" s="1169" t="s">
        <v>34</v>
      </c>
      <c r="R25" s="3"/>
      <c r="S25" s="859" t="s">
        <v>336</v>
      </c>
      <c r="T25" s="852" t="s">
        <v>335</v>
      </c>
      <c r="U25" s="852" t="s">
        <v>38</v>
      </c>
      <c r="V25" s="852" t="s">
        <v>41</v>
      </c>
      <c r="W25" s="852" t="s">
        <v>42</v>
      </c>
      <c r="X25" s="852" t="s">
        <v>43</v>
      </c>
      <c r="Y25" s="853" t="s">
        <v>44</v>
      </c>
    </row>
    <row r="26" spans="1:25" ht="17" thickBot="1" x14ac:dyDescent="0.25">
      <c r="A26" s="1034"/>
      <c r="B26" s="794" t="s">
        <v>101</v>
      </c>
      <c r="C26" s="1037"/>
      <c r="D26" s="622" t="s">
        <v>106</v>
      </c>
      <c r="E26" s="491" t="s">
        <v>106</v>
      </c>
      <c r="F26" s="464" t="s">
        <v>106</v>
      </c>
      <c r="G26" s="492" t="s">
        <v>106</v>
      </c>
      <c r="H26" s="1170"/>
      <c r="I26" s="496" t="s">
        <v>106</v>
      </c>
      <c r="J26" s="622" t="s">
        <v>106</v>
      </c>
      <c r="K26" s="491" t="s">
        <v>106</v>
      </c>
      <c r="L26" s="491" t="s">
        <v>106</v>
      </c>
      <c r="M26" s="534" t="s">
        <v>106</v>
      </c>
      <c r="N26" s="42" t="s">
        <v>106</v>
      </c>
      <c r="O26" s="42" t="s">
        <v>106</v>
      </c>
      <c r="P26" s="492" t="s">
        <v>106</v>
      </c>
      <c r="Q26" s="1170"/>
      <c r="S26" s="833" t="s">
        <v>335</v>
      </c>
      <c r="T26" s="850">
        <v>0</v>
      </c>
      <c r="U26" s="820"/>
      <c r="V26" s="820"/>
      <c r="W26" s="820"/>
      <c r="X26" s="820"/>
      <c r="Y26" s="854"/>
    </row>
    <row r="27" spans="1:25" ht="17" thickBot="1" x14ac:dyDescent="0.25">
      <c r="A27" s="1034"/>
      <c r="B27" s="795" t="s">
        <v>12</v>
      </c>
      <c r="C27" s="506" t="s">
        <v>34</v>
      </c>
      <c r="D27" s="113" t="s">
        <v>106</v>
      </c>
      <c r="E27" s="109" t="s">
        <v>106</v>
      </c>
      <c r="F27" s="562" t="s">
        <v>106</v>
      </c>
      <c r="G27" s="114" t="s">
        <v>106</v>
      </c>
      <c r="H27" s="573" t="s">
        <v>34</v>
      </c>
      <c r="I27" s="623" t="s">
        <v>106</v>
      </c>
      <c r="J27" s="113" t="s">
        <v>106</v>
      </c>
      <c r="K27" s="109" t="s">
        <v>106</v>
      </c>
      <c r="L27" s="109" t="s">
        <v>106</v>
      </c>
      <c r="M27" s="538" t="s">
        <v>106</v>
      </c>
      <c r="N27" s="110" t="s">
        <v>106</v>
      </c>
      <c r="O27" s="110" t="s">
        <v>106</v>
      </c>
      <c r="P27" s="114" t="s">
        <v>106</v>
      </c>
      <c r="Q27" s="573" t="s">
        <v>34</v>
      </c>
      <c r="S27" s="833" t="s">
        <v>38</v>
      </c>
      <c r="T27" s="858">
        <f>C41/5</f>
        <v>0</v>
      </c>
      <c r="U27" s="823">
        <f t="shared" ref="U27" si="9">O41/5</f>
        <v>0.6</v>
      </c>
      <c r="V27" s="823"/>
      <c r="W27" s="823"/>
      <c r="X27" s="823"/>
      <c r="Y27" s="826"/>
    </row>
    <row r="28" spans="1:25" ht="17" thickBot="1" x14ac:dyDescent="0.25">
      <c r="A28" s="1034"/>
      <c r="B28" s="800" t="s">
        <v>25</v>
      </c>
      <c r="C28" s="243"/>
      <c r="D28" s="616"/>
      <c r="E28" s="494"/>
      <c r="F28" s="574"/>
      <c r="G28" s="494"/>
      <c r="H28" s="579"/>
      <c r="I28" s="112"/>
      <c r="J28" s="616"/>
      <c r="K28" s="494"/>
      <c r="L28" s="494"/>
      <c r="M28" s="574"/>
      <c r="N28" s="40"/>
      <c r="O28" s="494"/>
      <c r="P28" s="494"/>
      <c r="Q28" s="579"/>
      <c r="S28" s="833" t="s">
        <v>41</v>
      </c>
      <c r="T28" s="855">
        <f>D41/5</f>
        <v>0.6</v>
      </c>
      <c r="U28" s="823">
        <f>E41/5</f>
        <v>0.6</v>
      </c>
      <c r="V28" s="823">
        <v>0</v>
      </c>
      <c r="W28" s="823"/>
      <c r="X28" s="823"/>
      <c r="Y28" s="826"/>
    </row>
    <row r="29" spans="1:25" x14ac:dyDescent="0.2">
      <c r="A29" s="1032" t="s">
        <v>14</v>
      </c>
      <c r="B29" s="797" t="s">
        <v>14</v>
      </c>
      <c r="C29" s="1036" t="s">
        <v>34</v>
      </c>
      <c r="D29" s="1153" t="s">
        <v>34</v>
      </c>
      <c r="E29" s="1154"/>
      <c r="F29" s="1153" t="s">
        <v>34</v>
      </c>
      <c r="G29" s="1159"/>
      <c r="H29" s="1154"/>
      <c r="I29" s="1153" t="s">
        <v>34</v>
      </c>
      <c r="J29" s="1159"/>
      <c r="K29" s="1159"/>
      <c r="L29" s="1154"/>
      <c r="M29" s="1153" t="s">
        <v>34</v>
      </c>
      <c r="N29" s="1159"/>
      <c r="O29" s="1159"/>
      <c r="P29" s="1159"/>
      <c r="Q29" s="1154"/>
      <c r="S29" s="833" t="s">
        <v>42</v>
      </c>
      <c r="T29" s="855">
        <f>F41/5</f>
        <v>0.6</v>
      </c>
      <c r="U29" s="823">
        <f t="shared" ref="U29:V29" si="10">G41/5</f>
        <v>0.6</v>
      </c>
      <c r="V29" s="822">
        <f t="shared" si="10"/>
        <v>0</v>
      </c>
      <c r="W29" s="825">
        <v>0</v>
      </c>
      <c r="X29" s="825"/>
      <c r="Y29" s="826"/>
    </row>
    <row r="30" spans="1:25" ht="17" thickBot="1" x14ac:dyDescent="0.25">
      <c r="A30" s="1033"/>
      <c r="B30" s="798" t="s">
        <v>15</v>
      </c>
      <c r="C30" s="1036"/>
      <c r="D30" s="1153"/>
      <c r="E30" s="1154"/>
      <c r="F30" s="1153"/>
      <c r="G30" s="1159"/>
      <c r="H30" s="1154"/>
      <c r="I30" s="1153"/>
      <c r="J30" s="1159"/>
      <c r="K30" s="1159"/>
      <c r="L30" s="1154"/>
      <c r="M30" s="1153"/>
      <c r="N30" s="1159"/>
      <c r="O30" s="1159"/>
      <c r="P30" s="1159"/>
      <c r="Q30" s="1154"/>
      <c r="S30" s="833" t="s">
        <v>43</v>
      </c>
      <c r="T30" s="855">
        <f>I41/5</f>
        <v>0.6</v>
      </c>
      <c r="U30" s="823">
        <f t="shared" ref="U30:W30" si="11">J41/5</f>
        <v>0.6</v>
      </c>
      <c r="V30" s="823">
        <f t="shared" si="11"/>
        <v>0.6</v>
      </c>
      <c r="W30" s="823">
        <f t="shared" si="11"/>
        <v>0.6</v>
      </c>
      <c r="X30" s="825">
        <v>0</v>
      </c>
      <c r="Y30" s="826"/>
    </row>
    <row r="31" spans="1:25" ht="17" thickBot="1" x14ac:dyDescent="0.25">
      <c r="A31" s="1029" t="s">
        <v>8</v>
      </c>
      <c r="B31" s="731" t="s">
        <v>9</v>
      </c>
      <c r="C31" s="507" t="s">
        <v>34</v>
      </c>
      <c r="D31" s="1156" t="s">
        <v>34</v>
      </c>
      <c r="E31" s="1157"/>
      <c r="F31" s="1156" t="s">
        <v>34</v>
      </c>
      <c r="G31" s="1158"/>
      <c r="H31" s="1157"/>
      <c r="I31" s="1156" t="s">
        <v>34</v>
      </c>
      <c r="J31" s="1158"/>
      <c r="K31" s="1158"/>
      <c r="L31" s="1157"/>
      <c r="M31" s="1156" t="s">
        <v>34</v>
      </c>
      <c r="N31" s="1158"/>
      <c r="O31" s="1158"/>
      <c r="P31" s="1158"/>
      <c r="Q31" s="1157"/>
      <c r="S31" s="834" t="s">
        <v>44</v>
      </c>
      <c r="T31" s="856">
        <f>M41/5</f>
        <v>0.6</v>
      </c>
      <c r="U31" s="827">
        <f t="shared" ref="U31:X31" si="12">N41/5</f>
        <v>0.6</v>
      </c>
      <c r="V31" s="827">
        <f t="shared" si="12"/>
        <v>0.6</v>
      </c>
      <c r="W31" s="827">
        <f t="shared" si="12"/>
        <v>0.6</v>
      </c>
      <c r="X31" s="829">
        <f t="shared" si="12"/>
        <v>0</v>
      </c>
      <c r="Y31" s="828">
        <v>0</v>
      </c>
    </row>
    <row r="32" spans="1:25" ht="17" thickBot="1" x14ac:dyDescent="0.25">
      <c r="A32" s="1030"/>
      <c r="B32" s="731" t="s">
        <v>19</v>
      </c>
      <c r="C32" s="506"/>
      <c r="D32" s="622"/>
      <c r="E32" s="491"/>
      <c r="F32" s="534"/>
      <c r="G32" s="491"/>
      <c r="H32" s="578"/>
      <c r="I32" s="493"/>
      <c r="J32" s="622"/>
      <c r="K32" s="491"/>
      <c r="L32" s="491"/>
      <c r="M32" s="534"/>
      <c r="N32" s="42"/>
      <c r="O32" s="491"/>
      <c r="P32" s="491"/>
      <c r="Q32" s="578"/>
      <c r="R32" s="3"/>
      <c r="S32" s="860"/>
      <c r="T32" s="857"/>
      <c r="U32" s="857"/>
      <c r="V32" s="857"/>
      <c r="W32" s="857"/>
      <c r="X32" s="857"/>
      <c r="Y32" s="857"/>
    </row>
    <row r="33" spans="1:25" ht="17" thickBot="1" x14ac:dyDescent="0.25">
      <c r="A33" s="1030"/>
      <c r="B33" s="47" t="s">
        <v>20</v>
      </c>
      <c r="C33" s="506"/>
      <c r="D33" s="622"/>
      <c r="E33" s="491"/>
      <c r="F33" s="534"/>
      <c r="G33" s="491"/>
      <c r="H33" s="578"/>
      <c r="I33" s="493"/>
      <c r="J33" s="622"/>
      <c r="K33" s="491"/>
      <c r="L33" s="491"/>
      <c r="M33" s="534"/>
      <c r="N33" s="42"/>
      <c r="O33" s="491"/>
      <c r="P33" s="491"/>
      <c r="Q33" s="578"/>
      <c r="S33" s="861" t="s">
        <v>334</v>
      </c>
      <c r="T33" s="852" t="s">
        <v>335</v>
      </c>
      <c r="U33" s="852" t="s">
        <v>38</v>
      </c>
      <c r="V33" s="852" t="s">
        <v>41</v>
      </c>
      <c r="W33" s="852" t="s">
        <v>42</v>
      </c>
      <c r="X33" s="852" t="s">
        <v>43</v>
      </c>
      <c r="Y33" s="853" t="s">
        <v>44</v>
      </c>
    </row>
    <row r="34" spans="1:25" x14ac:dyDescent="0.2">
      <c r="A34" s="1030"/>
      <c r="B34" s="7" t="s">
        <v>21</v>
      </c>
      <c r="C34" s="506"/>
      <c r="D34" s="622"/>
      <c r="E34" s="491"/>
      <c r="F34" s="534"/>
      <c r="G34" s="491"/>
      <c r="H34" s="578"/>
      <c r="I34" s="493"/>
      <c r="J34" s="622"/>
      <c r="K34" s="491"/>
      <c r="L34" s="491"/>
      <c r="M34" s="534"/>
      <c r="N34" s="42"/>
      <c r="O34" s="491"/>
      <c r="P34" s="491"/>
      <c r="Q34" s="578"/>
      <c r="S34" s="833" t="s">
        <v>335</v>
      </c>
      <c r="T34" s="850">
        <v>0</v>
      </c>
      <c r="U34" s="820"/>
      <c r="V34" s="820"/>
      <c r="W34" s="820"/>
      <c r="X34" s="820"/>
      <c r="Y34" s="854"/>
    </row>
    <row r="35" spans="1:25" ht="17" thickBot="1" x14ac:dyDescent="0.25">
      <c r="A35" s="1031"/>
      <c r="B35" s="8" t="s">
        <v>13</v>
      </c>
      <c r="C35" s="528" t="s">
        <v>34</v>
      </c>
      <c r="D35" s="495" t="s">
        <v>106</v>
      </c>
      <c r="E35" s="494" t="s">
        <v>106</v>
      </c>
      <c r="F35" s="574" t="s">
        <v>106</v>
      </c>
      <c r="G35" s="494" t="s">
        <v>106</v>
      </c>
      <c r="H35" s="579" t="s">
        <v>34</v>
      </c>
      <c r="I35" s="496" t="s">
        <v>106</v>
      </c>
      <c r="J35" s="495" t="s">
        <v>106</v>
      </c>
      <c r="K35" s="494" t="s">
        <v>106</v>
      </c>
      <c r="L35" s="494" t="s">
        <v>106</v>
      </c>
      <c r="M35" s="574" t="s">
        <v>106</v>
      </c>
      <c r="N35" s="40" t="s">
        <v>106</v>
      </c>
      <c r="O35" s="494" t="s">
        <v>106</v>
      </c>
      <c r="P35" s="494" t="s">
        <v>106</v>
      </c>
      <c r="Q35" s="579" t="s">
        <v>34</v>
      </c>
      <c r="S35" s="833" t="s">
        <v>38</v>
      </c>
      <c r="T35" s="855">
        <f>C42/2</f>
        <v>0</v>
      </c>
      <c r="U35" s="823">
        <v>0</v>
      </c>
      <c r="V35" s="823"/>
      <c r="W35" s="823"/>
      <c r="X35" s="823"/>
      <c r="Y35" s="826"/>
    </row>
    <row r="36" spans="1:25" ht="21" thickTop="1" thickBot="1" x14ac:dyDescent="0.25">
      <c r="A36" s="799"/>
      <c r="C36" s="227" t="s">
        <v>299</v>
      </c>
      <c r="D36" s="1058" t="s">
        <v>300</v>
      </c>
      <c r="E36" s="1057"/>
      <c r="F36" s="1188" t="s">
        <v>301</v>
      </c>
      <c r="G36" s="1188"/>
      <c r="H36" s="1188"/>
      <c r="I36" s="1058" t="s">
        <v>302</v>
      </c>
      <c r="J36" s="1188"/>
      <c r="K36" s="1188"/>
      <c r="L36" s="1057"/>
      <c r="M36" s="1188" t="s">
        <v>303</v>
      </c>
      <c r="N36" s="1188"/>
      <c r="O36" s="1188"/>
      <c r="P36" s="1188"/>
      <c r="Q36" s="1188"/>
      <c r="S36" s="833" t="s">
        <v>41</v>
      </c>
      <c r="T36" s="855">
        <f>D42/2</f>
        <v>0</v>
      </c>
      <c r="U36" s="823">
        <f>E42/2</f>
        <v>0</v>
      </c>
      <c r="V36" s="823">
        <v>0</v>
      </c>
      <c r="W36" s="823"/>
      <c r="X36" s="823"/>
      <c r="Y36" s="826"/>
    </row>
    <row r="37" spans="1:25" x14ac:dyDescent="0.2"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S37" s="833" t="s">
        <v>42</v>
      </c>
      <c r="T37" s="855">
        <f>F42/2</f>
        <v>0</v>
      </c>
      <c r="U37" s="823">
        <f t="shared" ref="U37:V37" si="13">G42/2</f>
        <v>0</v>
      </c>
      <c r="V37" s="823">
        <f t="shared" si="13"/>
        <v>0</v>
      </c>
      <c r="W37" s="825">
        <v>0</v>
      </c>
      <c r="X37" s="825"/>
      <c r="Y37" s="826"/>
    </row>
    <row r="38" spans="1:25" x14ac:dyDescent="0.2">
      <c r="B38" s="804" t="s">
        <v>215</v>
      </c>
      <c r="C38" s="863">
        <v>2</v>
      </c>
      <c r="D38" s="863">
        <v>7</v>
      </c>
      <c r="E38" s="863">
        <v>7</v>
      </c>
      <c r="F38" s="863">
        <v>7</v>
      </c>
      <c r="G38" s="863">
        <v>7</v>
      </c>
      <c r="H38" s="863">
        <v>2</v>
      </c>
      <c r="I38" s="863">
        <v>7</v>
      </c>
      <c r="J38" s="863">
        <v>7</v>
      </c>
      <c r="K38" s="863">
        <v>7</v>
      </c>
      <c r="L38" s="863">
        <v>7</v>
      </c>
      <c r="M38" s="863">
        <v>7</v>
      </c>
      <c r="N38" s="863">
        <v>7</v>
      </c>
      <c r="O38" s="863">
        <v>7</v>
      </c>
      <c r="P38" s="863">
        <v>7</v>
      </c>
      <c r="Q38" s="863">
        <v>2</v>
      </c>
      <c r="S38" s="833" t="s">
        <v>43</v>
      </c>
      <c r="T38" s="855">
        <f>I42/2</f>
        <v>0</v>
      </c>
      <c r="U38" s="823">
        <f t="shared" ref="U38:W38" si="14">J42/2</f>
        <v>0</v>
      </c>
      <c r="V38" s="823">
        <f t="shared" si="14"/>
        <v>0</v>
      </c>
      <c r="W38" s="823">
        <f t="shared" si="14"/>
        <v>0</v>
      </c>
      <c r="X38" s="825">
        <v>0</v>
      </c>
      <c r="Y38" s="826"/>
    </row>
    <row r="39" spans="1:25" ht="17" thickBot="1" x14ac:dyDescent="0.25">
      <c r="B39" s="804" t="s">
        <v>357</v>
      </c>
      <c r="C39" s="863">
        <v>0</v>
      </c>
      <c r="D39" s="863">
        <v>1</v>
      </c>
      <c r="E39" s="863">
        <v>1</v>
      </c>
      <c r="F39" s="863">
        <v>1</v>
      </c>
      <c r="G39" s="863">
        <v>1</v>
      </c>
      <c r="H39" s="863">
        <v>0</v>
      </c>
      <c r="I39" s="863">
        <v>1</v>
      </c>
      <c r="J39" s="863">
        <v>1</v>
      </c>
      <c r="K39" s="863">
        <v>1</v>
      </c>
      <c r="L39" s="863">
        <v>1</v>
      </c>
      <c r="M39" s="863">
        <v>1</v>
      </c>
      <c r="N39" s="863">
        <v>1</v>
      </c>
      <c r="O39" s="863">
        <v>1</v>
      </c>
      <c r="P39" s="863">
        <v>1</v>
      </c>
      <c r="Q39" s="863">
        <v>0</v>
      </c>
      <c r="S39" s="834" t="s">
        <v>44</v>
      </c>
      <c r="T39" s="856">
        <f>M42/2</f>
        <v>0</v>
      </c>
      <c r="U39" s="827">
        <f t="shared" ref="U39:X39" si="15">N42/2</f>
        <v>0</v>
      </c>
      <c r="V39" s="827">
        <f t="shared" si="15"/>
        <v>0</v>
      </c>
      <c r="W39" s="827">
        <f t="shared" si="15"/>
        <v>0</v>
      </c>
      <c r="X39" s="827">
        <f t="shared" si="15"/>
        <v>0</v>
      </c>
      <c r="Y39" s="828">
        <v>0</v>
      </c>
    </row>
    <row r="40" spans="1:25" ht="17" thickBot="1" x14ac:dyDescent="0.25">
      <c r="B40" s="804" t="s">
        <v>5</v>
      </c>
      <c r="C40" s="863">
        <v>2</v>
      </c>
      <c r="D40" s="863">
        <v>2</v>
      </c>
      <c r="E40" s="863">
        <v>2</v>
      </c>
      <c r="F40" s="863">
        <v>2</v>
      </c>
      <c r="G40" s="863">
        <v>2</v>
      </c>
      <c r="H40" s="863">
        <v>2</v>
      </c>
      <c r="I40" s="863">
        <v>2</v>
      </c>
      <c r="J40" s="863">
        <v>2</v>
      </c>
      <c r="K40" s="863">
        <v>2</v>
      </c>
      <c r="L40" s="863">
        <v>2</v>
      </c>
      <c r="M40" s="863">
        <v>2</v>
      </c>
      <c r="N40" s="863">
        <v>2</v>
      </c>
      <c r="O40" s="863">
        <v>2</v>
      </c>
      <c r="P40" s="863">
        <v>2</v>
      </c>
      <c r="Q40" s="863">
        <v>2</v>
      </c>
      <c r="S40" s="24"/>
      <c r="T40" s="857"/>
      <c r="U40" s="857"/>
      <c r="V40" s="857"/>
      <c r="W40" s="857"/>
      <c r="X40" s="857"/>
      <c r="Y40" s="857"/>
    </row>
    <row r="41" spans="1:25" ht="17" thickBot="1" x14ac:dyDescent="0.25">
      <c r="B41" s="804" t="s">
        <v>24</v>
      </c>
      <c r="C41" s="808">
        <v>0</v>
      </c>
      <c r="D41" s="808">
        <v>3</v>
      </c>
      <c r="E41" s="808">
        <v>3</v>
      </c>
      <c r="F41" s="808">
        <v>3</v>
      </c>
      <c r="G41" s="808">
        <v>3</v>
      </c>
      <c r="H41" s="808">
        <v>0</v>
      </c>
      <c r="I41" s="811">
        <v>3</v>
      </c>
      <c r="J41" s="811">
        <v>3</v>
      </c>
      <c r="K41" s="811">
        <v>3</v>
      </c>
      <c r="L41" s="811">
        <v>3</v>
      </c>
      <c r="M41" s="811">
        <v>3</v>
      </c>
      <c r="N41" s="811">
        <v>3</v>
      </c>
      <c r="O41" s="811">
        <v>3</v>
      </c>
      <c r="P41" s="811">
        <v>3</v>
      </c>
      <c r="Q41" s="811">
        <v>0</v>
      </c>
      <c r="S41" s="859" t="s">
        <v>338</v>
      </c>
      <c r="T41" s="852" t="s">
        <v>335</v>
      </c>
      <c r="U41" s="852" t="s">
        <v>38</v>
      </c>
      <c r="V41" s="852" t="s">
        <v>41</v>
      </c>
      <c r="W41" s="852" t="s">
        <v>42</v>
      </c>
      <c r="X41" s="852" t="s">
        <v>43</v>
      </c>
      <c r="Y41" s="853" t="s">
        <v>44</v>
      </c>
    </row>
    <row r="42" spans="1:25" x14ac:dyDescent="0.2">
      <c r="B42" s="804" t="s">
        <v>14</v>
      </c>
      <c r="C42" s="808">
        <v>0</v>
      </c>
      <c r="D42" s="808">
        <v>0</v>
      </c>
      <c r="E42" s="808">
        <v>0</v>
      </c>
      <c r="F42" s="808">
        <v>0</v>
      </c>
      <c r="G42" s="808">
        <v>0</v>
      </c>
      <c r="H42" s="808">
        <v>0</v>
      </c>
      <c r="I42" s="811">
        <v>0</v>
      </c>
      <c r="J42" s="811">
        <v>0</v>
      </c>
      <c r="K42" s="811">
        <v>0</v>
      </c>
      <c r="L42" s="811">
        <v>0</v>
      </c>
      <c r="M42" s="811">
        <v>0</v>
      </c>
      <c r="N42" s="811">
        <v>0</v>
      </c>
      <c r="O42" s="811">
        <v>0</v>
      </c>
      <c r="P42" s="811">
        <v>0</v>
      </c>
      <c r="Q42" s="811">
        <v>0</v>
      </c>
      <c r="S42" s="833" t="s">
        <v>335</v>
      </c>
      <c r="T42" s="850">
        <v>0</v>
      </c>
      <c r="U42" s="820"/>
      <c r="V42" s="820"/>
      <c r="W42" s="820"/>
      <c r="X42" s="820"/>
      <c r="Y42" s="854"/>
    </row>
    <row r="43" spans="1:25" x14ac:dyDescent="0.2">
      <c r="B43" s="804" t="s">
        <v>8</v>
      </c>
      <c r="C43" s="808">
        <v>0</v>
      </c>
      <c r="D43" s="808">
        <v>1</v>
      </c>
      <c r="E43" s="808">
        <v>1</v>
      </c>
      <c r="F43" s="808">
        <v>1</v>
      </c>
      <c r="G43" s="808">
        <v>1</v>
      </c>
      <c r="H43" s="808">
        <v>0</v>
      </c>
      <c r="I43" s="811">
        <v>1</v>
      </c>
      <c r="J43" s="811">
        <v>1</v>
      </c>
      <c r="K43" s="811">
        <v>1</v>
      </c>
      <c r="L43" s="811">
        <v>1</v>
      </c>
      <c r="M43" s="811">
        <v>1</v>
      </c>
      <c r="N43" s="811">
        <v>1</v>
      </c>
      <c r="O43" s="811">
        <v>1</v>
      </c>
      <c r="P43" s="811">
        <v>1</v>
      </c>
      <c r="Q43" s="811">
        <v>0</v>
      </c>
      <c r="S43" s="833" t="s">
        <v>38</v>
      </c>
      <c r="T43" s="858">
        <f>C43/5</f>
        <v>0</v>
      </c>
      <c r="U43" s="823">
        <v>0</v>
      </c>
      <c r="V43" s="823"/>
      <c r="W43" s="823"/>
      <c r="X43" s="823"/>
      <c r="Y43" s="826"/>
    </row>
    <row r="44" spans="1:25" x14ac:dyDescent="0.2">
      <c r="B44" s="961" t="s">
        <v>451</v>
      </c>
      <c r="C44" s="37">
        <v>0</v>
      </c>
      <c r="D44" s="37">
        <v>0</v>
      </c>
      <c r="E44" s="37">
        <v>0</v>
      </c>
      <c r="F44" s="23">
        <v>0</v>
      </c>
      <c r="G44" s="23">
        <v>0</v>
      </c>
      <c r="H44" s="23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S44" s="833" t="s">
        <v>41</v>
      </c>
      <c r="T44" s="855">
        <f>D43/5</f>
        <v>0.2</v>
      </c>
      <c r="U44" s="823">
        <f>E43/5</f>
        <v>0.2</v>
      </c>
      <c r="V44" s="823">
        <v>0</v>
      </c>
      <c r="W44" s="823"/>
      <c r="X44" s="823"/>
      <c r="Y44" s="826"/>
    </row>
    <row r="45" spans="1:25" x14ac:dyDescent="0.2">
      <c r="S45" s="833" t="s">
        <v>42</v>
      </c>
      <c r="T45" s="855">
        <f>F43/5</f>
        <v>0.2</v>
      </c>
      <c r="U45" s="823">
        <f t="shared" ref="U45:V45" si="16">G43/5</f>
        <v>0.2</v>
      </c>
      <c r="V45" s="822">
        <f t="shared" si="16"/>
        <v>0</v>
      </c>
      <c r="W45" s="825">
        <v>0</v>
      </c>
      <c r="X45" s="825"/>
      <c r="Y45" s="826"/>
    </row>
    <row r="46" spans="1:25" x14ac:dyDescent="0.2">
      <c r="S46" s="833" t="s">
        <v>43</v>
      </c>
      <c r="T46" s="855">
        <f>I43/5</f>
        <v>0.2</v>
      </c>
      <c r="U46" s="823">
        <f t="shared" ref="U46:W46" si="17">J43/5</f>
        <v>0.2</v>
      </c>
      <c r="V46" s="823">
        <f t="shared" si="17"/>
        <v>0.2</v>
      </c>
      <c r="W46" s="823">
        <f t="shared" si="17"/>
        <v>0.2</v>
      </c>
      <c r="X46" s="825">
        <v>0</v>
      </c>
      <c r="Y46" s="826"/>
    </row>
    <row r="47" spans="1:25" ht="17" thickBot="1" x14ac:dyDescent="0.25">
      <c r="I47" s="23"/>
      <c r="J47" s="23"/>
      <c r="K47" s="23"/>
      <c r="L47" s="23"/>
      <c r="M47" s="23"/>
      <c r="N47" s="23"/>
      <c r="O47" s="23"/>
      <c r="P47" s="23"/>
      <c r="Q47" s="23"/>
      <c r="S47" s="834" t="s">
        <v>44</v>
      </c>
      <c r="T47" s="856">
        <f>M43/5</f>
        <v>0.2</v>
      </c>
      <c r="U47" s="827">
        <f t="shared" ref="U47:X47" si="18">N43/5</f>
        <v>0.2</v>
      </c>
      <c r="V47" s="827">
        <f t="shared" si="18"/>
        <v>0.2</v>
      </c>
      <c r="W47" s="827">
        <f t="shared" si="18"/>
        <v>0.2</v>
      </c>
      <c r="X47" s="829">
        <f t="shared" si="18"/>
        <v>0</v>
      </c>
      <c r="Y47" s="828">
        <v>0</v>
      </c>
    </row>
    <row r="48" spans="1:25" ht="17" thickBot="1" x14ac:dyDescent="0.25">
      <c r="S48" s="24"/>
    </row>
    <row r="49" spans="19:25" ht="17" thickBot="1" x14ac:dyDescent="0.25">
      <c r="S49" s="861" t="s">
        <v>342</v>
      </c>
      <c r="T49" s="852" t="s">
        <v>335</v>
      </c>
      <c r="U49" s="852" t="s">
        <v>38</v>
      </c>
      <c r="V49" s="852" t="s">
        <v>41</v>
      </c>
      <c r="W49" s="852" t="s">
        <v>42</v>
      </c>
      <c r="X49" s="852" t="s">
        <v>43</v>
      </c>
      <c r="Y49" s="853" t="s">
        <v>44</v>
      </c>
    </row>
    <row r="50" spans="19:25" x14ac:dyDescent="0.2">
      <c r="S50" s="833" t="s">
        <v>335</v>
      </c>
      <c r="T50" s="850">
        <v>0</v>
      </c>
      <c r="U50" s="820"/>
      <c r="V50" s="820"/>
      <c r="W50" s="820"/>
      <c r="X50" s="820"/>
      <c r="Y50" s="854"/>
    </row>
    <row r="51" spans="19:25" x14ac:dyDescent="0.2">
      <c r="S51" s="833" t="s">
        <v>38</v>
      </c>
      <c r="T51" s="855">
        <f>C44/4</f>
        <v>0</v>
      </c>
      <c r="U51" s="823">
        <v>0</v>
      </c>
      <c r="V51" s="823"/>
      <c r="W51" s="823"/>
      <c r="X51" s="823"/>
      <c r="Y51" s="826"/>
    </row>
    <row r="52" spans="19:25" x14ac:dyDescent="0.2">
      <c r="S52" s="833" t="s">
        <v>41</v>
      </c>
      <c r="T52" s="855">
        <f>D44/4</f>
        <v>0</v>
      </c>
      <c r="U52" s="855">
        <f>E44/4</f>
        <v>0</v>
      </c>
      <c r="V52" s="823">
        <v>0</v>
      </c>
      <c r="W52" s="823"/>
      <c r="X52" s="823"/>
      <c r="Y52" s="826"/>
    </row>
    <row r="53" spans="19:25" x14ac:dyDescent="0.2">
      <c r="S53" s="833" t="s">
        <v>42</v>
      </c>
      <c r="T53" s="855">
        <f>F44/4</f>
        <v>0</v>
      </c>
      <c r="U53" s="855">
        <f t="shared" ref="U53:V53" si="19">G44/4</f>
        <v>0</v>
      </c>
      <c r="V53" s="855">
        <f t="shared" si="19"/>
        <v>0</v>
      </c>
      <c r="W53" s="825">
        <v>0</v>
      </c>
      <c r="X53" s="825"/>
      <c r="Y53" s="826"/>
    </row>
    <row r="54" spans="19:25" x14ac:dyDescent="0.2">
      <c r="S54" s="833" t="s">
        <v>43</v>
      </c>
      <c r="T54" s="855">
        <f>I44/4</f>
        <v>0</v>
      </c>
      <c r="U54" s="855">
        <f t="shared" ref="U54:W54" si="20">J44/4</f>
        <v>0</v>
      </c>
      <c r="V54" s="855">
        <f t="shared" si="20"/>
        <v>0</v>
      </c>
      <c r="W54" s="855">
        <f t="shared" si="20"/>
        <v>0</v>
      </c>
      <c r="X54" s="825">
        <v>0</v>
      </c>
      <c r="Y54" s="826"/>
    </row>
    <row r="55" spans="19:25" ht="17" thickBot="1" x14ac:dyDescent="0.25">
      <c r="S55" s="834" t="s">
        <v>44</v>
      </c>
      <c r="T55" s="856">
        <f>M44/4</f>
        <v>0</v>
      </c>
      <c r="U55" s="856">
        <f t="shared" ref="U55:X55" si="21">N44/4</f>
        <v>0</v>
      </c>
      <c r="V55" s="856">
        <f t="shared" si="21"/>
        <v>0</v>
      </c>
      <c r="W55" s="856">
        <f t="shared" si="21"/>
        <v>0</v>
      </c>
      <c r="X55" s="856">
        <f t="shared" si="21"/>
        <v>0</v>
      </c>
      <c r="Y55" s="828">
        <v>0</v>
      </c>
    </row>
    <row r="56" spans="19:25" x14ac:dyDescent="0.2">
      <c r="S56" s="24"/>
    </row>
    <row r="57" spans="19:25" x14ac:dyDescent="0.2">
      <c r="S57" s="24"/>
    </row>
    <row r="58" spans="19:25" x14ac:dyDescent="0.2">
      <c r="S58" s="24"/>
    </row>
    <row r="59" spans="19:25" x14ac:dyDescent="0.2">
      <c r="S59" s="24"/>
    </row>
    <row r="60" spans="19:25" x14ac:dyDescent="0.2">
      <c r="S60" s="24"/>
    </row>
    <row r="61" spans="19:25" x14ac:dyDescent="0.2">
      <c r="S61" s="24"/>
    </row>
    <row r="62" spans="19:25" x14ac:dyDescent="0.2">
      <c r="S62" s="24"/>
    </row>
    <row r="63" spans="19:25" x14ac:dyDescent="0.2">
      <c r="S63" s="24"/>
    </row>
    <row r="64" spans="19:25" x14ac:dyDescent="0.2">
      <c r="S64" s="24"/>
    </row>
    <row r="65" spans="19:19" x14ac:dyDescent="0.2">
      <c r="S65" s="24"/>
    </row>
    <row r="66" spans="19:19" x14ac:dyDescent="0.2">
      <c r="S66" s="24"/>
    </row>
    <row r="67" spans="19:19" x14ac:dyDescent="0.2">
      <c r="S67" s="24"/>
    </row>
    <row r="68" spans="19:19" x14ac:dyDescent="0.2">
      <c r="S68" s="24"/>
    </row>
    <row r="69" spans="19:19" x14ac:dyDescent="0.2">
      <c r="S69" s="24"/>
    </row>
    <row r="70" spans="19:19" x14ac:dyDescent="0.2">
      <c r="S70" s="24"/>
    </row>
    <row r="71" spans="19:19" x14ac:dyDescent="0.2">
      <c r="S71" s="24"/>
    </row>
    <row r="72" spans="19:19" x14ac:dyDescent="0.2">
      <c r="S72" s="24"/>
    </row>
    <row r="73" spans="19:19" x14ac:dyDescent="0.2">
      <c r="S73" s="24"/>
    </row>
    <row r="74" spans="19:19" x14ac:dyDescent="0.2">
      <c r="S74" s="24"/>
    </row>
  </sheetData>
  <mergeCells count="56">
    <mergeCell ref="A31:A35"/>
    <mergeCell ref="A10:A23"/>
    <mergeCell ref="C29:C30"/>
    <mergeCell ref="F19:H19"/>
    <mergeCell ref="I19:L19"/>
    <mergeCell ref="C25:C26"/>
    <mergeCell ref="H25:H26"/>
    <mergeCell ref="D1:E1"/>
    <mergeCell ref="F1:H1"/>
    <mergeCell ref="I1:L1"/>
    <mergeCell ref="M1:Q1"/>
    <mergeCell ref="D7:E7"/>
    <mergeCell ref="F7:H7"/>
    <mergeCell ref="D3:E3"/>
    <mergeCell ref="I3:L3"/>
    <mergeCell ref="M3:Q3"/>
    <mergeCell ref="M7:Q7"/>
    <mergeCell ref="I7:L7"/>
    <mergeCell ref="D36:E36"/>
    <mergeCell ref="F36:H36"/>
    <mergeCell ref="I36:L36"/>
    <mergeCell ref="M36:Q36"/>
    <mergeCell ref="D11:E13"/>
    <mergeCell ref="D15:E17"/>
    <mergeCell ref="F11:H13"/>
    <mergeCell ref="F15:H17"/>
    <mergeCell ref="D21:E21"/>
    <mergeCell ref="F21:H21"/>
    <mergeCell ref="I21:L21"/>
    <mergeCell ref="M21:Q21"/>
    <mergeCell ref="D29:E30"/>
    <mergeCell ref="F29:H30"/>
    <mergeCell ref="I29:L30"/>
    <mergeCell ref="M29:Q30"/>
    <mergeCell ref="I9:L9"/>
    <mergeCell ref="M9:Q9"/>
    <mergeCell ref="D31:E31"/>
    <mergeCell ref="F31:H31"/>
    <mergeCell ref="I31:L31"/>
    <mergeCell ref="M31:Q31"/>
    <mergeCell ref="D19:E19"/>
    <mergeCell ref="Q25:Q26"/>
    <mergeCell ref="I11:L13"/>
    <mergeCell ref="I15:L17"/>
    <mergeCell ref="M11:Q13"/>
    <mergeCell ref="M15:Q17"/>
    <mergeCell ref="M19:Q19"/>
    <mergeCell ref="A3:A9"/>
    <mergeCell ref="A24:A28"/>
    <mergeCell ref="A29:A30"/>
    <mergeCell ref="D9:E9"/>
    <mergeCell ref="F9:H9"/>
    <mergeCell ref="C11:C13"/>
    <mergeCell ref="C15:C17"/>
    <mergeCell ref="F3:H3"/>
    <mergeCell ref="C3:C4"/>
  </mergeCells>
  <pageMargins left="0.7" right="0.7" top="0.75" bottom="0.75" header="0.3" footer="0.3"/>
  <pageSetup paperSize="9"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4"/>
  <sheetViews>
    <sheetView zoomScaleNormal="100" workbookViewId="0">
      <selection activeCell="L8" sqref="L8:O8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9.6640625" style="22" bestFit="1" customWidth="1"/>
    <col min="4" max="4" width="9.83203125" bestFit="1" customWidth="1"/>
    <col min="5" max="5" width="9.6640625" bestFit="1" customWidth="1"/>
    <col min="6" max="6" width="7.83203125" customWidth="1"/>
    <col min="7" max="7" width="5.33203125" style="803" bestFit="1" customWidth="1"/>
    <col min="8" max="10" width="5.1640625" style="22" bestFit="1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</cols>
  <sheetData>
    <row r="1" spans="1:15" ht="21" thickTop="1" thickBot="1" x14ac:dyDescent="0.25">
      <c r="C1" s="309" t="s">
        <v>38</v>
      </c>
      <c r="D1" s="1135" t="s">
        <v>41</v>
      </c>
      <c r="E1" s="1136"/>
      <c r="G1" s="830" t="s">
        <v>215</v>
      </c>
      <c r="H1" s="816" t="s">
        <v>335</v>
      </c>
      <c r="I1" s="816" t="s">
        <v>38</v>
      </c>
      <c r="J1" s="841" t="s">
        <v>41</v>
      </c>
      <c r="L1" s="791" t="s">
        <v>443</v>
      </c>
      <c r="M1" s="791" t="s">
        <v>442</v>
      </c>
      <c r="N1" s="791" t="s">
        <v>444</v>
      </c>
      <c r="O1" s="791" t="s">
        <v>445</v>
      </c>
    </row>
    <row r="2" spans="1:15" ht="18" thickTop="1" thickBot="1" x14ac:dyDescent="0.25">
      <c r="C2" s="503" t="s">
        <v>130</v>
      </c>
      <c r="D2" s="602" t="s">
        <v>136</v>
      </c>
      <c r="E2" s="618" t="s">
        <v>137</v>
      </c>
      <c r="G2" s="831" t="s">
        <v>335</v>
      </c>
      <c r="H2" s="820">
        <v>0</v>
      </c>
      <c r="I2" s="820"/>
      <c r="J2" s="821"/>
      <c r="L2" s="907">
        <f>MIN(H3:H4,I4)</f>
        <v>5.4054054054054057E-2</v>
      </c>
      <c r="M2" s="907">
        <f>MAX(H3:H4,I4)</f>
        <v>0.40540540540540543</v>
      </c>
      <c r="N2" s="907">
        <f>AVERAGE(H3:H4,I4)</f>
        <v>0.28828828828828829</v>
      </c>
      <c r="O2" s="907">
        <f>MEDIAN(H3:H4,I4)</f>
        <v>0.40540540540540543</v>
      </c>
    </row>
    <row r="3" spans="1:15" x14ac:dyDescent="0.2">
      <c r="A3" s="1029" t="s">
        <v>357</v>
      </c>
      <c r="B3" s="792" t="s">
        <v>22</v>
      </c>
      <c r="C3" s="1035" t="s">
        <v>34</v>
      </c>
      <c r="D3" s="1175" t="s">
        <v>34</v>
      </c>
      <c r="E3" s="1089"/>
      <c r="G3" s="832" t="s">
        <v>38</v>
      </c>
      <c r="H3" s="822">
        <f>C38/37</f>
        <v>5.4054054054054057E-2</v>
      </c>
      <c r="I3" s="823">
        <v>0</v>
      </c>
      <c r="J3" s="824"/>
      <c r="L3" s="907">
        <f>MIN(H8:H9,I9)</f>
        <v>0</v>
      </c>
      <c r="M3" s="907">
        <f>MAX(H8:H9,I9)</f>
        <v>0.1</v>
      </c>
      <c r="N3" s="907">
        <f>AVERAGE(H8:H9,I9)</f>
        <v>6.6666666666666666E-2</v>
      </c>
      <c r="O3" s="907">
        <f>MEDIAN(H8:H9,I9)</f>
        <v>0.1</v>
      </c>
    </row>
    <row r="4" spans="1:15" ht="17" thickBot="1" x14ac:dyDescent="0.25">
      <c r="A4" s="1030"/>
      <c r="B4" s="865" t="s">
        <v>0</v>
      </c>
      <c r="C4" s="1036"/>
      <c r="D4" s="121" t="s">
        <v>33</v>
      </c>
      <c r="E4" s="478" t="s">
        <v>33</v>
      </c>
      <c r="G4" s="834" t="s">
        <v>41</v>
      </c>
      <c r="H4" s="827">
        <f>D38/37</f>
        <v>0.40540540540540543</v>
      </c>
      <c r="I4" s="827">
        <f>E38/37</f>
        <v>0.40540540540540543</v>
      </c>
      <c r="J4" s="842">
        <v>0</v>
      </c>
      <c r="L4" s="907">
        <f>MIN(H13:H14,I14)</f>
        <v>0.15384615384615385</v>
      </c>
      <c r="M4" s="907">
        <f>MAX(H13:H14,I14)</f>
        <v>0.38461538461538464</v>
      </c>
      <c r="N4" s="907">
        <f>AVERAGE(H13:H14,I14)</f>
        <v>0.30769230769230771</v>
      </c>
      <c r="O4" s="907">
        <f>MEDIAN(H13:H14,I14)</f>
        <v>0.38461538461538464</v>
      </c>
    </row>
    <row r="5" spans="1:15" ht="17" thickBot="1" x14ac:dyDescent="0.25">
      <c r="A5" s="1030"/>
      <c r="B5" s="865" t="s">
        <v>1</v>
      </c>
      <c r="C5" s="506"/>
      <c r="D5" s="121"/>
      <c r="E5" s="478"/>
      <c r="G5" s="55"/>
      <c r="H5" s="823"/>
      <c r="I5" s="823"/>
      <c r="J5" s="823"/>
      <c r="L5" s="907">
        <f>MIN(H18:H19,I19)</f>
        <v>0</v>
      </c>
      <c r="M5" s="907">
        <f>MAX(H18:H19,I19)</f>
        <v>0.4</v>
      </c>
      <c r="N5" s="907">
        <f>AVERAGE(H18:H19,I19)</f>
        <v>0.26666666666666666</v>
      </c>
      <c r="O5" s="907">
        <f>MEDIAN(H18:H19,I19)</f>
        <v>0.4</v>
      </c>
    </row>
    <row r="6" spans="1:15" ht="17" thickBot="1" x14ac:dyDescent="0.25">
      <c r="A6" s="1030"/>
      <c r="B6" s="865" t="s">
        <v>2</v>
      </c>
      <c r="C6" s="506"/>
      <c r="D6" s="121"/>
      <c r="E6" s="478"/>
      <c r="G6" s="830" t="s">
        <v>339</v>
      </c>
      <c r="H6" s="816" t="s">
        <v>335</v>
      </c>
      <c r="I6" s="816" t="s">
        <v>38</v>
      </c>
      <c r="J6" s="841" t="s">
        <v>41</v>
      </c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</row>
    <row r="7" spans="1:15" x14ac:dyDescent="0.2">
      <c r="A7" s="1030"/>
      <c r="B7" s="865" t="s">
        <v>3</v>
      </c>
      <c r="C7" s="506" t="s">
        <v>34</v>
      </c>
      <c r="D7" s="1101" t="s">
        <v>34</v>
      </c>
      <c r="E7" s="1090"/>
      <c r="G7" s="831" t="s">
        <v>335</v>
      </c>
      <c r="H7" s="820">
        <v>0</v>
      </c>
      <c r="I7" s="820"/>
      <c r="J7" s="821"/>
      <c r="L7" s="907">
        <f>MIN(H28:H29,I29)</f>
        <v>0</v>
      </c>
      <c r="M7" s="907">
        <f>MAX(H28:H29,I29)</f>
        <v>0.6</v>
      </c>
      <c r="N7" s="907">
        <f>AVERAGE(H28:H29,I29)</f>
        <v>0.39999999999999997</v>
      </c>
      <c r="O7" s="907">
        <f>MEDIAN(H28:H29,I29)</f>
        <v>0.6</v>
      </c>
    </row>
    <row r="8" spans="1:15" x14ac:dyDescent="0.2">
      <c r="A8" s="1030"/>
      <c r="B8" s="796" t="s">
        <v>4</v>
      </c>
      <c r="C8" s="506"/>
      <c r="D8" s="121"/>
      <c r="E8" s="478"/>
      <c r="G8" s="832" t="s">
        <v>38</v>
      </c>
      <c r="H8" s="822">
        <f>C39/10</f>
        <v>0</v>
      </c>
      <c r="I8" s="823">
        <v>0</v>
      </c>
      <c r="J8" s="824"/>
      <c r="L8" s="907">
        <f>MIN(H33:H34,I34)</f>
        <v>0</v>
      </c>
      <c r="M8" s="907">
        <f>MAX(H33:H34,I34)</f>
        <v>1</v>
      </c>
      <c r="N8" s="907">
        <f>AVERAGE(H33:H34,I34)</f>
        <v>0.66666666666666663</v>
      </c>
      <c r="O8" s="907">
        <f>MEDIAN(H33:H34,I34)</f>
        <v>1</v>
      </c>
    </row>
    <row r="9" spans="1:15" ht="17" thickBot="1" x14ac:dyDescent="0.25">
      <c r="A9" s="1031"/>
      <c r="B9" s="793" t="s">
        <v>123</v>
      </c>
      <c r="C9" s="506"/>
      <c r="D9" s="606"/>
      <c r="E9" s="519"/>
      <c r="F9" s="11"/>
      <c r="G9" s="834" t="s">
        <v>41</v>
      </c>
      <c r="H9" s="827">
        <f>D39/10</f>
        <v>0.1</v>
      </c>
      <c r="I9" s="827">
        <f>E39/10</f>
        <v>0.1</v>
      </c>
      <c r="J9" s="842">
        <v>0</v>
      </c>
    </row>
    <row r="10" spans="1:15" ht="17" thickBot="1" x14ac:dyDescent="0.25">
      <c r="A10" s="1029" t="s">
        <v>5</v>
      </c>
      <c r="B10" s="771" t="s">
        <v>6</v>
      </c>
      <c r="C10" s="1035" t="s">
        <v>34</v>
      </c>
      <c r="D10" s="1175" t="s">
        <v>34</v>
      </c>
      <c r="E10" s="1089"/>
      <c r="F10" s="11"/>
      <c r="G10" s="869"/>
      <c r="H10" s="823"/>
      <c r="I10" s="823"/>
      <c r="J10" s="823"/>
    </row>
    <row r="11" spans="1:15" ht="17" thickBot="1" x14ac:dyDescent="0.25">
      <c r="A11" s="1030"/>
      <c r="B11" s="733" t="s">
        <v>7</v>
      </c>
      <c r="C11" s="1036"/>
      <c r="D11" s="1101"/>
      <c r="E11" s="1090"/>
      <c r="F11" s="11"/>
      <c r="G11" s="830" t="s">
        <v>337</v>
      </c>
      <c r="H11" s="816" t="s">
        <v>335</v>
      </c>
      <c r="I11" s="816" t="s">
        <v>38</v>
      </c>
      <c r="J11" s="841" t="s">
        <v>41</v>
      </c>
    </row>
    <row r="12" spans="1:15" x14ac:dyDescent="0.2">
      <c r="A12" s="1030"/>
      <c r="B12" s="733" t="s">
        <v>16</v>
      </c>
      <c r="C12" s="1036"/>
      <c r="D12" s="1101"/>
      <c r="E12" s="1090"/>
      <c r="F12" s="11"/>
      <c r="G12" s="831" t="s">
        <v>335</v>
      </c>
      <c r="H12" s="820">
        <v>0</v>
      </c>
      <c r="I12" s="820"/>
      <c r="J12" s="821"/>
    </row>
    <row r="13" spans="1:15" x14ac:dyDescent="0.2">
      <c r="A13" s="1030"/>
      <c r="B13" s="733" t="s">
        <v>26</v>
      </c>
      <c r="C13" s="1036"/>
      <c r="D13" s="121" t="s">
        <v>33</v>
      </c>
      <c r="E13" s="478" t="s">
        <v>33</v>
      </c>
      <c r="G13" s="832" t="s">
        <v>38</v>
      </c>
      <c r="H13" s="822">
        <f>C40/13</f>
        <v>0.15384615384615385</v>
      </c>
      <c r="I13" s="823">
        <v>0</v>
      </c>
      <c r="J13" s="824"/>
    </row>
    <row r="14" spans="1:15" ht="17" thickBot="1" x14ac:dyDescent="0.25">
      <c r="A14" s="1030"/>
      <c r="B14" s="733" t="s">
        <v>316</v>
      </c>
      <c r="C14" s="1036"/>
      <c r="D14" s="682" t="s">
        <v>33</v>
      </c>
      <c r="E14" s="677" t="s">
        <v>33</v>
      </c>
      <c r="G14" s="834" t="s">
        <v>41</v>
      </c>
      <c r="H14" s="827">
        <f>D40/13</f>
        <v>0.38461538461538464</v>
      </c>
      <c r="I14" s="827">
        <f>E40/13</f>
        <v>0.38461538461538464</v>
      </c>
      <c r="J14" s="842">
        <v>0</v>
      </c>
    </row>
    <row r="15" spans="1:15" ht="17" thickBot="1" x14ac:dyDescent="0.25">
      <c r="A15" s="1030"/>
      <c r="B15" s="733" t="s">
        <v>17</v>
      </c>
      <c r="C15" s="637"/>
      <c r="D15" s="121"/>
      <c r="E15" s="478"/>
      <c r="G15" s="869"/>
      <c r="H15" s="823"/>
      <c r="I15" s="823"/>
      <c r="J15" s="823"/>
    </row>
    <row r="16" spans="1:15" ht="17" thickBot="1" x14ac:dyDescent="0.25">
      <c r="A16" s="1030"/>
      <c r="B16" s="733" t="s">
        <v>253</v>
      </c>
      <c r="C16" s="1036" t="s">
        <v>34</v>
      </c>
      <c r="D16" s="1101" t="s">
        <v>34</v>
      </c>
      <c r="E16" s="1090"/>
      <c r="G16" s="830" t="s">
        <v>336</v>
      </c>
      <c r="H16" s="816" t="s">
        <v>335</v>
      </c>
      <c r="I16" s="816" t="s">
        <v>38</v>
      </c>
      <c r="J16" s="841" t="s">
        <v>41</v>
      </c>
    </row>
    <row r="17" spans="1:10" x14ac:dyDescent="0.2">
      <c r="A17" s="1030"/>
      <c r="B17" s="733" t="s">
        <v>254</v>
      </c>
      <c r="C17" s="1036"/>
      <c r="D17" s="121" t="s">
        <v>33</v>
      </c>
      <c r="E17" s="478" t="s">
        <v>33</v>
      </c>
      <c r="G17" s="831" t="s">
        <v>335</v>
      </c>
      <c r="H17" s="820">
        <v>0</v>
      </c>
      <c r="I17" s="820"/>
      <c r="J17" s="821"/>
    </row>
    <row r="18" spans="1:10" x14ac:dyDescent="0.2">
      <c r="A18" s="1030"/>
      <c r="B18" s="733" t="s">
        <v>98</v>
      </c>
      <c r="C18" s="506"/>
      <c r="D18" s="121"/>
      <c r="E18" s="478"/>
      <c r="G18" s="832" t="s">
        <v>38</v>
      </c>
      <c r="H18" s="822">
        <f>C41/5</f>
        <v>0</v>
      </c>
      <c r="I18" s="823">
        <v>0</v>
      </c>
      <c r="J18" s="824"/>
    </row>
    <row r="19" spans="1:10" ht="17" thickBot="1" x14ac:dyDescent="0.25">
      <c r="A19" s="1030"/>
      <c r="B19" s="733" t="s">
        <v>99</v>
      </c>
      <c r="C19" s="506"/>
      <c r="D19" s="121"/>
      <c r="E19" s="478"/>
      <c r="G19" s="834" t="s">
        <v>41</v>
      </c>
      <c r="H19" s="827">
        <f>D41/5</f>
        <v>0.4</v>
      </c>
      <c r="I19" s="827">
        <f>E41/5</f>
        <v>0.4</v>
      </c>
      <c r="J19" s="842">
        <v>0</v>
      </c>
    </row>
    <row r="20" spans="1:10" ht="17" thickBot="1" x14ac:dyDescent="0.25">
      <c r="A20" s="1030"/>
      <c r="B20" s="734" t="s">
        <v>23</v>
      </c>
      <c r="C20" s="506"/>
      <c r="D20" s="606"/>
      <c r="E20" s="519"/>
      <c r="G20" s="869"/>
      <c r="H20" s="823"/>
      <c r="I20" s="823"/>
      <c r="J20" s="823"/>
    </row>
    <row r="21" spans="1:10" ht="17" thickBot="1" x14ac:dyDescent="0.25">
      <c r="A21" s="1030"/>
      <c r="B21" s="732" t="s">
        <v>10</v>
      </c>
      <c r="C21" s="507"/>
      <c r="D21" s="607"/>
      <c r="E21" s="518"/>
      <c r="G21" s="835" t="s">
        <v>334</v>
      </c>
      <c r="H21" s="816" t="s">
        <v>335</v>
      </c>
      <c r="I21" s="816" t="s">
        <v>38</v>
      </c>
      <c r="J21" s="841" t="s">
        <v>41</v>
      </c>
    </row>
    <row r="22" spans="1:10" x14ac:dyDescent="0.2">
      <c r="A22" s="1030"/>
      <c r="B22" s="736" t="s">
        <v>11</v>
      </c>
      <c r="C22" s="506"/>
      <c r="D22" s="121"/>
      <c r="E22" s="478"/>
      <c r="G22" s="831" t="s">
        <v>335</v>
      </c>
      <c r="H22" s="820">
        <v>0</v>
      </c>
      <c r="I22" s="820"/>
      <c r="J22" s="821"/>
    </row>
    <row r="23" spans="1:10" ht="17" thickBot="1" x14ac:dyDescent="0.25">
      <c r="A23" s="1031"/>
      <c r="B23" s="734" t="s">
        <v>18</v>
      </c>
      <c r="C23" s="528"/>
      <c r="D23" s="232"/>
      <c r="E23" s="479"/>
      <c r="F23" s="2"/>
      <c r="G23" s="832" t="s">
        <v>38</v>
      </c>
      <c r="H23" s="823">
        <f>C42/2</f>
        <v>0</v>
      </c>
      <c r="I23" s="823">
        <v>0</v>
      </c>
      <c r="J23" s="824"/>
    </row>
    <row r="24" spans="1:10" ht="17" thickBot="1" x14ac:dyDescent="0.25">
      <c r="A24" s="1032" t="s">
        <v>24</v>
      </c>
      <c r="B24" s="4" t="s">
        <v>100</v>
      </c>
      <c r="C24" s="507"/>
      <c r="D24" s="122"/>
      <c r="E24" s="477"/>
      <c r="F24" s="2"/>
      <c r="G24" s="834" t="s">
        <v>41</v>
      </c>
      <c r="H24" s="827">
        <f>D42/2</f>
        <v>0</v>
      </c>
      <c r="I24" s="827">
        <f>E42/2</f>
        <v>0</v>
      </c>
      <c r="J24" s="842">
        <v>0</v>
      </c>
    </row>
    <row r="25" spans="1:10" ht="17" customHeight="1" thickBot="1" x14ac:dyDescent="0.25">
      <c r="A25" s="1034"/>
      <c r="B25" s="7" t="s">
        <v>27</v>
      </c>
      <c r="C25" s="506"/>
      <c r="D25" s="121"/>
      <c r="E25" s="478"/>
      <c r="F25" s="2"/>
      <c r="G25" s="869"/>
      <c r="H25" s="823"/>
      <c r="I25" s="823"/>
      <c r="J25" s="823"/>
    </row>
    <row r="26" spans="1:10" ht="17" thickBot="1" x14ac:dyDescent="0.25">
      <c r="A26" s="1034"/>
      <c r="B26" s="794" t="s">
        <v>101</v>
      </c>
      <c r="C26" s="528"/>
      <c r="D26" s="121"/>
      <c r="E26" s="478"/>
      <c r="G26" s="830" t="s">
        <v>338</v>
      </c>
      <c r="H26" s="816" t="s">
        <v>335</v>
      </c>
      <c r="I26" s="816" t="s">
        <v>38</v>
      </c>
      <c r="J26" s="841" t="s">
        <v>41</v>
      </c>
    </row>
    <row r="27" spans="1:10" ht="17" thickBot="1" x14ac:dyDescent="0.25">
      <c r="A27" s="1034"/>
      <c r="B27" s="795" t="s">
        <v>12</v>
      </c>
      <c r="C27" s="507" t="s">
        <v>34</v>
      </c>
      <c r="D27" s="562" t="s">
        <v>33</v>
      </c>
      <c r="E27" s="539" t="s">
        <v>33</v>
      </c>
      <c r="F27" s="3"/>
      <c r="G27" s="831" t="s">
        <v>335</v>
      </c>
      <c r="H27" s="820">
        <v>0</v>
      </c>
      <c r="I27" s="820"/>
      <c r="J27" s="821"/>
    </row>
    <row r="28" spans="1:10" ht="17" thickBot="1" x14ac:dyDescent="0.25">
      <c r="A28" s="1034"/>
      <c r="B28" s="800" t="s">
        <v>25</v>
      </c>
      <c r="C28" s="243" t="s">
        <v>34</v>
      </c>
      <c r="D28" s="117" t="s">
        <v>106</v>
      </c>
      <c r="E28" s="240" t="s">
        <v>106</v>
      </c>
      <c r="G28" s="832" t="s">
        <v>38</v>
      </c>
      <c r="H28" s="822">
        <f>C43/5</f>
        <v>0</v>
      </c>
      <c r="I28" s="823">
        <v>0</v>
      </c>
      <c r="J28" s="824"/>
    </row>
    <row r="29" spans="1:10" ht="17" thickBot="1" x14ac:dyDescent="0.25">
      <c r="A29" s="1032" t="s">
        <v>14</v>
      </c>
      <c r="B29" s="797" t="s">
        <v>14</v>
      </c>
      <c r="C29" s="1036" t="s">
        <v>34</v>
      </c>
      <c r="D29" s="1217" t="s">
        <v>34</v>
      </c>
      <c r="E29" s="1218"/>
      <c r="G29" s="834" t="s">
        <v>41</v>
      </c>
      <c r="H29" s="827">
        <f>D43/5</f>
        <v>0.6</v>
      </c>
      <c r="I29" s="827">
        <f>E43/5</f>
        <v>0.6</v>
      </c>
      <c r="J29" s="842">
        <v>0</v>
      </c>
    </row>
    <row r="30" spans="1:10" ht="17" thickBot="1" x14ac:dyDescent="0.25">
      <c r="A30" s="1033"/>
      <c r="B30" s="798" t="s">
        <v>15</v>
      </c>
      <c r="C30" s="1036"/>
      <c r="D30" s="1217"/>
      <c r="E30" s="1218"/>
      <c r="G30" s="55"/>
      <c r="H30" s="823"/>
      <c r="I30" s="823"/>
      <c r="J30" s="823"/>
    </row>
    <row r="31" spans="1:10" ht="17" thickBot="1" x14ac:dyDescent="0.25">
      <c r="A31" s="1029" t="s">
        <v>8</v>
      </c>
      <c r="B31" s="731" t="s">
        <v>9</v>
      </c>
      <c r="C31" s="516" t="s">
        <v>34</v>
      </c>
      <c r="D31" s="515" t="s">
        <v>33</v>
      </c>
      <c r="E31" s="536" t="s">
        <v>33</v>
      </c>
      <c r="G31" s="835" t="s">
        <v>342</v>
      </c>
      <c r="H31" s="816" t="s">
        <v>335</v>
      </c>
      <c r="I31" s="816" t="s">
        <v>38</v>
      </c>
      <c r="J31" s="841" t="s">
        <v>41</v>
      </c>
    </row>
    <row r="32" spans="1:10" x14ac:dyDescent="0.2">
      <c r="A32" s="1030"/>
      <c r="B32" s="731" t="s">
        <v>19</v>
      </c>
      <c r="C32" s="506"/>
      <c r="D32" s="457"/>
      <c r="E32" s="120"/>
      <c r="G32" s="831" t="s">
        <v>335</v>
      </c>
      <c r="H32" s="820">
        <v>0</v>
      </c>
      <c r="I32" s="820"/>
      <c r="J32" s="821"/>
    </row>
    <row r="33" spans="1:15" x14ac:dyDescent="0.2">
      <c r="A33" s="1030"/>
      <c r="B33" s="47" t="s">
        <v>20</v>
      </c>
      <c r="C33" s="506" t="s">
        <v>34</v>
      </c>
      <c r="D33" s="619" t="s">
        <v>33</v>
      </c>
      <c r="E33" s="380" t="s">
        <v>33</v>
      </c>
      <c r="G33" s="832" t="s">
        <v>38</v>
      </c>
      <c r="H33" s="823">
        <f>C44/4</f>
        <v>0</v>
      </c>
      <c r="I33" s="823">
        <v>0</v>
      </c>
      <c r="J33" s="824"/>
    </row>
    <row r="34" spans="1:15" ht="17" thickBot="1" x14ac:dyDescent="0.25">
      <c r="A34" s="1030"/>
      <c r="B34" s="7" t="s">
        <v>21</v>
      </c>
      <c r="C34" s="506"/>
      <c r="D34" s="121"/>
      <c r="E34" s="478"/>
      <c r="G34" s="834" t="s">
        <v>41</v>
      </c>
      <c r="H34" s="827">
        <f>D44/4</f>
        <v>1</v>
      </c>
      <c r="I34" s="827">
        <f>E44/4</f>
        <v>1</v>
      </c>
      <c r="J34" s="842">
        <v>0</v>
      </c>
    </row>
    <row r="35" spans="1:15" ht="17" thickBot="1" x14ac:dyDescent="0.25">
      <c r="A35" s="1031"/>
      <c r="B35" s="8" t="s">
        <v>13</v>
      </c>
      <c r="C35" s="528" t="s">
        <v>34</v>
      </c>
      <c r="D35" s="232" t="s">
        <v>33</v>
      </c>
      <c r="E35" s="479" t="s">
        <v>33</v>
      </c>
      <c r="G35" s="68"/>
      <c r="H35" s="760"/>
      <c r="I35" s="760"/>
      <c r="J35" s="760"/>
    </row>
    <row r="36" spans="1:15" ht="21" thickTop="1" thickBot="1" x14ac:dyDescent="0.25">
      <c r="A36" s="799"/>
      <c r="C36" s="513" t="s">
        <v>38</v>
      </c>
      <c r="D36" s="1135" t="s">
        <v>41</v>
      </c>
      <c r="E36" s="1136"/>
      <c r="G36" s="55"/>
      <c r="H36" s="839"/>
      <c r="I36" s="839"/>
      <c r="J36" s="839"/>
    </row>
    <row r="37" spans="1:15" x14ac:dyDescent="0.2">
      <c r="G37" s="55"/>
      <c r="H37" s="840"/>
      <c r="I37" s="840"/>
      <c r="J37" s="840"/>
    </row>
    <row r="38" spans="1:15" x14ac:dyDescent="0.2">
      <c r="B38" s="804" t="s">
        <v>215</v>
      </c>
      <c r="C38" s="811">
        <v>2</v>
      </c>
      <c r="D38" s="815">
        <v>15</v>
      </c>
      <c r="E38" s="815">
        <v>15</v>
      </c>
      <c r="G38" s="843"/>
      <c r="H38" s="823"/>
      <c r="I38" s="823"/>
      <c r="J38" s="823"/>
    </row>
    <row r="39" spans="1:15" x14ac:dyDescent="0.2">
      <c r="B39" s="804" t="s">
        <v>357</v>
      </c>
      <c r="C39" s="811">
        <v>0</v>
      </c>
      <c r="D39" s="815">
        <v>1</v>
      </c>
      <c r="E39" s="815">
        <v>1</v>
      </c>
      <c r="G39" s="55"/>
      <c r="H39" s="823"/>
      <c r="I39" s="823"/>
      <c r="J39" s="823"/>
    </row>
    <row r="40" spans="1:15" x14ac:dyDescent="0.2">
      <c r="B40" s="804" t="s">
        <v>5</v>
      </c>
      <c r="C40" s="811">
        <v>2</v>
      </c>
      <c r="D40" s="815">
        <v>5</v>
      </c>
      <c r="E40" s="815">
        <v>5</v>
      </c>
      <c r="G40" s="55"/>
      <c r="H40" s="823"/>
      <c r="I40" s="823"/>
      <c r="J40" s="823"/>
    </row>
    <row r="41" spans="1:15" x14ac:dyDescent="0.2">
      <c r="B41" s="804" t="s">
        <v>24</v>
      </c>
      <c r="C41" s="811">
        <v>0</v>
      </c>
      <c r="D41" s="815">
        <v>2</v>
      </c>
      <c r="E41" s="815">
        <v>2</v>
      </c>
      <c r="F41" s="17"/>
      <c r="G41" s="55"/>
      <c r="H41" s="823"/>
      <c r="I41" s="823"/>
      <c r="J41" s="823"/>
      <c r="N41" s="17"/>
      <c r="O41" s="17"/>
    </row>
    <row r="42" spans="1:15" x14ac:dyDescent="0.2">
      <c r="B42" s="804" t="s">
        <v>14</v>
      </c>
      <c r="C42" s="811">
        <v>0</v>
      </c>
      <c r="D42" s="815">
        <v>0</v>
      </c>
      <c r="E42" s="815">
        <v>0</v>
      </c>
      <c r="F42" s="17"/>
      <c r="G42" s="24"/>
      <c r="H42" s="760"/>
      <c r="I42" s="760"/>
      <c r="J42" s="760"/>
      <c r="N42" s="17"/>
      <c r="O42" s="17"/>
    </row>
    <row r="43" spans="1:15" x14ac:dyDescent="0.2">
      <c r="B43" s="804" t="s">
        <v>8</v>
      </c>
      <c r="C43" s="811">
        <v>0</v>
      </c>
      <c r="D43" s="815">
        <v>3</v>
      </c>
      <c r="E43" s="815">
        <v>3</v>
      </c>
      <c r="G43" s="24"/>
    </row>
    <row r="44" spans="1:15" x14ac:dyDescent="0.2">
      <c r="B44" s="961" t="s">
        <v>451</v>
      </c>
      <c r="C44" s="37">
        <v>0</v>
      </c>
      <c r="D44" s="37">
        <v>4</v>
      </c>
      <c r="E44" s="37">
        <v>4</v>
      </c>
      <c r="G44" s="24"/>
    </row>
    <row r="45" spans="1:15" x14ac:dyDescent="0.2">
      <c r="G45" s="24"/>
    </row>
    <row r="46" spans="1:15" x14ac:dyDescent="0.2">
      <c r="D46" s="22"/>
      <c r="E46" s="22"/>
      <c r="G46" s="24"/>
    </row>
    <row r="47" spans="1:15" x14ac:dyDescent="0.2">
      <c r="G47" s="24"/>
    </row>
    <row r="48" spans="1:15" x14ac:dyDescent="0.2">
      <c r="G48" s="24"/>
    </row>
    <row r="49" spans="7:7" x14ac:dyDescent="0.2">
      <c r="G49" s="24"/>
    </row>
    <row r="50" spans="7:7" x14ac:dyDescent="0.2">
      <c r="G50" s="24"/>
    </row>
    <row r="51" spans="7:7" x14ac:dyDescent="0.2">
      <c r="G51" s="24"/>
    </row>
    <row r="52" spans="7:7" x14ac:dyDescent="0.2">
      <c r="G52" s="24"/>
    </row>
    <row r="53" spans="7:7" x14ac:dyDescent="0.2">
      <c r="G53" s="24"/>
    </row>
    <row r="54" spans="7:7" x14ac:dyDescent="0.2">
      <c r="G54" s="24"/>
    </row>
    <row r="55" spans="7:7" x14ac:dyDescent="0.2">
      <c r="G55" s="24"/>
    </row>
    <row r="56" spans="7:7" x14ac:dyDescent="0.2">
      <c r="G56" s="24"/>
    </row>
    <row r="57" spans="7:7" x14ac:dyDescent="0.2">
      <c r="G57" s="24"/>
    </row>
    <row r="58" spans="7:7" x14ac:dyDescent="0.2">
      <c r="G58" s="24"/>
    </row>
    <row r="59" spans="7:7" x14ac:dyDescent="0.2">
      <c r="G59" s="24"/>
    </row>
    <row r="60" spans="7:7" x14ac:dyDescent="0.2">
      <c r="G60" s="24"/>
    </row>
    <row r="61" spans="7:7" x14ac:dyDescent="0.2">
      <c r="G61" s="24"/>
    </row>
    <row r="62" spans="7:7" x14ac:dyDescent="0.2">
      <c r="G62" s="24"/>
    </row>
    <row r="63" spans="7:7" x14ac:dyDescent="0.2">
      <c r="G63" s="24"/>
    </row>
    <row r="64" spans="7:7" x14ac:dyDescent="0.2">
      <c r="G64" s="24"/>
    </row>
    <row r="65" spans="7:7" x14ac:dyDescent="0.2">
      <c r="G65" s="24"/>
    </row>
    <row r="66" spans="7:7" x14ac:dyDescent="0.2">
      <c r="G66" s="24"/>
    </row>
    <row r="67" spans="7:7" x14ac:dyDescent="0.2">
      <c r="G67" s="24"/>
    </row>
    <row r="68" spans="7:7" x14ac:dyDescent="0.2">
      <c r="G68" s="24"/>
    </row>
    <row r="69" spans="7:7" x14ac:dyDescent="0.2">
      <c r="G69" s="24"/>
    </row>
    <row r="70" spans="7:7" x14ac:dyDescent="0.2">
      <c r="G70" s="24"/>
    </row>
    <row r="71" spans="7:7" x14ac:dyDescent="0.2">
      <c r="G71" s="24"/>
    </row>
    <row r="72" spans="7:7" x14ac:dyDescent="0.2">
      <c r="G72" s="24"/>
    </row>
    <row r="73" spans="7:7" x14ac:dyDescent="0.2">
      <c r="G73" s="24"/>
    </row>
    <row r="74" spans="7:7" x14ac:dyDescent="0.2">
      <c r="G74" s="24"/>
    </row>
  </sheetData>
  <mergeCells count="16">
    <mergeCell ref="A24:A28"/>
    <mergeCell ref="D1:E1"/>
    <mergeCell ref="D36:E36"/>
    <mergeCell ref="C3:C4"/>
    <mergeCell ref="D10:E12"/>
    <mergeCell ref="C29:C30"/>
    <mergeCell ref="A29:A30"/>
    <mergeCell ref="D29:E30"/>
    <mergeCell ref="A31:A35"/>
    <mergeCell ref="D16:E16"/>
    <mergeCell ref="C16:C17"/>
    <mergeCell ref="D3:E3"/>
    <mergeCell ref="D7:E7"/>
    <mergeCell ref="C10:C14"/>
    <mergeCell ref="A3:A9"/>
    <mergeCell ref="A10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74"/>
  <sheetViews>
    <sheetView zoomScaleNormal="100" workbookViewId="0">
      <selection activeCell="P4" sqref="P4:S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5" style="81" bestFit="1" customWidth="1"/>
    <col min="4" max="4" width="9.6640625" style="81" customWidth="1"/>
    <col min="5" max="5" width="9.83203125" style="81" bestFit="1" customWidth="1"/>
    <col min="6" max="6" width="9.6640625" style="81" bestFit="1" customWidth="1"/>
    <col min="7" max="7" width="9.6640625" style="81" customWidth="1"/>
    <col min="8" max="8" width="11.5" style="22" bestFit="1" customWidth="1"/>
    <col min="9" max="9" width="7.83203125" customWidth="1"/>
    <col min="10" max="10" width="5.33203125" style="803" bestFit="1" customWidth="1"/>
    <col min="11" max="14" width="5.1640625" style="22" bestFit="1" customWidth="1"/>
    <col min="16" max="17" width="4.6640625" bestFit="1" customWidth="1"/>
    <col min="18" max="18" width="6.33203125" bestFit="1" customWidth="1"/>
    <col min="19" max="19" width="8.33203125" bestFit="1" customWidth="1"/>
    <col min="20" max="20" width="5.83203125" bestFit="1" customWidth="1"/>
    <col min="21" max="21" width="8.33203125" customWidth="1"/>
    <col min="22" max="22" width="7.33203125" bestFit="1" customWidth="1"/>
    <col min="24" max="24" width="5.33203125" bestFit="1" customWidth="1"/>
    <col min="25" max="28" width="5.1640625" bestFit="1" customWidth="1"/>
    <col min="30" max="30" width="4.6640625" bestFit="1" customWidth="1"/>
    <col min="31" max="31" width="4.83203125" bestFit="1" customWidth="1"/>
    <col min="32" max="32" width="6.33203125" bestFit="1" customWidth="1"/>
    <col min="33" max="33" width="8.33203125" bestFit="1" customWidth="1"/>
  </cols>
  <sheetData>
    <row r="1" spans="1:33" ht="21" thickTop="1" thickBot="1" x14ac:dyDescent="0.25">
      <c r="C1" s="226" t="s">
        <v>38</v>
      </c>
      <c r="D1" s="1011" t="s">
        <v>41</v>
      </c>
      <c r="E1" s="1011"/>
      <c r="F1" s="1009" t="s">
        <v>42</v>
      </c>
      <c r="G1" s="1011"/>
      <c r="H1" s="1010"/>
      <c r="J1" s="830" t="s">
        <v>215</v>
      </c>
      <c r="K1" s="816" t="s">
        <v>335</v>
      </c>
      <c r="L1" s="816" t="s">
        <v>38</v>
      </c>
      <c r="M1" s="816" t="s">
        <v>41</v>
      </c>
      <c r="N1" s="810" t="s">
        <v>42</v>
      </c>
      <c r="P1" s="791" t="s">
        <v>443</v>
      </c>
      <c r="Q1" s="791" t="s">
        <v>442</v>
      </c>
      <c r="R1" s="791" t="s">
        <v>444</v>
      </c>
      <c r="S1" s="791" t="s">
        <v>445</v>
      </c>
      <c r="T1" s="791" t="s">
        <v>447</v>
      </c>
      <c r="U1" s="791" t="s">
        <v>448</v>
      </c>
      <c r="V1" s="791" t="s">
        <v>450</v>
      </c>
      <c r="X1" s="830" t="s">
        <v>215</v>
      </c>
      <c r="Y1" s="816" t="s">
        <v>335</v>
      </c>
      <c r="Z1" s="816" t="s">
        <v>38</v>
      </c>
      <c r="AA1" s="816" t="s">
        <v>41</v>
      </c>
      <c r="AB1" s="810" t="s">
        <v>42</v>
      </c>
      <c r="AD1" s="791" t="s">
        <v>443</v>
      </c>
      <c r="AE1" s="791" t="s">
        <v>442</v>
      </c>
      <c r="AF1" s="791" t="s">
        <v>444</v>
      </c>
      <c r="AG1" s="791" t="s">
        <v>445</v>
      </c>
    </row>
    <row r="2" spans="1:33" ht="17" thickBot="1" x14ac:dyDescent="0.25">
      <c r="C2" s="177" t="s">
        <v>130</v>
      </c>
      <c r="D2" s="25" t="s">
        <v>136</v>
      </c>
      <c r="E2" s="20" t="s">
        <v>137</v>
      </c>
      <c r="F2" s="115" t="s">
        <v>138</v>
      </c>
      <c r="G2" s="21" t="s">
        <v>139</v>
      </c>
      <c r="H2" s="127" t="s">
        <v>140</v>
      </c>
      <c r="J2" s="831" t="s">
        <v>335</v>
      </c>
      <c r="K2" s="820">
        <v>0</v>
      </c>
      <c r="L2" s="820"/>
      <c r="M2" s="820"/>
      <c r="N2" s="821"/>
      <c r="P2" s="907">
        <f>MIN(K3:K5,L4:L5,M5)</f>
        <v>5.4054054054054057E-2</v>
      </c>
      <c r="Q2" s="907">
        <f>MAX(K3:K5,L4:L5,M5)</f>
        <v>0.10810810810810811</v>
      </c>
      <c r="R2" s="907">
        <f>AVERAGE(K3:K5,L4:L5,M5)</f>
        <v>9.4594594594594614E-2</v>
      </c>
      <c r="S2" s="907">
        <f>MEDIAN(K3:K5,L4:L5,M5)</f>
        <v>0.10810810810810811</v>
      </c>
      <c r="T2" s="907">
        <f>MODE(K3:K5,L4:L5,M5)</f>
        <v>0.10810810810810811</v>
      </c>
      <c r="U2" s="907">
        <f>VAR(K3:K5,L4:L5,M5)</f>
        <v>5.1132213294375337E-4</v>
      </c>
      <c r="V2" s="907">
        <f>STDEV(K3:K5,L4:L5,M5)</f>
        <v>2.2612433149569584E-2</v>
      </c>
      <c r="X2" s="831" t="s">
        <v>335</v>
      </c>
      <c r="Y2" s="820">
        <v>0</v>
      </c>
      <c r="Z2" s="820"/>
      <c r="AA2" s="820"/>
      <c r="AB2" s="821"/>
      <c r="AD2" s="907">
        <f>MIN(Y3:Y5,Z4:Z5,AA5)</f>
        <v>5.5555555555555552E-2</v>
      </c>
      <c r="AE2" s="907">
        <f>MAX(Y3:Y5,Z4:Z5,AA5)</f>
        <v>0.1111111111111111</v>
      </c>
      <c r="AF2" s="907">
        <f>AVERAGE(Y3:Y5,Z4:Z5,AA5)</f>
        <v>9.722222222222221E-2</v>
      </c>
      <c r="AG2" s="907">
        <f>MEDIAN(Y3:Y5,Z4:Z5,AA5)</f>
        <v>0.1111111111111111</v>
      </c>
    </row>
    <row r="3" spans="1:33" x14ac:dyDescent="0.2">
      <c r="A3" s="1029" t="s">
        <v>357</v>
      </c>
      <c r="B3" s="4" t="s">
        <v>22</v>
      </c>
      <c r="C3" s="181" t="s">
        <v>34</v>
      </c>
      <c r="D3" s="1044" t="s">
        <v>34</v>
      </c>
      <c r="E3" s="1045"/>
      <c r="F3" s="1044" t="s">
        <v>34</v>
      </c>
      <c r="G3" s="1053"/>
      <c r="H3" s="1045"/>
      <c r="J3" s="832" t="s">
        <v>38</v>
      </c>
      <c r="K3" s="823">
        <f>C38/37</f>
        <v>8.1081081081081086E-2</v>
      </c>
      <c r="L3" s="823">
        <v>0</v>
      </c>
      <c r="M3" s="823"/>
      <c r="N3" s="824"/>
      <c r="P3" s="907">
        <f>MIN(K9:K11,L10:L11,M11)</f>
        <v>0</v>
      </c>
      <c r="Q3" s="907">
        <f>MAX(K9:K11,L10:L11,M11)</f>
        <v>0</v>
      </c>
      <c r="R3" s="907">
        <f>AVERAGE(K9:K11,L10:L11,M11)</f>
        <v>0</v>
      </c>
      <c r="S3" s="907">
        <f>MEDIAN(K9:K11,L10:L11,M11)</f>
        <v>0</v>
      </c>
      <c r="T3" s="907"/>
      <c r="U3" s="907"/>
      <c r="V3" s="907"/>
      <c r="X3" s="832" t="s">
        <v>38</v>
      </c>
      <c r="Y3" s="823">
        <f>C38/36</f>
        <v>8.3333333333333329E-2</v>
      </c>
      <c r="Z3" s="823">
        <v>0</v>
      </c>
      <c r="AA3" s="823"/>
      <c r="AB3" s="824"/>
      <c r="AD3" s="907"/>
      <c r="AE3" s="907"/>
      <c r="AF3" s="907"/>
      <c r="AG3" s="907"/>
    </row>
    <row r="4" spans="1:33" x14ac:dyDescent="0.2">
      <c r="A4" s="1030"/>
      <c r="B4" s="5" t="s">
        <v>0</v>
      </c>
      <c r="C4" s="178" t="s">
        <v>34</v>
      </c>
      <c r="D4" s="1046" t="s">
        <v>34</v>
      </c>
      <c r="E4" s="1047"/>
      <c r="F4" s="1046" t="s">
        <v>34</v>
      </c>
      <c r="G4" s="1051"/>
      <c r="H4" s="1047"/>
      <c r="J4" s="833" t="s">
        <v>41</v>
      </c>
      <c r="K4" s="823">
        <f>D38/37</f>
        <v>0.10810810810810811</v>
      </c>
      <c r="L4" s="823">
        <f>E38/37</f>
        <v>0.10810810810810811</v>
      </c>
      <c r="M4" s="823">
        <v>0</v>
      </c>
      <c r="N4" s="824"/>
      <c r="P4" s="907">
        <f>MIN(K15:K17,L16:L17,M17)</f>
        <v>0.15384615384615385</v>
      </c>
      <c r="Q4" s="907">
        <f>MAX(K15:K17,L16:L17,M17)</f>
        <v>0.15384615384615385</v>
      </c>
      <c r="R4" s="907">
        <f>AVERAGE(K15:K17,L16:L17,M17)</f>
        <v>0.15384615384615385</v>
      </c>
      <c r="S4" s="907">
        <f>MEDIAN(K15:K17,L16:L17,M17)</f>
        <v>0.15384615384615385</v>
      </c>
      <c r="T4" s="907"/>
      <c r="U4" s="907"/>
      <c r="V4" s="907"/>
      <c r="X4" s="833" t="s">
        <v>41</v>
      </c>
      <c r="Y4" s="823">
        <f>D38/36</f>
        <v>0.1111111111111111</v>
      </c>
      <c r="Z4" s="822">
        <f>E38/36</f>
        <v>0.1111111111111111</v>
      </c>
      <c r="AA4" s="823">
        <v>0</v>
      </c>
      <c r="AB4" s="824"/>
      <c r="AD4" s="907"/>
      <c r="AE4" s="907"/>
      <c r="AF4" s="907"/>
      <c r="AG4" s="907"/>
    </row>
    <row r="5" spans="1:33" ht="17" thickBot="1" x14ac:dyDescent="0.25">
      <c r="A5" s="1030"/>
      <c r="B5" s="5" t="s">
        <v>1</v>
      </c>
      <c r="C5" s="178"/>
      <c r="E5" s="91"/>
      <c r="F5" s="151"/>
      <c r="G5" s="101"/>
      <c r="H5" s="167"/>
      <c r="J5" s="834" t="s">
        <v>42</v>
      </c>
      <c r="K5" s="827">
        <f>F38/37</f>
        <v>0.10810810810810811</v>
      </c>
      <c r="L5" s="827">
        <f>G38/37</f>
        <v>0.10810810810810811</v>
      </c>
      <c r="M5" s="829">
        <f>H38/37</f>
        <v>5.4054054054054057E-2</v>
      </c>
      <c r="N5" s="828">
        <v>0</v>
      </c>
      <c r="P5" s="907">
        <f>MIN(K21:K23,L22:L23,M23)</f>
        <v>0</v>
      </c>
      <c r="Q5" s="907">
        <f>MAX(K21:K23,L22:L23,M23)</f>
        <v>0.2</v>
      </c>
      <c r="R5" s="907">
        <f>AVERAGE(K21:K23,L22:L23,M23)</f>
        <v>0.13333333333333333</v>
      </c>
      <c r="S5" s="907">
        <f>MEDIAN(K21:K23,L22:L23,M23)</f>
        <v>0.2</v>
      </c>
      <c r="T5" s="907"/>
      <c r="U5" s="907"/>
      <c r="V5" s="907"/>
      <c r="X5" s="834" t="s">
        <v>42</v>
      </c>
      <c r="Y5" s="827">
        <f>F38/36</f>
        <v>0.1111111111111111</v>
      </c>
      <c r="Z5" s="827">
        <f t="shared" ref="Z5:AA5" si="0">G38/36</f>
        <v>0.1111111111111111</v>
      </c>
      <c r="AA5" s="827">
        <f t="shared" si="0"/>
        <v>5.5555555555555552E-2</v>
      </c>
      <c r="AB5" s="828">
        <v>0</v>
      </c>
      <c r="AD5" s="907"/>
      <c r="AE5" s="907"/>
      <c r="AF5" s="907"/>
      <c r="AG5" s="907"/>
    </row>
    <row r="6" spans="1:33" ht="17" thickBot="1" x14ac:dyDescent="0.25">
      <c r="A6" s="1030"/>
      <c r="B6" s="5" t="s">
        <v>2</v>
      </c>
      <c r="C6" s="178"/>
      <c r="E6" s="91"/>
      <c r="F6" s="151"/>
      <c r="G6" s="101"/>
      <c r="H6" s="167"/>
      <c r="J6" s="55"/>
      <c r="K6" s="823"/>
      <c r="L6" s="823"/>
      <c r="M6" s="823"/>
      <c r="N6" s="822"/>
      <c r="P6" s="907">
        <f>MIN(K27:K29,L28:L29,M29)</f>
        <v>0</v>
      </c>
      <c r="Q6" s="907">
        <f>MAX(K27:K29,L28:L29,M29)</f>
        <v>0</v>
      </c>
      <c r="R6" s="907">
        <f>AVERAGE(K27:K29,L28:L29,M29)</f>
        <v>0</v>
      </c>
      <c r="S6" s="907">
        <f>MEDIAN(K27:K29,L28:L29,M29)</f>
        <v>0</v>
      </c>
      <c r="T6" s="907"/>
      <c r="U6" s="907"/>
      <c r="V6" s="907"/>
    </row>
    <row r="7" spans="1:33" ht="17" thickBot="1" x14ac:dyDescent="0.25">
      <c r="A7" s="1030"/>
      <c r="B7" s="5" t="s">
        <v>3</v>
      </c>
      <c r="C7" s="1043" t="s">
        <v>34</v>
      </c>
      <c r="D7" s="1046" t="s">
        <v>34</v>
      </c>
      <c r="E7" s="1047"/>
      <c r="F7" s="1046" t="s">
        <v>34</v>
      </c>
      <c r="G7" s="1051"/>
      <c r="H7" s="1047"/>
      <c r="J7" s="835" t="s">
        <v>339</v>
      </c>
      <c r="K7" s="816" t="s">
        <v>335</v>
      </c>
      <c r="L7" s="816" t="s">
        <v>38</v>
      </c>
      <c r="M7" s="816" t="s">
        <v>41</v>
      </c>
      <c r="N7" s="810" t="s">
        <v>42</v>
      </c>
      <c r="P7" s="907">
        <f>MIN(K33:K35,L34:L35,M35)</f>
        <v>0</v>
      </c>
      <c r="Q7" s="907">
        <f>MAX(K33:K35,L34:L35,M35)</f>
        <v>0.2</v>
      </c>
      <c r="R7" s="907">
        <f>AVERAGE(K33:K35,L34:L35,M35)</f>
        <v>0.16666666666666666</v>
      </c>
      <c r="S7" s="907">
        <f>MEDIAN(K33:K35,L34:L35,M35)</f>
        <v>0.2</v>
      </c>
      <c r="T7" s="907"/>
      <c r="U7" s="907"/>
      <c r="V7" s="907"/>
    </row>
    <row r="8" spans="1:33" x14ac:dyDescent="0.2">
      <c r="A8" s="1030"/>
      <c r="B8" s="6" t="s">
        <v>4</v>
      </c>
      <c r="C8" s="1043"/>
      <c r="D8" s="1046"/>
      <c r="E8" s="1047"/>
      <c r="F8" s="1046"/>
      <c r="G8" s="1051"/>
      <c r="H8" s="1047"/>
      <c r="J8" s="831" t="s">
        <v>335</v>
      </c>
      <c r="K8" s="820">
        <v>0</v>
      </c>
      <c r="L8" s="820"/>
      <c r="M8" s="820"/>
      <c r="N8" s="821"/>
      <c r="P8" s="907">
        <f>MIN(K39:K41,L40:L41,M41)</f>
        <v>0</v>
      </c>
      <c r="Q8" s="907">
        <f>MAX(K39:K41,L40:L41,M41)</f>
        <v>0</v>
      </c>
      <c r="R8" s="907">
        <f>AVERAGE(K39:K41,L40:L41,M41)</f>
        <v>0</v>
      </c>
      <c r="S8" s="907">
        <f>MEDIAN(K39:K41,L40:L41,M41)</f>
        <v>0</v>
      </c>
      <c r="T8" s="907"/>
      <c r="U8" s="907"/>
      <c r="V8" s="907"/>
    </row>
    <row r="9" spans="1:33" ht="17" thickBot="1" x14ac:dyDescent="0.25">
      <c r="A9" s="1031"/>
      <c r="B9" s="505" t="s">
        <v>123</v>
      </c>
      <c r="C9" s="1048"/>
      <c r="D9" s="1059"/>
      <c r="E9" s="1055"/>
      <c r="F9" s="1059"/>
      <c r="G9" s="1060"/>
      <c r="H9" s="1055"/>
      <c r="J9" s="832" t="s">
        <v>38</v>
      </c>
      <c r="K9" s="823">
        <f>C39/10</f>
        <v>0</v>
      </c>
      <c r="L9" s="823">
        <v>0</v>
      </c>
      <c r="M9" s="823"/>
      <c r="N9" s="824"/>
    </row>
    <row r="10" spans="1:33" x14ac:dyDescent="0.2">
      <c r="A10" s="1029" t="s">
        <v>5</v>
      </c>
      <c r="B10" s="732" t="s">
        <v>6</v>
      </c>
      <c r="C10" s="178" t="s">
        <v>34</v>
      </c>
      <c r="D10" s="1044" t="s">
        <v>34</v>
      </c>
      <c r="E10" s="1045"/>
      <c r="F10" s="1044" t="s">
        <v>34</v>
      </c>
      <c r="G10" s="1053"/>
      <c r="H10" s="1045"/>
      <c r="J10" s="833" t="s">
        <v>41</v>
      </c>
      <c r="K10" s="823">
        <f>D39/10</f>
        <v>0</v>
      </c>
      <c r="L10" s="823">
        <f>E39/10</f>
        <v>0</v>
      </c>
      <c r="M10" s="823">
        <v>0</v>
      </c>
      <c r="N10" s="824"/>
    </row>
    <row r="11" spans="1:33" ht="17" thickBot="1" x14ac:dyDescent="0.25">
      <c r="A11" s="1030"/>
      <c r="B11" s="733" t="s">
        <v>7</v>
      </c>
      <c r="C11" s="194"/>
      <c r="D11" s="190"/>
      <c r="E11" s="215"/>
      <c r="F11" s="190"/>
      <c r="G11" s="210"/>
      <c r="H11" s="195"/>
      <c r="J11" s="834" t="s">
        <v>42</v>
      </c>
      <c r="K11" s="827">
        <f>F39/10</f>
        <v>0</v>
      </c>
      <c r="L11" s="827">
        <f>G39/10</f>
        <v>0</v>
      </c>
      <c r="M11" s="827">
        <f>H39/10</f>
        <v>0</v>
      </c>
      <c r="N11" s="828">
        <v>0</v>
      </c>
    </row>
    <row r="12" spans="1:33" ht="17" thickBot="1" x14ac:dyDescent="0.25">
      <c r="A12" s="1030"/>
      <c r="B12" s="733" t="s">
        <v>16</v>
      </c>
      <c r="C12" s="194"/>
      <c r="D12" s="190"/>
      <c r="E12" s="215"/>
      <c r="F12" s="190"/>
      <c r="G12" s="210"/>
      <c r="H12" s="195"/>
      <c r="J12" s="55"/>
      <c r="K12" s="823"/>
      <c r="L12" s="823"/>
      <c r="M12" s="823"/>
      <c r="N12" s="822"/>
    </row>
    <row r="13" spans="1:33" ht="17" thickBot="1" x14ac:dyDescent="0.25">
      <c r="A13" s="1030"/>
      <c r="B13" s="733" t="s">
        <v>26</v>
      </c>
      <c r="C13" s="194"/>
      <c r="D13" s="190"/>
      <c r="E13" s="215"/>
      <c r="F13" s="190"/>
      <c r="G13" s="210"/>
      <c r="H13" s="195"/>
      <c r="J13" s="835" t="s">
        <v>337</v>
      </c>
      <c r="K13" s="816" t="s">
        <v>335</v>
      </c>
      <c r="L13" s="816" t="s">
        <v>38</v>
      </c>
      <c r="M13" s="816" t="s">
        <v>41</v>
      </c>
      <c r="N13" s="810" t="s">
        <v>42</v>
      </c>
    </row>
    <row r="14" spans="1:33" x14ac:dyDescent="0.2">
      <c r="A14" s="1030"/>
      <c r="B14" s="733" t="s">
        <v>316</v>
      </c>
      <c r="C14" s="656"/>
      <c r="D14" s="654"/>
      <c r="E14" s="660"/>
      <c r="F14" s="654"/>
      <c r="G14" s="661"/>
      <c r="H14" s="657"/>
      <c r="J14" s="831" t="s">
        <v>335</v>
      </c>
      <c r="K14" s="820">
        <v>0</v>
      </c>
      <c r="L14" s="820"/>
      <c r="M14" s="820"/>
      <c r="N14" s="821"/>
    </row>
    <row r="15" spans="1:33" x14ac:dyDescent="0.2">
      <c r="A15" s="1030"/>
      <c r="B15" s="733" t="s">
        <v>17</v>
      </c>
      <c r="C15" s="194"/>
      <c r="D15" s="190"/>
      <c r="E15" s="215"/>
      <c r="F15" s="190"/>
      <c r="G15" s="210"/>
      <c r="H15" s="195"/>
      <c r="J15" s="832" t="s">
        <v>38</v>
      </c>
      <c r="K15" s="823">
        <f>C40/13</f>
        <v>0.15384615384615385</v>
      </c>
      <c r="L15" s="823">
        <v>0</v>
      </c>
      <c r="M15" s="823"/>
      <c r="N15" s="824"/>
    </row>
    <row r="16" spans="1:33" x14ac:dyDescent="0.2">
      <c r="A16" s="1030"/>
      <c r="B16" s="733" t="s">
        <v>253</v>
      </c>
      <c r="C16" s="194"/>
      <c r="D16" s="190"/>
      <c r="E16" s="215"/>
      <c r="F16" s="190"/>
      <c r="G16" s="210"/>
      <c r="H16" s="195"/>
      <c r="J16" s="833" t="s">
        <v>41</v>
      </c>
      <c r="K16" s="823">
        <f>D40/13</f>
        <v>0.15384615384615385</v>
      </c>
      <c r="L16" s="823">
        <f>E40/13</f>
        <v>0.15384615384615385</v>
      </c>
      <c r="M16" s="823">
        <v>0</v>
      </c>
      <c r="N16" s="824"/>
    </row>
    <row r="17" spans="1:14" ht="17" thickBot="1" x14ac:dyDescent="0.25">
      <c r="A17" s="1030"/>
      <c r="B17" s="733" t="s">
        <v>254</v>
      </c>
      <c r="C17" s="399"/>
      <c r="D17" s="402"/>
      <c r="E17" s="404"/>
      <c r="F17" s="392"/>
      <c r="G17" s="408"/>
      <c r="H17" s="400"/>
      <c r="J17" s="834" t="s">
        <v>42</v>
      </c>
      <c r="K17" s="827">
        <f>F40/13</f>
        <v>0.15384615384615385</v>
      </c>
      <c r="L17" s="827">
        <f>G40/13</f>
        <v>0.15384615384615385</v>
      </c>
      <c r="M17" s="827">
        <f>H40/13</f>
        <v>0.15384615384615385</v>
      </c>
      <c r="N17" s="828">
        <v>0</v>
      </c>
    </row>
    <row r="18" spans="1:14" ht="17" thickBot="1" x14ac:dyDescent="0.25">
      <c r="A18" s="1030"/>
      <c r="B18" s="733" t="s">
        <v>98</v>
      </c>
      <c r="C18" s="1043" t="s">
        <v>34</v>
      </c>
      <c r="D18" s="1046" t="s">
        <v>34</v>
      </c>
      <c r="E18" s="1047"/>
      <c r="F18" s="1046" t="s">
        <v>34</v>
      </c>
      <c r="G18" s="1051"/>
      <c r="H18" s="1047"/>
      <c r="J18" s="55"/>
      <c r="K18" s="823"/>
      <c r="L18" s="823"/>
      <c r="M18" s="823"/>
      <c r="N18" s="822"/>
    </row>
    <row r="19" spans="1:14" ht="17" thickBot="1" x14ac:dyDescent="0.25">
      <c r="A19" s="1030"/>
      <c r="B19" s="733" t="s">
        <v>99</v>
      </c>
      <c r="C19" s="1043"/>
      <c r="D19" s="1046"/>
      <c r="E19" s="1047"/>
      <c r="F19" s="1046"/>
      <c r="G19" s="1051"/>
      <c r="H19" s="1047"/>
      <c r="J19" s="830" t="s">
        <v>336</v>
      </c>
      <c r="K19" s="816" t="s">
        <v>335</v>
      </c>
      <c r="L19" s="816" t="s">
        <v>38</v>
      </c>
      <c r="M19" s="816" t="s">
        <v>41</v>
      </c>
      <c r="N19" s="810" t="s">
        <v>42</v>
      </c>
    </row>
    <row r="20" spans="1:14" ht="17" thickBot="1" x14ac:dyDescent="0.25">
      <c r="A20" s="1030"/>
      <c r="B20" s="734" t="s">
        <v>23</v>
      </c>
      <c r="C20" s="1048"/>
      <c r="D20" s="1059"/>
      <c r="E20" s="1055"/>
      <c r="F20" s="1059"/>
      <c r="G20" s="1060"/>
      <c r="H20" s="1055"/>
      <c r="J20" s="831" t="s">
        <v>335</v>
      </c>
      <c r="K20" s="820">
        <v>0</v>
      </c>
      <c r="L20" s="820"/>
      <c r="M20" s="820"/>
      <c r="N20" s="821"/>
    </row>
    <row r="21" spans="1:14" x14ac:dyDescent="0.2">
      <c r="A21" s="1030"/>
      <c r="B21" s="732" t="s">
        <v>10</v>
      </c>
      <c r="C21" s="194" t="s">
        <v>34</v>
      </c>
      <c r="D21" s="1044" t="s">
        <v>34</v>
      </c>
      <c r="E21" s="1045"/>
      <c r="F21" s="1044" t="s">
        <v>34</v>
      </c>
      <c r="G21" s="1053"/>
      <c r="H21" s="1045"/>
      <c r="J21" s="832" t="s">
        <v>38</v>
      </c>
      <c r="K21" s="822">
        <f>C41/5</f>
        <v>0</v>
      </c>
      <c r="L21" s="823">
        <v>0</v>
      </c>
      <c r="M21" s="823"/>
      <c r="N21" s="824"/>
    </row>
    <row r="22" spans="1:14" x14ac:dyDescent="0.2">
      <c r="A22" s="1030"/>
      <c r="B22" s="736" t="s">
        <v>11</v>
      </c>
      <c r="C22" s="194"/>
      <c r="D22" s="168"/>
      <c r="E22" s="235"/>
      <c r="F22" s="168"/>
      <c r="G22" s="10"/>
      <c r="H22" s="214"/>
      <c r="J22" s="833" t="s">
        <v>41</v>
      </c>
      <c r="K22" s="823">
        <f>D41/5</f>
        <v>0.2</v>
      </c>
      <c r="L22" s="823">
        <f>E41/5</f>
        <v>0.2</v>
      </c>
      <c r="M22" s="823">
        <v>0</v>
      </c>
      <c r="N22" s="824"/>
    </row>
    <row r="23" spans="1:14" ht="16" customHeight="1" thickBot="1" x14ac:dyDescent="0.25">
      <c r="A23" s="1031"/>
      <c r="B23" s="734" t="s">
        <v>18</v>
      </c>
      <c r="C23" s="179"/>
      <c r="D23" s="85"/>
      <c r="E23" s="88"/>
      <c r="F23" s="135"/>
      <c r="G23" s="98"/>
      <c r="H23" s="186"/>
      <c r="J23" s="834" t="s">
        <v>42</v>
      </c>
      <c r="K23" s="827">
        <f>F41/5</f>
        <v>0.2</v>
      </c>
      <c r="L23" s="827">
        <f>G41/5</f>
        <v>0.2</v>
      </c>
      <c r="M23" s="829">
        <f>H41/5</f>
        <v>0</v>
      </c>
      <c r="N23" s="828">
        <v>0</v>
      </c>
    </row>
    <row r="24" spans="1:14" ht="17" thickBot="1" x14ac:dyDescent="0.25">
      <c r="A24" s="1032" t="s">
        <v>24</v>
      </c>
      <c r="B24" s="4" t="s">
        <v>100</v>
      </c>
      <c r="C24" s="1042" t="s">
        <v>34</v>
      </c>
      <c r="D24" s="1044" t="s">
        <v>34</v>
      </c>
      <c r="E24" s="1045"/>
      <c r="F24" s="1062" t="s">
        <v>34</v>
      </c>
      <c r="G24" s="1063"/>
      <c r="H24" s="1064"/>
      <c r="J24" s="55"/>
      <c r="K24" s="823"/>
      <c r="L24" s="823"/>
      <c r="M24" s="823"/>
      <c r="N24" s="822"/>
    </row>
    <row r="25" spans="1:14" ht="17" thickBot="1" x14ac:dyDescent="0.25">
      <c r="A25" s="1034"/>
      <c r="B25" s="7" t="s">
        <v>27</v>
      </c>
      <c r="C25" s="1043"/>
      <c r="D25" s="1046" t="s">
        <v>34</v>
      </c>
      <c r="E25" s="1047"/>
      <c r="F25" s="1046" t="s">
        <v>34</v>
      </c>
      <c r="G25" s="1051"/>
      <c r="H25" s="1047"/>
      <c r="I25" s="3"/>
      <c r="J25" s="835" t="s">
        <v>334</v>
      </c>
      <c r="K25" s="844" t="s">
        <v>335</v>
      </c>
      <c r="L25" s="844" t="s">
        <v>38</v>
      </c>
      <c r="M25" s="844" t="s">
        <v>41</v>
      </c>
      <c r="N25" s="813" t="s">
        <v>42</v>
      </c>
    </row>
    <row r="26" spans="1:14" ht="17" thickBot="1" x14ac:dyDescent="0.25">
      <c r="A26" s="1034"/>
      <c r="B26" s="794" t="s">
        <v>101</v>
      </c>
      <c r="C26" s="1043"/>
      <c r="D26" s="1059" t="s">
        <v>34</v>
      </c>
      <c r="E26" s="1055"/>
      <c r="F26" s="1017" t="s">
        <v>34</v>
      </c>
      <c r="G26" s="1019"/>
      <c r="H26" s="1018"/>
      <c r="J26" s="835" t="s">
        <v>335</v>
      </c>
      <c r="K26" s="820">
        <v>0</v>
      </c>
      <c r="L26" s="820"/>
      <c r="M26" s="820"/>
      <c r="N26" s="821"/>
    </row>
    <row r="27" spans="1:14" ht="17" thickBot="1" x14ac:dyDescent="0.25">
      <c r="A27" s="1034"/>
      <c r="B27" s="795" t="s">
        <v>12</v>
      </c>
      <c r="C27" s="1048"/>
      <c r="D27" s="228" t="s">
        <v>32</v>
      </c>
      <c r="E27" s="74" t="s">
        <v>32</v>
      </c>
      <c r="F27" s="221" t="s">
        <v>32</v>
      </c>
      <c r="G27" s="75" t="s">
        <v>32</v>
      </c>
      <c r="H27" s="166" t="s">
        <v>34</v>
      </c>
      <c r="J27" s="845" t="s">
        <v>38</v>
      </c>
      <c r="K27" s="823">
        <f>C42/2</f>
        <v>0</v>
      </c>
      <c r="L27" s="823">
        <v>0</v>
      </c>
      <c r="M27" s="823"/>
      <c r="N27" s="824"/>
    </row>
    <row r="28" spans="1:14" ht="17" thickBot="1" x14ac:dyDescent="0.25">
      <c r="A28" s="1034"/>
      <c r="B28" s="800" t="s">
        <v>25</v>
      </c>
      <c r="C28" s="219"/>
      <c r="D28" s="184"/>
      <c r="E28" s="89"/>
      <c r="F28" s="149"/>
      <c r="G28" s="49"/>
      <c r="H28" s="166"/>
      <c r="J28" s="846" t="s">
        <v>41</v>
      </c>
      <c r="K28" s="823">
        <f>D42/2</f>
        <v>0</v>
      </c>
      <c r="L28" s="823">
        <f>E42/2</f>
        <v>0</v>
      </c>
      <c r="M28" s="823">
        <v>0</v>
      </c>
      <c r="N28" s="824"/>
    </row>
    <row r="29" spans="1:14" ht="17" thickBot="1" x14ac:dyDescent="0.25">
      <c r="A29" s="1032" t="s">
        <v>14</v>
      </c>
      <c r="B29" s="800" t="s">
        <v>14</v>
      </c>
      <c r="C29" s="178" t="s">
        <v>34</v>
      </c>
      <c r="D29" s="1046" t="s">
        <v>34</v>
      </c>
      <c r="E29" s="1047"/>
      <c r="F29" s="1015" t="s">
        <v>34</v>
      </c>
      <c r="G29" s="1061"/>
      <c r="H29" s="1016"/>
      <c r="J29" s="847" t="s">
        <v>42</v>
      </c>
      <c r="K29" s="827">
        <f>F42/2</f>
        <v>0</v>
      </c>
      <c r="L29" s="827">
        <f>G42/2</f>
        <v>0</v>
      </c>
      <c r="M29" s="827">
        <f>H42/2</f>
        <v>0</v>
      </c>
      <c r="N29" s="842">
        <v>0</v>
      </c>
    </row>
    <row r="30" spans="1:14" ht="17" thickBot="1" x14ac:dyDescent="0.25">
      <c r="A30" s="1033"/>
      <c r="B30" s="8" t="s">
        <v>15</v>
      </c>
      <c r="C30" s="178"/>
      <c r="E30" s="91"/>
      <c r="F30" s="151"/>
      <c r="G30" s="101"/>
      <c r="H30" s="167"/>
      <c r="J30" s="55"/>
      <c r="K30" s="823"/>
      <c r="L30" s="823"/>
      <c r="M30" s="823"/>
      <c r="N30" s="822"/>
    </row>
    <row r="31" spans="1:14" ht="17" thickBot="1" x14ac:dyDescent="0.25">
      <c r="A31" s="1029" t="s">
        <v>8</v>
      </c>
      <c r="B31" s="735" t="s">
        <v>9</v>
      </c>
      <c r="C31" s="181" t="s">
        <v>33</v>
      </c>
      <c r="D31" s="83" t="s">
        <v>32</v>
      </c>
      <c r="E31" s="87" t="s">
        <v>32</v>
      </c>
      <c r="F31" s="153" t="s">
        <v>32</v>
      </c>
      <c r="G31" s="84" t="s">
        <v>32</v>
      </c>
      <c r="H31" s="182" t="s">
        <v>34</v>
      </c>
      <c r="J31" s="830" t="s">
        <v>338</v>
      </c>
      <c r="K31" s="816" t="s">
        <v>335</v>
      </c>
      <c r="L31" s="816" t="s">
        <v>38</v>
      </c>
      <c r="M31" s="816" t="s">
        <v>41</v>
      </c>
      <c r="N31" s="810" t="s">
        <v>42</v>
      </c>
    </row>
    <row r="32" spans="1:14" x14ac:dyDescent="0.2">
      <c r="A32" s="1030"/>
      <c r="B32" s="731" t="s">
        <v>19</v>
      </c>
      <c r="C32" s="178" t="s">
        <v>34</v>
      </c>
      <c r="D32" s="1046" t="s">
        <v>34</v>
      </c>
      <c r="E32" s="1047"/>
      <c r="F32" s="1046" t="s">
        <v>34</v>
      </c>
      <c r="G32" s="1051"/>
      <c r="H32" s="1047"/>
      <c r="I32" s="3"/>
      <c r="J32" s="831" t="s">
        <v>335</v>
      </c>
      <c r="K32" s="820">
        <v>0</v>
      </c>
      <c r="L32" s="820"/>
      <c r="M32" s="820"/>
      <c r="N32" s="821"/>
    </row>
    <row r="33" spans="1:25" x14ac:dyDescent="0.2">
      <c r="A33" s="1030"/>
      <c r="B33" s="47" t="s">
        <v>20</v>
      </c>
      <c r="C33" s="178"/>
      <c r="E33" s="80"/>
      <c r="F33" s="118"/>
      <c r="G33" s="82"/>
      <c r="H33" s="174"/>
      <c r="J33" s="832" t="s">
        <v>38</v>
      </c>
      <c r="K33" s="823">
        <f>C43/5</f>
        <v>0.2</v>
      </c>
      <c r="L33" s="823">
        <v>0</v>
      </c>
      <c r="M33" s="823"/>
      <c r="N33" s="824"/>
    </row>
    <row r="34" spans="1:25" x14ac:dyDescent="0.2">
      <c r="A34" s="1030"/>
      <c r="B34" s="7" t="s">
        <v>21</v>
      </c>
      <c r="C34" s="178"/>
      <c r="E34" s="80"/>
      <c r="F34" s="118"/>
      <c r="G34" s="82"/>
      <c r="H34" s="174"/>
      <c r="J34" s="833" t="s">
        <v>41</v>
      </c>
      <c r="K34" s="823">
        <f>D43/5</f>
        <v>0.2</v>
      </c>
      <c r="L34" s="823">
        <f>E43/5</f>
        <v>0.2</v>
      </c>
      <c r="M34" s="823">
        <v>0</v>
      </c>
      <c r="N34" s="824"/>
    </row>
    <row r="35" spans="1:25" ht="17" thickBot="1" x14ac:dyDescent="0.25">
      <c r="A35" s="1031"/>
      <c r="B35" s="8" t="s">
        <v>13</v>
      </c>
      <c r="C35" s="179"/>
      <c r="D35" s="85"/>
      <c r="E35" s="94"/>
      <c r="F35" s="160"/>
      <c r="G35" s="95"/>
      <c r="H35" s="129"/>
      <c r="J35" s="834" t="s">
        <v>42</v>
      </c>
      <c r="K35" s="827">
        <f>F43/5</f>
        <v>0.2</v>
      </c>
      <c r="L35" s="827">
        <f>G43/5</f>
        <v>0.2</v>
      </c>
      <c r="M35" s="829">
        <f>H43/5</f>
        <v>0</v>
      </c>
      <c r="N35" s="828">
        <v>0</v>
      </c>
    </row>
    <row r="36" spans="1:25" ht="21" thickTop="1" thickBot="1" x14ac:dyDescent="0.25">
      <c r="A36" s="799"/>
      <c r="C36" s="227" t="s">
        <v>36</v>
      </c>
      <c r="D36" s="1056" t="s">
        <v>37</v>
      </c>
      <c r="E36" s="1056"/>
      <c r="F36" s="1057" t="s">
        <v>128</v>
      </c>
      <c r="G36" s="1056"/>
      <c r="H36" s="1058"/>
      <c r="O36" s="11"/>
      <c r="W36" s="11"/>
      <c r="X36" s="11"/>
      <c r="Y36" s="11"/>
    </row>
    <row r="37" spans="1:25" ht="17" thickBot="1" x14ac:dyDescent="0.25">
      <c r="J37" s="835" t="s">
        <v>342</v>
      </c>
      <c r="K37" s="816" t="s">
        <v>335</v>
      </c>
      <c r="L37" s="816" t="s">
        <v>38</v>
      </c>
      <c r="M37" s="816" t="s">
        <v>41</v>
      </c>
      <c r="N37" s="810" t="s">
        <v>42</v>
      </c>
      <c r="O37" s="11"/>
      <c r="W37" s="11"/>
      <c r="X37" s="11"/>
      <c r="Y37" s="11"/>
    </row>
    <row r="38" spans="1:25" x14ac:dyDescent="0.2">
      <c r="B38" s="804" t="s">
        <v>215</v>
      </c>
      <c r="C38" s="807">
        <v>3</v>
      </c>
      <c r="D38" s="807">
        <v>4</v>
      </c>
      <c r="E38" s="807">
        <v>4</v>
      </c>
      <c r="F38" s="807">
        <v>4</v>
      </c>
      <c r="G38" s="807">
        <v>4</v>
      </c>
      <c r="H38" s="811">
        <v>2</v>
      </c>
      <c r="J38" s="831" t="s">
        <v>335</v>
      </c>
      <c r="K38" s="820">
        <v>0</v>
      </c>
      <c r="L38" s="820"/>
      <c r="M38" s="820"/>
      <c r="N38" s="821"/>
      <c r="O38" s="11"/>
      <c r="W38" s="11"/>
      <c r="X38" s="11"/>
      <c r="Y38" s="11"/>
    </row>
    <row r="39" spans="1:25" x14ac:dyDescent="0.2">
      <c r="B39" s="804" t="s">
        <v>357</v>
      </c>
      <c r="C39" s="807">
        <v>0</v>
      </c>
      <c r="D39" s="807">
        <v>0</v>
      </c>
      <c r="E39" s="807">
        <v>0</v>
      </c>
      <c r="F39" s="807">
        <v>0</v>
      </c>
      <c r="G39" s="807">
        <v>0</v>
      </c>
      <c r="H39" s="811">
        <v>0</v>
      </c>
      <c r="J39" s="832" t="s">
        <v>38</v>
      </c>
      <c r="K39" s="823">
        <f>C44/4</f>
        <v>0</v>
      </c>
      <c r="L39" s="823">
        <v>0</v>
      </c>
      <c r="M39" s="823"/>
      <c r="N39" s="824"/>
      <c r="O39" s="11"/>
      <c r="W39" s="11"/>
      <c r="X39" s="11"/>
      <c r="Y39" s="11"/>
    </row>
    <row r="40" spans="1:25" x14ac:dyDescent="0.2">
      <c r="B40" s="804" t="s">
        <v>5</v>
      </c>
      <c r="C40" s="807">
        <v>2</v>
      </c>
      <c r="D40" s="807">
        <v>2</v>
      </c>
      <c r="E40" s="807">
        <v>2</v>
      </c>
      <c r="F40" s="807">
        <v>2</v>
      </c>
      <c r="G40" s="807">
        <v>2</v>
      </c>
      <c r="H40" s="811">
        <v>2</v>
      </c>
      <c r="J40" s="833" t="s">
        <v>41</v>
      </c>
      <c r="K40" s="823">
        <f>D44/4</f>
        <v>0</v>
      </c>
      <c r="L40" s="823">
        <f>E44/4</f>
        <v>0</v>
      </c>
      <c r="M40" s="823">
        <v>0</v>
      </c>
      <c r="N40" s="824"/>
      <c r="O40" s="11"/>
      <c r="W40" s="11"/>
      <c r="X40" s="11"/>
      <c r="Y40" s="11"/>
    </row>
    <row r="41" spans="1:25" s="17" customFormat="1" ht="17" thickBot="1" x14ac:dyDescent="0.25">
      <c r="A41" s="791"/>
      <c r="B41" s="804" t="s">
        <v>24</v>
      </c>
      <c r="C41" s="812">
        <v>0</v>
      </c>
      <c r="D41" s="812">
        <v>1</v>
      </c>
      <c r="E41" s="812">
        <v>1</v>
      </c>
      <c r="F41" s="812">
        <v>1</v>
      </c>
      <c r="G41" s="812">
        <v>1</v>
      </c>
      <c r="H41" s="812">
        <v>0</v>
      </c>
      <c r="I41"/>
      <c r="J41" s="834" t="s">
        <v>42</v>
      </c>
      <c r="K41" s="827">
        <f>F44/4</f>
        <v>0</v>
      </c>
      <c r="L41" s="827">
        <f>G44/4</f>
        <v>0</v>
      </c>
      <c r="M41" s="827">
        <f>H44/4</f>
        <v>0</v>
      </c>
      <c r="N41" s="828">
        <v>0</v>
      </c>
      <c r="P41"/>
      <c r="Q41"/>
      <c r="R41"/>
      <c r="S41"/>
      <c r="T41"/>
      <c r="U41"/>
      <c r="V41"/>
    </row>
    <row r="42" spans="1:25" s="17" customFormat="1" x14ac:dyDescent="0.2">
      <c r="A42" s="791"/>
      <c r="B42" s="804" t="s">
        <v>14</v>
      </c>
      <c r="C42" s="809">
        <v>0</v>
      </c>
      <c r="D42" s="809">
        <v>0</v>
      </c>
      <c r="E42" s="809">
        <v>0</v>
      </c>
      <c r="F42" s="809">
        <v>0</v>
      </c>
      <c r="G42" s="809">
        <v>0</v>
      </c>
      <c r="H42" s="808">
        <v>0</v>
      </c>
      <c r="I42"/>
      <c r="J42" s="24"/>
      <c r="K42" s="760"/>
      <c r="L42" s="760"/>
      <c r="M42" s="760"/>
      <c r="N42" s="760"/>
      <c r="P42"/>
      <c r="Q42"/>
      <c r="R42"/>
      <c r="S42"/>
      <c r="T42"/>
      <c r="U42"/>
      <c r="V42"/>
    </row>
    <row r="43" spans="1:25" x14ac:dyDescent="0.2">
      <c r="B43" s="804" t="s">
        <v>8</v>
      </c>
      <c r="C43" s="807">
        <v>1</v>
      </c>
      <c r="D43" s="807">
        <v>1</v>
      </c>
      <c r="E43" s="807">
        <v>1</v>
      </c>
      <c r="F43" s="807">
        <v>1</v>
      </c>
      <c r="G43" s="807">
        <v>1</v>
      </c>
      <c r="H43" s="811">
        <v>0</v>
      </c>
      <c r="J43" s="24"/>
      <c r="K43" s="760"/>
      <c r="L43" s="760"/>
      <c r="M43" s="760"/>
      <c r="N43" s="760"/>
    </row>
    <row r="44" spans="1:25" x14ac:dyDescent="0.2">
      <c r="B44" s="961" t="s">
        <v>451</v>
      </c>
      <c r="C44" s="37">
        <v>0</v>
      </c>
      <c r="D44" s="37">
        <v>0</v>
      </c>
      <c r="E44" s="37">
        <v>0</v>
      </c>
      <c r="F44" s="81">
        <v>0</v>
      </c>
      <c r="G44" s="81">
        <v>0</v>
      </c>
      <c r="H44" s="22">
        <v>0</v>
      </c>
      <c r="J44" s="24"/>
    </row>
    <row r="45" spans="1:25" x14ac:dyDescent="0.2">
      <c r="J45" s="24"/>
    </row>
    <row r="46" spans="1:25" x14ac:dyDescent="0.2">
      <c r="C46" s="931"/>
      <c r="D46" s="931"/>
      <c r="E46" s="931"/>
      <c r="F46" s="931"/>
      <c r="G46" s="931"/>
      <c r="H46" s="931"/>
      <c r="J46" s="24"/>
    </row>
    <row r="47" spans="1:25" x14ac:dyDescent="0.2">
      <c r="J47" s="24"/>
    </row>
    <row r="48" spans="1:25" x14ac:dyDescent="0.2">
      <c r="J48" s="24"/>
    </row>
    <row r="49" spans="10:10" x14ac:dyDescent="0.2">
      <c r="J49" s="24"/>
    </row>
    <row r="50" spans="10:10" x14ac:dyDescent="0.2">
      <c r="J50" s="24"/>
    </row>
    <row r="51" spans="10:10" x14ac:dyDescent="0.2">
      <c r="J51" s="24"/>
    </row>
    <row r="52" spans="10:10" x14ac:dyDescent="0.2">
      <c r="J52" s="24"/>
    </row>
    <row r="53" spans="10:10" x14ac:dyDescent="0.2">
      <c r="J53" s="24"/>
    </row>
    <row r="54" spans="10:10" x14ac:dyDescent="0.2">
      <c r="J54" s="24"/>
    </row>
    <row r="55" spans="10:10" x14ac:dyDescent="0.2">
      <c r="J55" s="24"/>
    </row>
    <row r="56" spans="10:10" x14ac:dyDescent="0.2">
      <c r="J56" s="24"/>
    </row>
    <row r="57" spans="10:10" x14ac:dyDescent="0.2">
      <c r="J57" s="24"/>
    </row>
    <row r="58" spans="10:10" x14ac:dyDescent="0.2">
      <c r="J58" s="24"/>
    </row>
    <row r="59" spans="10:10" x14ac:dyDescent="0.2">
      <c r="J59" s="24"/>
    </row>
    <row r="60" spans="10:10" x14ac:dyDescent="0.2">
      <c r="J60" s="24"/>
    </row>
    <row r="61" spans="10:10" x14ac:dyDescent="0.2">
      <c r="J61" s="24"/>
    </row>
    <row r="62" spans="10:10" x14ac:dyDescent="0.2">
      <c r="J62" s="24"/>
    </row>
    <row r="63" spans="10:10" x14ac:dyDescent="0.2">
      <c r="J63" s="24"/>
    </row>
    <row r="64" spans="10:10" x14ac:dyDescent="0.2">
      <c r="J64" s="24"/>
    </row>
    <row r="65" spans="10:10" x14ac:dyDescent="0.2">
      <c r="J65" s="24"/>
    </row>
    <row r="66" spans="10:10" x14ac:dyDescent="0.2">
      <c r="J66" s="24"/>
    </row>
    <row r="67" spans="10:10" x14ac:dyDescent="0.2">
      <c r="J67" s="24"/>
    </row>
    <row r="68" spans="10:10" x14ac:dyDescent="0.2">
      <c r="J68" s="24"/>
    </row>
    <row r="69" spans="10:10" x14ac:dyDescent="0.2">
      <c r="J69" s="24"/>
    </row>
    <row r="70" spans="10:10" x14ac:dyDescent="0.2">
      <c r="J70" s="24"/>
    </row>
    <row r="71" spans="10:10" x14ac:dyDescent="0.2">
      <c r="J71" s="24"/>
    </row>
    <row r="72" spans="10:10" x14ac:dyDescent="0.2">
      <c r="J72" s="24"/>
    </row>
    <row r="73" spans="10:10" x14ac:dyDescent="0.2">
      <c r="J73" s="24"/>
    </row>
    <row r="74" spans="10:10" x14ac:dyDescent="0.2">
      <c r="J74" s="24"/>
    </row>
  </sheetData>
  <mergeCells count="34">
    <mergeCell ref="D4:E4"/>
    <mergeCell ref="F4:H4"/>
    <mergeCell ref="F25:H25"/>
    <mergeCell ref="D32:E32"/>
    <mergeCell ref="F32:H32"/>
    <mergeCell ref="D24:E24"/>
    <mergeCell ref="D26:E26"/>
    <mergeCell ref="F24:H24"/>
    <mergeCell ref="F26:H26"/>
    <mergeCell ref="D25:E25"/>
    <mergeCell ref="D29:E29"/>
    <mergeCell ref="D21:E21"/>
    <mergeCell ref="F21:H21"/>
    <mergeCell ref="D1:E1"/>
    <mergeCell ref="F1:H1"/>
    <mergeCell ref="D36:E36"/>
    <mergeCell ref="F36:H36"/>
    <mergeCell ref="C7:C9"/>
    <mergeCell ref="C24:C27"/>
    <mergeCell ref="D3:E3"/>
    <mergeCell ref="D7:E9"/>
    <mergeCell ref="F7:H9"/>
    <mergeCell ref="F3:H3"/>
    <mergeCell ref="D10:E10"/>
    <mergeCell ref="C18:C20"/>
    <mergeCell ref="D18:E20"/>
    <mergeCell ref="F18:H20"/>
    <mergeCell ref="F29:H29"/>
    <mergeCell ref="F10:H10"/>
    <mergeCell ref="A31:A35"/>
    <mergeCell ref="A3:A9"/>
    <mergeCell ref="A10:A23"/>
    <mergeCell ref="A24:A28"/>
    <mergeCell ref="A29:A3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176B-9B30-F042-9358-4793C3A40E5C}">
  <dimension ref="A1:Q66"/>
  <sheetViews>
    <sheetView workbookViewId="0">
      <selection activeCell="N7" sqref="N7:Q7"/>
    </sheetView>
  </sheetViews>
  <sheetFormatPr baseColWidth="10" defaultRowHeight="16" x14ac:dyDescent="0.2"/>
  <cols>
    <col min="1" max="1" width="17.33203125" bestFit="1" customWidth="1"/>
    <col min="2" max="2" width="17.1640625" bestFit="1" customWidth="1"/>
    <col min="3" max="3" width="6" bestFit="1" customWidth="1"/>
    <col min="4" max="4" width="31" customWidth="1"/>
    <col min="5" max="5" width="9.6640625" style="22" bestFit="1" customWidth="1"/>
    <col min="6" max="6" width="9.83203125" style="1" bestFit="1" customWidth="1"/>
    <col min="7" max="7" width="9.6640625" style="1" bestFit="1" customWidth="1"/>
    <col min="8" max="8" width="12.1640625" customWidth="1"/>
    <col min="9" max="9" width="5.33203125" style="22" bestFit="1" customWidth="1"/>
    <col min="10" max="12" width="5.1640625" bestFit="1" customWidth="1"/>
    <col min="13" max="13" width="12.33203125" bestFit="1" customWidth="1"/>
    <col min="14" max="14" width="10.1640625" bestFit="1" customWidth="1"/>
    <col min="15" max="15" width="13.1640625" bestFit="1" customWidth="1"/>
  </cols>
  <sheetData>
    <row r="1" spans="1:17" ht="21" thickTop="1" thickBot="1" x14ac:dyDescent="0.25">
      <c r="E1" s="309" t="s">
        <v>49</v>
      </c>
      <c r="F1" s="1135" t="s">
        <v>51</v>
      </c>
      <c r="G1" s="1136"/>
      <c r="I1" s="830" t="s">
        <v>215</v>
      </c>
      <c r="J1" s="816" t="s">
        <v>335</v>
      </c>
      <c r="K1" s="816" t="s">
        <v>38</v>
      </c>
      <c r="L1" s="841" t="s">
        <v>41</v>
      </c>
      <c r="N1" s="791" t="s">
        <v>443</v>
      </c>
      <c r="O1" s="791" t="s">
        <v>442</v>
      </c>
      <c r="P1" s="791" t="s">
        <v>444</v>
      </c>
      <c r="Q1" s="791" t="s">
        <v>445</v>
      </c>
    </row>
    <row r="2" spans="1:17" ht="18" thickTop="1" thickBot="1" x14ac:dyDescent="0.25">
      <c r="A2" t="s">
        <v>453</v>
      </c>
      <c r="E2" s="503" t="s">
        <v>175</v>
      </c>
      <c r="F2" s="602" t="s">
        <v>178</v>
      </c>
      <c r="G2" s="618" t="s">
        <v>179</v>
      </c>
      <c r="I2" s="831" t="s">
        <v>335</v>
      </c>
      <c r="J2" s="820">
        <v>0</v>
      </c>
      <c r="K2" s="820"/>
      <c r="L2" s="821"/>
      <c r="N2" s="907">
        <f>MIN(J3:J4,K4)</f>
        <v>5.4054054054054057E-2</v>
      </c>
      <c r="O2" s="907">
        <f>MAX(J3:J4,K4)</f>
        <v>0.10810810810810811</v>
      </c>
      <c r="P2" s="907">
        <f>AVERAGE(J3:J4,K4)</f>
        <v>9.00900900900901E-2</v>
      </c>
      <c r="Q2" s="907">
        <f>MEDIAN(J3:J4,K4)</f>
        <v>0.10810810810810811</v>
      </c>
    </row>
    <row r="3" spans="1:17" ht="17" thickBot="1" x14ac:dyDescent="0.25">
      <c r="A3" s="1219" t="s">
        <v>35</v>
      </c>
      <c r="B3" s="1220"/>
      <c r="C3" s="1220"/>
      <c r="D3" s="1220"/>
      <c r="E3" s="243" t="s">
        <v>455</v>
      </c>
      <c r="F3" s="953" t="s">
        <v>455</v>
      </c>
      <c r="G3" s="955"/>
      <c r="I3" s="832" t="s">
        <v>38</v>
      </c>
      <c r="J3" s="822">
        <f>E59/37</f>
        <v>5.4054054054054057E-2</v>
      </c>
      <c r="K3" s="823">
        <v>0</v>
      </c>
      <c r="L3" s="824"/>
      <c r="N3" s="907">
        <f>MIN(J8:J9,K9)</f>
        <v>0</v>
      </c>
      <c r="O3" s="907">
        <f>MAX(J8:J9,K9)</f>
        <v>0</v>
      </c>
      <c r="P3" s="907">
        <f>AVERAGE(J8:J9,K9)</f>
        <v>0</v>
      </c>
      <c r="Q3" s="907">
        <f>MEDIAN(J8:J9,K9)</f>
        <v>0</v>
      </c>
    </row>
    <row r="4" spans="1:17" ht="17" thickBot="1" x14ac:dyDescent="0.25">
      <c r="A4" s="1221" t="s">
        <v>456</v>
      </c>
      <c r="B4" s="1223" t="s">
        <v>457</v>
      </c>
      <c r="C4" s="1224"/>
      <c r="D4" s="1224"/>
      <c r="E4" s="1042" t="s">
        <v>34</v>
      </c>
      <c r="F4" s="937" t="s">
        <v>33</v>
      </c>
      <c r="G4" s="940" t="s">
        <v>33</v>
      </c>
      <c r="I4" s="834" t="s">
        <v>41</v>
      </c>
      <c r="J4" s="827">
        <f>F59/37</f>
        <v>0.10810810810810811</v>
      </c>
      <c r="K4" s="827">
        <f>G59/37</f>
        <v>0.10810810810810811</v>
      </c>
      <c r="L4" s="842">
        <v>0</v>
      </c>
      <c r="N4" s="907">
        <f>MIN(J13:J14,K14)</f>
        <v>0.15384615384615385</v>
      </c>
      <c r="O4" s="907">
        <f>MAX(J13:J14,K14)</f>
        <v>0.15384615384615385</v>
      </c>
      <c r="P4" s="907">
        <f>AVERAGE(J13:J14,K14)</f>
        <v>0.15384615384615385</v>
      </c>
      <c r="Q4" s="907">
        <f>MEDIAN(J13:J14,K14)</f>
        <v>0.15384615384615385</v>
      </c>
    </row>
    <row r="5" spans="1:17" ht="17" thickBot="1" x14ac:dyDescent="0.25">
      <c r="A5" s="1222"/>
      <c r="B5" s="1225" t="s">
        <v>458</v>
      </c>
      <c r="C5" s="1226"/>
      <c r="D5" s="1226"/>
      <c r="E5" s="1048"/>
      <c r="F5" s="939" t="s">
        <v>33</v>
      </c>
      <c r="G5" s="934" t="s">
        <v>33</v>
      </c>
      <c r="I5" s="55"/>
      <c r="J5" s="823"/>
      <c r="K5" s="823"/>
      <c r="L5" s="823"/>
      <c r="N5" s="907">
        <f>MIN(J18:J19,K19)</f>
        <v>0</v>
      </c>
      <c r="O5" s="907">
        <f>MAX(J18:J19,K19)</f>
        <v>0.2</v>
      </c>
      <c r="P5" s="907">
        <f>AVERAGE(J18:J19,K19)</f>
        <v>6.6666666666666666E-2</v>
      </c>
      <c r="Q5" s="907">
        <f>MEDIAN(J18:J19,K19)</f>
        <v>0</v>
      </c>
    </row>
    <row r="6" spans="1:17" ht="17" thickBot="1" x14ac:dyDescent="0.25">
      <c r="A6" s="1227" t="s">
        <v>459</v>
      </c>
      <c r="B6" s="1228" t="s">
        <v>460</v>
      </c>
      <c r="C6" s="1230" t="s">
        <v>461</v>
      </c>
      <c r="D6" s="4" t="s">
        <v>22</v>
      </c>
      <c r="E6" s="962" t="s">
        <v>34</v>
      </c>
      <c r="F6" s="1026" t="s">
        <v>34</v>
      </c>
      <c r="G6" s="1028"/>
      <c r="I6" s="830" t="s">
        <v>339</v>
      </c>
      <c r="J6" s="816" t="s">
        <v>335</v>
      </c>
      <c r="K6" s="816" t="s">
        <v>38</v>
      </c>
      <c r="L6" s="841" t="s">
        <v>41</v>
      </c>
      <c r="N6" s="907">
        <f>MIN(J23:J24,K24)</f>
        <v>0</v>
      </c>
      <c r="O6" s="907">
        <f>MAX(J23:J24,K24)</f>
        <v>0</v>
      </c>
      <c r="P6" s="907">
        <f>AVERAGE(J23:J24,K24)</f>
        <v>0</v>
      </c>
      <c r="Q6" s="907">
        <f>MEDIAN(J23:J24,K24)</f>
        <v>0</v>
      </c>
    </row>
    <row r="7" spans="1:17" x14ac:dyDescent="0.2">
      <c r="A7" s="1221"/>
      <c r="B7" s="1229"/>
      <c r="C7" s="1231"/>
      <c r="D7" s="5" t="s">
        <v>0</v>
      </c>
      <c r="E7" s="685" t="s">
        <v>34</v>
      </c>
      <c r="F7" s="1021"/>
      <c r="G7" s="1022"/>
      <c r="I7" s="831" t="s">
        <v>335</v>
      </c>
      <c r="J7" s="820">
        <v>0</v>
      </c>
      <c r="K7" s="820"/>
      <c r="L7" s="821"/>
      <c r="N7" s="907">
        <f>MIN(J28:J29,K29)</f>
        <v>0</v>
      </c>
      <c r="O7" s="907">
        <f>MAX(J28:J29,K29)</f>
        <v>0.2</v>
      </c>
      <c r="P7" s="907">
        <f>AVERAGE(J28:J29,K29)</f>
        <v>0.13333333333333333</v>
      </c>
      <c r="Q7" s="907">
        <f>MEDIAN(J28:J29,K29)</f>
        <v>0.2</v>
      </c>
    </row>
    <row r="8" spans="1:17" x14ac:dyDescent="0.2">
      <c r="A8" s="1221"/>
      <c r="B8" s="1229"/>
      <c r="C8" s="1231"/>
      <c r="D8" s="5" t="s">
        <v>1</v>
      </c>
      <c r="E8" s="918" t="s">
        <v>34</v>
      </c>
      <c r="F8" s="1021"/>
      <c r="G8" s="1022"/>
      <c r="I8" s="832" t="s">
        <v>38</v>
      </c>
      <c r="J8" s="822">
        <f>E60/10</f>
        <v>0</v>
      </c>
      <c r="K8" s="823">
        <v>0</v>
      </c>
      <c r="L8" s="824"/>
      <c r="N8" s="907">
        <f>MIN(J33:J34,K34)</f>
        <v>0</v>
      </c>
      <c r="O8" s="907">
        <f>MAX(J33:J34,K34)</f>
        <v>0</v>
      </c>
      <c r="P8" s="907">
        <f>AVERAGE(J33:J34,K34)</f>
        <v>0</v>
      </c>
      <c r="Q8" s="907">
        <f>MEDIAN(J33:J34,K34)</f>
        <v>0</v>
      </c>
    </row>
    <row r="9" spans="1:17" ht="17" thickBot="1" x14ac:dyDescent="0.25">
      <c r="A9" s="1221"/>
      <c r="B9" s="1229"/>
      <c r="C9" s="1231"/>
      <c r="D9" s="5" t="s">
        <v>2</v>
      </c>
      <c r="E9" s="918"/>
      <c r="F9" s="944"/>
      <c r="G9" s="943"/>
      <c r="H9" s="11"/>
      <c r="I9" s="834" t="s">
        <v>41</v>
      </c>
      <c r="J9" s="827">
        <f>F60/10</f>
        <v>0</v>
      </c>
      <c r="K9" s="827">
        <f>G69/10</f>
        <v>0</v>
      </c>
      <c r="L9" s="842">
        <v>0</v>
      </c>
    </row>
    <row r="10" spans="1:17" ht="17" thickBot="1" x14ac:dyDescent="0.25">
      <c r="A10" s="1221"/>
      <c r="B10" s="1229"/>
      <c r="C10" s="1232"/>
      <c r="D10" s="5" t="s">
        <v>462</v>
      </c>
      <c r="E10" s="918"/>
      <c r="F10" s="944"/>
      <c r="G10" s="943"/>
      <c r="H10" s="11"/>
      <c r="I10" s="869"/>
      <c r="J10" s="823"/>
      <c r="K10" s="823"/>
      <c r="L10" s="823"/>
    </row>
    <row r="11" spans="1:17" ht="17" thickBot="1" x14ac:dyDescent="0.25">
      <c r="A11" s="1221"/>
      <c r="B11" s="1229"/>
      <c r="C11" s="1233" t="s">
        <v>463</v>
      </c>
      <c r="D11" s="5" t="s">
        <v>3</v>
      </c>
      <c r="E11" s="1036" t="s">
        <v>34</v>
      </c>
      <c r="F11" s="1021" t="s">
        <v>34</v>
      </c>
      <c r="G11" s="1022"/>
      <c r="H11" s="11"/>
      <c r="I11" s="830" t="s">
        <v>337</v>
      </c>
      <c r="J11" s="816" t="s">
        <v>335</v>
      </c>
      <c r="K11" s="816" t="s">
        <v>38</v>
      </c>
      <c r="L11" s="841" t="s">
        <v>41</v>
      </c>
    </row>
    <row r="12" spans="1:17" x14ac:dyDescent="0.2">
      <c r="A12" s="1221"/>
      <c r="B12" s="1229"/>
      <c r="C12" s="1231"/>
      <c r="D12" s="964" t="s">
        <v>4</v>
      </c>
      <c r="E12" s="1036"/>
      <c r="F12" s="1021"/>
      <c r="G12" s="1022"/>
      <c r="H12" s="11"/>
      <c r="I12" s="831" t="s">
        <v>335</v>
      </c>
      <c r="J12" s="820">
        <v>0</v>
      </c>
      <c r="K12" s="820"/>
      <c r="L12" s="821"/>
    </row>
    <row r="13" spans="1:17" ht="17" thickBot="1" x14ac:dyDescent="0.25">
      <c r="A13" s="1221"/>
      <c r="B13" s="1229"/>
      <c r="C13" s="1231"/>
      <c r="D13" s="965" t="s">
        <v>123</v>
      </c>
      <c r="E13" s="1037"/>
      <c r="F13" s="1023"/>
      <c r="G13" s="1025"/>
      <c r="I13" s="832" t="s">
        <v>38</v>
      </c>
      <c r="J13" s="822">
        <f>E61/13</f>
        <v>0.15384615384615385</v>
      </c>
      <c r="K13" s="823">
        <v>0</v>
      </c>
      <c r="L13" s="824"/>
    </row>
    <row r="14" spans="1:17" ht="17" thickBot="1" x14ac:dyDescent="0.25">
      <c r="A14" s="1221"/>
      <c r="B14" s="1228" t="s">
        <v>464</v>
      </c>
      <c r="C14" s="1235" t="s">
        <v>465</v>
      </c>
      <c r="D14" s="1236"/>
      <c r="E14" s="922"/>
      <c r="F14" s="951"/>
      <c r="G14" s="942"/>
      <c r="I14" s="834" t="s">
        <v>41</v>
      </c>
      <c r="J14" s="827">
        <f>F61/13</f>
        <v>0.15384615384615385</v>
      </c>
      <c r="K14" s="827">
        <f>G61/13</f>
        <v>0.15384615384615385</v>
      </c>
      <c r="L14" s="842">
        <v>0</v>
      </c>
    </row>
    <row r="15" spans="1:17" ht="17" thickBot="1" x14ac:dyDescent="0.25">
      <c r="A15" s="1222"/>
      <c r="B15" s="1234"/>
      <c r="C15" s="1237" t="s">
        <v>466</v>
      </c>
      <c r="D15" s="1238"/>
      <c r="E15" s="966"/>
      <c r="F15" s="967"/>
      <c r="G15" s="968"/>
      <c r="I15" s="869"/>
      <c r="J15" s="823"/>
      <c r="K15" s="823"/>
      <c r="L15" s="823"/>
    </row>
    <row r="16" spans="1:17" ht="17" thickBot="1" x14ac:dyDescent="0.25">
      <c r="A16" s="1227" t="s">
        <v>5</v>
      </c>
      <c r="B16" s="1228" t="s">
        <v>5</v>
      </c>
      <c r="C16" s="1243" t="s">
        <v>6</v>
      </c>
      <c r="D16" s="1244"/>
      <c r="E16" s="1035" t="s">
        <v>34</v>
      </c>
      <c r="F16" s="1026" t="s">
        <v>34</v>
      </c>
      <c r="G16" s="1028"/>
      <c r="I16" s="830" t="s">
        <v>336</v>
      </c>
      <c r="J16" s="816" t="s">
        <v>335</v>
      </c>
      <c r="K16" s="816" t="s">
        <v>38</v>
      </c>
      <c r="L16" s="841" t="s">
        <v>41</v>
      </c>
    </row>
    <row r="17" spans="1:12" x14ac:dyDescent="0.2">
      <c r="A17" s="1221"/>
      <c r="B17" s="1229"/>
      <c r="C17" s="1239" t="s">
        <v>7</v>
      </c>
      <c r="D17" s="1240"/>
      <c r="E17" s="1036"/>
      <c r="F17" s="1021"/>
      <c r="G17" s="1022"/>
      <c r="I17" s="831" t="s">
        <v>335</v>
      </c>
      <c r="J17" s="820">
        <v>0</v>
      </c>
      <c r="K17" s="820"/>
      <c r="L17" s="821"/>
    </row>
    <row r="18" spans="1:12" x14ac:dyDescent="0.2">
      <c r="A18" s="1221"/>
      <c r="B18" s="1229"/>
      <c r="C18" s="1239" t="s">
        <v>16</v>
      </c>
      <c r="D18" s="1240"/>
      <c r="E18" s="1036"/>
      <c r="F18" s="1021"/>
      <c r="G18" s="1022"/>
      <c r="I18" s="832" t="s">
        <v>38</v>
      </c>
      <c r="J18" s="822">
        <f>E62/5</f>
        <v>0</v>
      </c>
      <c r="K18" s="823">
        <v>0</v>
      </c>
      <c r="L18" s="824"/>
    </row>
    <row r="19" spans="1:12" ht="17" thickBot="1" x14ac:dyDescent="0.25">
      <c r="A19" s="1221"/>
      <c r="B19" s="1229"/>
      <c r="C19" s="1239" t="s">
        <v>26</v>
      </c>
      <c r="D19" s="1240"/>
      <c r="E19" s="1036"/>
      <c r="F19" s="1021"/>
      <c r="G19" s="1022"/>
      <c r="I19" s="834" t="s">
        <v>41</v>
      </c>
      <c r="J19" s="827">
        <f>F62/5</f>
        <v>0.2</v>
      </c>
      <c r="K19" s="827">
        <f>G63/5</f>
        <v>0</v>
      </c>
      <c r="L19" s="842">
        <v>0</v>
      </c>
    </row>
    <row r="20" spans="1:12" ht="17" thickBot="1" x14ac:dyDescent="0.25">
      <c r="A20" s="1221"/>
      <c r="B20" s="1229"/>
      <c r="C20" s="1239" t="s">
        <v>316</v>
      </c>
      <c r="D20" s="1241"/>
      <c r="E20" s="685"/>
      <c r="F20" s="944"/>
      <c r="G20" s="943"/>
      <c r="I20" s="869"/>
      <c r="J20" s="823"/>
      <c r="K20" s="823"/>
      <c r="L20" s="823"/>
    </row>
    <row r="21" spans="1:12" ht="17" thickBot="1" x14ac:dyDescent="0.25">
      <c r="A21" s="1221"/>
      <c r="B21" s="1229"/>
      <c r="C21" s="1239" t="s">
        <v>17</v>
      </c>
      <c r="D21" s="1240"/>
      <c r="E21" s="1036" t="s">
        <v>34</v>
      </c>
      <c r="F21" s="1021" t="s">
        <v>34</v>
      </c>
      <c r="G21" s="1022"/>
      <c r="I21" s="835" t="s">
        <v>334</v>
      </c>
      <c r="J21" s="816" t="s">
        <v>335</v>
      </c>
      <c r="K21" s="816" t="s">
        <v>38</v>
      </c>
      <c r="L21" s="841" t="s">
        <v>41</v>
      </c>
    </row>
    <row r="22" spans="1:12" x14ac:dyDescent="0.2">
      <c r="A22" s="1221"/>
      <c r="B22" s="1229"/>
      <c r="C22" s="1239" t="s">
        <v>253</v>
      </c>
      <c r="D22" s="1240"/>
      <c r="E22" s="1036"/>
      <c r="F22" s="1021"/>
      <c r="G22" s="1022"/>
      <c r="I22" s="831" t="s">
        <v>335</v>
      </c>
      <c r="J22" s="820">
        <v>0</v>
      </c>
      <c r="K22" s="820"/>
      <c r="L22" s="821"/>
    </row>
    <row r="23" spans="1:12" x14ac:dyDescent="0.2">
      <c r="A23" s="1221"/>
      <c r="B23" s="1229"/>
      <c r="C23" s="1245" t="s">
        <v>254</v>
      </c>
      <c r="D23" s="1246"/>
      <c r="E23" s="1036"/>
      <c r="F23" s="1021"/>
      <c r="G23" s="1022"/>
      <c r="H23" s="2"/>
      <c r="I23" s="832" t="s">
        <v>38</v>
      </c>
      <c r="J23" s="823">
        <f>E42/2</f>
        <v>0</v>
      </c>
      <c r="K23" s="823">
        <v>0</v>
      </c>
      <c r="L23" s="824"/>
    </row>
    <row r="24" spans="1:12" ht="17" thickBot="1" x14ac:dyDescent="0.25">
      <c r="A24" s="1221"/>
      <c r="B24" s="1229"/>
      <c r="C24" s="1239" t="s">
        <v>467</v>
      </c>
      <c r="D24" s="1240"/>
      <c r="E24" s="918"/>
      <c r="F24" s="944"/>
      <c r="G24" s="943"/>
      <c r="H24" s="2"/>
      <c r="I24" s="834" t="s">
        <v>41</v>
      </c>
      <c r="J24" s="827">
        <f>F42/2</f>
        <v>0</v>
      </c>
      <c r="K24" s="827">
        <f>G42/2</f>
        <v>0</v>
      </c>
      <c r="L24" s="842">
        <v>0</v>
      </c>
    </row>
    <row r="25" spans="1:12" ht="17" thickBot="1" x14ac:dyDescent="0.25">
      <c r="A25" s="1221"/>
      <c r="B25" s="1229"/>
      <c r="C25" s="1239" t="s">
        <v>468</v>
      </c>
      <c r="D25" s="1240"/>
      <c r="E25" s="918"/>
      <c r="F25" s="944"/>
      <c r="G25" s="943"/>
      <c r="H25" s="2"/>
      <c r="I25" s="869"/>
      <c r="J25" s="823"/>
      <c r="K25" s="823"/>
      <c r="L25" s="823"/>
    </row>
    <row r="26" spans="1:12" ht="17" thickBot="1" x14ac:dyDescent="0.25">
      <c r="A26" s="1221"/>
      <c r="B26" s="1229"/>
      <c r="C26" s="1239" t="s">
        <v>98</v>
      </c>
      <c r="D26" s="1240"/>
      <c r="E26" s="918"/>
      <c r="F26" s="944"/>
      <c r="G26" s="943"/>
      <c r="I26" s="830" t="s">
        <v>338</v>
      </c>
      <c r="J26" s="816" t="s">
        <v>335</v>
      </c>
      <c r="K26" s="816" t="s">
        <v>38</v>
      </c>
      <c r="L26" s="841" t="s">
        <v>41</v>
      </c>
    </row>
    <row r="27" spans="1:12" x14ac:dyDescent="0.2">
      <c r="A27" s="1221"/>
      <c r="B27" s="1229"/>
      <c r="C27" s="1239" t="s">
        <v>99</v>
      </c>
      <c r="D27" s="1240"/>
      <c r="E27" s="918" t="s">
        <v>34</v>
      </c>
      <c r="F27" s="1021" t="s">
        <v>34</v>
      </c>
      <c r="G27" s="1022"/>
      <c r="H27" s="3"/>
      <c r="I27" s="831" t="s">
        <v>335</v>
      </c>
      <c r="J27" s="820">
        <v>0</v>
      </c>
      <c r="K27" s="820"/>
      <c r="L27" s="821"/>
    </row>
    <row r="28" spans="1:12" ht="17" thickBot="1" x14ac:dyDescent="0.25">
      <c r="A28" s="1221"/>
      <c r="B28" s="1234"/>
      <c r="C28" s="1247" t="s">
        <v>23</v>
      </c>
      <c r="D28" s="1226"/>
      <c r="E28" s="918"/>
      <c r="F28" s="956"/>
      <c r="G28" s="958"/>
      <c r="I28" s="832" t="s">
        <v>38</v>
      </c>
      <c r="J28" s="822">
        <f>E64/5</f>
        <v>0</v>
      </c>
      <c r="K28" s="823">
        <v>0</v>
      </c>
      <c r="L28" s="824"/>
    </row>
    <row r="29" spans="1:12" ht="17" thickBot="1" x14ac:dyDescent="0.25">
      <c r="A29" s="1221"/>
      <c r="B29" s="1228" t="s">
        <v>469</v>
      </c>
      <c r="C29" s="1243" t="s">
        <v>10</v>
      </c>
      <c r="D29" s="1244"/>
      <c r="E29" s="922"/>
      <c r="F29" s="951"/>
      <c r="G29" s="942"/>
      <c r="I29" s="834" t="s">
        <v>41</v>
      </c>
      <c r="J29" s="827">
        <f>F64/5</f>
        <v>0.2</v>
      </c>
      <c r="K29" s="827">
        <f>G64/5</f>
        <v>0.2</v>
      </c>
      <c r="L29" s="842">
        <v>0</v>
      </c>
    </row>
    <row r="30" spans="1:12" ht="17" thickBot="1" x14ac:dyDescent="0.25">
      <c r="A30" s="1221"/>
      <c r="B30" s="1229"/>
      <c r="C30" s="1245" t="s">
        <v>11</v>
      </c>
      <c r="D30" s="1246"/>
      <c r="E30" s="918" t="s">
        <v>34</v>
      </c>
      <c r="F30" s="1021" t="s">
        <v>34</v>
      </c>
      <c r="G30" s="1022"/>
      <c r="I30" s="55"/>
      <c r="J30" s="823"/>
      <c r="K30" s="823"/>
      <c r="L30" s="823"/>
    </row>
    <row r="31" spans="1:12" ht="17" thickBot="1" x14ac:dyDescent="0.25">
      <c r="A31" s="1242"/>
      <c r="B31" s="1234"/>
      <c r="C31" s="1247" t="s">
        <v>18</v>
      </c>
      <c r="D31" s="1226"/>
      <c r="E31" s="923" t="s">
        <v>34</v>
      </c>
      <c r="F31" s="1023" t="s">
        <v>34</v>
      </c>
      <c r="G31" s="1025"/>
      <c r="I31" s="835" t="s">
        <v>342</v>
      </c>
      <c r="J31" s="816" t="s">
        <v>335</v>
      </c>
      <c r="K31" s="816" t="s">
        <v>38</v>
      </c>
      <c r="L31" s="841" t="s">
        <v>41</v>
      </c>
    </row>
    <row r="32" spans="1:12" x14ac:dyDescent="0.2">
      <c r="A32" s="1248" t="s">
        <v>24</v>
      </c>
      <c r="B32" s="1223" t="s">
        <v>100</v>
      </c>
      <c r="C32" s="1224"/>
      <c r="D32" s="1224"/>
      <c r="E32" s="922"/>
      <c r="F32" s="951"/>
      <c r="G32" s="942"/>
      <c r="I32" s="831" t="s">
        <v>335</v>
      </c>
      <c r="J32" s="820">
        <v>0</v>
      </c>
      <c r="K32" s="820"/>
      <c r="L32" s="821"/>
    </row>
    <row r="33" spans="1:12" ht="17" customHeight="1" x14ac:dyDescent="0.2">
      <c r="A33" s="1249"/>
      <c r="B33" s="1251" t="s">
        <v>27</v>
      </c>
      <c r="C33" s="1246"/>
      <c r="D33" s="1246"/>
      <c r="E33" s="918" t="s">
        <v>34</v>
      </c>
      <c r="F33" s="944" t="s">
        <v>33</v>
      </c>
      <c r="G33" s="943" t="s">
        <v>33</v>
      </c>
      <c r="I33" s="832" t="s">
        <v>38</v>
      </c>
      <c r="J33" s="823">
        <f>E65/4</f>
        <v>0</v>
      </c>
      <c r="K33" s="823">
        <v>0</v>
      </c>
      <c r="L33" s="824"/>
    </row>
    <row r="34" spans="1:12" ht="17" thickBot="1" x14ac:dyDescent="0.25">
      <c r="A34" s="1249"/>
      <c r="B34" s="1252" t="s">
        <v>101</v>
      </c>
      <c r="C34" s="1253"/>
      <c r="D34" s="1253"/>
      <c r="E34" s="923"/>
      <c r="F34" s="944"/>
      <c r="G34" s="943"/>
      <c r="I34" s="834" t="s">
        <v>41</v>
      </c>
      <c r="J34" s="827">
        <f>F65/4</f>
        <v>0</v>
      </c>
      <c r="K34" s="827">
        <f>G65/4</f>
        <v>0</v>
      </c>
      <c r="L34" s="842">
        <v>0</v>
      </c>
    </row>
    <row r="35" spans="1:12" ht="17" thickBot="1" x14ac:dyDescent="0.25">
      <c r="A35" s="1249"/>
      <c r="B35" s="1219" t="s">
        <v>12</v>
      </c>
      <c r="C35" s="1220"/>
      <c r="D35" s="1220"/>
      <c r="E35" s="922" t="s">
        <v>34</v>
      </c>
      <c r="F35" s="1078" t="s">
        <v>34</v>
      </c>
      <c r="G35" s="1106"/>
      <c r="I35" s="68"/>
      <c r="J35" s="931"/>
      <c r="K35" s="931"/>
      <c r="L35" s="931"/>
    </row>
    <row r="36" spans="1:12" ht="17" thickBot="1" x14ac:dyDescent="0.25">
      <c r="A36" s="1250"/>
      <c r="B36" s="1219" t="s">
        <v>25</v>
      </c>
      <c r="C36" s="1220"/>
      <c r="D36" s="1220"/>
      <c r="E36" s="243" t="s">
        <v>34</v>
      </c>
      <c r="F36" s="1078" t="s">
        <v>34</v>
      </c>
      <c r="G36" s="1106"/>
      <c r="I36" s="55"/>
      <c r="J36" s="839"/>
      <c r="K36" s="839"/>
      <c r="L36" s="839"/>
    </row>
    <row r="37" spans="1:12" x14ac:dyDescent="0.2">
      <c r="A37" s="1254" t="s">
        <v>452</v>
      </c>
      <c r="B37" s="1257" t="s">
        <v>470</v>
      </c>
      <c r="C37" s="1236"/>
      <c r="D37" s="1236"/>
      <c r="E37" s="918"/>
      <c r="F37" s="937"/>
      <c r="G37" s="940"/>
      <c r="H37" s="22"/>
    </row>
    <row r="38" spans="1:12" x14ac:dyDescent="0.2">
      <c r="A38" s="1255"/>
      <c r="B38" s="1255" t="s">
        <v>14</v>
      </c>
      <c r="C38" s="1258"/>
      <c r="D38" s="1258"/>
      <c r="E38" s="1036" t="s">
        <v>34</v>
      </c>
      <c r="F38" s="1046" t="s">
        <v>34</v>
      </c>
      <c r="G38" s="1047"/>
      <c r="H38" s="22"/>
    </row>
    <row r="39" spans="1:12" x14ac:dyDescent="0.2">
      <c r="A39" s="1255"/>
      <c r="B39" s="1255" t="s">
        <v>15</v>
      </c>
      <c r="C39" s="1258"/>
      <c r="D39" s="1258"/>
      <c r="E39" s="1036"/>
      <c r="F39" s="1046"/>
      <c r="G39" s="1047"/>
      <c r="H39" s="22"/>
    </row>
    <row r="40" spans="1:12" x14ac:dyDescent="0.2">
      <c r="A40" s="1255"/>
      <c r="B40" s="1255" t="s">
        <v>471</v>
      </c>
      <c r="C40" s="1258"/>
      <c r="D40" s="1258"/>
      <c r="E40" s="918"/>
      <c r="F40" s="938"/>
      <c r="G40" s="933"/>
      <c r="H40" s="22"/>
    </row>
    <row r="41" spans="1:12" x14ac:dyDescent="0.2">
      <c r="A41" s="1255"/>
      <c r="B41" s="1255" t="s">
        <v>472</v>
      </c>
      <c r="C41" s="1258"/>
      <c r="D41" s="1258"/>
      <c r="E41" s="918"/>
      <c r="F41" s="938"/>
      <c r="G41" s="933"/>
      <c r="H41" s="22"/>
    </row>
    <row r="42" spans="1:12" x14ac:dyDescent="0.2">
      <c r="A42" s="1255"/>
      <c r="B42" s="1255" t="s">
        <v>473</v>
      </c>
      <c r="C42" s="1258"/>
      <c r="D42" s="1258"/>
      <c r="E42" s="918"/>
      <c r="F42" s="938"/>
      <c r="G42" s="933"/>
      <c r="H42" s="22"/>
    </row>
    <row r="43" spans="1:12" x14ac:dyDescent="0.2">
      <c r="A43" s="1255"/>
      <c r="B43" s="1255" t="s">
        <v>474</v>
      </c>
      <c r="C43" s="1258"/>
      <c r="D43" s="1258"/>
      <c r="E43" s="918"/>
      <c r="F43" s="938"/>
      <c r="G43" s="933"/>
      <c r="H43" s="22"/>
    </row>
    <row r="44" spans="1:12" ht="17" thickBot="1" x14ac:dyDescent="0.25">
      <c r="A44" s="1256"/>
      <c r="B44" s="1256" t="s">
        <v>475</v>
      </c>
      <c r="C44" s="1259"/>
      <c r="D44" s="1259"/>
      <c r="E44" s="918"/>
      <c r="F44" s="939"/>
      <c r="G44" s="934"/>
      <c r="H44" s="22"/>
    </row>
    <row r="45" spans="1:12" x14ac:dyDescent="0.2">
      <c r="A45" s="1260" t="s">
        <v>8</v>
      </c>
      <c r="B45" s="1261" t="s">
        <v>476</v>
      </c>
      <c r="C45" s="1262"/>
      <c r="D45" s="735" t="s">
        <v>9</v>
      </c>
      <c r="E45" s="925" t="s">
        <v>34</v>
      </c>
      <c r="F45" s="937" t="s">
        <v>33</v>
      </c>
      <c r="G45" s="940" t="s">
        <v>33</v>
      </c>
      <c r="H45" s="22"/>
    </row>
    <row r="46" spans="1:12" x14ac:dyDescent="0.2">
      <c r="A46" s="1221"/>
      <c r="B46" s="1263"/>
      <c r="C46" s="1264"/>
      <c r="D46" s="731" t="s">
        <v>19</v>
      </c>
      <c r="E46" s="918"/>
      <c r="F46" s="938"/>
      <c r="G46" s="933"/>
      <c r="H46" s="37"/>
    </row>
    <row r="47" spans="1:12" x14ac:dyDescent="0.2">
      <c r="A47" s="1221"/>
      <c r="B47" s="1265"/>
      <c r="C47" s="1266"/>
      <c r="D47" s="961" t="s">
        <v>477</v>
      </c>
      <c r="E47" s="918"/>
      <c r="F47" s="944"/>
      <c r="G47" s="943"/>
      <c r="H47" s="353"/>
    </row>
    <row r="48" spans="1:12" x14ac:dyDescent="0.2">
      <c r="A48" s="1221"/>
      <c r="B48" s="1267" t="s">
        <v>478</v>
      </c>
      <c r="C48" s="1268"/>
      <c r="D48" s="47" t="s">
        <v>20</v>
      </c>
      <c r="E48" s="1036" t="s">
        <v>34</v>
      </c>
      <c r="F48" s="1021" t="s">
        <v>34</v>
      </c>
      <c r="G48" s="1022"/>
      <c r="H48" s="37"/>
    </row>
    <row r="49" spans="1:8" x14ac:dyDescent="0.2">
      <c r="A49" s="1221"/>
      <c r="B49" s="1263"/>
      <c r="C49" s="1264"/>
      <c r="D49" s="7" t="s">
        <v>21</v>
      </c>
      <c r="E49" s="1036"/>
      <c r="F49" s="1021"/>
      <c r="G49" s="1022"/>
      <c r="H49" s="37"/>
    </row>
    <row r="50" spans="1:8" ht="17" thickBot="1" x14ac:dyDescent="0.25">
      <c r="A50" s="1222"/>
      <c r="B50" s="1269"/>
      <c r="C50" s="1270"/>
      <c r="D50" s="8" t="s">
        <v>13</v>
      </c>
      <c r="E50" s="923"/>
      <c r="F50" s="956"/>
      <c r="G50" s="958"/>
      <c r="H50" s="37"/>
    </row>
    <row r="51" spans="1:8" x14ac:dyDescent="0.2">
      <c r="A51" s="1272" t="s">
        <v>479</v>
      </c>
      <c r="B51" s="1275" t="s">
        <v>480</v>
      </c>
      <c r="C51" s="1276"/>
      <c r="D51" s="1276"/>
      <c r="E51" s="925"/>
      <c r="F51" s="951"/>
      <c r="G51" s="942"/>
      <c r="H51" s="37"/>
    </row>
    <row r="52" spans="1:8" x14ac:dyDescent="0.2">
      <c r="A52" s="1273"/>
      <c r="B52" s="1277" t="s">
        <v>481</v>
      </c>
      <c r="C52" s="1278"/>
      <c r="D52" s="1278"/>
      <c r="E52" s="926" t="s">
        <v>34</v>
      </c>
      <c r="F52" s="1021" t="s">
        <v>34</v>
      </c>
      <c r="G52" s="1022"/>
      <c r="H52" s="37"/>
    </row>
    <row r="53" spans="1:8" x14ac:dyDescent="0.2">
      <c r="A53" s="1273"/>
      <c r="B53" s="1277" t="s">
        <v>482</v>
      </c>
      <c r="C53" s="1278"/>
      <c r="D53" s="1278"/>
      <c r="E53" s="926"/>
      <c r="F53" s="944"/>
      <c r="G53" s="943"/>
      <c r="H53" s="37"/>
    </row>
    <row r="54" spans="1:8" x14ac:dyDescent="0.2">
      <c r="A54" s="1273"/>
      <c r="B54" s="1277" t="s">
        <v>483</v>
      </c>
      <c r="C54" s="1278"/>
      <c r="D54" s="1278"/>
      <c r="E54" s="926"/>
      <c r="F54" s="944"/>
      <c r="G54" s="943"/>
      <c r="H54" s="37"/>
    </row>
    <row r="55" spans="1:8" ht="17" thickBot="1" x14ac:dyDescent="0.25">
      <c r="A55" s="1274"/>
      <c r="B55" s="1279" t="s">
        <v>484</v>
      </c>
      <c r="C55" s="1280"/>
      <c r="D55" s="1280"/>
      <c r="E55" s="969"/>
      <c r="F55" s="956"/>
      <c r="G55" s="958"/>
    </row>
    <row r="56" spans="1:8" ht="21" thickTop="1" thickBot="1" x14ac:dyDescent="0.25">
      <c r="E56" s="949" t="s">
        <v>49</v>
      </c>
      <c r="F56" s="1135" t="s">
        <v>51</v>
      </c>
      <c r="G56" s="1136"/>
    </row>
    <row r="59" spans="1:8" x14ac:dyDescent="0.2">
      <c r="D59" s="804" t="s">
        <v>215</v>
      </c>
      <c r="E59" s="811">
        <v>2</v>
      </c>
      <c r="F59" s="815">
        <v>4</v>
      </c>
      <c r="G59" s="815">
        <v>4</v>
      </c>
    </row>
    <row r="60" spans="1:8" x14ac:dyDescent="0.2">
      <c r="A60" s="1271" t="s">
        <v>485</v>
      </c>
      <c r="B60" s="1271"/>
      <c r="C60" s="1271"/>
      <c r="D60" s="804" t="s">
        <v>357</v>
      </c>
      <c r="E60" s="811">
        <v>0</v>
      </c>
      <c r="F60" s="811">
        <v>0</v>
      </c>
      <c r="G60" s="811">
        <v>0</v>
      </c>
    </row>
    <row r="61" spans="1:8" x14ac:dyDescent="0.2">
      <c r="D61" s="804" t="s">
        <v>5</v>
      </c>
      <c r="E61" s="811">
        <v>2</v>
      </c>
      <c r="F61" s="811">
        <v>2</v>
      </c>
      <c r="G61" s="811">
        <v>2</v>
      </c>
    </row>
    <row r="62" spans="1:8" x14ac:dyDescent="0.2">
      <c r="D62" s="804" t="s">
        <v>24</v>
      </c>
      <c r="E62" s="811">
        <v>0</v>
      </c>
      <c r="F62" s="811">
        <v>1</v>
      </c>
      <c r="G62" s="811">
        <v>1</v>
      </c>
    </row>
    <row r="63" spans="1:8" x14ac:dyDescent="0.2">
      <c r="D63" s="804" t="s">
        <v>14</v>
      </c>
      <c r="E63" s="811">
        <v>0</v>
      </c>
      <c r="F63" s="811">
        <v>0</v>
      </c>
      <c r="G63" s="811">
        <v>0</v>
      </c>
    </row>
    <row r="64" spans="1:8" x14ac:dyDescent="0.2">
      <c r="D64" s="804" t="s">
        <v>8</v>
      </c>
      <c r="E64" s="811">
        <v>0</v>
      </c>
      <c r="F64" s="811">
        <v>1</v>
      </c>
      <c r="G64" s="811">
        <v>1</v>
      </c>
    </row>
    <row r="65" spans="4:7" x14ac:dyDescent="0.2">
      <c r="D65" s="961" t="s">
        <v>451</v>
      </c>
      <c r="E65" s="811">
        <v>0</v>
      </c>
      <c r="F65" s="811">
        <v>0</v>
      </c>
      <c r="G65" s="811">
        <v>0</v>
      </c>
    </row>
    <row r="66" spans="4:7" x14ac:dyDescent="0.2">
      <c r="G66" s="811"/>
    </row>
  </sheetData>
  <mergeCells count="75">
    <mergeCell ref="F56:G56"/>
    <mergeCell ref="A60:C60"/>
    <mergeCell ref="A51:A55"/>
    <mergeCell ref="B51:D51"/>
    <mergeCell ref="B52:D52"/>
    <mergeCell ref="F52:G52"/>
    <mergeCell ref="B53:D53"/>
    <mergeCell ref="B54:D54"/>
    <mergeCell ref="B55:D55"/>
    <mergeCell ref="F48:G49"/>
    <mergeCell ref="A37:A44"/>
    <mergeCell ref="B37:D37"/>
    <mergeCell ref="B38:D38"/>
    <mergeCell ref="E38:E39"/>
    <mergeCell ref="F38:G39"/>
    <mergeCell ref="B39:D39"/>
    <mergeCell ref="B40:D40"/>
    <mergeCell ref="B41:D41"/>
    <mergeCell ref="B42:D42"/>
    <mergeCell ref="B43:D43"/>
    <mergeCell ref="B44:D44"/>
    <mergeCell ref="A45:A50"/>
    <mergeCell ref="B45:C47"/>
    <mergeCell ref="B48:C50"/>
    <mergeCell ref="E48:E49"/>
    <mergeCell ref="F27:G27"/>
    <mergeCell ref="C28:D28"/>
    <mergeCell ref="F31:G31"/>
    <mergeCell ref="A32:A36"/>
    <mergeCell ref="B32:D32"/>
    <mergeCell ref="B33:D33"/>
    <mergeCell ref="B34:D34"/>
    <mergeCell ref="B35:D35"/>
    <mergeCell ref="F35:G35"/>
    <mergeCell ref="B36:D36"/>
    <mergeCell ref="F36:G36"/>
    <mergeCell ref="B29:B31"/>
    <mergeCell ref="C29:D29"/>
    <mergeCell ref="C30:D30"/>
    <mergeCell ref="F30:G30"/>
    <mergeCell ref="C31:D31"/>
    <mergeCell ref="F21:G23"/>
    <mergeCell ref="C22:D22"/>
    <mergeCell ref="C23:D23"/>
    <mergeCell ref="C25:D25"/>
    <mergeCell ref="C26:D26"/>
    <mergeCell ref="C24:D24"/>
    <mergeCell ref="A16:A31"/>
    <mergeCell ref="B16:B28"/>
    <mergeCell ref="C16:D16"/>
    <mergeCell ref="E16:E19"/>
    <mergeCell ref="C21:D21"/>
    <mergeCell ref="E21:E23"/>
    <mergeCell ref="C27:D27"/>
    <mergeCell ref="F16:G19"/>
    <mergeCell ref="C17:D17"/>
    <mergeCell ref="C18:D18"/>
    <mergeCell ref="C19:D19"/>
    <mergeCell ref="C20:D20"/>
    <mergeCell ref="A6:A15"/>
    <mergeCell ref="B6:B13"/>
    <mergeCell ref="C6:C10"/>
    <mergeCell ref="F6:G8"/>
    <mergeCell ref="C11:C13"/>
    <mergeCell ref="E11:E13"/>
    <mergeCell ref="F11:G13"/>
    <mergeCell ref="B14:B15"/>
    <mergeCell ref="C14:D14"/>
    <mergeCell ref="C15:D15"/>
    <mergeCell ref="F1:G1"/>
    <mergeCell ref="A3:D3"/>
    <mergeCell ref="A4:A5"/>
    <mergeCell ref="B4:D4"/>
    <mergeCell ref="E4:E5"/>
    <mergeCell ref="B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4FE8-82F5-EA47-84A6-C99E4D58A2D2}">
  <dimension ref="A1:Q65"/>
  <sheetViews>
    <sheetView workbookViewId="0">
      <selection activeCell="L1" sqref="L1:L1048576"/>
    </sheetView>
  </sheetViews>
  <sheetFormatPr baseColWidth="10" defaultRowHeight="16" x14ac:dyDescent="0.2"/>
  <cols>
    <col min="1" max="1" width="17.33203125" bestFit="1" customWidth="1"/>
    <col min="2" max="2" width="17.1640625" bestFit="1" customWidth="1"/>
    <col min="3" max="3" width="6" bestFit="1" customWidth="1"/>
    <col min="4" max="4" width="31" customWidth="1"/>
    <col min="5" max="5" width="9.6640625" style="22" bestFit="1" customWidth="1"/>
    <col min="6" max="6" width="9.83203125" style="1" bestFit="1" customWidth="1"/>
    <col min="7" max="7" width="9.6640625" style="1" bestFit="1" customWidth="1"/>
    <col min="8" max="8" width="12" customWidth="1"/>
    <col min="9" max="9" width="5.33203125" style="22" bestFit="1" customWidth="1"/>
    <col min="10" max="12" width="5.1640625" bestFit="1" customWidth="1"/>
    <col min="13" max="13" width="12.33203125" bestFit="1" customWidth="1"/>
    <col min="14" max="14" width="10.1640625" bestFit="1" customWidth="1"/>
    <col min="15" max="15" width="13.1640625" bestFit="1" customWidth="1"/>
  </cols>
  <sheetData>
    <row r="1" spans="1:17" ht="21" thickTop="1" thickBot="1" x14ac:dyDescent="0.25">
      <c r="E1" s="309" t="s">
        <v>486</v>
      </c>
      <c r="F1" s="1135" t="s">
        <v>487</v>
      </c>
      <c r="G1" s="1136"/>
      <c r="I1" s="830" t="s">
        <v>215</v>
      </c>
      <c r="J1" s="816" t="s">
        <v>335</v>
      </c>
      <c r="K1" s="816" t="s">
        <v>38</v>
      </c>
      <c r="L1" s="841" t="s">
        <v>41</v>
      </c>
      <c r="N1" s="791" t="s">
        <v>443</v>
      </c>
      <c r="O1" s="791" t="s">
        <v>442</v>
      </c>
      <c r="P1" s="791" t="s">
        <v>444</v>
      </c>
      <c r="Q1" s="791" t="s">
        <v>445</v>
      </c>
    </row>
    <row r="2" spans="1:17" ht="18" thickTop="1" thickBot="1" x14ac:dyDescent="0.25">
      <c r="A2" t="s">
        <v>453</v>
      </c>
      <c r="E2" s="503" t="s">
        <v>488</v>
      </c>
      <c r="F2" s="602" t="s">
        <v>489</v>
      </c>
      <c r="G2" s="618" t="s">
        <v>490</v>
      </c>
      <c r="I2" s="831" t="s">
        <v>335</v>
      </c>
      <c r="J2" s="820">
        <v>0</v>
      </c>
      <c r="K2" s="820"/>
      <c r="L2" s="821"/>
      <c r="N2" s="907">
        <f>MIN(J3:J4,K4)</f>
        <v>8.1081081081081086E-2</v>
      </c>
      <c r="O2" s="907">
        <f>MAX(J3:J4,K4)</f>
        <v>8.1081081081081086E-2</v>
      </c>
      <c r="P2" s="907">
        <f>AVERAGE(J3:J4,K4)</f>
        <v>8.1081081081081086E-2</v>
      </c>
      <c r="Q2" s="907">
        <f>MEDIAN(J3:J4,K4)</f>
        <v>8.1081081081081086E-2</v>
      </c>
    </row>
    <row r="3" spans="1:17" ht="17" thickBot="1" x14ac:dyDescent="0.25">
      <c r="A3" s="1219" t="s">
        <v>35</v>
      </c>
      <c r="B3" s="1220"/>
      <c r="C3" s="1220"/>
      <c r="D3" s="1220"/>
      <c r="E3" s="243" t="s">
        <v>455</v>
      </c>
      <c r="F3" s="953" t="s">
        <v>455</v>
      </c>
      <c r="G3" s="955"/>
      <c r="I3" s="832" t="s">
        <v>38</v>
      </c>
      <c r="J3" s="822">
        <f>E59/37</f>
        <v>8.1081081081081086E-2</v>
      </c>
      <c r="K3" s="823">
        <v>0</v>
      </c>
      <c r="L3" s="824"/>
      <c r="N3" s="907">
        <f>MIN(J8:J9,K9)</f>
        <v>0</v>
      </c>
      <c r="O3" s="907">
        <f>MAX(J8:J9,K9)</f>
        <v>0</v>
      </c>
      <c r="P3" s="907">
        <f>AVERAGE(J8:J9,K9)</f>
        <v>0</v>
      </c>
      <c r="Q3" s="907">
        <f>MEDIAN(J8:J9,K9)</f>
        <v>0</v>
      </c>
    </row>
    <row r="4" spans="1:17" ht="17" thickBot="1" x14ac:dyDescent="0.25">
      <c r="A4" s="1221" t="s">
        <v>456</v>
      </c>
      <c r="B4" s="1223" t="s">
        <v>457</v>
      </c>
      <c r="C4" s="1224"/>
      <c r="D4" s="1224"/>
      <c r="E4" s="918" t="s">
        <v>34</v>
      </c>
      <c r="F4" s="944" t="s">
        <v>34</v>
      </c>
      <c r="G4" s="943" t="s">
        <v>34</v>
      </c>
      <c r="I4" s="834" t="s">
        <v>41</v>
      </c>
      <c r="J4" s="827">
        <f>F59/37</f>
        <v>8.1081081081081086E-2</v>
      </c>
      <c r="K4" s="827">
        <f>G59/37</f>
        <v>8.1081081081081086E-2</v>
      </c>
      <c r="L4" s="842">
        <v>0</v>
      </c>
      <c r="N4" s="907">
        <f>MIN(J13:J14,K14)</f>
        <v>0.15384615384615385</v>
      </c>
      <c r="O4" s="907">
        <f>MAX(J13:J14,K14)</f>
        <v>0.15384615384615385</v>
      </c>
      <c r="P4" s="907">
        <f>AVERAGE(J13:J14,K14)</f>
        <v>0.15384615384615385</v>
      </c>
      <c r="Q4" s="907">
        <f>MEDIAN(J13:J14,K14)</f>
        <v>0.15384615384615385</v>
      </c>
    </row>
    <row r="5" spans="1:17" ht="17" thickBot="1" x14ac:dyDescent="0.25">
      <c r="A5" s="1222"/>
      <c r="B5" s="1225" t="s">
        <v>458</v>
      </c>
      <c r="C5" s="1226"/>
      <c r="D5" s="1226"/>
      <c r="E5" s="939" t="s">
        <v>33</v>
      </c>
      <c r="F5" s="939" t="s">
        <v>33</v>
      </c>
      <c r="G5" s="934" t="s">
        <v>33</v>
      </c>
      <c r="I5" s="55"/>
      <c r="J5" s="823"/>
      <c r="K5" s="823"/>
      <c r="L5" s="823"/>
      <c r="N5" s="907">
        <f>MIN(J18:J19,K19)</f>
        <v>0</v>
      </c>
      <c r="O5" s="907">
        <f>MAX(J18:J19,K19)</f>
        <v>0</v>
      </c>
      <c r="P5" s="907">
        <f>AVERAGE(J18:J19,K19)</f>
        <v>0</v>
      </c>
      <c r="Q5" s="907">
        <f>MEDIAN(J18:J19,K19)</f>
        <v>0</v>
      </c>
    </row>
    <row r="6" spans="1:17" ht="17" thickBot="1" x14ac:dyDescent="0.25">
      <c r="A6" s="1227" t="s">
        <v>459</v>
      </c>
      <c r="B6" s="1228" t="s">
        <v>460</v>
      </c>
      <c r="C6" s="1230" t="s">
        <v>461</v>
      </c>
      <c r="D6" s="4" t="s">
        <v>22</v>
      </c>
      <c r="E6" s="962" t="s">
        <v>34</v>
      </c>
      <c r="F6" s="1026" t="s">
        <v>34</v>
      </c>
      <c r="G6" s="1028"/>
      <c r="I6" s="830" t="s">
        <v>339</v>
      </c>
      <c r="J6" s="816" t="s">
        <v>335</v>
      </c>
      <c r="K6" s="816" t="s">
        <v>38</v>
      </c>
      <c r="L6" s="841" t="s">
        <v>41</v>
      </c>
      <c r="N6" s="907">
        <f>MIN(J23:J24,K24)</f>
        <v>0</v>
      </c>
      <c r="O6" s="907">
        <f>MAX(J23:J24,K24)</f>
        <v>0</v>
      </c>
      <c r="P6" s="907">
        <f>AVERAGE(J23:J24,K24)</f>
        <v>0</v>
      </c>
      <c r="Q6" s="907">
        <f>MEDIAN(J23:J24,K24)</f>
        <v>0</v>
      </c>
    </row>
    <row r="7" spans="1:17" x14ac:dyDescent="0.2">
      <c r="A7" s="1221"/>
      <c r="B7" s="1229"/>
      <c r="C7" s="1231"/>
      <c r="D7" s="5" t="s">
        <v>0</v>
      </c>
      <c r="E7" s="685" t="s">
        <v>34</v>
      </c>
      <c r="F7" s="1021"/>
      <c r="G7" s="1022"/>
      <c r="I7" s="831" t="s">
        <v>335</v>
      </c>
      <c r="J7" s="820">
        <v>0</v>
      </c>
      <c r="K7" s="820"/>
      <c r="L7" s="821"/>
      <c r="N7" s="907">
        <f>MIN(J28:J29,K29)</f>
        <v>0.2</v>
      </c>
      <c r="O7" s="907">
        <f>MAX(J28:J29,K29)</f>
        <v>0.2</v>
      </c>
      <c r="P7" s="907">
        <f>AVERAGE(J28:J29,K29)</f>
        <v>0.20000000000000004</v>
      </c>
      <c r="Q7" s="907">
        <f>MEDIAN(J28:J29,K29)</f>
        <v>0.2</v>
      </c>
    </row>
    <row r="8" spans="1:17" x14ac:dyDescent="0.2">
      <c r="A8" s="1221"/>
      <c r="B8" s="1229"/>
      <c r="C8" s="1231"/>
      <c r="D8" s="5" t="s">
        <v>1</v>
      </c>
      <c r="E8" s="918" t="s">
        <v>34</v>
      </c>
      <c r="F8" s="1021"/>
      <c r="G8" s="1022"/>
      <c r="I8" s="832" t="s">
        <v>38</v>
      </c>
      <c r="J8" s="822">
        <f>E60/10</f>
        <v>0</v>
      </c>
      <c r="K8" s="823">
        <v>0</v>
      </c>
      <c r="L8" s="824"/>
      <c r="N8" s="907">
        <f>MIN(J33:J34,K34)</f>
        <v>0</v>
      </c>
      <c r="O8" s="907">
        <f>MAX(J33:J34,K34)</f>
        <v>0</v>
      </c>
      <c r="P8" s="907">
        <f>AVERAGE(J33:J34,K34)</f>
        <v>0</v>
      </c>
      <c r="Q8" s="907">
        <f>MEDIAN(J33:J34,K34)</f>
        <v>0</v>
      </c>
    </row>
    <row r="9" spans="1:17" ht="17" thickBot="1" x14ac:dyDescent="0.25">
      <c r="A9" s="1221"/>
      <c r="B9" s="1229"/>
      <c r="C9" s="1231"/>
      <c r="D9" s="5" t="s">
        <v>2</v>
      </c>
      <c r="E9" s="918"/>
      <c r="F9" s="944"/>
      <c r="G9" s="943"/>
      <c r="H9" s="11"/>
      <c r="I9" s="834" t="s">
        <v>41</v>
      </c>
      <c r="J9" s="827">
        <f>F60/10</f>
        <v>0</v>
      </c>
      <c r="K9" s="827">
        <f>G69/10</f>
        <v>0</v>
      </c>
      <c r="L9" s="842">
        <v>0</v>
      </c>
    </row>
    <row r="10" spans="1:17" ht="17" thickBot="1" x14ac:dyDescent="0.25">
      <c r="A10" s="1221"/>
      <c r="B10" s="1229"/>
      <c r="C10" s="1232"/>
      <c r="D10" s="5" t="s">
        <v>462</v>
      </c>
      <c r="E10" s="918"/>
      <c r="F10" s="944"/>
      <c r="G10" s="943"/>
      <c r="H10" s="11"/>
      <c r="I10" s="869"/>
      <c r="J10" s="823"/>
      <c r="K10" s="823"/>
      <c r="L10" s="823"/>
    </row>
    <row r="11" spans="1:17" ht="17" thickBot="1" x14ac:dyDescent="0.25">
      <c r="A11" s="1221"/>
      <c r="B11" s="1229"/>
      <c r="C11" s="1233" t="s">
        <v>463</v>
      </c>
      <c r="D11" s="5" t="s">
        <v>3</v>
      </c>
      <c r="E11" s="1036" t="s">
        <v>34</v>
      </c>
      <c r="F11" s="1021" t="s">
        <v>34</v>
      </c>
      <c r="G11" s="1022"/>
      <c r="H11" s="11"/>
      <c r="I11" s="830" t="s">
        <v>337</v>
      </c>
      <c r="J11" s="816" t="s">
        <v>335</v>
      </c>
      <c r="K11" s="816" t="s">
        <v>38</v>
      </c>
      <c r="L11" s="841" t="s">
        <v>41</v>
      </c>
    </row>
    <row r="12" spans="1:17" x14ac:dyDescent="0.2">
      <c r="A12" s="1221"/>
      <c r="B12" s="1229"/>
      <c r="C12" s="1231"/>
      <c r="D12" s="964" t="s">
        <v>4</v>
      </c>
      <c r="E12" s="1036"/>
      <c r="F12" s="1021"/>
      <c r="G12" s="1022"/>
      <c r="H12" s="11"/>
      <c r="I12" s="831" t="s">
        <v>335</v>
      </c>
      <c r="J12" s="820">
        <v>0</v>
      </c>
      <c r="K12" s="820"/>
      <c r="L12" s="821"/>
    </row>
    <row r="13" spans="1:17" ht="17" thickBot="1" x14ac:dyDescent="0.25">
      <c r="A13" s="1221"/>
      <c r="B13" s="1229"/>
      <c r="C13" s="1231"/>
      <c r="D13" s="965" t="s">
        <v>123</v>
      </c>
      <c r="E13" s="1037"/>
      <c r="F13" s="1023"/>
      <c r="G13" s="1025"/>
      <c r="I13" s="832" t="s">
        <v>38</v>
      </c>
      <c r="J13" s="822">
        <f>E61/13</f>
        <v>0.15384615384615385</v>
      </c>
      <c r="K13" s="823">
        <v>0</v>
      </c>
      <c r="L13" s="824"/>
    </row>
    <row r="14" spans="1:17" ht="17" thickBot="1" x14ac:dyDescent="0.25">
      <c r="A14" s="1221"/>
      <c r="B14" s="1228" t="s">
        <v>464</v>
      </c>
      <c r="C14" s="1235" t="s">
        <v>465</v>
      </c>
      <c r="D14" s="1236"/>
      <c r="E14" s="922"/>
      <c r="F14" s="951"/>
      <c r="G14" s="942"/>
      <c r="I14" s="834" t="s">
        <v>41</v>
      </c>
      <c r="J14" s="827">
        <f>F61/13</f>
        <v>0.15384615384615385</v>
      </c>
      <c r="K14" s="827">
        <f>G61/13</f>
        <v>0.15384615384615385</v>
      </c>
      <c r="L14" s="842">
        <v>0</v>
      </c>
    </row>
    <row r="15" spans="1:17" ht="17" thickBot="1" x14ac:dyDescent="0.25">
      <c r="A15" s="1222"/>
      <c r="B15" s="1234"/>
      <c r="C15" s="1237" t="s">
        <v>466</v>
      </c>
      <c r="D15" s="1238"/>
      <c r="E15" s="966"/>
      <c r="F15" s="967"/>
      <c r="G15" s="968"/>
      <c r="I15" s="869"/>
      <c r="J15" s="823"/>
      <c r="K15" s="823"/>
      <c r="L15" s="823"/>
    </row>
    <row r="16" spans="1:17" ht="17" thickBot="1" x14ac:dyDescent="0.25">
      <c r="A16" s="1227" t="s">
        <v>5</v>
      </c>
      <c r="B16" s="1228" t="s">
        <v>5</v>
      </c>
      <c r="C16" s="1243" t="s">
        <v>6</v>
      </c>
      <c r="D16" s="1244"/>
      <c r="E16" s="1035" t="s">
        <v>34</v>
      </c>
      <c r="F16" s="1026" t="s">
        <v>34</v>
      </c>
      <c r="G16" s="1028"/>
      <c r="I16" s="830" t="s">
        <v>336</v>
      </c>
      <c r="J16" s="816" t="s">
        <v>335</v>
      </c>
      <c r="K16" s="816" t="s">
        <v>38</v>
      </c>
      <c r="L16" s="841" t="s">
        <v>41</v>
      </c>
    </row>
    <row r="17" spans="1:12" x14ac:dyDescent="0.2">
      <c r="A17" s="1221"/>
      <c r="B17" s="1229"/>
      <c r="C17" s="1239" t="s">
        <v>7</v>
      </c>
      <c r="D17" s="1240"/>
      <c r="E17" s="1036"/>
      <c r="F17" s="1021"/>
      <c r="G17" s="1022"/>
      <c r="I17" s="831" t="s">
        <v>335</v>
      </c>
      <c r="J17" s="820">
        <v>0</v>
      </c>
      <c r="K17" s="820"/>
      <c r="L17" s="821"/>
    </row>
    <row r="18" spans="1:12" x14ac:dyDescent="0.2">
      <c r="A18" s="1221"/>
      <c r="B18" s="1229"/>
      <c r="C18" s="1239" t="s">
        <v>16</v>
      </c>
      <c r="D18" s="1240"/>
      <c r="E18" s="1036"/>
      <c r="F18" s="1021"/>
      <c r="G18" s="1022"/>
      <c r="I18" s="832" t="s">
        <v>38</v>
      </c>
      <c r="J18" s="822">
        <f>E62/5</f>
        <v>0</v>
      </c>
      <c r="K18" s="823">
        <v>0</v>
      </c>
      <c r="L18" s="824"/>
    </row>
    <row r="19" spans="1:12" ht="17" thickBot="1" x14ac:dyDescent="0.25">
      <c r="A19" s="1221"/>
      <c r="B19" s="1229"/>
      <c r="C19" s="1239" t="s">
        <v>26</v>
      </c>
      <c r="D19" s="1240"/>
      <c r="E19" s="1036"/>
      <c r="F19" s="1021"/>
      <c r="G19" s="1022"/>
      <c r="I19" s="834" t="s">
        <v>41</v>
      </c>
      <c r="J19" s="827">
        <f>F62/5</f>
        <v>0</v>
      </c>
      <c r="K19" s="827">
        <f>G63/5</f>
        <v>0</v>
      </c>
      <c r="L19" s="842">
        <v>0</v>
      </c>
    </row>
    <row r="20" spans="1:12" ht="17" thickBot="1" x14ac:dyDescent="0.25">
      <c r="A20" s="1221"/>
      <c r="B20" s="1229"/>
      <c r="C20" s="1239" t="s">
        <v>316</v>
      </c>
      <c r="D20" s="1241"/>
      <c r="E20" s="685"/>
      <c r="F20" s="944"/>
      <c r="G20" s="943"/>
      <c r="I20" s="869"/>
      <c r="J20" s="823"/>
      <c r="K20" s="823"/>
      <c r="L20" s="823"/>
    </row>
    <row r="21" spans="1:12" ht="17" thickBot="1" x14ac:dyDescent="0.25">
      <c r="A21" s="1221"/>
      <c r="B21" s="1229"/>
      <c r="C21" s="1239" t="s">
        <v>17</v>
      </c>
      <c r="D21" s="1240"/>
      <c r="E21" s="1036" t="s">
        <v>34</v>
      </c>
      <c r="F21" s="1021" t="s">
        <v>34</v>
      </c>
      <c r="G21" s="1022"/>
      <c r="I21" s="835" t="s">
        <v>334</v>
      </c>
      <c r="J21" s="816" t="s">
        <v>335</v>
      </c>
      <c r="K21" s="816" t="s">
        <v>38</v>
      </c>
      <c r="L21" s="841" t="s">
        <v>41</v>
      </c>
    </row>
    <row r="22" spans="1:12" x14ac:dyDescent="0.2">
      <c r="A22" s="1221"/>
      <c r="B22" s="1229"/>
      <c r="C22" s="1239" t="s">
        <v>253</v>
      </c>
      <c r="D22" s="1240"/>
      <c r="E22" s="1036"/>
      <c r="F22" s="1021"/>
      <c r="G22" s="1022"/>
      <c r="I22" s="831" t="s">
        <v>335</v>
      </c>
      <c r="J22" s="820">
        <v>0</v>
      </c>
      <c r="K22" s="820"/>
      <c r="L22" s="821"/>
    </row>
    <row r="23" spans="1:12" x14ac:dyDescent="0.2">
      <c r="A23" s="1221"/>
      <c r="B23" s="1229"/>
      <c r="C23" s="1245" t="s">
        <v>254</v>
      </c>
      <c r="D23" s="1246"/>
      <c r="E23" s="1036"/>
      <c r="F23" s="1021"/>
      <c r="G23" s="1022"/>
      <c r="H23" s="2"/>
      <c r="I23" s="832" t="s">
        <v>38</v>
      </c>
      <c r="J23" s="823">
        <f>E42/2</f>
        <v>0</v>
      </c>
      <c r="K23" s="823">
        <v>0</v>
      </c>
      <c r="L23" s="824"/>
    </row>
    <row r="24" spans="1:12" ht="17" thickBot="1" x14ac:dyDescent="0.25">
      <c r="A24" s="1221"/>
      <c r="B24" s="1229"/>
      <c r="C24" s="1239" t="s">
        <v>467</v>
      </c>
      <c r="D24" s="1240"/>
      <c r="E24" s="918"/>
      <c r="F24" s="944"/>
      <c r="G24" s="943"/>
      <c r="H24" s="2"/>
      <c r="I24" s="834" t="s">
        <v>41</v>
      </c>
      <c r="J24" s="827">
        <f>F42/2</f>
        <v>0</v>
      </c>
      <c r="K24" s="827">
        <f>G42/2</f>
        <v>0</v>
      </c>
      <c r="L24" s="842">
        <v>0</v>
      </c>
    </row>
    <row r="25" spans="1:12" ht="17" thickBot="1" x14ac:dyDescent="0.25">
      <c r="A25" s="1221"/>
      <c r="B25" s="1229"/>
      <c r="C25" s="1239" t="s">
        <v>468</v>
      </c>
      <c r="D25" s="1240"/>
      <c r="E25" s="918"/>
      <c r="F25" s="944"/>
      <c r="G25" s="943"/>
      <c r="H25" s="2"/>
      <c r="I25" s="869"/>
      <c r="J25" s="823"/>
      <c r="K25" s="823"/>
      <c r="L25" s="823"/>
    </row>
    <row r="26" spans="1:12" ht="17" thickBot="1" x14ac:dyDescent="0.25">
      <c r="A26" s="1221"/>
      <c r="B26" s="1229"/>
      <c r="C26" s="1239" t="s">
        <v>98</v>
      </c>
      <c r="D26" s="1240"/>
      <c r="E26" s="918"/>
      <c r="F26" s="944"/>
      <c r="G26" s="943"/>
      <c r="I26" s="830" t="s">
        <v>338</v>
      </c>
      <c r="J26" s="816" t="s">
        <v>335</v>
      </c>
      <c r="K26" s="816" t="s">
        <v>38</v>
      </c>
      <c r="L26" s="841" t="s">
        <v>41</v>
      </c>
    </row>
    <row r="27" spans="1:12" x14ac:dyDescent="0.2">
      <c r="A27" s="1221"/>
      <c r="B27" s="1229"/>
      <c r="C27" s="1239" t="s">
        <v>99</v>
      </c>
      <c r="D27" s="1240"/>
      <c r="E27" s="918" t="s">
        <v>34</v>
      </c>
      <c r="F27" s="1021" t="s">
        <v>34</v>
      </c>
      <c r="G27" s="1022"/>
      <c r="H27" s="3"/>
      <c r="I27" s="831" t="s">
        <v>335</v>
      </c>
      <c r="J27" s="820">
        <v>0</v>
      </c>
      <c r="K27" s="820"/>
      <c r="L27" s="821"/>
    </row>
    <row r="28" spans="1:12" ht="17" thickBot="1" x14ac:dyDescent="0.25">
      <c r="A28" s="1221"/>
      <c r="B28" s="1234"/>
      <c r="C28" s="1247" t="s">
        <v>23</v>
      </c>
      <c r="D28" s="1226"/>
      <c r="E28" s="918"/>
      <c r="F28" s="956"/>
      <c r="G28" s="958"/>
      <c r="I28" s="832" t="s">
        <v>38</v>
      </c>
      <c r="J28" s="822">
        <f>E64/5</f>
        <v>0.2</v>
      </c>
      <c r="K28" s="823">
        <v>0</v>
      </c>
      <c r="L28" s="824"/>
    </row>
    <row r="29" spans="1:12" ht="17" thickBot="1" x14ac:dyDescent="0.25">
      <c r="A29" s="1221"/>
      <c r="B29" s="1228" t="s">
        <v>469</v>
      </c>
      <c r="C29" s="1243" t="s">
        <v>10</v>
      </c>
      <c r="D29" s="1244"/>
      <c r="E29" s="922"/>
      <c r="F29" s="951"/>
      <c r="G29" s="942"/>
      <c r="I29" s="834" t="s">
        <v>41</v>
      </c>
      <c r="J29" s="827">
        <f>F64/5</f>
        <v>0.2</v>
      </c>
      <c r="K29" s="827">
        <f>G64/5</f>
        <v>0.2</v>
      </c>
      <c r="L29" s="842">
        <v>0</v>
      </c>
    </row>
    <row r="30" spans="1:12" ht="17" thickBot="1" x14ac:dyDescent="0.25">
      <c r="A30" s="1221"/>
      <c r="B30" s="1229"/>
      <c r="C30" s="1245" t="s">
        <v>11</v>
      </c>
      <c r="D30" s="1246"/>
      <c r="E30" s="918" t="s">
        <v>34</v>
      </c>
      <c r="F30" s="1021" t="s">
        <v>34</v>
      </c>
      <c r="G30" s="1022"/>
      <c r="I30" s="55"/>
      <c r="J30" s="823"/>
      <c r="K30" s="823"/>
      <c r="L30" s="823"/>
    </row>
    <row r="31" spans="1:12" ht="17" thickBot="1" x14ac:dyDescent="0.25">
      <c r="A31" s="1242"/>
      <c r="B31" s="1234"/>
      <c r="C31" s="1247" t="s">
        <v>18</v>
      </c>
      <c r="D31" s="1226"/>
      <c r="E31" s="923" t="s">
        <v>34</v>
      </c>
      <c r="F31" s="1023" t="s">
        <v>34</v>
      </c>
      <c r="G31" s="1025"/>
      <c r="I31" s="835" t="s">
        <v>342</v>
      </c>
      <c r="J31" s="816" t="s">
        <v>335</v>
      </c>
      <c r="K31" s="816" t="s">
        <v>38</v>
      </c>
      <c r="L31" s="841" t="s">
        <v>41</v>
      </c>
    </row>
    <row r="32" spans="1:12" x14ac:dyDescent="0.2">
      <c r="A32" s="1248" t="s">
        <v>24</v>
      </c>
      <c r="B32" s="1223" t="s">
        <v>100</v>
      </c>
      <c r="C32" s="1224"/>
      <c r="D32" s="1224"/>
      <c r="E32" s="922"/>
      <c r="F32" s="951"/>
      <c r="G32" s="942"/>
      <c r="I32" s="831" t="s">
        <v>335</v>
      </c>
      <c r="J32" s="820">
        <v>0</v>
      </c>
      <c r="K32" s="820"/>
      <c r="L32" s="821"/>
    </row>
    <row r="33" spans="1:12" ht="17" customHeight="1" x14ac:dyDescent="0.2">
      <c r="A33" s="1249"/>
      <c r="B33" s="1251" t="s">
        <v>27</v>
      </c>
      <c r="C33" s="1246"/>
      <c r="D33" s="1246"/>
      <c r="E33" s="918" t="s">
        <v>34</v>
      </c>
      <c r="F33" s="944" t="s">
        <v>34</v>
      </c>
      <c r="G33" s="943" t="s">
        <v>34</v>
      </c>
      <c r="I33" s="832" t="s">
        <v>38</v>
      </c>
      <c r="J33" s="823">
        <f>E65/4</f>
        <v>0</v>
      </c>
      <c r="K33" s="823">
        <v>0</v>
      </c>
      <c r="L33" s="824"/>
    </row>
    <row r="34" spans="1:12" ht="17" thickBot="1" x14ac:dyDescent="0.25">
      <c r="A34" s="1249"/>
      <c r="B34" s="1252" t="s">
        <v>101</v>
      </c>
      <c r="C34" s="1253"/>
      <c r="D34" s="1253"/>
      <c r="E34" s="923"/>
      <c r="F34" s="944"/>
      <c r="G34" s="943"/>
      <c r="I34" s="834" t="s">
        <v>41</v>
      </c>
      <c r="J34" s="827">
        <f>F65/4</f>
        <v>0</v>
      </c>
      <c r="K34" s="827">
        <f>G65/4</f>
        <v>0</v>
      </c>
      <c r="L34" s="842">
        <v>0</v>
      </c>
    </row>
    <row r="35" spans="1:12" ht="17" thickBot="1" x14ac:dyDescent="0.25">
      <c r="A35" s="1249"/>
      <c r="B35" s="1219" t="s">
        <v>12</v>
      </c>
      <c r="C35" s="1220"/>
      <c r="D35" s="1220"/>
      <c r="E35" s="922" t="s">
        <v>34</v>
      </c>
      <c r="F35" s="1078" t="s">
        <v>34</v>
      </c>
      <c r="G35" s="1106"/>
      <c r="I35" s="68"/>
      <c r="J35" s="931"/>
      <c r="K35" s="931"/>
      <c r="L35" s="931"/>
    </row>
    <row r="36" spans="1:12" ht="17" thickBot="1" x14ac:dyDescent="0.25">
      <c r="A36" s="1250"/>
      <c r="B36" s="1219" t="s">
        <v>25</v>
      </c>
      <c r="C36" s="1220"/>
      <c r="D36" s="1220"/>
      <c r="E36" s="243" t="s">
        <v>34</v>
      </c>
      <c r="F36" s="1078" t="s">
        <v>34</v>
      </c>
      <c r="G36" s="1106"/>
      <c r="I36" s="55"/>
      <c r="J36" s="839"/>
      <c r="K36" s="839"/>
      <c r="L36" s="839"/>
    </row>
    <row r="37" spans="1:12" x14ac:dyDescent="0.2">
      <c r="A37" s="1254" t="s">
        <v>452</v>
      </c>
      <c r="B37" s="1257" t="s">
        <v>470</v>
      </c>
      <c r="C37" s="1236"/>
      <c r="D37" s="1236"/>
      <c r="E37" s="918"/>
      <c r="F37" s="937"/>
      <c r="G37" s="940"/>
      <c r="H37" s="22"/>
    </row>
    <row r="38" spans="1:12" x14ac:dyDescent="0.2">
      <c r="A38" s="1255"/>
      <c r="B38" s="1255" t="s">
        <v>14</v>
      </c>
      <c r="C38" s="1258"/>
      <c r="D38" s="1258"/>
      <c r="E38" s="1036" t="s">
        <v>34</v>
      </c>
      <c r="F38" s="1046" t="s">
        <v>34</v>
      </c>
      <c r="G38" s="1047"/>
      <c r="H38" s="22"/>
    </row>
    <row r="39" spans="1:12" x14ac:dyDescent="0.2">
      <c r="A39" s="1255"/>
      <c r="B39" s="1255" t="s">
        <v>15</v>
      </c>
      <c r="C39" s="1258"/>
      <c r="D39" s="1258"/>
      <c r="E39" s="1036"/>
      <c r="F39" s="1046"/>
      <c r="G39" s="1047"/>
      <c r="H39" s="22"/>
    </row>
    <row r="40" spans="1:12" x14ac:dyDescent="0.2">
      <c r="A40" s="1255"/>
      <c r="B40" s="1255" t="s">
        <v>471</v>
      </c>
      <c r="C40" s="1258"/>
      <c r="D40" s="1258"/>
      <c r="E40" s="918"/>
      <c r="F40" s="938"/>
      <c r="G40" s="933"/>
      <c r="H40" s="22"/>
    </row>
    <row r="41" spans="1:12" x14ac:dyDescent="0.2">
      <c r="A41" s="1255"/>
      <c r="B41" s="1255" t="s">
        <v>472</v>
      </c>
      <c r="C41" s="1258"/>
      <c r="D41" s="1258"/>
      <c r="E41" s="918"/>
      <c r="F41" s="938"/>
      <c r="G41" s="933"/>
      <c r="H41" s="22"/>
    </row>
    <row r="42" spans="1:12" x14ac:dyDescent="0.2">
      <c r="A42" s="1255"/>
      <c r="B42" s="1255" t="s">
        <v>473</v>
      </c>
      <c r="C42" s="1258"/>
      <c r="D42" s="1258"/>
      <c r="E42" s="918"/>
      <c r="F42" s="938"/>
      <c r="G42" s="933"/>
      <c r="H42" s="22"/>
    </row>
    <row r="43" spans="1:12" x14ac:dyDescent="0.2">
      <c r="A43" s="1255"/>
      <c r="B43" s="1255" t="s">
        <v>474</v>
      </c>
      <c r="C43" s="1258"/>
      <c r="D43" s="1258"/>
      <c r="E43" s="918"/>
      <c r="F43" s="938"/>
      <c r="G43" s="933"/>
      <c r="H43" s="22"/>
    </row>
    <row r="44" spans="1:12" ht="17" thickBot="1" x14ac:dyDescent="0.25">
      <c r="A44" s="1256"/>
      <c r="B44" s="1256" t="s">
        <v>475</v>
      </c>
      <c r="C44" s="1259"/>
      <c r="D44" s="1259"/>
      <c r="E44" s="918"/>
      <c r="F44" s="939"/>
      <c r="G44" s="934"/>
      <c r="H44" s="22"/>
    </row>
    <row r="45" spans="1:12" x14ac:dyDescent="0.2">
      <c r="A45" s="1260" t="s">
        <v>8</v>
      </c>
      <c r="B45" s="1261" t="s">
        <v>476</v>
      </c>
      <c r="C45" s="1262"/>
      <c r="D45" s="735" t="s">
        <v>9</v>
      </c>
      <c r="E45" s="925" t="s">
        <v>33</v>
      </c>
      <c r="F45" s="937" t="s">
        <v>33</v>
      </c>
      <c r="G45" s="940" t="s">
        <v>33</v>
      </c>
      <c r="H45" s="22"/>
    </row>
    <row r="46" spans="1:12" x14ac:dyDescent="0.2">
      <c r="A46" s="1221"/>
      <c r="B46" s="1263"/>
      <c r="C46" s="1264"/>
      <c r="D46" s="731" t="s">
        <v>19</v>
      </c>
      <c r="E46" s="918"/>
      <c r="F46" s="938"/>
      <c r="G46" s="933"/>
      <c r="H46" s="37"/>
    </row>
    <row r="47" spans="1:12" x14ac:dyDescent="0.2">
      <c r="A47" s="1221"/>
      <c r="B47" s="1265"/>
      <c r="C47" s="1266"/>
      <c r="D47" s="961" t="s">
        <v>477</v>
      </c>
      <c r="E47" s="918"/>
      <c r="F47" s="944"/>
      <c r="G47" s="943"/>
      <c r="H47" s="353"/>
    </row>
    <row r="48" spans="1:12" x14ac:dyDescent="0.2">
      <c r="A48" s="1221"/>
      <c r="B48" s="1267" t="s">
        <v>478</v>
      </c>
      <c r="C48" s="1268"/>
      <c r="D48" s="47" t="s">
        <v>20</v>
      </c>
      <c r="E48" s="1036" t="s">
        <v>34</v>
      </c>
      <c r="F48" s="1021" t="s">
        <v>34</v>
      </c>
      <c r="G48" s="1022"/>
      <c r="H48" s="37"/>
    </row>
    <row r="49" spans="1:8" x14ac:dyDescent="0.2">
      <c r="A49" s="1221"/>
      <c r="B49" s="1263"/>
      <c r="C49" s="1264"/>
      <c r="D49" s="7" t="s">
        <v>21</v>
      </c>
      <c r="E49" s="1036"/>
      <c r="F49" s="1021"/>
      <c r="G49" s="1022"/>
      <c r="H49" s="37"/>
    </row>
    <row r="50" spans="1:8" ht="17" thickBot="1" x14ac:dyDescent="0.25">
      <c r="A50" s="1222"/>
      <c r="B50" s="1269"/>
      <c r="C50" s="1270"/>
      <c r="D50" s="8" t="s">
        <v>13</v>
      </c>
      <c r="E50" s="923"/>
      <c r="F50" s="956"/>
      <c r="G50" s="958"/>
      <c r="H50" s="37"/>
    </row>
    <row r="51" spans="1:8" x14ac:dyDescent="0.2">
      <c r="A51" s="1272" t="s">
        <v>479</v>
      </c>
      <c r="B51" s="1275" t="s">
        <v>480</v>
      </c>
      <c r="C51" s="1276"/>
      <c r="D51" s="1276"/>
      <c r="E51" s="925"/>
      <c r="F51" s="951"/>
      <c r="G51" s="942"/>
      <c r="H51" s="37"/>
    </row>
    <row r="52" spans="1:8" x14ac:dyDescent="0.2">
      <c r="A52" s="1273"/>
      <c r="B52" s="1277" t="s">
        <v>481</v>
      </c>
      <c r="C52" s="1278"/>
      <c r="D52" s="1278"/>
      <c r="E52" s="926" t="s">
        <v>34</v>
      </c>
      <c r="F52" s="1021" t="s">
        <v>34</v>
      </c>
      <c r="G52" s="1022"/>
      <c r="H52" s="37"/>
    </row>
    <row r="53" spans="1:8" x14ac:dyDescent="0.2">
      <c r="A53" s="1273"/>
      <c r="B53" s="1277" t="s">
        <v>482</v>
      </c>
      <c r="C53" s="1278"/>
      <c r="D53" s="1278"/>
      <c r="E53" s="926"/>
      <c r="F53" s="944"/>
      <c r="G53" s="943"/>
      <c r="H53" s="37"/>
    </row>
    <row r="54" spans="1:8" x14ac:dyDescent="0.2">
      <c r="A54" s="1273"/>
      <c r="B54" s="1277" t="s">
        <v>483</v>
      </c>
      <c r="C54" s="1278"/>
      <c r="D54" s="1278"/>
      <c r="E54" s="926"/>
      <c r="F54" s="944"/>
      <c r="G54" s="943"/>
      <c r="H54" s="37"/>
    </row>
    <row r="55" spans="1:8" ht="17" thickBot="1" x14ac:dyDescent="0.25">
      <c r="A55" s="1274"/>
      <c r="B55" s="1279" t="s">
        <v>484</v>
      </c>
      <c r="C55" s="1280"/>
      <c r="D55" s="1280"/>
      <c r="E55" s="969"/>
      <c r="F55" s="956"/>
      <c r="G55" s="958"/>
    </row>
    <row r="56" spans="1:8" ht="21" thickTop="1" thickBot="1" x14ac:dyDescent="0.25">
      <c r="E56" s="949" t="s">
        <v>49</v>
      </c>
      <c r="F56" s="1135" t="s">
        <v>51</v>
      </c>
      <c r="G56" s="1136"/>
    </row>
    <row r="59" spans="1:8" x14ac:dyDescent="0.2">
      <c r="D59" s="804" t="s">
        <v>215</v>
      </c>
      <c r="E59" s="811">
        <v>3</v>
      </c>
      <c r="F59" s="815">
        <v>3</v>
      </c>
      <c r="G59" s="815">
        <v>3</v>
      </c>
    </row>
    <row r="60" spans="1:8" x14ac:dyDescent="0.2">
      <c r="A60" s="1271" t="s">
        <v>485</v>
      </c>
      <c r="B60" s="1271"/>
      <c r="C60" s="1271"/>
      <c r="D60" s="804" t="s">
        <v>357</v>
      </c>
      <c r="E60" s="811">
        <v>0</v>
      </c>
      <c r="F60" s="815">
        <v>0</v>
      </c>
      <c r="G60" s="815">
        <v>0</v>
      </c>
    </row>
    <row r="61" spans="1:8" x14ac:dyDescent="0.2">
      <c r="D61" s="804" t="s">
        <v>5</v>
      </c>
      <c r="E61" s="811">
        <v>2</v>
      </c>
      <c r="F61" s="815">
        <v>2</v>
      </c>
      <c r="G61" s="815">
        <v>2</v>
      </c>
    </row>
    <row r="62" spans="1:8" x14ac:dyDescent="0.2">
      <c r="D62" s="804" t="s">
        <v>24</v>
      </c>
      <c r="E62" s="811">
        <v>0</v>
      </c>
      <c r="F62" s="815">
        <v>0</v>
      </c>
      <c r="G62" s="815">
        <v>0</v>
      </c>
    </row>
    <row r="63" spans="1:8" x14ac:dyDescent="0.2">
      <c r="D63" s="804" t="s">
        <v>14</v>
      </c>
      <c r="E63" s="811">
        <v>0</v>
      </c>
      <c r="F63" s="815">
        <v>0</v>
      </c>
      <c r="G63" s="815">
        <v>0</v>
      </c>
    </row>
    <row r="64" spans="1:8" x14ac:dyDescent="0.2">
      <c r="D64" s="804" t="s">
        <v>8</v>
      </c>
      <c r="E64" s="811">
        <v>1</v>
      </c>
      <c r="F64" s="815">
        <v>1</v>
      </c>
      <c r="G64" s="815">
        <v>1</v>
      </c>
    </row>
    <row r="65" spans="4:7" x14ac:dyDescent="0.2">
      <c r="D65" s="961" t="s">
        <v>451</v>
      </c>
      <c r="E65" s="37">
        <v>0</v>
      </c>
      <c r="F65" s="37">
        <v>0</v>
      </c>
      <c r="G65" s="37">
        <v>0</v>
      </c>
    </row>
  </sheetData>
  <mergeCells count="74">
    <mergeCell ref="F56:G56"/>
    <mergeCell ref="A60:C60"/>
    <mergeCell ref="A51:A55"/>
    <mergeCell ref="B51:D51"/>
    <mergeCell ref="B52:D52"/>
    <mergeCell ref="F52:G52"/>
    <mergeCell ref="B53:D53"/>
    <mergeCell ref="B54:D54"/>
    <mergeCell ref="B55:D55"/>
    <mergeCell ref="F48:G49"/>
    <mergeCell ref="A37:A44"/>
    <mergeCell ref="B37:D37"/>
    <mergeCell ref="B38:D38"/>
    <mergeCell ref="E38:E39"/>
    <mergeCell ref="F38:G39"/>
    <mergeCell ref="B39:D39"/>
    <mergeCell ref="B40:D40"/>
    <mergeCell ref="B41:D41"/>
    <mergeCell ref="B42:D42"/>
    <mergeCell ref="B43:D43"/>
    <mergeCell ref="B44:D44"/>
    <mergeCell ref="A45:A50"/>
    <mergeCell ref="B45:C47"/>
    <mergeCell ref="B48:C50"/>
    <mergeCell ref="E48:E49"/>
    <mergeCell ref="A32:A36"/>
    <mergeCell ref="B32:D32"/>
    <mergeCell ref="B33:D33"/>
    <mergeCell ref="B34:D34"/>
    <mergeCell ref="B35:D35"/>
    <mergeCell ref="F27:G27"/>
    <mergeCell ref="F35:G35"/>
    <mergeCell ref="B36:D36"/>
    <mergeCell ref="F36:G36"/>
    <mergeCell ref="B29:B31"/>
    <mergeCell ref="C29:D29"/>
    <mergeCell ref="C30:D30"/>
    <mergeCell ref="F30:G30"/>
    <mergeCell ref="C31:D31"/>
    <mergeCell ref="F31:G31"/>
    <mergeCell ref="E21:E23"/>
    <mergeCell ref="F21:G23"/>
    <mergeCell ref="C22:D22"/>
    <mergeCell ref="C23:D23"/>
    <mergeCell ref="E11:E13"/>
    <mergeCell ref="F11:G13"/>
    <mergeCell ref="E16:E19"/>
    <mergeCell ref="F16:G19"/>
    <mergeCell ref="C17:D17"/>
    <mergeCell ref="C18:D18"/>
    <mergeCell ref="C19:D19"/>
    <mergeCell ref="C20:D20"/>
    <mergeCell ref="C21:D21"/>
    <mergeCell ref="B14:B15"/>
    <mergeCell ref="C14:D14"/>
    <mergeCell ref="C15:D15"/>
    <mergeCell ref="A16:A31"/>
    <mergeCell ref="B16:B28"/>
    <mergeCell ref="C16:D16"/>
    <mergeCell ref="A6:A15"/>
    <mergeCell ref="B6:B13"/>
    <mergeCell ref="C6:C10"/>
    <mergeCell ref="C28:D28"/>
    <mergeCell ref="C24:D24"/>
    <mergeCell ref="C25:D25"/>
    <mergeCell ref="C26:D26"/>
    <mergeCell ref="C27:D27"/>
    <mergeCell ref="F6:G8"/>
    <mergeCell ref="C11:C13"/>
    <mergeCell ref="F1:G1"/>
    <mergeCell ref="A3:D3"/>
    <mergeCell ref="A4:A5"/>
    <mergeCell ref="B4:D4"/>
    <mergeCell ref="B5:D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85BC-1365-7943-B02A-812AA32D5E27}">
  <dimension ref="A1:U65"/>
  <sheetViews>
    <sheetView topLeftCell="G10" zoomScale="113" workbookViewId="0">
      <selection activeCell="L38" sqref="L38:L41"/>
    </sheetView>
  </sheetViews>
  <sheetFormatPr baseColWidth="10" defaultRowHeight="16" x14ac:dyDescent="0.2"/>
  <cols>
    <col min="4" max="4" width="28.83203125" bestFit="1" customWidth="1"/>
    <col min="11" max="11" width="11.6640625" customWidth="1"/>
    <col min="12" max="12" width="5.5" style="22" bestFit="1" customWidth="1"/>
    <col min="13" max="13" width="5.1640625" bestFit="1" customWidth="1"/>
    <col min="14" max="14" width="7.6640625" bestFit="1" customWidth="1"/>
    <col min="15" max="15" width="4.6640625" bestFit="1" customWidth="1"/>
    <col min="16" max="16" width="5.1640625" bestFit="1" customWidth="1"/>
    <col min="17" max="17" width="12.33203125" bestFit="1" customWidth="1"/>
    <col min="18" max="18" width="10.1640625" bestFit="1" customWidth="1"/>
    <col min="19" max="19" width="13.1640625" bestFit="1" customWidth="1"/>
  </cols>
  <sheetData>
    <row r="1" spans="1:21" ht="21" thickTop="1" thickBot="1" x14ac:dyDescent="0.25">
      <c r="E1" s="309" t="s">
        <v>491</v>
      </c>
      <c r="F1" s="1135" t="s">
        <v>492</v>
      </c>
      <c r="G1" s="1136"/>
      <c r="H1" s="1281" t="s">
        <v>493</v>
      </c>
      <c r="I1" s="1282"/>
      <c r="J1" s="1283"/>
      <c r="L1" s="830" t="s">
        <v>215</v>
      </c>
      <c r="M1" s="816" t="s">
        <v>335</v>
      </c>
      <c r="N1" s="816" t="s">
        <v>38</v>
      </c>
      <c r="O1" s="816" t="s">
        <v>41</v>
      </c>
      <c r="P1" s="841" t="s">
        <v>42</v>
      </c>
      <c r="R1" s="791" t="s">
        <v>443</v>
      </c>
      <c r="S1" s="791" t="s">
        <v>442</v>
      </c>
      <c r="T1" s="791" t="s">
        <v>444</v>
      </c>
      <c r="U1" s="791" t="s">
        <v>445</v>
      </c>
    </row>
    <row r="2" spans="1:21" ht="18" thickTop="1" thickBot="1" x14ac:dyDescent="0.25">
      <c r="A2" t="s">
        <v>453</v>
      </c>
      <c r="E2" s="503" t="s">
        <v>494</v>
      </c>
      <c r="F2" s="602" t="s">
        <v>495</v>
      </c>
      <c r="G2" s="618" t="s">
        <v>496</v>
      </c>
      <c r="H2" s="602" t="s">
        <v>497</v>
      </c>
      <c r="I2" s="970" t="s">
        <v>498</v>
      </c>
      <c r="J2" s="618" t="s">
        <v>499</v>
      </c>
      <c r="L2" s="831" t="s">
        <v>335</v>
      </c>
      <c r="M2" s="820">
        <v>0</v>
      </c>
      <c r="N2" s="820"/>
      <c r="O2" s="820"/>
      <c r="P2" s="821"/>
      <c r="R2" s="907">
        <f>MIN(M3:M5,N4:N5,O5)</f>
        <v>8.1081081081081086E-2</v>
      </c>
      <c r="S2" s="907">
        <f>MAX(M3:M5,N4:N5,O5)</f>
        <v>0.43243243243243246</v>
      </c>
      <c r="T2" s="907">
        <f>AVERAGE(M3:M5,N4:N5,O5)</f>
        <v>0.26126126126126131</v>
      </c>
      <c r="U2" s="907">
        <f>MEDIAN(M3:M5,N4:N5,O5)</f>
        <v>0.22972972972972974</v>
      </c>
    </row>
    <row r="3" spans="1:21" ht="17" thickBot="1" x14ac:dyDescent="0.25">
      <c r="A3" s="1219" t="s">
        <v>35</v>
      </c>
      <c r="B3" s="1220"/>
      <c r="C3" s="1220"/>
      <c r="D3" s="1220"/>
      <c r="E3" s="243" t="s">
        <v>455</v>
      </c>
      <c r="F3" s="953" t="s">
        <v>455</v>
      </c>
      <c r="G3" s="955"/>
      <c r="H3" s="953" t="s">
        <v>455</v>
      </c>
      <c r="I3" s="954"/>
      <c r="J3" s="955"/>
      <c r="L3" s="832" t="s">
        <v>38</v>
      </c>
      <c r="M3" s="822">
        <f>E59/37</f>
        <v>0.1891891891891892</v>
      </c>
      <c r="N3" s="823">
        <v>0</v>
      </c>
      <c r="O3" s="823"/>
      <c r="P3" s="824"/>
      <c r="R3" s="907">
        <f>MIN(M9:M11,N10:N11,O11)</f>
        <v>0</v>
      </c>
      <c r="S3" s="907">
        <f>MAX(M9:M11,N10:N11,O11)</f>
        <v>0.3</v>
      </c>
      <c r="T3" s="907">
        <f>AVERAGE(M9:M11,N10:N11,O11)</f>
        <v>0.15</v>
      </c>
      <c r="U3" s="907">
        <f>MEDIAN(M9:M11,N10:N11,O11)</f>
        <v>0.15</v>
      </c>
    </row>
    <row r="4" spans="1:21" x14ac:dyDescent="0.2">
      <c r="A4" s="1221" t="s">
        <v>456</v>
      </c>
      <c r="B4" s="1223" t="s">
        <v>457</v>
      </c>
      <c r="C4" s="1224"/>
      <c r="D4" s="1224"/>
      <c r="E4" s="925" t="s">
        <v>34</v>
      </c>
      <c r="F4" s="1044" t="s">
        <v>34</v>
      </c>
      <c r="G4" s="1045"/>
      <c r="H4" s="937" t="s">
        <v>33</v>
      </c>
      <c r="I4" s="593" t="s">
        <v>33</v>
      </c>
      <c r="J4" s="924" t="s">
        <v>33</v>
      </c>
      <c r="L4" s="832" t="s">
        <v>41</v>
      </c>
      <c r="M4" s="822">
        <f>F59/37</f>
        <v>0.40540540540540543</v>
      </c>
      <c r="N4" s="822">
        <f>G59/37</f>
        <v>0.27027027027027029</v>
      </c>
      <c r="O4" s="823">
        <v>0</v>
      </c>
      <c r="P4" s="824"/>
      <c r="R4" s="907">
        <f>MIN(M15:M17,N16:N17,O17)</f>
        <v>0.15384615384615385</v>
      </c>
      <c r="S4" s="907">
        <f>MAX(M15:M17,N16:N17,O17)</f>
        <v>0.30769230769230771</v>
      </c>
      <c r="T4" s="907">
        <f>AVERAGE(M15:M17,N16:N17,O17)</f>
        <v>0.25641025641025644</v>
      </c>
      <c r="U4" s="907">
        <f>MEDIAN(M15:M17,N16:N17,O17)</f>
        <v>0.30769230769230771</v>
      </c>
    </row>
    <row r="5" spans="1:21" ht="17" thickBot="1" x14ac:dyDescent="0.25">
      <c r="A5" s="1222"/>
      <c r="B5" s="1225" t="s">
        <v>458</v>
      </c>
      <c r="C5" s="1226"/>
      <c r="D5" s="1226"/>
      <c r="E5" s="929" t="s">
        <v>33</v>
      </c>
      <c r="F5" s="939" t="s">
        <v>33</v>
      </c>
      <c r="G5" s="598" t="s">
        <v>33</v>
      </c>
      <c r="H5" s="939" t="s">
        <v>33</v>
      </c>
      <c r="I5" s="598" t="s">
        <v>33</v>
      </c>
      <c r="J5" s="934" t="s">
        <v>33</v>
      </c>
      <c r="L5" s="834" t="s">
        <v>42</v>
      </c>
      <c r="M5" s="827">
        <f>H59/37</f>
        <v>0.43243243243243246</v>
      </c>
      <c r="N5" s="827">
        <f t="shared" ref="N5:O5" si="0">I59/37</f>
        <v>0.1891891891891892</v>
      </c>
      <c r="O5" s="827">
        <f t="shared" si="0"/>
        <v>8.1081081081081086E-2</v>
      </c>
      <c r="P5" s="842">
        <v>0</v>
      </c>
      <c r="R5" s="907">
        <f>MIN(M21:M23,N22:N23,O23)</f>
        <v>0</v>
      </c>
      <c r="S5" s="907">
        <f>MAX(M21:M23,N22:N23,O23)</f>
        <v>0.4</v>
      </c>
      <c r="T5" s="907">
        <f>AVERAGE(M21:M23,N22:N23,O23)</f>
        <v>0.23333333333333331</v>
      </c>
      <c r="U5" s="907">
        <f>MEDIAN(M21:M23,N22:N23,O23)</f>
        <v>0.2</v>
      </c>
    </row>
    <row r="6" spans="1:21" ht="17" thickBot="1" x14ac:dyDescent="0.25">
      <c r="A6" s="1227" t="s">
        <v>459</v>
      </c>
      <c r="B6" s="1228" t="s">
        <v>460</v>
      </c>
      <c r="C6" s="1230" t="s">
        <v>461</v>
      </c>
      <c r="D6" s="4" t="s">
        <v>22</v>
      </c>
      <c r="E6" s="1035" t="s">
        <v>34</v>
      </c>
      <c r="F6" s="1026" t="s">
        <v>34</v>
      </c>
      <c r="G6" s="1028"/>
      <c r="H6" s="1026" t="s">
        <v>34</v>
      </c>
      <c r="I6" s="1027"/>
      <c r="J6" s="1028"/>
      <c r="L6" s="55"/>
      <c r="M6" s="823"/>
      <c r="N6" s="823"/>
      <c r="O6" s="823"/>
      <c r="P6" s="823"/>
      <c r="R6" s="907">
        <f>MIN(M27:M29,N28:N29,O29)</f>
        <v>0</v>
      </c>
      <c r="S6" s="907">
        <f>MAX(M27:M29,N28:N29,O29)</f>
        <v>0</v>
      </c>
      <c r="T6" s="907">
        <f>AVERAGE(M27:M29,N28:N29,O29)</f>
        <v>0</v>
      </c>
      <c r="U6" s="907">
        <f>MEDIAN(M27:M29,N28:N29,O29)</f>
        <v>0</v>
      </c>
    </row>
    <row r="7" spans="1:21" ht="17" thickBot="1" x14ac:dyDescent="0.25">
      <c r="A7" s="1221"/>
      <c r="B7" s="1229"/>
      <c r="C7" s="1231"/>
      <c r="D7" s="5" t="s">
        <v>0</v>
      </c>
      <c r="E7" s="1036"/>
      <c r="F7" s="1021"/>
      <c r="G7" s="1022"/>
      <c r="H7" s="1021"/>
      <c r="I7" s="1284"/>
      <c r="J7" s="1022"/>
      <c r="L7" s="830" t="s">
        <v>339</v>
      </c>
      <c r="M7" s="816" t="s">
        <v>335</v>
      </c>
      <c r="N7" s="816" t="s">
        <v>38</v>
      </c>
      <c r="O7" s="816" t="s">
        <v>41</v>
      </c>
      <c r="P7" s="841" t="s">
        <v>42</v>
      </c>
      <c r="R7" s="907">
        <f>MIN(M33:M35,N34:N35,O35)</f>
        <v>0</v>
      </c>
      <c r="S7" s="907">
        <f>MAX(M33:M35,N34:N35,O35)</f>
        <v>0.6</v>
      </c>
      <c r="T7" s="907">
        <f>AVERAGE(M33:M35,N34:N35,O35)</f>
        <v>0.3</v>
      </c>
      <c r="U7" s="907">
        <f>MEDIAN(M33:M35,N34:N35,O35)</f>
        <v>0.30000000000000004</v>
      </c>
    </row>
    <row r="8" spans="1:21" x14ac:dyDescent="0.2">
      <c r="A8" s="1221"/>
      <c r="B8" s="1229"/>
      <c r="C8" s="1231"/>
      <c r="D8" s="5" t="s">
        <v>1</v>
      </c>
      <c r="E8" s="918"/>
      <c r="F8" s="944"/>
      <c r="G8" s="945"/>
      <c r="H8" s="944"/>
      <c r="I8" s="945"/>
      <c r="J8" s="917"/>
      <c r="L8" s="831" t="s">
        <v>335</v>
      </c>
      <c r="M8" s="820">
        <v>0</v>
      </c>
      <c r="N8" s="820"/>
      <c r="O8" s="820"/>
      <c r="P8" s="821"/>
      <c r="R8" s="907">
        <f>MIN(M39:M41,N40:N41,O41)</f>
        <v>0</v>
      </c>
      <c r="S8" s="907">
        <f>MAX(M39:M41,N40:N41,O41)</f>
        <v>1</v>
      </c>
      <c r="T8" s="907">
        <f>AVERAGE(M39:M41,N40:N41,O41)</f>
        <v>0.66666666666666663</v>
      </c>
      <c r="U8" s="907">
        <f>MEDIAN(M39:M41,N40:N41,O41)</f>
        <v>1</v>
      </c>
    </row>
    <row r="9" spans="1:21" x14ac:dyDescent="0.2">
      <c r="A9" s="1221"/>
      <c r="B9" s="1229"/>
      <c r="C9" s="1231"/>
      <c r="D9" s="5" t="s">
        <v>2</v>
      </c>
      <c r="E9" s="918"/>
      <c r="F9" s="944"/>
      <c r="G9" s="945"/>
      <c r="H9" s="944"/>
      <c r="I9" s="945"/>
      <c r="J9" s="943"/>
      <c r="K9" s="11"/>
      <c r="L9" s="832" t="s">
        <v>38</v>
      </c>
      <c r="M9" s="822">
        <f>E60/10</f>
        <v>0.3</v>
      </c>
      <c r="N9" s="823">
        <v>0</v>
      </c>
      <c r="O9" s="823"/>
      <c r="P9" s="824"/>
    </row>
    <row r="10" spans="1:21" x14ac:dyDescent="0.2">
      <c r="A10" s="1221"/>
      <c r="B10" s="1229"/>
      <c r="C10" s="1232"/>
      <c r="D10" s="5" t="s">
        <v>462</v>
      </c>
      <c r="E10" s="918"/>
      <c r="F10" s="944"/>
      <c r="G10" s="945"/>
      <c r="H10" s="944"/>
      <c r="I10" s="945"/>
      <c r="J10" s="943"/>
      <c r="K10" s="11"/>
      <c r="L10" s="832" t="s">
        <v>41</v>
      </c>
      <c r="M10" s="822">
        <f>F60/10</f>
        <v>0.3</v>
      </c>
      <c r="N10" s="822">
        <f>G60/10</f>
        <v>0</v>
      </c>
      <c r="O10" s="823">
        <v>0</v>
      </c>
      <c r="P10" s="824"/>
    </row>
    <row r="11" spans="1:21" ht="17" thickBot="1" x14ac:dyDescent="0.25">
      <c r="A11" s="1221"/>
      <c r="B11" s="1229"/>
      <c r="C11" s="1233" t="s">
        <v>463</v>
      </c>
      <c r="D11" s="5" t="s">
        <v>3</v>
      </c>
      <c r="E11" s="1036" t="s">
        <v>32</v>
      </c>
      <c r="F11" s="1021" t="s">
        <v>32</v>
      </c>
      <c r="G11" s="1090" t="s">
        <v>34</v>
      </c>
      <c r="H11" s="1101" t="s">
        <v>32</v>
      </c>
      <c r="I11" s="1284" t="s">
        <v>34</v>
      </c>
      <c r="J11" s="1022"/>
      <c r="K11" s="11"/>
      <c r="L11" s="834" t="s">
        <v>42</v>
      </c>
      <c r="M11" s="827">
        <f>H60/10</f>
        <v>0.3</v>
      </c>
      <c r="N11" s="827">
        <f t="shared" ref="N11:O11" si="1">I60/10</f>
        <v>0</v>
      </c>
      <c r="O11" s="827">
        <f t="shared" si="1"/>
        <v>0</v>
      </c>
      <c r="P11" s="842">
        <v>0</v>
      </c>
    </row>
    <row r="12" spans="1:21" ht="17" thickBot="1" x14ac:dyDescent="0.25">
      <c r="A12" s="1221"/>
      <c r="B12" s="1229"/>
      <c r="C12" s="1231"/>
      <c r="D12" s="964" t="s">
        <v>4</v>
      </c>
      <c r="E12" s="1036"/>
      <c r="F12" s="1021"/>
      <c r="G12" s="1090"/>
      <c r="H12" s="1101"/>
      <c r="I12" s="1284"/>
      <c r="J12" s="1022"/>
      <c r="K12" s="11"/>
      <c r="L12" s="869"/>
      <c r="M12" s="823"/>
      <c r="N12" s="823"/>
      <c r="O12" s="823"/>
      <c r="P12" s="823"/>
    </row>
    <row r="13" spans="1:21" ht="17" thickBot="1" x14ac:dyDescent="0.25">
      <c r="A13" s="1221"/>
      <c r="B13" s="1229"/>
      <c r="C13" s="1231"/>
      <c r="D13" s="965" t="s">
        <v>123</v>
      </c>
      <c r="E13" s="1037"/>
      <c r="F13" s="1023"/>
      <c r="G13" s="1182"/>
      <c r="H13" s="1177"/>
      <c r="I13" s="1024"/>
      <c r="J13" s="1025"/>
      <c r="L13" s="830" t="s">
        <v>337</v>
      </c>
      <c r="M13" s="816" t="s">
        <v>335</v>
      </c>
      <c r="N13" s="816" t="s">
        <v>38</v>
      </c>
      <c r="O13" s="816" t="s">
        <v>41</v>
      </c>
      <c r="P13" s="841" t="s">
        <v>42</v>
      </c>
    </row>
    <row r="14" spans="1:21" x14ac:dyDescent="0.2">
      <c r="A14" s="1221"/>
      <c r="B14" s="1228" t="s">
        <v>464</v>
      </c>
      <c r="C14" s="1235" t="s">
        <v>465</v>
      </c>
      <c r="D14" s="1236"/>
      <c r="E14" s="922"/>
      <c r="F14" s="951"/>
      <c r="G14" s="952"/>
      <c r="H14" s="951"/>
      <c r="I14" s="952"/>
      <c r="J14" s="942"/>
      <c r="L14" s="831" t="s">
        <v>335</v>
      </c>
      <c r="M14" s="820">
        <v>0</v>
      </c>
      <c r="N14" s="820"/>
      <c r="O14" s="820"/>
      <c r="P14" s="821"/>
    </row>
    <row r="15" spans="1:21" ht="17" thickBot="1" x14ac:dyDescent="0.25">
      <c r="A15" s="1222"/>
      <c r="B15" s="1234"/>
      <c r="C15" s="1237" t="s">
        <v>466</v>
      </c>
      <c r="D15" s="1238"/>
      <c r="E15" s="966"/>
      <c r="F15" s="967"/>
      <c r="G15" s="971"/>
      <c r="H15" s="967"/>
      <c r="I15" s="971"/>
      <c r="J15" s="968"/>
      <c r="L15" s="832" t="s">
        <v>38</v>
      </c>
      <c r="M15" s="822">
        <f>E61/13</f>
        <v>0.15384615384615385</v>
      </c>
      <c r="N15" s="823">
        <v>0</v>
      </c>
      <c r="O15" s="823"/>
      <c r="P15" s="824"/>
    </row>
    <row r="16" spans="1:21" x14ac:dyDescent="0.2">
      <c r="A16" s="1227" t="s">
        <v>5</v>
      </c>
      <c r="B16" s="1228" t="s">
        <v>5</v>
      </c>
      <c r="C16" s="1243" t="s">
        <v>6</v>
      </c>
      <c r="D16" s="1244"/>
      <c r="E16" s="1035" t="s">
        <v>34</v>
      </c>
      <c r="F16" s="1026" t="s">
        <v>34</v>
      </c>
      <c r="G16" s="1028"/>
      <c r="H16" s="1026" t="s">
        <v>34</v>
      </c>
      <c r="I16" s="1027"/>
      <c r="J16" s="1028"/>
      <c r="L16" s="832" t="s">
        <v>41</v>
      </c>
      <c r="M16" s="822">
        <f>F61/13</f>
        <v>0.30769230769230771</v>
      </c>
      <c r="N16" s="822">
        <f>G61/13</f>
        <v>0.30769230769230771</v>
      </c>
      <c r="O16" s="823">
        <v>0</v>
      </c>
      <c r="P16" s="824"/>
    </row>
    <row r="17" spans="1:16" ht="17" thickBot="1" x14ac:dyDescent="0.25">
      <c r="A17" s="1221"/>
      <c r="B17" s="1229"/>
      <c r="C17" s="1239" t="s">
        <v>7</v>
      </c>
      <c r="D17" s="1240"/>
      <c r="E17" s="1036"/>
      <c r="F17" s="1021"/>
      <c r="G17" s="1022"/>
      <c r="H17" s="1021"/>
      <c r="I17" s="1284"/>
      <c r="J17" s="1022"/>
      <c r="L17" s="834" t="s">
        <v>42</v>
      </c>
      <c r="M17" s="827">
        <f>H61/13</f>
        <v>0.30769230769230771</v>
      </c>
      <c r="N17" s="827">
        <f t="shared" ref="N17:O17" si="2">I61/13</f>
        <v>0.30769230769230771</v>
      </c>
      <c r="O17" s="827">
        <f t="shared" si="2"/>
        <v>0.15384615384615385</v>
      </c>
      <c r="P17" s="842">
        <v>0</v>
      </c>
    </row>
    <row r="18" spans="1:16" ht="17" thickBot="1" x14ac:dyDescent="0.25">
      <c r="A18" s="1221"/>
      <c r="B18" s="1229"/>
      <c r="C18" s="1239" t="s">
        <v>16</v>
      </c>
      <c r="D18" s="1240"/>
      <c r="E18" s="1036"/>
      <c r="F18" s="1021"/>
      <c r="G18" s="1022"/>
      <c r="H18" s="1021"/>
      <c r="I18" s="1284"/>
      <c r="J18" s="1022"/>
      <c r="L18" s="869"/>
      <c r="M18" s="823"/>
      <c r="N18" s="823"/>
      <c r="O18" s="823"/>
      <c r="P18" s="823"/>
    </row>
    <row r="19" spans="1:16" ht="17" thickBot="1" x14ac:dyDescent="0.25">
      <c r="A19" s="1221"/>
      <c r="B19" s="1229"/>
      <c r="C19" s="1239" t="s">
        <v>26</v>
      </c>
      <c r="D19" s="1240"/>
      <c r="E19" s="1036"/>
      <c r="F19" s="1021"/>
      <c r="G19" s="1022"/>
      <c r="H19" s="1021"/>
      <c r="I19" s="1284"/>
      <c r="J19" s="1022"/>
      <c r="L19" s="830" t="s">
        <v>336</v>
      </c>
      <c r="M19" s="816" t="s">
        <v>335</v>
      </c>
      <c r="N19" s="816" t="s">
        <v>38</v>
      </c>
      <c r="O19" s="816" t="s">
        <v>41</v>
      </c>
      <c r="P19" s="841" t="s">
        <v>42</v>
      </c>
    </row>
    <row r="20" spans="1:16" x14ac:dyDescent="0.2">
      <c r="A20" s="1221"/>
      <c r="B20" s="1229"/>
      <c r="C20" s="1239" t="s">
        <v>316</v>
      </c>
      <c r="D20" s="1241"/>
      <c r="E20" s="918"/>
      <c r="F20" s="944"/>
      <c r="G20" s="945"/>
      <c r="H20" s="944"/>
      <c r="I20" s="945"/>
      <c r="J20" s="943"/>
      <c r="L20" s="831" t="s">
        <v>335</v>
      </c>
      <c r="M20" s="820">
        <v>0</v>
      </c>
      <c r="N20" s="820"/>
      <c r="O20" s="820"/>
      <c r="P20" s="821"/>
    </row>
    <row r="21" spans="1:16" x14ac:dyDescent="0.2">
      <c r="A21" s="1221"/>
      <c r="B21" s="1229"/>
      <c r="C21" s="1239" t="s">
        <v>17</v>
      </c>
      <c r="D21" s="1240"/>
      <c r="E21" s="1036" t="s">
        <v>34</v>
      </c>
      <c r="F21" s="944"/>
      <c r="G21" s="945"/>
      <c r="H21" s="944"/>
      <c r="I21" s="945"/>
      <c r="J21" s="917"/>
      <c r="L21" s="832" t="s">
        <v>38</v>
      </c>
      <c r="M21" s="822">
        <f>E62/5</f>
        <v>0.2</v>
      </c>
      <c r="N21" s="823">
        <v>0</v>
      </c>
      <c r="O21" s="823"/>
      <c r="P21" s="824"/>
    </row>
    <row r="22" spans="1:16" x14ac:dyDescent="0.2">
      <c r="A22" s="1221"/>
      <c r="B22" s="1229"/>
      <c r="C22" s="1239" t="s">
        <v>253</v>
      </c>
      <c r="D22" s="1240"/>
      <c r="E22" s="1036"/>
      <c r="F22" s="944" t="s">
        <v>33</v>
      </c>
      <c r="G22" s="945" t="s">
        <v>33</v>
      </c>
      <c r="H22" s="944" t="s">
        <v>33</v>
      </c>
      <c r="I22" s="945" t="s">
        <v>33</v>
      </c>
      <c r="J22" s="1090" t="s">
        <v>34</v>
      </c>
      <c r="L22" s="832" t="s">
        <v>41</v>
      </c>
      <c r="M22" s="822">
        <f>F62/5</f>
        <v>0.4</v>
      </c>
      <c r="N22" s="822">
        <f>G62/5</f>
        <v>0.2</v>
      </c>
      <c r="O22" s="823">
        <v>0</v>
      </c>
      <c r="P22" s="824"/>
    </row>
    <row r="23" spans="1:16" ht="17" thickBot="1" x14ac:dyDescent="0.25">
      <c r="A23" s="1221"/>
      <c r="B23" s="1229"/>
      <c r="C23" s="1245" t="s">
        <v>254</v>
      </c>
      <c r="D23" s="1246"/>
      <c r="E23" s="1036"/>
      <c r="F23" s="944" t="s">
        <v>33</v>
      </c>
      <c r="G23" s="945" t="s">
        <v>33</v>
      </c>
      <c r="H23" s="944" t="s">
        <v>33</v>
      </c>
      <c r="I23" s="945" t="s">
        <v>33</v>
      </c>
      <c r="J23" s="1090"/>
      <c r="K23" s="2"/>
      <c r="L23" s="834" t="s">
        <v>42</v>
      </c>
      <c r="M23" s="827">
        <f>H62/5</f>
        <v>0.4</v>
      </c>
      <c r="N23" s="827">
        <f t="shared" ref="N23:O23" si="3">I62/5</f>
        <v>0.2</v>
      </c>
      <c r="O23" s="827">
        <f t="shared" si="3"/>
        <v>0</v>
      </c>
      <c r="P23" s="842">
        <v>0</v>
      </c>
    </row>
    <row r="24" spans="1:16" ht="17" thickBot="1" x14ac:dyDescent="0.25">
      <c r="A24" s="1221"/>
      <c r="B24" s="1229"/>
      <c r="C24" s="1239" t="s">
        <v>467</v>
      </c>
      <c r="D24" s="1240"/>
      <c r="E24" s="918"/>
      <c r="F24" s="944"/>
      <c r="G24" s="945"/>
      <c r="H24" s="944"/>
      <c r="I24" s="945"/>
      <c r="J24" s="943"/>
      <c r="K24" s="2"/>
      <c r="L24" s="869"/>
      <c r="M24" s="823"/>
      <c r="N24" s="823"/>
      <c r="O24" s="823"/>
      <c r="P24" s="823"/>
    </row>
    <row r="25" spans="1:16" ht="17" thickBot="1" x14ac:dyDescent="0.25">
      <c r="A25" s="1221"/>
      <c r="B25" s="1229"/>
      <c r="C25" s="1239" t="s">
        <v>468</v>
      </c>
      <c r="D25" s="1240"/>
      <c r="E25" s="918"/>
      <c r="F25" s="944"/>
      <c r="G25" s="945"/>
      <c r="H25" s="944"/>
      <c r="I25" s="945"/>
      <c r="J25" s="943"/>
      <c r="K25" s="2"/>
      <c r="L25" s="835" t="s">
        <v>334</v>
      </c>
      <c r="M25" s="816" t="s">
        <v>335</v>
      </c>
      <c r="N25" s="816" t="s">
        <v>38</v>
      </c>
      <c r="O25" s="816" t="s">
        <v>41</v>
      </c>
      <c r="P25" s="841" t="s">
        <v>42</v>
      </c>
    </row>
    <row r="26" spans="1:16" x14ac:dyDescent="0.2">
      <c r="A26" s="1221"/>
      <c r="B26" s="1229"/>
      <c r="C26" s="1239" t="s">
        <v>98</v>
      </c>
      <c r="D26" s="1240"/>
      <c r="E26" s="1036"/>
      <c r="F26" s="944"/>
      <c r="G26" s="945"/>
      <c r="H26" s="944"/>
      <c r="I26" s="945"/>
      <c r="J26" s="917"/>
      <c r="L26" s="831" t="s">
        <v>335</v>
      </c>
      <c r="M26" s="820">
        <v>0</v>
      </c>
      <c r="N26" s="820"/>
      <c r="O26" s="820"/>
      <c r="P26" s="821"/>
    </row>
    <row r="27" spans="1:16" x14ac:dyDescent="0.2">
      <c r="A27" s="1221"/>
      <c r="B27" s="1229"/>
      <c r="C27" s="1239" t="s">
        <v>99</v>
      </c>
      <c r="D27" s="1240"/>
      <c r="E27" s="1036"/>
      <c r="F27" s="944"/>
      <c r="G27" s="945"/>
      <c r="H27" s="944"/>
      <c r="I27" s="945"/>
      <c r="J27" s="917"/>
      <c r="K27" s="3"/>
      <c r="L27" s="832" t="s">
        <v>38</v>
      </c>
      <c r="M27" s="823">
        <f>E63/2</f>
        <v>0</v>
      </c>
      <c r="N27" s="823">
        <v>0</v>
      </c>
      <c r="O27" s="823"/>
      <c r="P27" s="824"/>
    </row>
    <row r="28" spans="1:16" ht="17" thickBot="1" x14ac:dyDescent="0.25">
      <c r="A28" s="1221"/>
      <c r="B28" s="1234"/>
      <c r="C28" s="1247" t="s">
        <v>23</v>
      </c>
      <c r="D28" s="1226"/>
      <c r="E28" s="918"/>
      <c r="F28" s="956"/>
      <c r="G28" s="957"/>
      <c r="H28" s="956"/>
      <c r="I28" s="957"/>
      <c r="J28" s="958"/>
      <c r="L28" s="832" t="s">
        <v>41</v>
      </c>
      <c r="M28" s="823">
        <f>H47/2</f>
        <v>0</v>
      </c>
      <c r="N28" s="823">
        <f>I47/2</f>
        <v>0</v>
      </c>
      <c r="O28" s="823">
        <v>0</v>
      </c>
      <c r="P28" s="824"/>
    </row>
    <row r="29" spans="1:16" ht="17" thickBot="1" x14ac:dyDescent="0.25">
      <c r="A29" s="1221"/>
      <c r="B29" s="1228" t="s">
        <v>469</v>
      </c>
      <c r="C29" s="1243" t="s">
        <v>10</v>
      </c>
      <c r="D29" s="1244"/>
      <c r="E29" s="1035" t="s">
        <v>34</v>
      </c>
      <c r="F29" s="1026" t="s">
        <v>34</v>
      </c>
      <c r="G29" s="1028"/>
      <c r="H29" s="1026" t="s">
        <v>34</v>
      </c>
      <c r="I29" s="1027"/>
      <c r="J29" s="1028"/>
      <c r="L29" s="834" t="s">
        <v>42</v>
      </c>
      <c r="M29" s="827">
        <f>I47/2</f>
        <v>0</v>
      </c>
      <c r="N29" s="827">
        <f t="shared" ref="N29:O29" si="4">J47/2</f>
        <v>0</v>
      </c>
      <c r="O29" s="827">
        <f t="shared" si="4"/>
        <v>0</v>
      </c>
      <c r="P29" s="842">
        <v>0</v>
      </c>
    </row>
    <row r="30" spans="1:16" ht="17" thickBot="1" x14ac:dyDescent="0.25">
      <c r="A30" s="1221"/>
      <c r="B30" s="1229"/>
      <c r="C30" s="1245" t="s">
        <v>11</v>
      </c>
      <c r="D30" s="1246"/>
      <c r="E30" s="1036"/>
      <c r="F30" s="1021"/>
      <c r="G30" s="1022"/>
      <c r="H30" s="1021"/>
      <c r="I30" s="1284"/>
      <c r="J30" s="1022"/>
      <c r="L30" s="869"/>
      <c r="M30" s="823"/>
      <c r="N30" s="823"/>
      <c r="O30" s="823"/>
      <c r="P30" s="823"/>
    </row>
    <row r="31" spans="1:16" ht="17" thickBot="1" x14ac:dyDescent="0.25">
      <c r="A31" s="1242"/>
      <c r="B31" s="1234"/>
      <c r="C31" s="1247" t="s">
        <v>18</v>
      </c>
      <c r="D31" s="1226"/>
      <c r="E31" s="923"/>
      <c r="F31" s="956"/>
      <c r="G31" s="957"/>
      <c r="H31" s="956"/>
      <c r="I31" s="957"/>
      <c r="J31" s="958"/>
      <c r="L31" s="830" t="s">
        <v>338</v>
      </c>
      <c r="M31" s="816" t="s">
        <v>335</v>
      </c>
      <c r="N31" s="816" t="s">
        <v>38</v>
      </c>
      <c r="O31" s="816" t="s">
        <v>41</v>
      </c>
      <c r="P31" s="841" t="s">
        <v>42</v>
      </c>
    </row>
    <row r="32" spans="1:16" x14ac:dyDescent="0.2">
      <c r="A32" s="1248" t="s">
        <v>24</v>
      </c>
      <c r="B32" s="1223" t="s">
        <v>100</v>
      </c>
      <c r="C32" s="1224"/>
      <c r="D32" s="1224"/>
      <c r="E32" s="922"/>
      <c r="F32" s="951"/>
      <c r="G32" s="952"/>
      <c r="H32" s="951"/>
      <c r="I32" s="952"/>
      <c r="J32" s="942"/>
      <c r="L32" s="831" t="s">
        <v>335</v>
      </c>
      <c r="M32" s="820">
        <v>0</v>
      </c>
      <c r="N32" s="820"/>
      <c r="O32" s="820"/>
      <c r="P32" s="821"/>
    </row>
    <row r="33" spans="1:16" x14ac:dyDescent="0.2">
      <c r="A33" s="1249"/>
      <c r="B33" s="1251" t="s">
        <v>27</v>
      </c>
      <c r="C33" s="1246"/>
      <c r="D33" s="1246"/>
      <c r="E33" s="918" t="s">
        <v>32</v>
      </c>
      <c r="F33" s="938" t="s">
        <v>32</v>
      </c>
      <c r="G33" s="928" t="s">
        <v>34</v>
      </c>
      <c r="H33" s="938" t="s">
        <v>32</v>
      </c>
      <c r="I33" s="1052" t="s">
        <v>34</v>
      </c>
      <c r="J33" s="1047"/>
      <c r="L33" s="832" t="s">
        <v>38</v>
      </c>
      <c r="M33" s="822">
        <f>E64/5</f>
        <v>0.2</v>
      </c>
      <c r="N33" s="823">
        <v>0</v>
      </c>
      <c r="O33" s="823"/>
      <c r="P33" s="824"/>
    </row>
    <row r="34" spans="1:16" ht="17" thickBot="1" x14ac:dyDescent="0.25">
      <c r="A34" s="1249"/>
      <c r="B34" s="1252" t="s">
        <v>101</v>
      </c>
      <c r="C34" s="1253"/>
      <c r="D34" s="1253"/>
      <c r="E34" s="923"/>
      <c r="F34" s="944"/>
      <c r="G34" s="945"/>
      <c r="H34" s="944"/>
      <c r="I34" s="945"/>
      <c r="J34" s="943"/>
      <c r="L34" s="832" t="s">
        <v>41</v>
      </c>
      <c r="M34" s="822">
        <f>F64/5</f>
        <v>0.4</v>
      </c>
      <c r="N34" s="823">
        <v>0</v>
      </c>
      <c r="O34" s="823">
        <v>0</v>
      </c>
      <c r="P34" s="824"/>
    </row>
    <row r="35" spans="1:16" ht="17" thickBot="1" x14ac:dyDescent="0.25">
      <c r="A35" s="1249"/>
      <c r="B35" s="1219" t="s">
        <v>12</v>
      </c>
      <c r="C35" s="1220"/>
      <c r="D35" s="1220"/>
      <c r="E35" s="922" t="s">
        <v>34</v>
      </c>
      <c r="F35" s="953" t="s">
        <v>32</v>
      </c>
      <c r="G35" s="954" t="s">
        <v>32</v>
      </c>
      <c r="H35" s="953" t="s">
        <v>32</v>
      </c>
      <c r="I35" s="954" t="s">
        <v>32</v>
      </c>
      <c r="J35" s="946" t="s">
        <v>34</v>
      </c>
      <c r="L35" s="834" t="s">
        <v>42</v>
      </c>
      <c r="M35" s="827">
        <f>H64/5</f>
        <v>0.6</v>
      </c>
      <c r="N35" s="827">
        <f t="shared" ref="N35:O35" si="5">I64/5</f>
        <v>0.4</v>
      </c>
      <c r="O35" s="827">
        <f t="shared" si="5"/>
        <v>0.2</v>
      </c>
      <c r="P35" s="842">
        <v>0</v>
      </c>
    </row>
    <row r="36" spans="1:16" ht="17" thickBot="1" x14ac:dyDescent="0.25">
      <c r="A36" s="1250"/>
      <c r="B36" s="1219" t="s">
        <v>25</v>
      </c>
      <c r="C36" s="1220"/>
      <c r="D36" s="1220"/>
      <c r="E36" s="243"/>
      <c r="F36" s="953"/>
      <c r="G36" s="954"/>
      <c r="H36" s="953"/>
      <c r="I36" s="954"/>
      <c r="J36" s="946"/>
      <c r="L36" s="55"/>
      <c r="M36" s="823"/>
      <c r="N36" s="823"/>
      <c r="O36" s="823"/>
      <c r="P36" s="823"/>
    </row>
    <row r="37" spans="1:16" ht="17" thickBot="1" x14ac:dyDescent="0.25">
      <c r="A37" s="1254" t="s">
        <v>452</v>
      </c>
      <c r="B37" s="1257" t="s">
        <v>470</v>
      </c>
      <c r="C37" s="1236"/>
      <c r="D37" s="1236"/>
      <c r="E37" s="918"/>
      <c r="F37" s="937"/>
      <c r="G37" s="593"/>
      <c r="H37" s="937"/>
      <c r="I37" s="593"/>
      <c r="J37" s="940"/>
      <c r="K37" s="22"/>
      <c r="L37" s="835" t="s">
        <v>342</v>
      </c>
      <c r="M37" s="816" t="s">
        <v>335</v>
      </c>
      <c r="N37" s="816" t="s">
        <v>38</v>
      </c>
      <c r="O37" s="816" t="s">
        <v>41</v>
      </c>
      <c r="P37" s="841" t="s">
        <v>42</v>
      </c>
    </row>
    <row r="38" spans="1:16" x14ac:dyDescent="0.2">
      <c r="A38" s="1255"/>
      <c r="B38" s="1255" t="s">
        <v>14</v>
      </c>
      <c r="C38" s="1258"/>
      <c r="D38" s="1258"/>
      <c r="E38" s="918" t="s">
        <v>32</v>
      </c>
      <c r="F38" s="938" t="s">
        <v>32</v>
      </c>
      <c r="G38" s="928" t="s">
        <v>34</v>
      </c>
      <c r="H38" s="938" t="s">
        <v>32</v>
      </c>
      <c r="I38" s="1052" t="s">
        <v>34</v>
      </c>
      <c r="J38" s="1047"/>
      <c r="K38" s="22"/>
      <c r="L38" s="831" t="s">
        <v>335</v>
      </c>
      <c r="M38" s="820">
        <v>0</v>
      </c>
      <c r="N38" s="820"/>
      <c r="O38" s="820"/>
      <c r="P38" s="821"/>
    </row>
    <row r="39" spans="1:16" x14ac:dyDescent="0.2">
      <c r="A39" s="1255"/>
      <c r="B39" s="1255" t="s">
        <v>15</v>
      </c>
      <c r="C39" s="1258"/>
      <c r="D39" s="1258"/>
      <c r="E39" s="685"/>
      <c r="F39" s="938"/>
      <c r="G39" s="941"/>
      <c r="H39" s="938"/>
      <c r="I39" s="941"/>
      <c r="J39" s="928"/>
      <c r="K39" s="22"/>
      <c r="L39" s="832" t="s">
        <v>38</v>
      </c>
      <c r="M39" s="823">
        <f>E65/4</f>
        <v>0</v>
      </c>
      <c r="N39" s="823">
        <v>0</v>
      </c>
      <c r="O39" s="823"/>
      <c r="P39" s="824"/>
    </row>
    <row r="40" spans="1:16" x14ac:dyDescent="0.2">
      <c r="A40" s="1255"/>
      <c r="B40" s="1255" t="s">
        <v>471</v>
      </c>
      <c r="C40" s="1258"/>
      <c r="D40" s="1258"/>
      <c r="E40" s="918"/>
      <c r="F40" s="938"/>
      <c r="G40" s="941"/>
      <c r="H40" s="938"/>
      <c r="I40" s="941"/>
      <c r="J40" s="933"/>
      <c r="K40" s="22"/>
      <c r="L40" s="832" t="s">
        <v>41</v>
      </c>
      <c r="M40" s="823">
        <f>F65/4</f>
        <v>1</v>
      </c>
      <c r="N40" s="823">
        <f>G65/4</f>
        <v>1</v>
      </c>
      <c r="O40" s="823">
        <v>0</v>
      </c>
      <c r="P40" s="824"/>
    </row>
    <row r="41" spans="1:16" ht="17" thickBot="1" x14ac:dyDescent="0.25">
      <c r="A41" s="1255"/>
      <c r="B41" s="1255" t="s">
        <v>472</v>
      </c>
      <c r="C41" s="1258"/>
      <c r="D41" s="1258"/>
      <c r="E41" s="918"/>
      <c r="F41" s="938"/>
      <c r="G41" s="941"/>
      <c r="H41" s="938"/>
      <c r="I41" s="941"/>
      <c r="J41" s="933"/>
      <c r="K41" s="22"/>
      <c r="L41" s="834" t="s">
        <v>42</v>
      </c>
      <c r="M41" s="827">
        <f>H65/4</f>
        <v>1</v>
      </c>
      <c r="N41" s="827">
        <f t="shared" ref="N41:O41" si="6">I65/4</f>
        <v>1</v>
      </c>
      <c r="O41" s="827">
        <f t="shared" si="6"/>
        <v>0</v>
      </c>
      <c r="P41" s="842">
        <v>0</v>
      </c>
    </row>
    <row r="42" spans="1:16" x14ac:dyDescent="0.2">
      <c r="A42" s="1255"/>
      <c r="B42" s="1255" t="s">
        <v>473</v>
      </c>
      <c r="C42" s="1258"/>
      <c r="D42" s="1258"/>
      <c r="E42" s="918"/>
      <c r="F42" s="938"/>
      <c r="G42" s="941"/>
      <c r="H42" s="938"/>
      <c r="I42" s="941"/>
      <c r="J42" s="933"/>
      <c r="K42" s="22"/>
    </row>
    <row r="43" spans="1:16" x14ac:dyDescent="0.2">
      <c r="A43" s="1255"/>
      <c r="B43" s="1255" t="s">
        <v>474</v>
      </c>
      <c r="C43" s="1258"/>
      <c r="D43" s="1258"/>
      <c r="E43" s="918"/>
      <c r="F43" s="938"/>
      <c r="G43" s="941"/>
      <c r="H43" s="938"/>
      <c r="I43" s="941"/>
      <c r="J43" s="933"/>
      <c r="K43" s="22"/>
    </row>
    <row r="44" spans="1:16" ht="17" thickBot="1" x14ac:dyDescent="0.25">
      <c r="A44" s="1256"/>
      <c r="B44" s="1256" t="s">
        <v>475</v>
      </c>
      <c r="C44" s="1259"/>
      <c r="D44" s="1259"/>
      <c r="E44" s="918"/>
      <c r="F44" s="939"/>
      <c r="G44" s="598"/>
      <c r="H44" s="939"/>
      <c r="I44" s="598"/>
      <c r="J44" s="934"/>
      <c r="K44" s="22"/>
    </row>
    <row r="45" spans="1:16" x14ac:dyDescent="0.2">
      <c r="A45" s="1260" t="s">
        <v>8</v>
      </c>
      <c r="B45" s="1261" t="s">
        <v>476</v>
      </c>
      <c r="C45" s="1262"/>
      <c r="D45" s="735" t="s">
        <v>9</v>
      </c>
      <c r="E45" s="925" t="s">
        <v>34</v>
      </c>
      <c r="F45" s="937" t="s">
        <v>34</v>
      </c>
      <c r="G45" s="593" t="s">
        <v>34</v>
      </c>
      <c r="H45" s="937" t="s">
        <v>32</v>
      </c>
      <c r="I45" s="593" t="s">
        <v>32</v>
      </c>
      <c r="J45" s="940" t="s">
        <v>32</v>
      </c>
      <c r="K45" s="22"/>
    </row>
    <row r="46" spans="1:16" x14ac:dyDescent="0.2">
      <c r="A46" s="1221"/>
      <c r="B46" s="1263"/>
      <c r="C46" s="1264"/>
      <c r="D46" s="731" t="s">
        <v>19</v>
      </c>
      <c r="E46" s="918" t="s">
        <v>33</v>
      </c>
      <c r="F46" s="938" t="s">
        <v>33</v>
      </c>
      <c r="G46" s="941" t="s">
        <v>34</v>
      </c>
      <c r="H46" s="938" t="s">
        <v>33</v>
      </c>
      <c r="I46" s="941" t="s">
        <v>34</v>
      </c>
      <c r="J46" s="933" t="s">
        <v>34</v>
      </c>
      <c r="K46" s="37"/>
    </row>
    <row r="47" spans="1:16" x14ac:dyDescent="0.2">
      <c r="A47" s="1221"/>
      <c r="B47" s="1265"/>
      <c r="C47" s="1266"/>
      <c r="D47" s="961" t="s">
        <v>477</v>
      </c>
      <c r="E47" s="918"/>
      <c r="F47" s="944"/>
      <c r="G47" s="945"/>
      <c r="H47" s="944"/>
      <c r="I47" s="945"/>
      <c r="J47" s="943"/>
      <c r="K47" s="353"/>
    </row>
    <row r="48" spans="1:16" x14ac:dyDescent="0.2">
      <c r="A48" s="1221"/>
      <c r="B48" s="1267" t="s">
        <v>478</v>
      </c>
      <c r="C48" s="1268"/>
      <c r="D48" s="47" t="s">
        <v>20</v>
      </c>
      <c r="E48" s="1036"/>
      <c r="F48" s="944"/>
      <c r="G48" s="945"/>
      <c r="H48" s="944"/>
      <c r="I48" s="945"/>
      <c r="J48" s="917"/>
      <c r="K48" s="37"/>
    </row>
    <row r="49" spans="1:11" x14ac:dyDescent="0.2">
      <c r="A49" s="1221"/>
      <c r="B49" s="1263"/>
      <c r="C49" s="1264"/>
      <c r="D49" s="7" t="s">
        <v>21</v>
      </c>
      <c r="E49" s="1036"/>
      <c r="F49" s="944"/>
      <c r="G49" s="945"/>
      <c r="H49" s="944"/>
      <c r="I49" s="945"/>
      <c r="J49" s="917"/>
      <c r="K49" s="37"/>
    </row>
    <row r="50" spans="1:11" ht="17" thickBot="1" x14ac:dyDescent="0.25">
      <c r="A50" s="1222"/>
      <c r="B50" s="1269"/>
      <c r="C50" s="1270"/>
      <c r="D50" s="8" t="s">
        <v>13</v>
      </c>
      <c r="E50" s="923" t="s">
        <v>34</v>
      </c>
      <c r="F50" s="956" t="s">
        <v>32</v>
      </c>
      <c r="G50" s="957" t="s">
        <v>32</v>
      </c>
      <c r="H50" s="956" t="s">
        <v>32</v>
      </c>
      <c r="I50" s="957" t="s">
        <v>32</v>
      </c>
      <c r="J50" s="958" t="s">
        <v>34</v>
      </c>
      <c r="K50" s="37"/>
    </row>
    <row r="51" spans="1:11" x14ac:dyDescent="0.2">
      <c r="A51" s="1272" t="s">
        <v>479</v>
      </c>
      <c r="B51" s="1275" t="s">
        <v>480</v>
      </c>
      <c r="C51" s="1276"/>
      <c r="D51" s="1276"/>
      <c r="E51" s="1042" t="s">
        <v>34</v>
      </c>
      <c r="F51" s="1026" t="s">
        <v>33</v>
      </c>
      <c r="G51" s="1028"/>
      <c r="H51" s="1026" t="s">
        <v>33</v>
      </c>
      <c r="I51" s="1123"/>
      <c r="J51" s="1089" t="s">
        <v>34</v>
      </c>
      <c r="K51" s="37"/>
    </row>
    <row r="52" spans="1:11" x14ac:dyDescent="0.2">
      <c r="A52" s="1273"/>
      <c r="B52" s="1277" t="s">
        <v>481</v>
      </c>
      <c r="C52" s="1278"/>
      <c r="D52" s="1278"/>
      <c r="E52" s="1043"/>
      <c r="F52" s="1021"/>
      <c r="G52" s="1022"/>
      <c r="H52" s="1021"/>
      <c r="I52" s="1174"/>
      <c r="J52" s="1090"/>
      <c r="K52" s="37"/>
    </row>
    <row r="53" spans="1:11" x14ac:dyDescent="0.2">
      <c r="A53" s="1273"/>
      <c r="B53" s="1277" t="s">
        <v>482</v>
      </c>
      <c r="C53" s="1278"/>
      <c r="D53" s="1278"/>
      <c r="E53" s="1043"/>
      <c r="F53" s="1021"/>
      <c r="G53" s="1022"/>
      <c r="H53" s="1021"/>
      <c r="I53" s="1174"/>
      <c r="J53" s="1090"/>
      <c r="K53" s="37"/>
    </row>
    <row r="54" spans="1:11" x14ac:dyDescent="0.2">
      <c r="A54" s="1273"/>
      <c r="B54" s="1277" t="s">
        <v>483</v>
      </c>
      <c r="C54" s="1278"/>
      <c r="D54" s="1278"/>
      <c r="E54" s="1043"/>
      <c r="F54" s="1021"/>
      <c r="G54" s="1022"/>
      <c r="H54" s="1021"/>
      <c r="I54" s="1174"/>
      <c r="J54" s="1090"/>
      <c r="K54" s="37"/>
    </row>
    <row r="55" spans="1:11" ht="17" thickBot="1" x14ac:dyDescent="0.25">
      <c r="A55" s="1274"/>
      <c r="B55" s="1279" t="s">
        <v>484</v>
      </c>
      <c r="C55" s="1280"/>
      <c r="D55" s="1280"/>
      <c r="E55" s="1285"/>
      <c r="F55" s="1287"/>
      <c r="G55" s="1288"/>
      <c r="H55" s="1287"/>
      <c r="I55" s="1289"/>
      <c r="J55" s="1290"/>
    </row>
    <row r="56" spans="1:11" ht="21" thickTop="1" thickBot="1" x14ac:dyDescent="0.25">
      <c r="E56" s="309" t="s">
        <v>491</v>
      </c>
      <c r="F56" s="1135" t="s">
        <v>492</v>
      </c>
      <c r="G56" s="1136"/>
      <c r="H56" s="1135" t="s">
        <v>493</v>
      </c>
      <c r="I56" s="1286"/>
      <c r="J56" s="1136"/>
    </row>
    <row r="57" spans="1:11" ht="17" thickTop="1" x14ac:dyDescent="0.2"/>
    <row r="59" spans="1:11" x14ac:dyDescent="0.2">
      <c r="D59" s="804" t="s">
        <v>215</v>
      </c>
      <c r="E59" s="811">
        <v>7</v>
      </c>
      <c r="F59" s="815">
        <v>15</v>
      </c>
      <c r="G59" s="815">
        <v>10</v>
      </c>
      <c r="H59">
        <v>16</v>
      </c>
      <c r="I59">
        <v>7</v>
      </c>
      <c r="J59">
        <v>3</v>
      </c>
    </row>
    <row r="60" spans="1:11" x14ac:dyDescent="0.2">
      <c r="D60" s="804" t="s">
        <v>357</v>
      </c>
      <c r="E60" s="811">
        <v>3</v>
      </c>
      <c r="F60" s="815">
        <v>3</v>
      </c>
      <c r="G60" s="815">
        <v>0</v>
      </c>
      <c r="H60">
        <v>3</v>
      </c>
      <c r="I60">
        <v>0</v>
      </c>
      <c r="J60">
        <v>0</v>
      </c>
    </row>
    <row r="61" spans="1:11" x14ac:dyDescent="0.2">
      <c r="D61" s="804" t="s">
        <v>5</v>
      </c>
      <c r="E61" s="811">
        <v>2</v>
      </c>
      <c r="F61" s="815">
        <v>4</v>
      </c>
      <c r="G61" s="815">
        <v>4</v>
      </c>
      <c r="H61">
        <v>4</v>
      </c>
      <c r="I61">
        <v>4</v>
      </c>
      <c r="J61">
        <v>2</v>
      </c>
    </row>
    <row r="62" spans="1:11" x14ac:dyDescent="0.2">
      <c r="D62" s="804" t="s">
        <v>24</v>
      </c>
      <c r="E62" s="811">
        <v>1</v>
      </c>
      <c r="F62" s="815">
        <v>2</v>
      </c>
      <c r="G62" s="815">
        <v>1</v>
      </c>
      <c r="H62">
        <v>2</v>
      </c>
      <c r="I62">
        <v>1</v>
      </c>
      <c r="J62">
        <v>0</v>
      </c>
    </row>
    <row r="63" spans="1:11" x14ac:dyDescent="0.2">
      <c r="D63" s="804" t="s">
        <v>14</v>
      </c>
      <c r="E63" s="811">
        <v>0</v>
      </c>
      <c r="F63" s="815">
        <v>0</v>
      </c>
      <c r="G63" s="815">
        <v>0</v>
      </c>
      <c r="H63">
        <v>0</v>
      </c>
      <c r="I63">
        <v>0</v>
      </c>
      <c r="J63">
        <v>0</v>
      </c>
    </row>
    <row r="64" spans="1:11" x14ac:dyDescent="0.2">
      <c r="D64" s="804" t="s">
        <v>8</v>
      </c>
      <c r="E64" s="811">
        <v>1</v>
      </c>
      <c r="F64" s="815">
        <v>2</v>
      </c>
      <c r="G64" s="815">
        <v>1</v>
      </c>
      <c r="H64">
        <v>3</v>
      </c>
      <c r="I64">
        <v>2</v>
      </c>
      <c r="J64">
        <v>1</v>
      </c>
    </row>
    <row r="65" spans="4:10" x14ac:dyDescent="0.2">
      <c r="D65" s="961" t="s">
        <v>451</v>
      </c>
      <c r="E65" s="37">
        <v>0</v>
      </c>
      <c r="F65" s="37">
        <v>4</v>
      </c>
      <c r="G65" s="37">
        <v>4</v>
      </c>
      <c r="H65" s="37">
        <v>4</v>
      </c>
      <c r="I65" s="37">
        <v>4</v>
      </c>
      <c r="J65" s="37">
        <v>0</v>
      </c>
    </row>
  </sheetData>
  <mergeCells count="83">
    <mergeCell ref="F56:G56"/>
    <mergeCell ref="H56:J56"/>
    <mergeCell ref="F51:G55"/>
    <mergeCell ref="H51:I55"/>
    <mergeCell ref="J51:J55"/>
    <mergeCell ref="E48:E49"/>
    <mergeCell ref="A51:A55"/>
    <mergeCell ref="B51:D51"/>
    <mergeCell ref="E51:E55"/>
    <mergeCell ref="A37:A44"/>
    <mergeCell ref="B37:D37"/>
    <mergeCell ref="B38:D38"/>
    <mergeCell ref="B43:D43"/>
    <mergeCell ref="B44:D44"/>
    <mergeCell ref="B52:D52"/>
    <mergeCell ref="B53:D53"/>
    <mergeCell ref="B54:D54"/>
    <mergeCell ref="B55:D55"/>
    <mergeCell ref="A45:A50"/>
    <mergeCell ref="B45:C47"/>
    <mergeCell ref="B48:C50"/>
    <mergeCell ref="I38:J38"/>
    <mergeCell ref="B39:D39"/>
    <mergeCell ref="B40:D40"/>
    <mergeCell ref="B41:D41"/>
    <mergeCell ref="B42:D42"/>
    <mergeCell ref="H29:J30"/>
    <mergeCell ref="C30:D30"/>
    <mergeCell ref="C31:D31"/>
    <mergeCell ref="A32:A36"/>
    <mergeCell ref="B32:D32"/>
    <mergeCell ref="B33:D33"/>
    <mergeCell ref="I33:J33"/>
    <mergeCell ref="B34:D34"/>
    <mergeCell ref="B35:D35"/>
    <mergeCell ref="B36:D36"/>
    <mergeCell ref="J22:J23"/>
    <mergeCell ref="C23:D23"/>
    <mergeCell ref="C24:D24"/>
    <mergeCell ref="C25:D25"/>
    <mergeCell ref="C26:D26"/>
    <mergeCell ref="E26:E27"/>
    <mergeCell ref="C27:D27"/>
    <mergeCell ref="H16:J19"/>
    <mergeCell ref="C17:D17"/>
    <mergeCell ref="C18:D18"/>
    <mergeCell ref="C19:D19"/>
    <mergeCell ref="C20:D20"/>
    <mergeCell ref="A16:A31"/>
    <mergeCell ref="B16:B28"/>
    <mergeCell ref="C16:D16"/>
    <mergeCell ref="E16:E19"/>
    <mergeCell ref="F16:G19"/>
    <mergeCell ref="C28:D28"/>
    <mergeCell ref="C21:D21"/>
    <mergeCell ref="E21:E23"/>
    <mergeCell ref="C22:D22"/>
    <mergeCell ref="B29:B31"/>
    <mergeCell ref="C29:D29"/>
    <mergeCell ref="E29:E30"/>
    <mergeCell ref="F29:G30"/>
    <mergeCell ref="A6:A15"/>
    <mergeCell ref="B6:B13"/>
    <mergeCell ref="C6:C10"/>
    <mergeCell ref="E6:E7"/>
    <mergeCell ref="F6:G7"/>
    <mergeCell ref="B14:B15"/>
    <mergeCell ref="C14:D14"/>
    <mergeCell ref="C15:D15"/>
    <mergeCell ref="H6:J7"/>
    <mergeCell ref="C11:C13"/>
    <mergeCell ref="E11:E13"/>
    <mergeCell ref="F11:F13"/>
    <mergeCell ref="G11:G13"/>
    <mergeCell ref="H11:H13"/>
    <mergeCell ref="I11:J13"/>
    <mergeCell ref="F1:G1"/>
    <mergeCell ref="H1:J1"/>
    <mergeCell ref="A3:D3"/>
    <mergeCell ref="A4:A5"/>
    <mergeCell ref="B4:D4"/>
    <mergeCell ref="F4:G4"/>
    <mergeCell ref="B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1026-AB1E-F549-AEEB-197A4FCE9336}">
  <dimension ref="A1:U65"/>
  <sheetViews>
    <sheetView workbookViewId="0">
      <selection activeCell="L38" sqref="L38:L41"/>
    </sheetView>
  </sheetViews>
  <sheetFormatPr baseColWidth="10" defaultRowHeight="16" x14ac:dyDescent="0.2"/>
  <cols>
    <col min="4" max="4" width="28.83203125" bestFit="1" customWidth="1"/>
    <col min="11" max="11" width="11.6640625" customWidth="1"/>
    <col min="12" max="12" width="5.33203125" style="22" bestFit="1" customWidth="1"/>
    <col min="13" max="13" width="5.1640625" bestFit="1" customWidth="1"/>
    <col min="14" max="14" width="7.6640625" bestFit="1" customWidth="1"/>
    <col min="15" max="16" width="5.1640625" bestFit="1" customWidth="1"/>
    <col min="17" max="17" width="12.33203125" bestFit="1" customWidth="1"/>
    <col min="18" max="18" width="10.1640625" bestFit="1" customWidth="1"/>
    <col min="19" max="19" width="13.1640625" bestFit="1" customWidth="1"/>
  </cols>
  <sheetData>
    <row r="1" spans="1:21" ht="21" thickTop="1" thickBot="1" x14ac:dyDescent="0.25">
      <c r="E1" s="309" t="s">
        <v>500</v>
      </c>
      <c r="F1" s="1135" t="s">
        <v>501</v>
      </c>
      <c r="G1" s="1136"/>
      <c r="H1" s="1281" t="s">
        <v>502</v>
      </c>
      <c r="I1" s="1282"/>
      <c r="J1" s="1283"/>
      <c r="L1" s="830" t="s">
        <v>215</v>
      </c>
      <c r="M1" s="816" t="s">
        <v>335</v>
      </c>
      <c r="N1" s="816" t="s">
        <v>38</v>
      </c>
      <c r="O1" s="816" t="s">
        <v>41</v>
      </c>
      <c r="P1" s="841" t="s">
        <v>42</v>
      </c>
      <c r="R1" s="791" t="s">
        <v>443</v>
      </c>
      <c r="S1" s="791" t="s">
        <v>442</v>
      </c>
      <c r="T1" s="791" t="s">
        <v>444</v>
      </c>
      <c r="U1" s="791" t="s">
        <v>445</v>
      </c>
    </row>
    <row r="2" spans="1:21" ht="18" thickTop="1" thickBot="1" x14ac:dyDescent="0.25">
      <c r="A2" t="s">
        <v>453</v>
      </c>
      <c r="E2" s="503" t="s">
        <v>503</v>
      </c>
      <c r="F2" s="602" t="s">
        <v>504</v>
      </c>
      <c r="G2" s="618" t="s">
        <v>505</v>
      </c>
      <c r="H2" s="602" t="s">
        <v>506</v>
      </c>
      <c r="I2" s="970" t="s">
        <v>507</v>
      </c>
      <c r="J2" s="618" t="s">
        <v>508</v>
      </c>
      <c r="L2" s="831" t="s">
        <v>335</v>
      </c>
      <c r="M2" s="820">
        <v>0</v>
      </c>
      <c r="N2" s="820"/>
      <c r="O2" s="820"/>
      <c r="P2" s="821"/>
      <c r="R2" s="907">
        <f>MIN(M3:M5,N4:N5,O5)</f>
        <v>0.16216216216216217</v>
      </c>
      <c r="S2" s="907">
        <f>MAX(M3:M5,N4:N5,O5)</f>
        <v>0.3783783783783784</v>
      </c>
      <c r="T2" s="907">
        <f>AVERAGE(M3:M5,N4:N5,O5)</f>
        <v>0.28828828828828829</v>
      </c>
      <c r="U2" s="907">
        <f>MEDIAN(M3:M5,N4:N5,O5)</f>
        <v>0.28378378378378377</v>
      </c>
    </row>
    <row r="3" spans="1:21" ht="17" thickBot="1" x14ac:dyDescent="0.25">
      <c r="A3" s="1219" t="s">
        <v>35</v>
      </c>
      <c r="B3" s="1220"/>
      <c r="C3" s="1220"/>
      <c r="D3" s="1220"/>
      <c r="E3" s="243" t="s">
        <v>455</v>
      </c>
      <c r="F3" s="953" t="s">
        <v>455</v>
      </c>
      <c r="G3" s="955"/>
      <c r="H3" s="953" t="s">
        <v>455</v>
      </c>
      <c r="I3" s="954"/>
      <c r="J3" s="955"/>
      <c r="L3" s="832" t="s">
        <v>38</v>
      </c>
      <c r="M3" s="822">
        <f>E59/37</f>
        <v>0.27027027027027029</v>
      </c>
      <c r="N3" s="823">
        <v>0</v>
      </c>
      <c r="O3" s="823"/>
      <c r="P3" s="824"/>
      <c r="R3" s="907">
        <f>MIN(M9:M11,N10:N11,O11)</f>
        <v>0</v>
      </c>
      <c r="S3" s="907">
        <f>MAX(M9:M11,N10:N11,O11)</f>
        <v>0.1</v>
      </c>
      <c r="T3" s="907">
        <f>AVERAGE(M9:M11,N10:N11,O11)</f>
        <v>6.6666666666666666E-2</v>
      </c>
      <c r="U3" s="907">
        <f>MEDIAN(M9:M11,N10:N11,O11)</f>
        <v>0.1</v>
      </c>
    </row>
    <row r="4" spans="1:21" x14ac:dyDescent="0.2">
      <c r="A4" s="1221" t="s">
        <v>456</v>
      </c>
      <c r="B4" s="1223" t="s">
        <v>457</v>
      </c>
      <c r="C4" s="1224"/>
      <c r="D4" s="1224"/>
      <c r="E4" s="925" t="s">
        <v>34</v>
      </c>
      <c r="F4" s="1044"/>
      <c r="G4" s="1045"/>
      <c r="H4" s="937"/>
      <c r="I4" s="593"/>
      <c r="J4" s="924"/>
      <c r="L4" s="832" t="s">
        <v>41</v>
      </c>
      <c r="M4" s="822">
        <f>F59/37</f>
        <v>0.16216216216216217</v>
      </c>
      <c r="N4" s="822">
        <f>G59/37</f>
        <v>0.35135135135135137</v>
      </c>
      <c r="O4" s="823">
        <v>0</v>
      </c>
      <c r="P4" s="824"/>
      <c r="R4" s="907">
        <f>MIN(M15:M17,N16:N17,O17)</f>
        <v>0.23076923076923078</v>
      </c>
      <c r="S4" s="907">
        <f>MAX(M15:M17,N16:N17,O17)</f>
        <v>0.38461538461538464</v>
      </c>
      <c r="T4" s="907">
        <f>AVERAGE(M15:M17,N16:N17,O17)</f>
        <v>0.30769230769230771</v>
      </c>
      <c r="U4" s="907">
        <f>MEDIAN(M15:M17,N16:N17,O17)</f>
        <v>0.30769230769230771</v>
      </c>
    </row>
    <row r="5" spans="1:21" ht="17" thickBot="1" x14ac:dyDescent="0.25">
      <c r="A5" s="1222"/>
      <c r="B5" s="1225" t="s">
        <v>458</v>
      </c>
      <c r="C5" s="1226"/>
      <c r="D5" s="1226"/>
      <c r="E5" s="929" t="s">
        <v>33</v>
      </c>
      <c r="F5" s="939"/>
      <c r="G5" s="598"/>
      <c r="H5" s="939"/>
      <c r="I5" s="598"/>
      <c r="J5" s="934"/>
      <c r="L5" s="834" t="s">
        <v>42</v>
      </c>
      <c r="M5" s="827">
        <f>H59/37</f>
        <v>0.29729729729729731</v>
      </c>
      <c r="N5" s="827">
        <f t="shared" ref="N5:O5" si="0">I59/37</f>
        <v>0.3783783783783784</v>
      </c>
      <c r="O5" s="827">
        <f t="shared" si="0"/>
        <v>0.27027027027027029</v>
      </c>
      <c r="P5" s="842">
        <v>0</v>
      </c>
      <c r="R5" s="907">
        <f>MIN(M21:M23,N22:N23,O23)</f>
        <v>0</v>
      </c>
      <c r="S5" s="907">
        <f>MAX(M21:M23,N22:N23,O23)</f>
        <v>0.6</v>
      </c>
      <c r="T5" s="907">
        <f>AVERAGE(M21:M23,N22:N23,O23)</f>
        <v>0.43333333333333335</v>
      </c>
      <c r="U5" s="907">
        <f>MEDIAN(M21:M23,N22:N23,O23)</f>
        <v>0.5</v>
      </c>
    </row>
    <row r="6" spans="1:21" ht="17" thickBot="1" x14ac:dyDescent="0.25">
      <c r="A6" s="1227" t="s">
        <v>459</v>
      </c>
      <c r="B6" s="1228" t="s">
        <v>460</v>
      </c>
      <c r="C6" s="1230" t="s">
        <v>461</v>
      </c>
      <c r="D6" s="4" t="s">
        <v>22</v>
      </c>
      <c r="E6" s="1035" t="s">
        <v>34</v>
      </c>
      <c r="F6" s="1026" t="s">
        <v>34</v>
      </c>
      <c r="G6" s="1028"/>
      <c r="H6" s="1026" t="s">
        <v>34</v>
      </c>
      <c r="I6" s="1027"/>
      <c r="J6" s="1028"/>
      <c r="L6" s="55"/>
      <c r="M6" s="823"/>
      <c r="N6" s="823"/>
      <c r="O6" s="823"/>
      <c r="P6" s="823"/>
      <c r="R6" s="907">
        <f>MIN(M27:M29,N28:N29,O29)</f>
        <v>0</v>
      </c>
      <c r="S6" s="907">
        <f>MAX(M27:M29,N28:N29,O29)</f>
        <v>0</v>
      </c>
      <c r="T6" s="907">
        <f>AVERAGE(M27:M29,N28:N29,O29)</f>
        <v>0</v>
      </c>
      <c r="U6" s="907">
        <f>MEDIAN(M27:M29,N28:N29,O29)</f>
        <v>0</v>
      </c>
    </row>
    <row r="7" spans="1:21" ht="17" thickBot="1" x14ac:dyDescent="0.25">
      <c r="A7" s="1221"/>
      <c r="B7" s="1229"/>
      <c r="C7" s="1231"/>
      <c r="D7" s="5" t="s">
        <v>0</v>
      </c>
      <c r="E7" s="1036"/>
      <c r="F7" s="1021"/>
      <c r="G7" s="1022"/>
      <c r="H7" s="1021"/>
      <c r="I7" s="1284"/>
      <c r="J7" s="1022"/>
      <c r="L7" s="830" t="s">
        <v>339</v>
      </c>
      <c r="M7" s="816" t="s">
        <v>335</v>
      </c>
      <c r="N7" s="816" t="s">
        <v>38</v>
      </c>
      <c r="O7" s="816" t="s">
        <v>41</v>
      </c>
      <c r="P7" s="841" t="s">
        <v>42</v>
      </c>
      <c r="R7" s="907">
        <f>MIN(M33:M35,N34:N35,O35)</f>
        <v>0</v>
      </c>
      <c r="S7" s="907">
        <f>MAX(M33:M35,N34:N35,O35)</f>
        <v>0.2</v>
      </c>
      <c r="T7" s="907">
        <f>AVERAGE(M33:M35,N34:N35,O35)</f>
        <v>6.6666666666666666E-2</v>
      </c>
      <c r="U7" s="907">
        <f>MEDIAN(M33:M35,N34:N35,O35)</f>
        <v>0</v>
      </c>
    </row>
    <row r="8" spans="1:21" x14ac:dyDescent="0.2">
      <c r="A8" s="1221"/>
      <c r="B8" s="1229"/>
      <c r="C8" s="1231"/>
      <c r="D8" s="5" t="s">
        <v>1</v>
      </c>
      <c r="E8" s="918"/>
      <c r="F8" s="944"/>
      <c r="G8" s="945"/>
      <c r="H8" s="944"/>
      <c r="I8" s="945"/>
      <c r="J8" s="917"/>
      <c r="L8" s="831" t="s">
        <v>335</v>
      </c>
      <c r="M8" s="820">
        <v>0</v>
      </c>
      <c r="N8" s="820"/>
      <c r="O8" s="820"/>
      <c r="P8" s="821"/>
      <c r="R8" s="907">
        <f>MIN(M39:M41,N40:N41,O41)</f>
        <v>0</v>
      </c>
      <c r="S8" s="907">
        <f>MAX(M39:M41,N40:N41,O41)</f>
        <v>1</v>
      </c>
      <c r="T8" s="907">
        <f>AVERAGE(M39:M41,N40:N41,O41)</f>
        <v>0.83333333333333337</v>
      </c>
      <c r="U8" s="907">
        <f>MEDIAN(M39:M41,N40:N41,O41)</f>
        <v>1</v>
      </c>
    </row>
    <row r="9" spans="1:21" x14ac:dyDescent="0.2">
      <c r="A9" s="1221"/>
      <c r="B9" s="1229"/>
      <c r="C9" s="1231"/>
      <c r="D9" s="5" t="s">
        <v>2</v>
      </c>
      <c r="E9" s="918"/>
      <c r="F9" s="944"/>
      <c r="G9" s="945"/>
      <c r="H9" s="944"/>
      <c r="I9" s="945"/>
      <c r="J9" s="943"/>
      <c r="K9" s="11"/>
      <c r="L9" s="832" t="s">
        <v>38</v>
      </c>
      <c r="M9" s="822">
        <f>E60/10</f>
        <v>0</v>
      </c>
      <c r="N9" s="823">
        <v>0</v>
      </c>
      <c r="O9" s="823"/>
      <c r="P9" s="824"/>
    </row>
    <row r="10" spans="1:21" x14ac:dyDescent="0.2">
      <c r="A10" s="1221"/>
      <c r="B10" s="1229"/>
      <c r="C10" s="1232"/>
      <c r="D10" s="5" t="s">
        <v>462</v>
      </c>
      <c r="E10" s="918"/>
      <c r="F10" s="944"/>
      <c r="G10" s="945"/>
      <c r="H10" s="944"/>
      <c r="I10" s="945"/>
      <c r="J10" s="943"/>
      <c r="K10" s="11"/>
      <c r="L10" s="832" t="s">
        <v>41</v>
      </c>
      <c r="M10" s="822">
        <f>F60/10</f>
        <v>0.1</v>
      </c>
      <c r="N10" s="822">
        <f>G60/10</f>
        <v>0.1</v>
      </c>
      <c r="O10" s="823">
        <v>0</v>
      </c>
      <c r="P10" s="824"/>
    </row>
    <row r="11" spans="1:21" ht="17" thickBot="1" x14ac:dyDescent="0.25">
      <c r="A11" s="1221"/>
      <c r="B11" s="1229"/>
      <c r="C11" s="1233" t="s">
        <v>463</v>
      </c>
      <c r="D11" s="5" t="s">
        <v>3</v>
      </c>
      <c r="E11" s="918" t="s">
        <v>34</v>
      </c>
      <c r="F11" s="1021" t="s">
        <v>34</v>
      </c>
      <c r="G11" s="1022"/>
      <c r="H11" s="1021" t="s">
        <v>34</v>
      </c>
      <c r="I11" s="1284"/>
      <c r="J11" s="1022"/>
      <c r="K11" s="11"/>
      <c r="L11" s="834" t="s">
        <v>42</v>
      </c>
      <c r="M11" s="827">
        <f>H60/10</f>
        <v>0.1</v>
      </c>
      <c r="N11" s="827">
        <f t="shared" ref="N11:O11" si="1">I60/10</f>
        <v>0.1</v>
      </c>
      <c r="O11" s="827">
        <f t="shared" si="1"/>
        <v>0</v>
      </c>
      <c r="P11" s="842">
        <v>0</v>
      </c>
    </row>
    <row r="12" spans="1:21" ht="17" thickBot="1" x14ac:dyDescent="0.25">
      <c r="A12" s="1221"/>
      <c r="B12" s="1229"/>
      <c r="C12" s="1231"/>
      <c r="D12" s="964" t="s">
        <v>4</v>
      </c>
      <c r="E12" s="918"/>
      <c r="F12" s="916"/>
      <c r="G12" s="233"/>
      <c r="H12" s="916"/>
      <c r="I12" s="39"/>
      <c r="J12" s="230"/>
      <c r="K12" s="11"/>
      <c r="L12" s="869"/>
      <c r="M12" s="823"/>
      <c r="N12" s="823"/>
      <c r="O12" s="823"/>
      <c r="P12" s="823"/>
    </row>
    <row r="13" spans="1:21" ht="17" thickBot="1" x14ac:dyDescent="0.25">
      <c r="A13" s="1221"/>
      <c r="B13" s="1229"/>
      <c r="C13" s="1231"/>
      <c r="D13" s="965" t="s">
        <v>123</v>
      </c>
      <c r="E13" s="923" t="s">
        <v>34</v>
      </c>
      <c r="F13" s="1023" t="s">
        <v>34</v>
      </c>
      <c r="G13" s="1025"/>
      <c r="H13" s="1023" t="s">
        <v>34</v>
      </c>
      <c r="I13" s="1024"/>
      <c r="J13" s="1025"/>
      <c r="L13" s="830" t="s">
        <v>337</v>
      </c>
      <c r="M13" s="816" t="s">
        <v>335</v>
      </c>
      <c r="N13" s="816" t="s">
        <v>38</v>
      </c>
      <c r="O13" s="816" t="s">
        <v>41</v>
      </c>
      <c r="P13" s="841" t="s">
        <v>42</v>
      </c>
    </row>
    <row r="14" spans="1:21" x14ac:dyDescent="0.2">
      <c r="A14" s="1221"/>
      <c r="B14" s="1228" t="s">
        <v>464</v>
      </c>
      <c r="C14" s="1235" t="s">
        <v>465</v>
      </c>
      <c r="D14" s="1236"/>
      <c r="E14" s="922"/>
      <c r="F14" s="951"/>
      <c r="G14" s="952"/>
      <c r="H14" s="951"/>
      <c r="I14" s="952"/>
      <c r="J14" s="942"/>
      <c r="L14" s="831" t="s">
        <v>335</v>
      </c>
      <c r="M14" s="820">
        <v>0</v>
      </c>
      <c r="N14" s="820"/>
      <c r="O14" s="820"/>
      <c r="P14" s="821"/>
    </row>
    <row r="15" spans="1:21" ht="18" thickBot="1" x14ac:dyDescent="0.25">
      <c r="A15" s="1222"/>
      <c r="B15" s="1234"/>
      <c r="C15" s="1237" t="s">
        <v>466</v>
      </c>
      <c r="D15" s="1238"/>
      <c r="E15" s="966" t="s">
        <v>34</v>
      </c>
      <c r="F15" s="967" t="s">
        <v>33</v>
      </c>
      <c r="G15" s="971" t="s">
        <v>33</v>
      </c>
      <c r="H15" s="967" t="s">
        <v>33</v>
      </c>
      <c r="I15" s="971" t="s">
        <v>33</v>
      </c>
      <c r="J15" s="968" t="s">
        <v>34</v>
      </c>
      <c r="L15" s="832" t="s">
        <v>38</v>
      </c>
      <c r="M15" s="822">
        <f>E61/13</f>
        <v>0.38461538461538464</v>
      </c>
      <c r="N15" s="823">
        <v>0</v>
      </c>
      <c r="O15" s="823"/>
      <c r="P15" s="824"/>
    </row>
    <row r="16" spans="1:21" x14ac:dyDescent="0.2">
      <c r="A16" s="1227" t="s">
        <v>5</v>
      </c>
      <c r="B16" s="1228" t="s">
        <v>5</v>
      </c>
      <c r="C16" s="1243" t="s">
        <v>6</v>
      </c>
      <c r="D16" s="1244"/>
      <c r="E16" s="1035" t="s">
        <v>509</v>
      </c>
      <c r="F16" s="1026" t="s">
        <v>34</v>
      </c>
      <c r="G16" s="1028"/>
      <c r="H16" s="1026" t="s">
        <v>34</v>
      </c>
      <c r="I16" s="1027"/>
      <c r="J16" s="1028"/>
      <c r="L16" s="832" t="s">
        <v>41</v>
      </c>
      <c r="M16" s="822">
        <f>F61/13</f>
        <v>0.23076923076923078</v>
      </c>
      <c r="N16" s="822">
        <f>G61/13</f>
        <v>0.38461538461538464</v>
      </c>
      <c r="O16" s="823">
        <v>0</v>
      </c>
      <c r="P16" s="824"/>
    </row>
    <row r="17" spans="1:16" ht="17" thickBot="1" x14ac:dyDescent="0.25">
      <c r="A17" s="1221"/>
      <c r="B17" s="1229"/>
      <c r="C17" s="1239" t="s">
        <v>7</v>
      </c>
      <c r="D17" s="1240"/>
      <c r="E17" s="1036"/>
      <c r="F17" s="1021"/>
      <c r="G17" s="1022"/>
      <c r="H17" s="1021"/>
      <c r="I17" s="1284"/>
      <c r="J17" s="1022"/>
      <c r="L17" s="834" t="s">
        <v>42</v>
      </c>
      <c r="M17" s="827">
        <f>H61/13</f>
        <v>0.23076923076923078</v>
      </c>
      <c r="N17" s="827">
        <f t="shared" ref="N17:O17" si="2">I61/13</f>
        <v>0.38461538461538464</v>
      </c>
      <c r="O17" s="827">
        <f t="shared" si="2"/>
        <v>0.23076923076923078</v>
      </c>
      <c r="P17" s="842">
        <v>0</v>
      </c>
    </row>
    <row r="18" spans="1:16" ht="17" thickBot="1" x14ac:dyDescent="0.25">
      <c r="A18" s="1221"/>
      <c r="B18" s="1229"/>
      <c r="C18" s="1239" t="s">
        <v>16</v>
      </c>
      <c r="D18" s="1240"/>
      <c r="E18" s="1036"/>
      <c r="F18" s="1021"/>
      <c r="G18" s="1022"/>
      <c r="H18" s="1021"/>
      <c r="I18" s="1284"/>
      <c r="J18" s="1022"/>
      <c r="L18" s="869"/>
      <c r="M18" s="823"/>
      <c r="N18" s="823"/>
      <c r="O18" s="823"/>
      <c r="P18" s="823"/>
    </row>
    <row r="19" spans="1:16" ht="17" thickBot="1" x14ac:dyDescent="0.25">
      <c r="A19" s="1221"/>
      <c r="B19" s="1229"/>
      <c r="C19" s="1239" t="s">
        <v>26</v>
      </c>
      <c r="D19" s="1240"/>
      <c r="E19" s="1036"/>
      <c r="F19" s="1021"/>
      <c r="G19" s="1022"/>
      <c r="H19" s="1021"/>
      <c r="I19" s="1284"/>
      <c r="J19" s="1022"/>
      <c r="L19" s="830" t="s">
        <v>336</v>
      </c>
      <c r="M19" s="816" t="s">
        <v>335</v>
      </c>
      <c r="N19" s="816" t="s">
        <v>38</v>
      </c>
      <c r="O19" s="816" t="s">
        <v>41</v>
      </c>
      <c r="P19" s="841" t="s">
        <v>42</v>
      </c>
    </row>
    <row r="20" spans="1:16" x14ac:dyDescent="0.2">
      <c r="A20" s="1221"/>
      <c r="B20" s="1229"/>
      <c r="C20" s="1239" t="s">
        <v>316</v>
      </c>
      <c r="D20" s="1241"/>
      <c r="E20" s="918"/>
      <c r="F20" s="944"/>
      <c r="G20" s="945"/>
      <c r="H20" s="944"/>
      <c r="I20" s="945"/>
      <c r="J20" s="943"/>
      <c r="L20" s="831" t="s">
        <v>335</v>
      </c>
      <c r="M20" s="820">
        <v>0</v>
      </c>
      <c r="N20" s="820"/>
      <c r="O20" s="820"/>
      <c r="P20" s="821"/>
    </row>
    <row r="21" spans="1:16" x14ac:dyDescent="0.2">
      <c r="A21" s="1221"/>
      <c r="B21" s="1229"/>
      <c r="C21" s="1239" t="s">
        <v>17</v>
      </c>
      <c r="D21" s="1240"/>
      <c r="E21" s="1036" t="s">
        <v>34</v>
      </c>
      <c r="F21" s="1021" t="s">
        <v>34</v>
      </c>
      <c r="G21" s="1022"/>
      <c r="H21" s="1021" t="s">
        <v>34</v>
      </c>
      <c r="I21" s="1284"/>
      <c r="J21" s="1022"/>
      <c r="L21" s="832" t="s">
        <v>38</v>
      </c>
      <c r="M21" s="822">
        <f>E62/5</f>
        <v>0</v>
      </c>
      <c r="N21" s="823">
        <v>0</v>
      </c>
      <c r="O21" s="823"/>
      <c r="P21" s="824"/>
    </row>
    <row r="22" spans="1:16" x14ac:dyDescent="0.2">
      <c r="A22" s="1221"/>
      <c r="B22" s="1229"/>
      <c r="C22" s="1239" t="s">
        <v>253</v>
      </c>
      <c r="D22" s="1240"/>
      <c r="E22" s="1036"/>
      <c r="F22" s="1021"/>
      <c r="G22" s="1022"/>
      <c r="H22" s="1021"/>
      <c r="I22" s="1284"/>
      <c r="J22" s="1022"/>
      <c r="L22" s="832" t="s">
        <v>41</v>
      </c>
      <c r="M22" s="822">
        <f>F62/5</f>
        <v>0.4</v>
      </c>
      <c r="N22" s="822">
        <f>G62/5</f>
        <v>0.4</v>
      </c>
      <c r="O22" s="823">
        <v>0</v>
      </c>
      <c r="P22" s="824"/>
    </row>
    <row r="23" spans="1:16" ht="17" thickBot="1" x14ac:dyDescent="0.25">
      <c r="A23" s="1221"/>
      <c r="B23" s="1229"/>
      <c r="C23" s="1245" t="s">
        <v>254</v>
      </c>
      <c r="D23" s="1246"/>
      <c r="E23" s="1036"/>
      <c r="F23" s="1021"/>
      <c r="G23" s="1022"/>
      <c r="H23" s="1021"/>
      <c r="I23" s="1284"/>
      <c r="J23" s="1022"/>
      <c r="K23" s="2"/>
      <c r="L23" s="834" t="s">
        <v>42</v>
      </c>
      <c r="M23" s="827">
        <f>H62/5</f>
        <v>0.6</v>
      </c>
      <c r="N23" s="827">
        <f t="shared" ref="N23:O23" si="3">I62/5</f>
        <v>0.6</v>
      </c>
      <c r="O23" s="827">
        <f t="shared" si="3"/>
        <v>0.6</v>
      </c>
      <c r="P23" s="842">
        <v>0</v>
      </c>
    </row>
    <row r="24" spans="1:16" ht="17" thickBot="1" x14ac:dyDescent="0.25">
      <c r="A24" s="1221"/>
      <c r="B24" s="1229"/>
      <c r="C24" s="1239" t="s">
        <v>467</v>
      </c>
      <c r="D24" s="1240"/>
      <c r="E24" s="918"/>
      <c r="F24" s="944"/>
      <c r="G24" s="945"/>
      <c r="H24" s="944"/>
      <c r="I24" s="945"/>
      <c r="J24" s="943"/>
      <c r="K24" s="2"/>
      <c r="L24" s="869"/>
      <c r="M24" s="823"/>
      <c r="N24" s="823"/>
      <c r="O24" s="823"/>
      <c r="P24" s="823"/>
    </row>
    <row r="25" spans="1:16" ht="17" thickBot="1" x14ac:dyDescent="0.25">
      <c r="A25" s="1221"/>
      <c r="B25" s="1229"/>
      <c r="C25" s="1239" t="s">
        <v>468</v>
      </c>
      <c r="D25" s="1240"/>
      <c r="E25" s="918"/>
      <c r="F25" s="944"/>
      <c r="G25" s="945"/>
      <c r="H25" s="944"/>
      <c r="I25" s="945"/>
      <c r="J25" s="943"/>
      <c r="K25" s="2"/>
      <c r="L25" s="835" t="s">
        <v>334</v>
      </c>
      <c r="M25" s="816" t="s">
        <v>335</v>
      </c>
      <c r="N25" s="816" t="s">
        <v>38</v>
      </c>
      <c r="O25" s="816" t="s">
        <v>41</v>
      </c>
      <c r="P25" s="841" t="s">
        <v>42</v>
      </c>
    </row>
    <row r="26" spans="1:16" x14ac:dyDescent="0.2">
      <c r="A26" s="1221"/>
      <c r="B26" s="1229"/>
      <c r="C26" s="1239" t="s">
        <v>98</v>
      </c>
      <c r="D26" s="1240"/>
      <c r="E26" s="918" t="s">
        <v>33</v>
      </c>
      <c r="F26" s="944" t="s">
        <v>34</v>
      </c>
      <c r="G26" s="945" t="s">
        <v>33</v>
      </c>
      <c r="H26" s="944" t="s">
        <v>34</v>
      </c>
      <c r="I26" s="945" t="s">
        <v>33</v>
      </c>
      <c r="J26" s="917" t="s">
        <v>34</v>
      </c>
      <c r="L26" s="831" t="s">
        <v>335</v>
      </c>
      <c r="M26" s="820">
        <v>0</v>
      </c>
      <c r="N26" s="820"/>
      <c r="O26" s="820"/>
      <c r="P26" s="821"/>
    </row>
    <row r="27" spans="1:16" x14ac:dyDescent="0.2">
      <c r="A27" s="1221"/>
      <c r="B27" s="1229"/>
      <c r="C27" s="1239" t="s">
        <v>99</v>
      </c>
      <c r="D27" s="1240"/>
      <c r="E27" s="918" t="s">
        <v>33</v>
      </c>
      <c r="F27" s="944" t="s">
        <v>34</v>
      </c>
      <c r="G27" s="945" t="s">
        <v>33</v>
      </c>
      <c r="H27" s="1021" t="s">
        <v>33</v>
      </c>
      <c r="I27" s="1284"/>
      <c r="J27" s="1022"/>
      <c r="K27" s="3"/>
      <c r="L27" s="832" t="s">
        <v>38</v>
      </c>
      <c r="M27" s="823">
        <f>E63/2</f>
        <v>0</v>
      </c>
      <c r="N27" s="823">
        <v>0</v>
      </c>
      <c r="O27" s="823"/>
      <c r="P27" s="824"/>
    </row>
    <row r="28" spans="1:16" ht="17" thickBot="1" x14ac:dyDescent="0.25">
      <c r="A28" s="1221"/>
      <c r="B28" s="1234"/>
      <c r="C28" s="1247" t="s">
        <v>23</v>
      </c>
      <c r="D28" s="1226"/>
      <c r="E28" s="918"/>
      <c r="F28" s="956"/>
      <c r="G28" s="957"/>
      <c r="H28" s="956"/>
      <c r="I28" s="957"/>
      <c r="J28" s="958"/>
      <c r="L28" s="832" t="s">
        <v>41</v>
      </c>
      <c r="M28" s="823">
        <f>H47/2</f>
        <v>0</v>
      </c>
      <c r="N28" s="823">
        <f>I47/2</f>
        <v>0</v>
      </c>
      <c r="O28" s="823">
        <v>0</v>
      </c>
      <c r="P28" s="824"/>
    </row>
    <row r="29" spans="1:16" ht="17" thickBot="1" x14ac:dyDescent="0.25">
      <c r="A29" s="1221"/>
      <c r="B29" s="1228" t="s">
        <v>469</v>
      </c>
      <c r="C29" s="1243" t="s">
        <v>10</v>
      </c>
      <c r="D29" s="1244"/>
      <c r="E29" s="922"/>
      <c r="F29" s="913"/>
      <c r="G29" s="942"/>
      <c r="H29" s="913"/>
      <c r="I29" s="952"/>
      <c r="J29" s="915"/>
      <c r="L29" s="834" t="s">
        <v>42</v>
      </c>
      <c r="M29" s="827">
        <f>I47/2</f>
        <v>0</v>
      </c>
      <c r="N29" s="827">
        <f t="shared" ref="N29:O29" si="4">J47/2</f>
        <v>0</v>
      </c>
      <c r="O29" s="827">
        <f t="shared" si="4"/>
        <v>0</v>
      </c>
      <c r="P29" s="842">
        <v>0</v>
      </c>
    </row>
    <row r="30" spans="1:16" ht="17" thickBot="1" x14ac:dyDescent="0.25">
      <c r="A30" s="1221"/>
      <c r="B30" s="1229"/>
      <c r="C30" s="1245" t="s">
        <v>11</v>
      </c>
      <c r="D30" s="1246"/>
      <c r="E30" s="918" t="s">
        <v>33</v>
      </c>
      <c r="F30" s="916" t="s">
        <v>33</v>
      </c>
      <c r="G30" s="943" t="s">
        <v>33</v>
      </c>
      <c r="H30" s="916" t="s">
        <v>33</v>
      </c>
      <c r="I30" s="945" t="s">
        <v>33</v>
      </c>
      <c r="J30" s="917" t="s">
        <v>33</v>
      </c>
      <c r="L30" s="869"/>
      <c r="M30" s="823"/>
      <c r="N30" s="823"/>
      <c r="O30" s="823"/>
      <c r="P30" s="823"/>
    </row>
    <row r="31" spans="1:16" ht="17" thickBot="1" x14ac:dyDescent="0.25">
      <c r="A31" s="1242"/>
      <c r="B31" s="1234"/>
      <c r="C31" s="1247" t="s">
        <v>18</v>
      </c>
      <c r="D31" s="1226"/>
      <c r="E31" s="923"/>
      <c r="F31" s="919"/>
      <c r="G31" s="958"/>
      <c r="H31" s="919"/>
      <c r="I31" s="957"/>
      <c r="J31" s="921"/>
      <c r="L31" s="830" t="s">
        <v>338</v>
      </c>
      <c r="M31" s="816" t="s">
        <v>335</v>
      </c>
      <c r="N31" s="816" t="s">
        <v>38</v>
      </c>
      <c r="O31" s="816" t="s">
        <v>41</v>
      </c>
      <c r="P31" s="841" t="s">
        <v>42</v>
      </c>
    </row>
    <row r="32" spans="1:16" x14ac:dyDescent="0.2">
      <c r="A32" s="1248" t="s">
        <v>24</v>
      </c>
      <c r="B32" s="1223" t="s">
        <v>100</v>
      </c>
      <c r="C32" s="1224"/>
      <c r="D32" s="1224"/>
      <c r="E32" s="922" t="s">
        <v>34</v>
      </c>
      <c r="F32" s="913" t="s">
        <v>33</v>
      </c>
      <c r="G32" s="942" t="s">
        <v>33</v>
      </c>
      <c r="H32" s="951" t="s">
        <v>33</v>
      </c>
      <c r="I32" s="952" t="s">
        <v>33</v>
      </c>
      <c r="J32" s="942" t="s">
        <v>33</v>
      </c>
      <c r="L32" s="831" t="s">
        <v>335</v>
      </c>
      <c r="M32" s="820">
        <v>0</v>
      </c>
      <c r="N32" s="820"/>
      <c r="O32" s="820"/>
      <c r="P32" s="821"/>
    </row>
    <row r="33" spans="1:16" x14ac:dyDescent="0.2">
      <c r="A33" s="1249"/>
      <c r="B33" s="1251" t="s">
        <v>27</v>
      </c>
      <c r="C33" s="1246"/>
      <c r="D33" s="1246"/>
      <c r="E33" s="918"/>
      <c r="F33" s="927"/>
      <c r="G33" s="933"/>
      <c r="H33" s="927"/>
      <c r="I33" s="10"/>
      <c r="J33" s="214"/>
      <c r="L33" s="832" t="s">
        <v>38</v>
      </c>
      <c r="M33" s="822">
        <f>E64/5</f>
        <v>0.2</v>
      </c>
      <c r="N33" s="823">
        <v>0</v>
      </c>
      <c r="O33" s="823"/>
      <c r="P33" s="824"/>
    </row>
    <row r="34" spans="1:16" ht="17" thickBot="1" x14ac:dyDescent="0.25">
      <c r="A34" s="1249"/>
      <c r="B34" s="1252" t="s">
        <v>101</v>
      </c>
      <c r="C34" s="1253"/>
      <c r="D34" s="1253"/>
      <c r="E34" s="918" t="s">
        <v>34</v>
      </c>
      <c r="F34" s="916" t="s">
        <v>33</v>
      </c>
      <c r="G34" s="958" t="s">
        <v>33</v>
      </c>
      <c r="H34" s="916" t="s">
        <v>33</v>
      </c>
      <c r="I34" s="957" t="s">
        <v>33</v>
      </c>
      <c r="J34" s="917" t="s">
        <v>33</v>
      </c>
      <c r="L34" s="832" t="s">
        <v>41</v>
      </c>
      <c r="M34" s="822">
        <f>F64/5</f>
        <v>0</v>
      </c>
      <c r="N34" s="823">
        <v>0</v>
      </c>
      <c r="O34" s="823">
        <v>0</v>
      </c>
      <c r="P34" s="824"/>
    </row>
    <row r="35" spans="1:16" ht="17" thickBot="1" x14ac:dyDescent="0.25">
      <c r="A35" s="1249"/>
      <c r="B35" s="1219" t="s">
        <v>12</v>
      </c>
      <c r="C35" s="1220"/>
      <c r="D35" s="1220"/>
      <c r="E35" s="922" t="s">
        <v>34</v>
      </c>
      <c r="F35" s="1078" t="s">
        <v>34</v>
      </c>
      <c r="G35" s="1106"/>
      <c r="H35" s="953" t="s">
        <v>32</v>
      </c>
      <c r="I35" s="954" t="s">
        <v>32</v>
      </c>
      <c r="J35" s="946" t="s">
        <v>32</v>
      </c>
      <c r="L35" s="834" t="s">
        <v>42</v>
      </c>
      <c r="M35" s="827">
        <f>H64/5</f>
        <v>0</v>
      </c>
      <c r="N35" s="827">
        <f t="shared" ref="N35:O35" si="5">I64/5</f>
        <v>0.2</v>
      </c>
      <c r="O35" s="827">
        <f t="shared" si="5"/>
        <v>0</v>
      </c>
      <c r="P35" s="842">
        <v>0</v>
      </c>
    </row>
    <row r="36" spans="1:16" ht="17" thickBot="1" x14ac:dyDescent="0.25">
      <c r="A36" s="1250"/>
      <c r="B36" s="1219" t="s">
        <v>25</v>
      </c>
      <c r="C36" s="1220"/>
      <c r="D36" s="1220"/>
      <c r="E36" s="243"/>
      <c r="F36" s="953"/>
      <c r="G36" s="954"/>
      <c r="H36" s="953"/>
      <c r="I36" s="954"/>
      <c r="J36" s="946"/>
      <c r="L36" s="55"/>
      <c r="M36" s="823"/>
      <c r="N36" s="823"/>
      <c r="O36" s="823"/>
      <c r="P36" s="823"/>
    </row>
    <row r="37" spans="1:16" ht="17" thickBot="1" x14ac:dyDescent="0.25">
      <c r="A37" s="1254" t="s">
        <v>452</v>
      </c>
      <c r="B37" s="1257" t="s">
        <v>470</v>
      </c>
      <c r="C37" s="1236"/>
      <c r="D37" s="1236"/>
      <c r="E37" s="918"/>
      <c r="F37" s="937"/>
      <c r="G37" s="593"/>
      <c r="H37" s="937"/>
      <c r="I37" s="593"/>
      <c r="J37" s="940"/>
      <c r="K37" s="22"/>
      <c r="L37" s="835" t="s">
        <v>342</v>
      </c>
      <c r="M37" s="816" t="s">
        <v>335</v>
      </c>
      <c r="N37" s="816" t="s">
        <v>38</v>
      </c>
      <c r="O37" s="816" t="s">
        <v>41</v>
      </c>
      <c r="P37" s="841" t="s">
        <v>42</v>
      </c>
    </row>
    <row r="38" spans="1:16" x14ac:dyDescent="0.2">
      <c r="A38" s="1255"/>
      <c r="B38" s="1255" t="s">
        <v>14</v>
      </c>
      <c r="C38" s="1258"/>
      <c r="D38" s="1258"/>
      <c r="E38" s="1036" t="s">
        <v>34</v>
      </c>
      <c r="F38" s="1046" t="s">
        <v>34</v>
      </c>
      <c r="G38" s="1047"/>
      <c r="H38" s="1046" t="s">
        <v>34</v>
      </c>
      <c r="I38" s="1291"/>
      <c r="J38" s="1047"/>
      <c r="K38" s="22"/>
      <c r="L38" s="831" t="s">
        <v>335</v>
      </c>
      <c r="M38" s="820">
        <v>0</v>
      </c>
      <c r="N38" s="820"/>
      <c r="O38" s="820"/>
      <c r="P38" s="821"/>
    </row>
    <row r="39" spans="1:16" x14ac:dyDescent="0.2">
      <c r="A39" s="1255"/>
      <c r="B39" s="1255" t="s">
        <v>15</v>
      </c>
      <c r="C39" s="1258"/>
      <c r="D39" s="1258"/>
      <c r="E39" s="1036"/>
      <c r="F39" s="1046"/>
      <c r="G39" s="1047"/>
      <c r="H39" s="1046"/>
      <c r="I39" s="1291"/>
      <c r="J39" s="1047"/>
      <c r="K39" s="22"/>
      <c r="L39" s="832" t="s">
        <v>38</v>
      </c>
      <c r="M39" s="823">
        <f>E65/4</f>
        <v>1</v>
      </c>
      <c r="N39" s="823">
        <v>0</v>
      </c>
      <c r="O39" s="823"/>
      <c r="P39" s="824"/>
    </row>
    <row r="40" spans="1:16" x14ac:dyDescent="0.2">
      <c r="A40" s="1255"/>
      <c r="B40" s="1255" t="s">
        <v>471</v>
      </c>
      <c r="C40" s="1258"/>
      <c r="D40" s="1258"/>
      <c r="E40" s="918"/>
      <c r="F40" s="938"/>
      <c r="G40" s="941"/>
      <c r="H40" s="938"/>
      <c r="I40" s="941"/>
      <c r="J40" s="933"/>
      <c r="K40" s="22"/>
      <c r="L40" s="832" t="s">
        <v>41</v>
      </c>
      <c r="M40" s="823">
        <f>F65/4</f>
        <v>0</v>
      </c>
      <c r="N40" s="823">
        <f>G65/4</f>
        <v>1</v>
      </c>
      <c r="O40" s="823">
        <v>0</v>
      </c>
      <c r="P40" s="824"/>
    </row>
    <row r="41" spans="1:16" ht="17" thickBot="1" x14ac:dyDescent="0.25">
      <c r="A41" s="1255"/>
      <c r="B41" s="1255" t="s">
        <v>472</v>
      </c>
      <c r="C41" s="1258"/>
      <c r="D41" s="1258"/>
      <c r="E41" s="918"/>
      <c r="F41" s="938"/>
      <c r="G41" s="941"/>
      <c r="H41" s="938"/>
      <c r="I41" s="941"/>
      <c r="J41" s="933"/>
      <c r="K41" s="22"/>
      <c r="L41" s="834" t="s">
        <v>42</v>
      </c>
      <c r="M41" s="827">
        <f>H65/4</f>
        <v>1</v>
      </c>
      <c r="N41" s="827">
        <f t="shared" ref="N41:O41" si="6">I65/4</f>
        <v>1</v>
      </c>
      <c r="O41" s="827">
        <f t="shared" si="6"/>
        <v>1</v>
      </c>
      <c r="P41" s="842">
        <v>0</v>
      </c>
    </row>
    <row r="42" spans="1:16" x14ac:dyDescent="0.2">
      <c r="A42" s="1255"/>
      <c r="B42" s="1255" t="s">
        <v>473</v>
      </c>
      <c r="C42" s="1258"/>
      <c r="D42" s="1258"/>
      <c r="E42" s="918"/>
      <c r="F42" s="938"/>
      <c r="G42" s="941"/>
      <c r="H42" s="938"/>
      <c r="I42" s="941"/>
      <c r="J42" s="933"/>
      <c r="K42" s="22"/>
    </row>
    <row r="43" spans="1:16" x14ac:dyDescent="0.2">
      <c r="A43" s="1255"/>
      <c r="B43" s="1255" t="s">
        <v>474</v>
      </c>
      <c r="C43" s="1258"/>
      <c r="D43" s="1258"/>
      <c r="E43" s="918"/>
      <c r="F43" s="938"/>
      <c r="G43" s="941"/>
      <c r="H43" s="938"/>
      <c r="I43" s="941"/>
      <c r="J43" s="933"/>
      <c r="K43" s="22"/>
    </row>
    <row r="44" spans="1:16" ht="17" thickBot="1" x14ac:dyDescent="0.25">
      <c r="A44" s="1256"/>
      <c r="B44" s="1256" t="s">
        <v>475</v>
      </c>
      <c r="C44" s="1259"/>
      <c r="D44" s="1259"/>
      <c r="E44" s="918"/>
      <c r="F44" s="939"/>
      <c r="G44" s="598"/>
      <c r="H44" s="939"/>
      <c r="I44" s="598"/>
      <c r="J44" s="934"/>
      <c r="K44" s="22"/>
    </row>
    <row r="45" spans="1:16" x14ac:dyDescent="0.2">
      <c r="A45" s="1260" t="s">
        <v>8</v>
      </c>
      <c r="B45" s="1261" t="s">
        <v>476</v>
      </c>
      <c r="C45" s="1262"/>
      <c r="D45" s="735" t="s">
        <v>9</v>
      </c>
      <c r="E45" s="925" t="s">
        <v>33</v>
      </c>
      <c r="F45" s="937" t="s">
        <v>34</v>
      </c>
      <c r="G45" s="593" t="s">
        <v>33</v>
      </c>
      <c r="H45" s="937" t="s">
        <v>34</v>
      </c>
      <c r="I45" s="593" t="s">
        <v>33</v>
      </c>
      <c r="J45" s="940" t="s">
        <v>34</v>
      </c>
      <c r="K45" s="22"/>
    </row>
    <row r="46" spans="1:16" x14ac:dyDescent="0.2">
      <c r="A46" s="1221"/>
      <c r="B46" s="1263"/>
      <c r="C46" s="1264"/>
      <c r="D46" s="731" t="s">
        <v>19</v>
      </c>
      <c r="E46" s="918"/>
      <c r="F46" s="938"/>
      <c r="G46" s="941"/>
      <c r="H46" s="938"/>
      <c r="I46" s="941"/>
      <c r="J46" s="933"/>
      <c r="K46" s="37"/>
    </row>
    <row r="47" spans="1:16" x14ac:dyDescent="0.2">
      <c r="A47" s="1221"/>
      <c r="B47" s="1265"/>
      <c r="C47" s="1266"/>
      <c r="D47" s="961" t="s">
        <v>477</v>
      </c>
      <c r="E47" s="918"/>
      <c r="F47" s="944"/>
      <c r="G47" s="945"/>
      <c r="H47" s="944"/>
      <c r="I47" s="945"/>
      <c r="J47" s="943"/>
      <c r="K47" s="353"/>
    </row>
    <row r="48" spans="1:16" x14ac:dyDescent="0.2">
      <c r="A48" s="1221"/>
      <c r="B48" s="1267" t="s">
        <v>478</v>
      </c>
      <c r="C48" s="1268"/>
      <c r="D48" s="47" t="s">
        <v>20</v>
      </c>
      <c r="E48" s="1036"/>
      <c r="F48" s="944"/>
      <c r="G48" s="945"/>
      <c r="H48" s="944"/>
      <c r="I48" s="945"/>
      <c r="J48" s="917"/>
      <c r="K48" s="37"/>
    </row>
    <row r="49" spans="1:11" x14ac:dyDescent="0.2">
      <c r="A49" s="1221"/>
      <c r="B49" s="1263"/>
      <c r="C49" s="1264"/>
      <c r="D49" s="7" t="s">
        <v>21</v>
      </c>
      <c r="E49" s="1036"/>
      <c r="F49" s="944"/>
      <c r="G49" s="945"/>
      <c r="H49" s="944"/>
      <c r="I49" s="945"/>
      <c r="J49" s="917"/>
      <c r="K49" s="37"/>
    </row>
    <row r="50" spans="1:11" ht="17" thickBot="1" x14ac:dyDescent="0.25">
      <c r="A50" s="1222"/>
      <c r="B50" s="1269"/>
      <c r="C50" s="1270"/>
      <c r="D50" s="8" t="s">
        <v>13</v>
      </c>
      <c r="E50" s="923"/>
      <c r="F50" s="956"/>
      <c r="G50" s="957"/>
      <c r="H50" s="956"/>
      <c r="I50" s="957"/>
      <c r="J50" s="958"/>
      <c r="K50" s="37"/>
    </row>
    <row r="51" spans="1:11" x14ac:dyDescent="0.2">
      <c r="A51" s="1272" t="s">
        <v>479</v>
      </c>
      <c r="B51" s="1275" t="s">
        <v>480</v>
      </c>
      <c r="C51" s="1276"/>
      <c r="D51" s="1276"/>
      <c r="E51" s="1042" t="s">
        <v>33</v>
      </c>
      <c r="F51" s="1175" t="s">
        <v>34</v>
      </c>
      <c r="G51" s="1089" t="s">
        <v>33</v>
      </c>
      <c r="H51" s="1026" t="s">
        <v>33</v>
      </c>
      <c r="I51" s="1027"/>
      <c r="J51" s="1028"/>
      <c r="K51" s="37"/>
    </row>
    <row r="52" spans="1:11" x14ac:dyDescent="0.2">
      <c r="A52" s="1273"/>
      <c r="B52" s="1277" t="s">
        <v>481</v>
      </c>
      <c r="C52" s="1278"/>
      <c r="D52" s="1278"/>
      <c r="E52" s="1043"/>
      <c r="F52" s="1101"/>
      <c r="G52" s="1090"/>
      <c r="H52" s="1021"/>
      <c r="I52" s="1284"/>
      <c r="J52" s="1022"/>
      <c r="K52" s="37"/>
    </row>
    <row r="53" spans="1:11" x14ac:dyDescent="0.2">
      <c r="A53" s="1273"/>
      <c r="B53" s="1277" t="s">
        <v>482</v>
      </c>
      <c r="C53" s="1278"/>
      <c r="D53" s="1278"/>
      <c r="E53" s="1043"/>
      <c r="F53" s="1101"/>
      <c r="G53" s="1090"/>
      <c r="H53" s="1021"/>
      <c r="I53" s="1284"/>
      <c r="J53" s="1022"/>
      <c r="K53" s="37"/>
    </row>
    <row r="54" spans="1:11" x14ac:dyDescent="0.2">
      <c r="A54" s="1273"/>
      <c r="B54" s="1277" t="s">
        <v>483</v>
      </c>
      <c r="C54" s="1278"/>
      <c r="D54" s="1278"/>
      <c r="E54" s="1043"/>
      <c r="F54" s="1101"/>
      <c r="G54" s="1090"/>
      <c r="H54" s="1021"/>
      <c r="I54" s="1284"/>
      <c r="J54" s="1022"/>
      <c r="K54" s="37"/>
    </row>
    <row r="55" spans="1:11" ht="17" thickBot="1" x14ac:dyDescent="0.25">
      <c r="A55" s="1274"/>
      <c r="B55" s="1279" t="s">
        <v>484</v>
      </c>
      <c r="C55" s="1280"/>
      <c r="D55" s="1280"/>
      <c r="E55" s="1285"/>
      <c r="F55" s="1292"/>
      <c r="G55" s="1290"/>
      <c r="H55" s="1287"/>
      <c r="I55" s="1293"/>
      <c r="J55" s="1288"/>
    </row>
    <row r="56" spans="1:11" ht="21" thickTop="1" thickBot="1" x14ac:dyDescent="0.25">
      <c r="E56" s="309" t="s">
        <v>500</v>
      </c>
      <c r="F56" s="1135" t="s">
        <v>501</v>
      </c>
      <c r="G56" s="1136"/>
      <c r="H56" s="1135" t="s">
        <v>502</v>
      </c>
      <c r="I56" s="1286"/>
      <c r="J56" s="1136"/>
    </row>
    <row r="57" spans="1:11" ht="17" thickTop="1" x14ac:dyDescent="0.2"/>
    <row r="59" spans="1:11" x14ac:dyDescent="0.2">
      <c r="D59" s="804" t="s">
        <v>215</v>
      </c>
      <c r="E59" s="811">
        <v>10</v>
      </c>
      <c r="F59" s="815">
        <v>6</v>
      </c>
      <c r="G59" s="815">
        <v>13</v>
      </c>
      <c r="H59">
        <v>11</v>
      </c>
      <c r="I59">
        <v>14</v>
      </c>
      <c r="J59">
        <v>10</v>
      </c>
    </row>
    <row r="60" spans="1:11" x14ac:dyDescent="0.2">
      <c r="D60" s="804" t="s">
        <v>357</v>
      </c>
      <c r="E60" s="811">
        <v>0</v>
      </c>
      <c r="F60" s="815">
        <v>1</v>
      </c>
      <c r="G60" s="815">
        <v>1</v>
      </c>
      <c r="H60">
        <v>1</v>
      </c>
      <c r="I60">
        <v>1</v>
      </c>
      <c r="J60">
        <v>0</v>
      </c>
    </row>
    <row r="61" spans="1:11" x14ac:dyDescent="0.2">
      <c r="D61" s="804" t="s">
        <v>5</v>
      </c>
      <c r="E61" s="811">
        <v>5</v>
      </c>
      <c r="F61" s="815">
        <v>3</v>
      </c>
      <c r="G61" s="815">
        <v>5</v>
      </c>
      <c r="H61">
        <v>3</v>
      </c>
      <c r="I61">
        <v>5</v>
      </c>
      <c r="J61">
        <v>3</v>
      </c>
    </row>
    <row r="62" spans="1:11" x14ac:dyDescent="0.2">
      <c r="D62" s="804" t="s">
        <v>24</v>
      </c>
      <c r="E62" s="811">
        <v>0</v>
      </c>
      <c r="F62" s="815">
        <v>2</v>
      </c>
      <c r="G62" s="815">
        <v>2</v>
      </c>
      <c r="H62">
        <v>3</v>
      </c>
      <c r="I62">
        <v>3</v>
      </c>
      <c r="J62">
        <v>3</v>
      </c>
    </row>
    <row r="63" spans="1:11" x14ac:dyDescent="0.2">
      <c r="D63" s="804" t="s">
        <v>14</v>
      </c>
      <c r="E63" s="811">
        <v>0</v>
      </c>
      <c r="F63" s="815">
        <v>0</v>
      </c>
      <c r="G63" s="815">
        <v>0</v>
      </c>
      <c r="H63">
        <v>0</v>
      </c>
      <c r="I63">
        <v>0</v>
      </c>
      <c r="J63">
        <v>0</v>
      </c>
    </row>
    <row r="64" spans="1:11" x14ac:dyDescent="0.2">
      <c r="D64" s="804" t="s">
        <v>8</v>
      </c>
      <c r="E64" s="811">
        <v>1</v>
      </c>
      <c r="F64" s="815">
        <v>0</v>
      </c>
      <c r="G64" s="815">
        <v>1</v>
      </c>
      <c r="H64">
        <v>0</v>
      </c>
      <c r="I64">
        <v>1</v>
      </c>
      <c r="J64">
        <v>0</v>
      </c>
    </row>
    <row r="65" spans="4:10" x14ac:dyDescent="0.2">
      <c r="D65" s="961" t="s">
        <v>451</v>
      </c>
      <c r="E65" s="37">
        <v>4</v>
      </c>
      <c r="F65" s="37">
        <v>0</v>
      </c>
      <c r="G65" s="37">
        <v>4</v>
      </c>
      <c r="H65" s="37">
        <v>4</v>
      </c>
      <c r="I65" s="37">
        <v>4</v>
      </c>
      <c r="J65" s="37">
        <v>4</v>
      </c>
    </row>
  </sheetData>
  <mergeCells count="82">
    <mergeCell ref="B48:C50"/>
    <mergeCell ref="F56:G56"/>
    <mergeCell ref="H56:J56"/>
    <mergeCell ref="F51:F55"/>
    <mergeCell ref="G51:G55"/>
    <mergeCell ref="H51:J55"/>
    <mergeCell ref="E48:E49"/>
    <mergeCell ref="A51:A55"/>
    <mergeCell ref="B51:D51"/>
    <mergeCell ref="E51:E55"/>
    <mergeCell ref="H38:J39"/>
    <mergeCell ref="B39:D39"/>
    <mergeCell ref="B40:D40"/>
    <mergeCell ref="B41:D41"/>
    <mergeCell ref="B42:D42"/>
    <mergeCell ref="B43:D43"/>
    <mergeCell ref="B52:D52"/>
    <mergeCell ref="B53:D53"/>
    <mergeCell ref="B54:D54"/>
    <mergeCell ref="B55:D55"/>
    <mergeCell ref="A45:A50"/>
    <mergeCell ref="B45:C47"/>
    <mergeCell ref="F35:G35"/>
    <mergeCell ref="B36:D36"/>
    <mergeCell ref="A37:A44"/>
    <mergeCell ref="B37:D37"/>
    <mergeCell ref="B38:D38"/>
    <mergeCell ref="E38:E39"/>
    <mergeCell ref="F38:G39"/>
    <mergeCell ref="B44:D44"/>
    <mergeCell ref="A32:A36"/>
    <mergeCell ref="B32:D32"/>
    <mergeCell ref="B33:D33"/>
    <mergeCell ref="B34:D34"/>
    <mergeCell ref="B35:D35"/>
    <mergeCell ref="H27:J27"/>
    <mergeCell ref="C28:D28"/>
    <mergeCell ref="C17:D17"/>
    <mergeCell ref="C18:D18"/>
    <mergeCell ref="C19:D19"/>
    <mergeCell ref="C20:D20"/>
    <mergeCell ref="C21:D21"/>
    <mergeCell ref="E21:E23"/>
    <mergeCell ref="F21:G23"/>
    <mergeCell ref="H21:J23"/>
    <mergeCell ref="C22:D22"/>
    <mergeCell ref="C23:D23"/>
    <mergeCell ref="C24:D24"/>
    <mergeCell ref="C25:D25"/>
    <mergeCell ref="C26:D26"/>
    <mergeCell ref="E16:E19"/>
    <mergeCell ref="F16:G19"/>
    <mergeCell ref="H16:J19"/>
    <mergeCell ref="A6:A15"/>
    <mergeCell ref="B6:B13"/>
    <mergeCell ref="C6:C10"/>
    <mergeCell ref="E6:E7"/>
    <mergeCell ref="F6:G7"/>
    <mergeCell ref="H6:J7"/>
    <mergeCell ref="B14:B15"/>
    <mergeCell ref="C14:D14"/>
    <mergeCell ref="C15:D15"/>
    <mergeCell ref="A16:A31"/>
    <mergeCell ref="B16:B28"/>
    <mergeCell ref="C16:D16"/>
    <mergeCell ref="C27:D27"/>
    <mergeCell ref="B29:B31"/>
    <mergeCell ref="C29:D29"/>
    <mergeCell ref="C30:D30"/>
    <mergeCell ref="C31:D31"/>
    <mergeCell ref="C11:C13"/>
    <mergeCell ref="F11:G11"/>
    <mergeCell ref="H11:J11"/>
    <mergeCell ref="F13:G13"/>
    <mergeCell ref="F1:G1"/>
    <mergeCell ref="H1:J1"/>
    <mergeCell ref="A3:D3"/>
    <mergeCell ref="A4:A5"/>
    <mergeCell ref="B4:D4"/>
    <mergeCell ref="F4:G4"/>
    <mergeCell ref="B5:D5"/>
    <mergeCell ref="H13:J13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45BE-78F2-474E-A271-61BEE04F191B}">
  <dimension ref="A1:Z65"/>
  <sheetViews>
    <sheetView topLeftCell="M1" zoomScale="120" zoomScaleNormal="120" workbookViewId="0">
      <selection activeCell="Q43" sqref="Q43:U43"/>
    </sheetView>
  </sheetViews>
  <sheetFormatPr baseColWidth="10" defaultRowHeight="16" x14ac:dyDescent="0.2"/>
  <cols>
    <col min="1" max="1" width="17.33203125" bestFit="1" customWidth="1"/>
    <col min="2" max="2" width="17.1640625" bestFit="1" customWidth="1"/>
    <col min="3" max="3" width="6" bestFit="1" customWidth="1"/>
    <col min="4" max="4" width="31" customWidth="1"/>
    <col min="5" max="5" width="21.1640625" style="22" bestFit="1" customWidth="1"/>
    <col min="6" max="7" width="20.6640625" style="1" bestFit="1" customWidth="1"/>
    <col min="8" max="9" width="21.1640625" style="1" bestFit="1" customWidth="1"/>
    <col min="10" max="10" width="20.6640625" style="1" bestFit="1" customWidth="1"/>
    <col min="11" max="12" width="21.1640625" style="1" bestFit="1" customWidth="1"/>
    <col min="13" max="13" width="20.6640625" style="1" bestFit="1" customWidth="1"/>
    <col min="14" max="14" width="21.1640625" style="1" bestFit="1" customWidth="1"/>
    <col min="15" max="15" width="18.83203125" customWidth="1"/>
    <col min="16" max="16" width="5.33203125" style="22" bestFit="1" customWidth="1"/>
    <col min="17" max="21" width="5.1640625" bestFit="1" customWidth="1"/>
    <col min="22" max="22" width="10.1640625" bestFit="1" customWidth="1"/>
    <col min="23" max="23" width="13.1640625" bestFit="1" customWidth="1"/>
  </cols>
  <sheetData>
    <row r="1" spans="1:26" ht="21" thickTop="1" thickBot="1" x14ac:dyDescent="0.25">
      <c r="E1" s="309" t="s">
        <v>510</v>
      </c>
      <c r="F1" s="1135" t="s">
        <v>511</v>
      </c>
      <c r="G1" s="1136"/>
      <c r="H1" s="1281" t="s">
        <v>512</v>
      </c>
      <c r="I1" s="1282"/>
      <c r="J1" s="1283"/>
      <c r="K1" s="1281" t="s">
        <v>513</v>
      </c>
      <c r="L1" s="1294"/>
      <c r="M1" s="1282"/>
      <c r="N1" s="1283"/>
      <c r="P1" s="830" t="s">
        <v>215</v>
      </c>
      <c r="Q1" s="816" t="s">
        <v>335</v>
      </c>
      <c r="R1" s="816" t="s">
        <v>38</v>
      </c>
      <c r="S1" s="816" t="s">
        <v>41</v>
      </c>
      <c r="T1" s="816" t="s">
        <v>42</v>
      </c>
      <c r="U1" s="841" t="s">
        <v>94</v>
      </c>
      <c r="W1" s="791" t="s">
        <v>443</v>
      </c>
      <c r="X1" s="791" t="s">
        <v>442</v>
      </c>
      <c r="Y1" s="791" t="s">
        <v>444</v>
      </c>
      <c r="Z1" s="791" t="s">
        <v>445</v>
      </c>
    </row>
    <row r="2" spans="1:26" ht="18" thickTop="1" thickBot="1" x14ac:dyDescent="0.25">
      <c r="A2" t="s">
        <v>453</v>
      </c>
      <c r="E2" s="503" t="s">
        <v>514</v>
      </c>
      <c r="F2" s="602" t="s">
        <v>515</v>
      </c>
      <c r="G2" s="618" t="s">
        <v>516</v>
      </c>
      <c r="H2" s="602" t="s">
        <v>517</v>
      </c>
      <c r="I2" s="970" t="s">
        <v>518</v>
      </c>
      <c r="J2" s="618" t="s">
        <v>519</v>
      </c>
      <c r="K2" s="602" t="s">
        <v>520</v>
      </c>
      <c r="L2" s="599" t="s">
        <v>521</v>
      </c>
      <c r="M2" s="970" t="s">
        <v>522</v>
      </c>
      <c r="N2" s="618" t="s">
        <v>523</v>
      </c>
      <c r="P2" s="831" t="s">
        <v>335</v>
      </c>
      <c r="Q2" s="820">
        <v>0</v>
      </c>
      <c r="R2" s="820"/>
      <c r="S2" s="820"/>
      <c r="T2" s="820"/>
      <c r="U2" s="821"/>
      <c r="W2" s="907">
        <f>MIN(Q3:Q6,R4:R6,S5:S6,T6)</f>
        <v>5.4054054054054057E-2</v>
      </c>
      <c r="X2" s="907">
        <f>MAX(Q3:Q6,R4:R6,S5:S6,T6)</f>
        <v>0.10810810810810811</v>
      </c>
      <c r="Y2" s="907">
        <f>AVERAGE(Q3:Q6,R4:R6,S5:S6,T6)</f>
        <v>9.1891891891891897E-2</v>
      </c>
      <c r="Z2" s="907">
        <f>MEDIAN(Q3:Q6,R4:R6,S5:S6,T6)</f>
        <v>0.10810810810810811</v>
      </c>
    </row>
    <row r="3" spans="1:26" ht="17" thickBot="1" x14ac:dyDescent="0.25">
      <c r="A3" s="1219" t="s">
        <v>35</v>
      </c>
      <c r="B3" s="1220"/>
      <c r="C3" s="1220"/>
      <c r="D3" s="1220"/>
      <c r="E3" s="243" t="s">
        <v>455</v>
      </c>
      <c r="F3" s="953" t="s">
        <v>455</v>
      </c>
      <c r="G3" s="955"/>
      <c r="H3" s="953" t="s">
        <v>455</v>
      </c>
      <c r="I3" s="954"/>
      <c r="J3" s="955"/>
      <c r="K3" s="953" t="s">
        <v>455</v>
      </c>
      <c r="L3" s="960"/>
      <c r="M3" s="954"/>
      <c r="N3" s="955"/>
      <c r="P3" s="832" t="s">
        <v>38</v>
      </c>
      <c r="Q3" s="822">
        <f>E59/37</f>
        <v>0.10810810810810811</v>
      </c>
      <c r="R3" s="823">
        <v>0</v>
      </c>
      <c r="S3" s="823"/>
      <c r="T3" s="823"/>
      <c r="U3" s="824"/>
      <c r="W3" s="907">
        <f>MIN(Q10:Q13,R11:R13,S12:S13,T13)</f>
        <v>0</v>
      </c>
      <c r="X3" s="907">
        <f>MAX(Q10:Q13,R11:R13,S12:S13,T13)</f>
        <v>0</v>
      </c>
      <c r="Y3" s="907">
        <f>AVERAGE(Q10:Q13,R11:R13,S12:S13,T13)</f>
        <v>0</v>
      </c>
      <c r="Z3" s="907">
        <f>MEDIAN(Q10:Q13,R11:R13,S12:S13,T13)</f>
        <v>0</v>
      </c>
    </row>
    <row r="4" spans="1:26" x14ac:dyDescent="0.2">
      <c r="A4" s="1221" t="s">
        <v>456</v>
      </c>
      <c r="B4" s="1223" t="s">
        <v>457</v>
      </c>
      <c r="C4" s="1224"/>
      <c r="D4" s="1224"/>
      <c r="E4" s="925" t="s">
        <v>34</v>
      </c>
      <c r="F4" s="1044" t="s">
        <v>34</v>
      </c>
      <c r="G4" s="1045"/>
      <c r="H4" s="1044" t="s">
        <v>34</v>
      </c>
      <c r="I4" s="1053"/>
      <c r="J4" s="1045"/>
      <c r="K4" s="1044" t="s">
        <v>34</v>
      </c>
      <c r="L4" s="1053"/>
      <c r="M4" s="1053"/>
      <c r="N4" s="1045"/>
      <c r="P4" s="832" t="s">
        <v>41</v>
      </c>
      <c r="Q4" s="822">
        <f>F59/37</f>
        <v>0.10810810810810811</v>
      </c>
      <c r="R4" s="822">
        <f>G59/37</f>
        <v>0.10810810810810811</v>
      </c>
      <c r="S4" s="823">
        <v>0</v>
      </c>
      <c r="T4" s="823"/>
      <c r="U4" s="824"/>
      <c r="W4" s="907">
        <f>MIN(Q17:Q20,R18:R20,S19:S20,T20)</f>
        <v>0.15384615384615385</v>
      </c>
      <c r="X4" s="907">
        <f>MAX(Q17:Q20,R18:R20,S19:S20,T20)</f>
        <v>0.23076923076923078</v>
      </c>
      <c r="Y4" s="907">
        <f>AVERAGE(Q17:Q20,R18:R20,S19:S20,T20)</f>
        <v>0.2076923076923077</v>
      </c>
      <c r="Z4" s="907">
        <f>MEDIAN(Q17:Q20,R18:R20,S19:S20,T20)</f>
        <v>0.23076923076923078</v>
      </c>
    </row>
    <row r="5" spans="1:26" ht="17" thickBot="1" x14ac:dyDescent="0.25">
      <c r="A5" s="1222"/>
      <c r="B5" s="1225" t="s">
        <v>458</v>
      </c>
      <c r="C5" s="1226"/>
      <c r="D5" s="1226"/>
      <c r="E5" s="929" t="s">
        <v>33</v>
      </c>
      <c r="F5" s="939" t="s">
        <v>34</v>
      </c>
      <c r="G5" s="598" t="s">
        <v>33</v>
      </c>
      <c r="H5" s="939" t="s">
        <v>34</v>
      </c>
      <c r="I5" s="598" t="s">
        <v>33</v>
      </c>
      <c r="J5" s="934" t="s">
        <v>34</v>
      </c>
      <c r="K5" s="939" t="s">
        <v>34</v>
      </c>
      <c r="L5" s="305" t="s">
        <v>33</v>
      </c>
      <c r="M5" s="1054" t="s">
        <v>34</v>
      </c>
      <c r="N5" s="1055"/>
      <c r="P5" s="832" t="s">
        <v>42</v>
      </c>
      <c r="Q5" s="822">
        <f>H59/37</f>
        <v>5.4054054054054057E-2</v>
      </c>
      <c r="R5" s="822">
        <f t="shared" ref="R5:S5" si="0">I59/37</f>
        <v>0.10810810810810811</v>
      </c>
      <c r="S5" s="822">
        <f t="shared" si="0"/>
        <v>0.10810810810810811</v>
      </c>
      <c r="T5" s="823">
        <v>0</v>
      </c>
      <c r="U5" s="824"/>
      <c r="W5" s="907">
        <f>MIN(Q24:Q27,R25:R27,S26:S27,T27)</f>
        <v>0</v>
      </c>
      <c r="X5" s="907">
        <f>MAX(Q24:Q27,R25:R27,S26:S27,T27)</f>
        <v>0</v>
      </c>
      <c r="Y5" s="907">
        <f>AVERAGE(Q24:Q27,R25:R27,S26:S27,T27)</f>
        <v>0</v>
      </c>
      <c r="Z5" s="907">
        <f>MEDIAN(Q24:Q27,R25:R27,S26:S27,T27)</f>
        <v>0</v>
      </c>
    </row>
    <row r="6" spans="1:26" ht="17" thickBot="1" x14ac:dyDescent="0.25">
      <c r="A6" s="1227" t="s">
        <v>459</v>
      </c>
      <c r="B6" s="1228" t="s">
        <v>460</v>
      </c>
      <c r="C6" s="1230" t="s">
        <v>461</v>
      </c>
      <c r="D6" s="4" t="s">
        <v>22</v>
      </c>
      <c r="E6" s="1035" t="s">
        <v>34</v>
      </c>
      <c r="F6" s="1026" t="s">
        <v>34</v>
      </c>
      <c r="G6" s="1028"/>
      <c r="H6" s="1026" t="s">
        <v>34</v>
      </c>
      <c r="I6" s="1027"/>
      <c r="J6" s="1028"/>
      <c r="K6" s="1026" t="s">
        <v>34</v>
      </c>
      <c r="L6" s="1027"/>
      <c r="M6" s="1027"/>
      <c r="N6" s="1028"/>
      <c r="P6" s="834" t="s">
        <v>94</v>
      </c>
      <c r="Q6" s="827">
        <f>K59/37</f>
        <v>5.4054054054054057E-2</v>
      </c>
      <c r="R6" s="827">
        <f t="shared" ref="R6:T6" si="1">L59/37</f>
        <v>0.10810810810810811</v>
      </c>
      <c r="S6" s="827">
        <f t="shared" si="1"/>
        <v>0.10810810810810811</v>
      </c>
      <c r="T6" s="827">
        <f t="shared" si="1"/>
        <v>5.4054054054054057E-2</v>
      </c>
      <c r="U6" s="842">
        <v>0</v>
      </c>
      <c r="W6" s="907">
        <f>MIN(Q17:Q20,R18:R20,S19:S20,T20)</f>
        <v>0.15384615384615385</v>
      </c>
      <c r="X6" s="907">
        <f>MAX(Q27:Q29,R28:R29,S29)</f>
        <v>0</v>
      </c>
      <c r="Y6" s="907">
        <f>AVERAGE(Q27:Q29,R28:R29,S29)</f>
        <v>0</v>
      </c>
      <c r="Z6" s="907">
        <f>MEDIAN(Q27:Q29,R28:R29,S29)</f>
        <v>0</v>
      </c>
    </row>
    <row r="7" spans="1:26" ht="17" thickBot="1" x14ac:dyDescent="0.25">
      <c r="A7" s="1221"/>
      <c r="B7" s="1229"/>
      <c r="C7" s="1231"/>
      <c r="D7" s="5" t="s">
        <v>0</v>
      </c>
      <c r="E7" s="1036"/>
      <c r="F7" s="1021"/>
      <c r="G7" s="1022"/>
      <c r="H7" s="1021"/>
      <c r="I7" s="1284"/>
      <c r="J7" s="1022"/>
      <c r="K7" s="1021"/>
      <c r="L7" s="1284"/>
      <c r="M7" s="1284"/>
      <c r="N7" s="1022"/>
      <c r="P7" s="55"/>
      <c r="Q7" s="823"/>
      <c r="R7" s="823"/>
      <c r="S7" s="823"/>
      <c r="T7" s="823"/>
      <c r="U7" s="823"/>
      <c r="W7" s="907">
        <f>MIN(Q38:Q41,R39:R41,S40:S41,T41)</f>
        <v>0</v>
      </c>
      <c r="X7" s="907">
        <f>MAX(Q38:Q41,R39:R41,S40:S41,T41)</f>
        <v>0.2</v>
      </c>
      <c r="Y7" s="907">
        <f>AVERAGE(Q38:Q41,R39:R41,S40:S41,T41)</f>
        <v>0.13999999999999999</v>
      </c>
      <c r="Z7" s="907">
        <f>MEDIAN(Q38:Q41,R39:R41,S40:S41,T41)</f>
        <v>0.2</v>
      </c>
    </row>
    <row r="8" spans="1:26" ht="17" thickBot="1" x14ac:dyDescent="0.25">
      <c r="A8" s="1221"/>
      <c r="B8" s="1229"/>
      <c r="C8" s="1231"/>
      <c r="D8" s="5" t="s">
        <v>1</v>
      </c>
      <c r="E8" s="1036"/>
      <c r="F8" s="1021"/>
      <c r="G8" s="1022"/>
      <c r="H8" s="1021"/>
      <c r="I8" s="1284"/>
      <c r="J8" s="1022"/>
      <c r="K8" s="1021"/>
      <c r="L8" s="1284"/>
      <c r="M8" s="1284"/>
      <c r="N8" s="1022"/>
      <c r="P8" s="830" t="s">
        <v>339</v>
      </c>
      <c r="Q8" s="816" t="s">
        <v>335</v>
      </c>
      <c r="R8" s="816" t="s">
        <v>38</v>
      </c>
      <c r="S8" s="816" t="s">
        <v>41</v>
      </c>
      <c r="T8" s="816" t="s">
        <v>42</v>
      </c>
      <c r="U8" s="841" t="s">
        <v>94</v>
      </c>
      <c r="W8" s="907">
        <f>MIN(Q45:Q48,R46:R48,S47:S48,T48)</f>
        <v>0</v>
      </c>
      <c r="X8" s="907">
        <f>MAX(Q45:Q48,R46:R48,S47:S48,T48)</f>
        <v>0</v>
      </c>
      <c r="Y8" s="907">
        <f>AVERAGE(Q45:Q48,R46:R48,S47:S48,T48)</f>
        <v>0</v>
      </c>
      <c r="Z8" s="907">
        <f>MEDIAN(Q45:Q48,R46:R48,S47:S48,T48)</f>
        <v>0</v>
      </c>
    </row>
    <row r="9" spans="1:26" x14ac:dyDescent="0.2">
      <c r="A9" s="1221"/>
      <c r="B9" s="1229"/>
      <c r="C9" s="1231"/>
      <c r="D9" s="5" t="s">
        <v>2</v>
      </c>
      <c r="E9" s="918"/>
      <c r="F9" s="944"/>
      <c r="G9" s="945"/>
      <c r="H9" s="944"/>
      <c r="I9" s="945"/>
      <c r="J9" s="943"/>
      <c r="K9" s="944"/>
      <c r="L9" s="959"/>
      <c r="M9" s="945"/>
      <c r="N9" s="943"/>
      <c r="O9" s="11"/>
      <c r="P9" s="831" t="s">
        <v>335</v>
      </c>
      <c r="Q9" s="820">
        <v>0</v>
      </c>
      <c r="R9" s="820"/>
      <c r="S9" s="820"/>
      <c r="T9" s="820"/>
      <c r="U9" s="821"/>
    </row>
    <row r="10" spans="1:26" x14ac:dyDescent="0.2">
      <c r="A10" s="1221"/>
      <c r="B10" s="1229"/>
      <c r="C10" s="1232"/>
      <c r="D10" s="5" t="s">
        <v>462</v>
      </c>
      <c r="E10" s="918"/>
      <c r="F10" s="944"/>
      <c r="G10" s="945"/>
      <c r="H10" s="944"/>
      <c r="I10" s="945"/>
      <c r="J10" s="943"/>
      <c r="K10" s="944"/>
      <c r="L10" s="959"/>
      <c r="M10" s="945"/>
      <c r="N10" s="943"/>
      <c r="O10" s="11"/>
      <c r="P10" s="832" t="s">
        <v>38</v>
      </c>
      <c r="Q10" s="822">
        <f>E60/10</f>
        <v>0</v>
      </c>
      <c r="R10" s="823">
        <v>0</v>
      </c>
      <c r="S10" s="823"/>
      <c r="T10" s="823"/>
      <c r="U10" s="824"/>
    </row>
    <row r="11" spans="1:26" x14ac:dyDescent="0.2">
      <c r="A11" s="1221"/>
      <c r="B11" s="1229"/>
      <c r="C11" s="1233" t="s">
        <v>463</v>
      </c>
      <c r="D11" s="5" t="s">
        <v>3</v>
      </c>
      <c r="E11" s="1036" t="s">
        <v>34</v>
      </c>
      <c r="F11" s="1021" t="s">
        <v>34</v>
      </c>
      <c r="G11" s="1022"/>
      <c r="H11" s="1021" t="s">
        <v>34</v>
      </c>
      <c r="I11" s="1284"/>
      <c r="J11" s="1022"/>
      <c r="K11" s="1021" t="s">
        <v>34</v>
      </c>
      <c r="L11" s="1284"/>
      <c r="M11" s="1284"/>
      <c r="N11" s="1022"/>
      <c r="O11" s="11"/>
      <c r="P11" s="832" t="s">
        <v>41</v>
      </c>
      <c r="Q11" s="822">
        <f>F60/10</f>
        <v>0</v>
      </c>
      <c r="R11" s="822">
        <f>G60/10</f>
        <v>0</v>
      </c>
      <c r="S11" s="823">
        <v>0</v>
      </c>
      <c r="T11" s="823"/>
      <c r="U11" s="824"/>
    </row>
    <row r="12" spans="1:26" x14ac:dyDescent="0.2">
      <c r="A12" s="1221"/>
      <c r="B12" s="1229"/>
      <c r="C12" s="1231"/>
      <c r="D12" s="964" t="s">
        <v>4</v>
      </c>
      <c r="E12" s="1036"/>
      <c r="F12" s="1021"/>
      <c r="G12" s="1022"/>
      <c r="H12" s="1021"/>
      <c r="I12" s="1284"/>
      <c r="J12" s="1022"/>
      <c r="K12" s="1021"/>
      <c r="L12" s="1284"/>
      <c r="M12" s="1284"/>
      <c r="N12" s="1022"/>
      <c r="O12" s="11"/>
      <c r="P12" s="832" t="s">
        <v>42</v>
      </c>
      <c r="Q12" s="822">
        <f>H60/10</f>
        <v>0</v>
      </c>
      <c r="R12" s="822">
        <f t="shared" ref="R12:S12" si="2">I60/10</f>
        <v>0</v>
      </c>
      <c r="S12" s="822">
        <f t="shared" si="2"/>
        <v>0</v>
      </c>
      <c r="T12" s="823">
        <v>0</v>
      </c>
      <c r="U12" s="824"/>
    </row>
    <row r="13" spans="1:26" ht="17" thickBot="1" x14ac:dyDescent="0.25">
      <c r="A13" s="1221"/>
      <c r="B13" s="1229"/>
      <c r="C13" s="1231"/>
      <c r="D13" s="965" t="s">
        <v>123</v>
      </c>
      <c r="E13" s="1037"/>
      <c r="F13" s="1023"/>
      <c r="G13" s="1025"/>
      <c r="H13" s="1023"/>
      <c r="I13" s="1024"/>
      <c r="J13" s="1025"/>
      <c r="K13" s="1023"/>
      <c r="L13" s="1024"/>
      <c r="M13" s="1024"/>
      <c r="N13" s="1025"/>
      <c r="P13" s="834" t="s">
        <v>94</v>
      </c>
      <c r="Q13" s="827">
        <f>K60/10</f>
        <v>0</v>
      </c>
      <c r="R13" s="827">
        <f t="shared" ref="R13:T13" si="3">L60/10</f>
        <v>0</v>
      </c>
      <c r="S13" s="827">
        <f t="shared" si="3"/>
        <v>0</v>
      </c>
      <c r="T13" s="827">
        <f t="shared" si="3"/>
        <v>0</v>
      </c>
      <c r="U13" s="842">
        <v>0</v>
      </c>
    </row>
    <row r="14" spans="1:26" ht="17" thickBot="1" x14ac:dyDescent="0.25">
      <c r="A14" s="1221"/>
      <c r="B14" s="1228" t="s">
        <v>464</v>
      </c>
      <c r="C14" s="1235" t="s">
        <v>465</v>
      </c>
      <c r="D14" s="1236"/>
      <c r="E14" s="922"/>
      <c r="F14" s="951"/>
      <c r="G14" s="952"/>
      <c r="H14" s="951"/>
      <c r="I14" s="952"/>
      <c r="J14" s="942"/>
      <c r="K14" s="951"/>
      <c r="L14" s="950"/>
      <c r="M14" s="952"/>
      <c r="N14" s="942"/>
      <c r="P14" s="869"/>
      <c r="Q14" s="823"/>
      <c r="R14" s="823"/>
      <c r="S14" s="823"/>
      <c r="T14" s="823"/>
      <c r="U14" s="823"/>
    </row>
    <row r="15" spans="1:26" ht="17" thickBot="1" x14ac:dyDescent="0.25">
      <c r="A15" s="1222"/>
      <c r="B15" s="1234"/>
      <c r="C15" s="1237" t="s">
        <v>466</v>
      </c>
      <c r="D15" s="1238"/>
      <c r="E15" s="966"/>
      <c r="F15" s="967"/>
      <c r="G15" s="971"/>
      <c r="H15" s="967"/>
      <c r="I15" s="971"/>
      <c r="J15" s="968"/>
      <c r="K15" s="967"/>
      <c r="L15" s="972"/>
      <c r="M15" s="971"/>
      <c r="N15" s="968"/>
      <c r="P15" s="830" t="s">
        <v>337</v>
      </c>
      <c r="Q15" s="816" t="s">
        <v>335</v>
      </c>
      <c r="R15" s="816" t="s">
        <v>38</v>
      </c>
      <c r="S15" s="816" t="s">
        <v>41</v>
      </c>
      <c r="T15" s="816" t="s">
        <v>42</v>
      </c>
      <c r="U15" s="841" t="s">
        <v>94</v>
      </c>
    </row>
    <row r="16" spans="1:26" x14ac:dyDescent="0.2">
      <c r="A16" s="1227" t="s">
        <v>5</v>
      </c>
      <c r="B16" s="1228" t="s">
        <v>5</v>
      </c>
      <c r="C16" s="1243" t="s">
        <v>6</v>
      </c>
      <c r="D16" s="1244"/>
      <c r="E16" s="1035" t="s">
        <v>34</v>
      </c>
      <c r="F16" s="1026" t="s">
        <v>34</v>
      </c>
      <c r="G16" s="1028"/>
      <c r="H16" s="1026" t="s">
        <v>34</v>
      </c>
      <c r="I16" s="1027"/>
      <c r="J16" s="1028"/>
      <c r="K16" s="1026" t="s">
        <v>34</v>
      </c>
      <c r="L16" s="1027"/>
      <c r="M16" s="1027"/>
      <c r="N16" s="1028"/>
      <c r="P16" s="831" t="s">
        <v>335</v>
      </c>
      <c r="Q16" s="820">
        <v>0</v>
      </c>
      <c r="R16" s="820"/>
      <c r="S16" s="820"/>
      <c r="T16" s="820"/>
      <c r="U16" s="821"/>
    </row>
    <row r="17" spans="1:21" x14ac:dyDescent="0.2">
      <c r="A17" s="1221"/>
      <c r="B17" s="1229"/>
      <c r="C17" s="1239" t="s">
        <v>7</v>
      </c>
      <c r="D17" s="1240"/>
      <c r="E17" s="1036"/>
      <c r="F17" s="1021"/>
      <c r="G17" s="1022"/>
      <c r="H17" s="1021"/>
      <c r="I17" s="1284"/>
      <c r="J17" s="1022"/>
      <c r="K17" s="1021"/>
      <c r="L17" s="1284"/>
      <c r="M17" s="1284"/>
      <c r="N17" s="1022"/>
      <c r="P17" s="832" t="s">
        <v>38</v>
      </c>
      <c r="Q17" s="822">
        <f>E61/13</f>
        <v>0.23076923076923078</v>
      </c>
      <c r="R17" s="823">
        <v>0</v>
      </c>
      <c r="S17" s="823"/>
      <c r="T17" s="823"/>
      <c r="U17" s="824"/>
    </row>
    <row r="18" spans="1:21" x14ac:dyDescent="0.2">
      <c r="A18" s="1221"/>
      <c r="B18" s="1229"/>
      <c r="C18" s="1239" t="s">
        <v>16</v>
      </c>
      <c r="D18" s="1240"/>
      <c r="E18" s="1036"/>
      <c r="F18" s="1021"/>
      <c r="G18" s="1022"/>
      <c r="H18" s="1021"/>
      <c r="I18" s="1284"/>
      <c r="J18" s="1022"/>
      <c r="K18" s="1021"/>
      <c r="L18" s="1284"/>
      <c r="M18" s="1284"/>
      <c r="N18" s="1022"/>
      <c r="P18" s="832" t="s">
        <v>41</v>
      </c>
      <c r="Q18" s="822">
        <f>F61/13</f>
        <v>0.23076923076923078</v>
      </c>
      <c r="R18" s="822">
        <f>G61/13</f>
        <v>0.23076923076923078</v>
      </c>
      <c r="S18" s="823">
        <v>0</v>
      </c>
      <c r="T18" s="823"/>
      <c r="U18" s="824"/>
    </row>
    <row r="19" spans="1:21" x14ac:dyDescent="0.2">
      <c r="A19" s="1221"/>
      <c r="B19" s="1229"/>
      <c r="C19" s="1239" t="s">
        <v>26</v>
      </c>
      <c r="D19" s="1240"/>
      <c r="E19" s="1036"/>
      <c r="F19" s="1021"/>
      <c r="G19" s="1022"/>
      <c r="H19" s="1021"/>
      <c r="I19" s="1284"/>
      <c r="J19" s="1022"/>
      <c r="K19" s="1021"/>
      <c r="L19" s="1284"/>
      <c r="M19" s="1284"/>
      <c r="N19" s="1022"/>
      <c r="P19" s="832" t="s">
        <v>42</v>
      </c>
      <c r="Q19" s="822">
        <f>H61/13</f>
        <v>0.15384615384615385</v>
      </c>
      <c r="R19" s="822">
        <f t="shared" ref="R19:S19" si="4">I61/13</f>
        <v>0.23076923076923078</v>
      </c>
      <c r="S19" s="822">
        <f t="shared" si="4"/>
        <v>0.23076923076923078</v>
      </c>
      <c r="T19" s="823">
        <v>0</v>
      </c>
      <c r="U19" s="824"/>
    </row>
    <row r="20" spans="1:21" ht="17" thickBot="1" x14ac:dyDescent="0.25">
      <c r="A20" s="1221"/>
      <c r="B20" s="1229"/>
      <c r="C20" s="1239" t="s">
        <v>316</v>
      </c>
      <c r="D20" s="1241"/>
      <c r="E20" s="918" t="s">
        <v>33</v>
      </c>
      <c r="F20" s="944" t="s">
        <v>33</v>
      </c>
      <c r="G20" s="945" t="s">
        <v>33</v>
      </c>
      <c r="H20" s="944" t="s">
        <v>34</v>
      </c>
      <c r="I20" s="945" t="s">
        <v>33</v>
      </c>
      <c r="J20" s="943" t="s">
        <v>33</v>
      </c>
      <c r="K20" s="944" t="s">
        <v>34</v>
      </c>
      <c r="L20" s="959" t="s">
        <v>33</v>
      </c>
      <c r="M20" s="945" t="s">
        <v>33</v>
      </c>
      <c r="N20" s="943" t="s">
        <v>34</v>
      </c>
      <c r="P20" s="834" t="s">
        <v>94</v>
      </c>
      <c r="Q20" s="827">
        <f>K61/13</f>
        <v>0.15384615384615385</v>
      </c>
      <c r="R20" s="827">
        <f t="shared" ref="R20:T20" si="5">L61/13</f>
        <v>0.23076923076923078</v>
      </c>
      <c r="S20" s="827">
        <f t="shared" si="5"/>
        <v>0.23076923076923078</v>
      </c>
      <c r="T20" s="827">
        <f t="shared" si="5"/>
        <v>0.15384615384615385</v>
      </c>
      <c r="U20" s="842">
        <v>0</v>
      </c>
    </row>
    <row r="21" spans="1:21" ht="17" thickBot="1" x14ac:dyDescent="0.25">
      <c r="A21" s="1221"/>
      <c r="B21" s="1229"/>
      <c r="C21" s="1239" t="s">
        <v>17</v>
      </c>
      <c r="D21" s="1240"/>
      <c r="E21" s="1036" t="s">
        <v>34</v>
      </c>
      <c r="F21" s="1021" t="s">
        <v>34</v>
      </c>
      <c r="G21" s="1022"/>
      <c r="H21" s="1021" t="s">
        <v>34</v>
      </c>
      <c r="I21" s="1284"/>
      <c r="J21" s="1022"/>
      <c r="K21" s="1021" t="s">
        <v>34</v>
      </c>
      <c r="L21" s="1284"/>
      <c r="M21" s="1284"/>
      <c r="N21" s="1022"/>
      <c r="P21" s="869"/>
      <c r="Q21" s="823"/>
      <c r="R21" s="823"/>
      <c r="S21" s="823"/>
      <c r="T21" s="823"/>
      <c r="U21" s="823"/>
    </row>
    <row r="22" spans="1:21" ht="17" thickBot="1" x14ac:dyDescent="0.25">
      <c r="A22" s="1221"/>
      <c r="B22" s="1229"/>
      <c r="C22" s="1239" t="s">
        <v>253</v>
      </c>
      <c r="D22" s="1240"/>
      <c r="E22" s="1036"/>
      <c r="F22" s="1021"/>
      <c r="G22" s="1022"/>
      <c r="H22" s="1021"/>
      <c r="I22" s="1284"/>
      <c r="J22" s="1022"/>
      <c r="K22" s="1021"/>
      <c r="L22" s="1284"/>
      <c r="M22" s="1284"/>
      <c r="N22" s="1022"/>
      <c r="P22" s="830" t="s">
        <v>336</v>
      </c>
      <c r="Q22" s="816" t="s">
        <v>335</v>
      </c>
      <c r="R22" s="816" t="s">
        <v>38</v>
      </c>
      <c r="S22" s="816" t="s">
        <v>41</v>
      </c>
      <c r="T22" s="816" t="s">
        <v>42</v>
      </c>
      <c r="U22" s="841" t="s">
        <v>94</v>
      </c>
    </row>
    <row r="23" spans="1:21" x14ac:dyDescent="0.2">
      <c r="A23" s="1221"/>
      <c r="B23" s="1229"/>
      <c r="C23" s="1245" t="s">
        <v>254</v>
      </c>
      <c r="D23" s="1246"/>
      <c r="E23" s="1036"/>
      <c r="F23" s="1021"/>
      <c r="G23" s="1022"/>
      <c r="H23" s="1021"/>
      <c r="I23" s="1284"/>
      <c r="J23" s="1022"/>
      <c r="K23" s="1021"/>
      <c r="L23" s="1284"/>
      <c r="M23" s="1284"/>
      <c r="N23" s="1022"/>
      <c r="O23" s="2"/>
      <c r="P23" s="831" t="s">
        <v>335</v>
      </c>
      <c r="Q23" s="820">
        <v>0</v>
      </c>
      <c r="R23" s="820"/>
      <c r="S23" s="820"/>
      <c r="T23" s="820"/>
      <c r="U23" s="821"/>
    </row>
    <row r="24" spans="1:21" x14ac:dyDescent="0.2">
      <c r="A24" s="1221"/>
      <c r="B24" s="1229"/>
      <c r="C24" s="1239" t="s">
        <v>467</v>
      </c>
      <c r="D24" s="1240"/>
      <c r="E24" s="918"/>
      <c r="F24" s="944"/>
      <c r="G24" s="945"/>
      <c r="H24" s="944"/>
      <c r="I24" s="945"/>
      <c r="J24" s="943"/>
      <c r="K24" s="944"/>
      <c r="L24" s="959"/>
      <c r="M24" s="945"/>
      <c r="N24" s="943"/>
      <c r="O24" s="2"/>
      <c r="P24" s="832" t="s">
        <v>38</v>
      </c>
      <c r="Q24" s="822">
        <f>E62/5</f>
        <v>0</v>
      </c>
      <c r="R24" s="823">
        <v>0</v>
      </c>
      <c r="S24" s="823"/>
      <c r="T24" s="823"/>
      <c r="U24" s="824"/>
    </row>
    <row r="25" spans="1:21" x14ac:dyDescent="0.2">
      <c r="A25" s="1221"/>
      <c r="B25" s="1229"/>
      <c r="C25" s="1239" t="s">
        <v>468</v>
      </c>
      <c r="D25" s="1240"/>
      <c r="E25" s="918"/>
      <c r="F25" s="944"/>
      <c r="G25" s="945"/>
      <c r="H25" s="944"/>
      <c r="I25" s="945"/>
      <c r="J25" s="943"/>
      <c r="K25" s="944"/>
      <c r="L25" s="959"/>
      <c r="M25" s="945"/>
      <c r="N25" s="943"/>
      <c r="O25" s="2"/>
      <c r="P25" s="832" t="s">
        <v>41</v>
      </c>
      <c r="Q25" s="822">
        <f>F62/5</f>
        <v>0</v>
      </c>
      <c r="R25" s="822">
        <f>G62/5</f>
        <v>0</v>
      </c>
      <c r="S25" s="823">
        <v>0</v>
      </c>
      <c r="T25" s="823"/>
      <c r="U25" s="824"/>
    </row>
    <row r="26" spans="1:21" x14ac:dyDescent="0.2">
      <c r="A26" s="1221"/>
      <c r="B26" s="1229"/>
      <c r="C26" s="1239" t="s">
        <v>98</v>
      </c>
      <c r="D26" s="1240"/>
      <c r="E26" s="918" t="s">
        <v>34</v>
      </c>
      <c r="F26" s="1021" t="s">
        <v>34</v>
      </c>
      <c r="G26" s="1022"/>
      <c r="H26" s="1021" t="s">
        <v>34</v>
      </c>
      <c r="I26" s="1284"/>
      <c r="J26" s="1022"/>
      <c r="K26" s="1021" t="s">
        <v>34</v>
      </c>
      <c r="L26" s="1284"/>
      <c r="M26" s="1284"/>
      <c r="N26" s="1022"/>
      <c r="P26" s="832" t="s">
        <v>42</v>
      </c>
      <c r="Q26" s="822">
        <f>H62/5</f>
        <v>0</v>
      </c>
      <c r="R26" s="822">
        <f t="shared" ref="R26:S26" si="6">I62/5</f>
        <v>0</v>
      </c>
      <c r="S26" s="822">
        <f t="shared" si="6"/>
        <v>0</v>
      </c>
      <c r="T26" s="823">
        <v>0</v>
      </c>
      <c r="U26" s="824"/>
    </row>
    <row r="27" spans="1:21" ht="17" thickBot="1" x14ac:dyDescent="0.25">
      <c r="A27" s="1221"/>
      <c r="B27" s="1229"/>
      <c r="C27" s="1239" t="s">
        <v>99</v>
      </c>
      <c r="D27" s="1240"/>
      <c r="E27" s="918"/>
      <c r="F27" s="944"/>
      <c r="G27" s="945"/>
      <c r="H27" s="1021"/>
      <c r="I27" s="1284"/>
      <c r="J27" s="1022"/>
      <c r="K27" s="1021"/>
      <c r="L27" s="1284"/>
      <c r="M27" s="1284"/>
      <c r="N27" s="1022"/>
      <c r="O27" s="3"/>
      <c r="P27" s="834" t="s">
        <v>94</v>
      </c>
      <c r="Q27" s="827">
        <f>K62/5</f>
        <v>0</v>
      </c>
      <c r="R27" s="827">
        <f t="shared" ref="R27:T27" si="7">L62/5</f>
        <v>0</v>
      </c>
      <c r="S27" s="827">
        <f t="shared" si="7"/>
        <v>0</v>
      </c>
      <c r="T27" s="827">
        <f t="shared" si="7"/>
        <v>0</v>
      </c>
      <c r="U27" s="842">
        <v>0</v>
      </c>
    </row>
    <row r="28" spans="1:21" ht="17" thickBot="1" x14ac:dyDescent="0.25">
      <c r="A28" s="1221"/>
      <c r="B28" s="1234"/>
      <c r="C28" s="1247" t="s">
        <v>23</v>
      </c>
      <c r="D28" s="1226"/>
      <c r="E28" s="918"/>
      <c r="F28" s="956"/>
      <c r="G28" s="957"/>
      <c r="H28" s="956"/>
      <c r="I28" s="957"/>
      <c r="J28" s="958"/>
      <c r="K28" s="956"/>
      <c r="L28" s="948"/>
      <c r="M28" s="957"/>
      <c r="N28" s="958"/>
      <c r="P28" s="869"/>
      <c r="Q28" s="823"/>
      <c r="R28" s="823"/>
      <c r="S28" s="823"/>
      <c r="T28" s="823"/>
      <c r="U28" s="823"/>
    </row>
    <row r="29" spans="1:21" ht="17" thickBot="1" x14ac:dyDescent="0.25">
      <c r="A29" s="1221"/>
      <c r="B29" s="1228" t="s">
        <v>469</v>
      </c>
      <c r="C29" s="1243" t="s">
        <v>10</v>
      </c>
      <c r="D29" s="1244"/>
      <c r="E29" s="922"/>
      <c r="F29" s="913"/>
      <c r="G29" s="942"/>
      <c r="H29" s="913"/>
      <c r="I29" s="952"/>
      <c r="J29" s="915"/>
      <c r="K29" s="913"/>
      <c r="L29" s="914"/>
      <c r="M29" s="952"/>
      <c r="N29" s="915"/>
      <c r="P29" s="835" t="s">
        <v>334</v>
      </c>
      <c r="Q29" s="816" t="s">
        <v>335</v>
      </c>
      <c r="R29" s="816" t="s">
        <v>38</v>
      </c>
      <c r="S29" s="816" t="s">
        <v>41</v>
      </c>
      <c r="T29" s="816" t="s">
        <v>42</v>
      </c>
      <c r="U29" s="841" t="s">
        <v>94</v>
      </c>
    </row>
    <row r="30" spans="1:21" x14ac:dyDescent="0.2">
      <c r="A30" s="1221"/>
      <c r="B30" s="1229"/>
      <c r="C30" s="1245" t="s">
        <v>11</v>
      </c>
      <c r="D30" s="1246"/>
      <c r="E30" s="918"/>
      <c r="F30" s="916"/>
      <c r="G30" s="943"/>
      <c r="H30" s="916"/>
      <c r="I30" s="945"/>
      <c r="J30" s="917"/>
      <c r="K30" s="916"/>
      <c r="L30" s="37"/>
      <c r="M30" s="945"/>
      <c r="N30" s="917"/>
      <c r="P30" s="831" t="s">
        <v>335</v>
      </c>
      <c r="Q30" s="820">
        <v>0</v>
      </c>
      <c r="R30" s="820"/>
      <c r="S30" s="820"/>
      <c r="T30" s="820"/>
      <c r="U30" s="821"/>
    </row>
    <row r="31" spans="1:21" ht="17" thickBot="1" x14ac:dyDescent="0.25">
      <c r="A31" s="1242"/>
      <c r="B31" s="1234"/>
      <c r="C31" s="1247" t="s">
        <v>18</v>
      </c>
      <c r="D31" s="1226"/>
      <c r="E31" s="923"/>
      <c r="F31" s="919"/>
      <c r="G31" s="958"/>
      <c r="H31" s="919"/>
      <c r="I31" s="957"/>
      <c r="J31" s="921"/>
      <c r="K31" s="919"/>
      <c r="L31" s="920"/>
      <c r="M31" s="957"/>
      <c r="N31" s="921"/>
      <c r="P31" s="832" t="s">
        <v>38</v>
      </c>
      <c r="Q31" s="823">
        <f>I67/2</f>
        <v>0</v>
      </c>
      <c r="R31" s="823">
        <v>0</v>
      </c>
      <c r="S31" s="823"/>
      <c r="T31" s="823"/>
      <c r="U31" s="824"/>
    </row>
    <row r="32" spans="1:21" x14ac:dyDescent="0.2">
      <c r="A32" s="1248" t="s">
        <v>24</v>
      </c>
      <c r="B32" s="1223" t="s">
        <v>100</v>
      </c>
      <c r="C32" s="1224"/>
      <c r="D32" s="1224"/>
      <c r="E32" s="922"/>
      <c r="F32" s="913"/>
      <c r="G32" s="942"/>
      <c r="H32" s="951"/>
      <c r="I32" s="952"/>
      <c r="J32" s="942"/>
      <c r="K32" s="951"/>
      <c r="L32" s="950"/>
      <c r="M32" s="952"/>
      <c r="N32" s="942"/>
      <c r="P32" s="832" t="s">
        <v>41</v>
      </c>
      <c r="Q32" s="823">
        <f>L51/2</f>
        <v>0</v>
      </c>
      <c r="R32" s="823">
        <f>M51/2</f>
        <v>0</v>
      </c>
      <c r="S32" s="823">
        <v>0</v>
      </c>
      <c r="T32" s="823"/>
      <c r="U32" s="824"/>
    </row>
    <row r="33" spans="1:21" ht="17" customHeight="1" x14ac:dyDescent="0.2">
      <c r="A33" s="1249"/>
      <c r="B33" s="1251" t="s">
        <v>27</v>
      </c>
      <c r="C33" s="1246"/>
      <c r="D33" s="1246"/>
      <c r="E33" s="918"/>
      <c r="F33" s="927"/>
      <c r="G33" s="933"/>
      <c r="H33" s="927"/>
      <c r="I33" s="10"/>
      <c r="J33" s="214"/>
      <c r="K33" s="927"/>
      <c r="L33" s="22"/>
      <c r="M33" s="10"/>
      <c r="N33" s="214"/>
      <c r="P33" s="832" t="s">
        <v>42</v>
      </c>
      <c r="Q33" s="823">
        <f>L52/2</f>
        <v>0</v>
      </c>
      <c r="R33" s="823">
        <f>M52/2</f>
        <v>0</v>
      </c>
      <c r="S33" s="823">
        <v>0</v>
      </c>
      <c r="T33" s="823">
        <v>0</v>
      </c>
      <c r="U33" s="824"/>
    </row>
    <row r="34" spans="1:21" ht="17" thickBot="1" x14ac:dyDescent="0.25">
      <c r="A34" s="1249"/>
      <c r="B34" s="1252" t="s">
        <v>101</v>
      </c>
      <c r="C34" s="1253"/>
      <c r="D34" s="1253"/>
      <c r="E34" s="918"/>
      <c r="F34" s="916"/>
      <c r="G34" s="958"/>
      <c r="H34" s="916"/>
      <c r="I34" s="957"/>
      <c r="J34" s="917"/>
      <c r="K34" s="916"/>
      <c r="L34" s="37"/>
      <c r="M34" s="957"/>
      <c r="N34" s="917"/>
      <c r="P34" s="834" t="s">
        <v>94</v>
      </c>
      <c r="Q34" s="827">
        <f>M52/2</f>
        <v>0</v>
      </c>
      <c r="R34" s="827">
        <f t="shared" ref="R34" si="8">N52/2</f>
        <v>0</v>
      </c>
      <c r="S34" s="827">
        <f t="shared" ref="S34" si="9">O52/2</f>
        <v>0</v>
      </c>
      <c r="T34" s="827"/>
      <c r="U34" s="842">
        <v>0</v>
      </c>
    </row>
    <row r="35" spans="1:21" ht="17" thickBot="1" x14ac:dyDescent="0.25">
      <c r="A35" s="1249"/>
      <c r="B35" s="1219" t="s">
        <v>12</v>
      </c>
      <c r="C35" s="1220"/>
      <c r="D35" s="1220"/>
      <c r="E35" s="922" t="s">
        <v>34</v>
      </c>
      <c r="F35" s="1078" t="s">
        <v>34</v>
      </c>
      <c r="G35" s="1106"/>
      <c r="H35" s="1078" t="s">
        <v>34</v>
      </c>
      <c r="I35" s="1074"/>
      <c r="J35" s="1106"/>
      <c r="K35" s="1078" t="s">
        <v>34</v>
      </c>
      <c r="L35" s="1074"/>
      <c r="M35" s="1074"/>
      <c r="N35" s="1106"/>
      <c r="P35" s="869"/>
      <c r="Q35" s="823"/>
      <c r="R35" s="823"/>
      <c r="S35" s="823"/>
      <c r="T35" s="823"/>
      <c r="U35" s="823"/>
    </row>
    <row r="36" spans="1:21" ht="17" thickBot="1" x14ac:dyDescent="0.25">
      <c r="A36" s="1250"/>
      <c r="B36" s="1219" t="s">
        <v>25</v>
      </c>
      <c r="C36" s="1220"/>
      <c r="D36" s="1220"/>
      <c r="E36" s="243" t="s">
        <v>34</v>
      </c>
      <c r="F36" s="1078" t="s">
        <v>34</v>
      </c>
      <c r="G36" s="1106"/>
      <c r="H36" s="1078" t="s">
        <v>34</v>
      </c>
      <c r="I36" s="1074"/>
      <c r="J36" s="1106"/>
      <c r="K36" s="1078" t="s">
        <v>34</v>
      </c>
      <c r="L36" s="1074"/>
      <c r="M36" s="1074"/>
      <c r="N36" s="1106"/>
      <c r="P36" s="830" t="s">
        <v>338</v>
      </c>
      <c r="Q36" s="816" t="s">
        <v>335</v>
      </c>
      <c r="R36" s="816" t="s">
        <v>38</v>
      </c>
      <c r="S36" s="816" t="s">
        <v>41</v>
      </c>
      <c r="T36" s="816" t="s">
        <v>42</v>
      </c>
      <c r="U36" s="841" t="s">
        <v>94</v>
      </c>
    </row>
    <row r="37" spans="1:21" x14ac:dyDescent="0.2">
      <c r="A37" s="1254" t="s">
        <v>452</v>
      </c>
      <c r="B37" s="1257" t="s">
        <v>470</v>
      </c>
      <c r="C37" s="1236"/>
      <c r="D37" s="1236"/>
      <c r="E37" s="918"/>
      <c r="F37" s="937"/>
      <c r="G37" s="593"/>
      <c r="H37" s="937"/>
      <c r="I37" s="593"/>
      <c r="J37" s="940"/>
      <c r="K37" s="937"/>
      <c r="L37" s="767"/>
      <c r="M37" s="593"/>
      <c r="N37" s="940"/>
      <c r="O37" s="22"/>
      <c r="P37" s="831" t="s">
        <v>335</v>
      </c>
      <c r="Q37" s="820">
        <v>0</v>
      </c>
      <c r="R37" s="820"/>
      <c r="S37" s="820"/>
      <c r="T37" s="820"/>
      <c r="U37" s="821"/>
    </row>
    <row r="38" spans="1:21" x14ac:dyDescent="0.2">
      <c r="A38" s="1255"/>
      <c r="B38" s="1255" t="s">
        <v>14</v>
      </c>
      <c r="C38" s="1258"/>
      <c r="D38" s="1258"/>
      <c r="E38" s="1036" t="s">
        <v>34</v>
      </c>
      <c r="F38" s="1046" t="s">
        <v>34</v>
      </c>
      <c r="G38" s="1047"/>
      <c r="H38" s="1046" t="s">
        <v>34</v>
      </c>
      <c r="I38" s="1291"/>
      <c r="J38" s="1047"/>
      <c r="K38" s="1046" t="s">
        <v>34</v>
      </c>
      <c r="L38" s="1291"/>
      <c r="M38" s="1291"/>
      <c r="N38" s="1047"/>
      <c r="O38" s="22"/>
      <c r="P38" s="832" t="s">
        <v>38</v>
      </c>
      <c r="Q38" s="822">
        <f>E64/5</f>
        <v>0.2</v>
      </c>
      <c r="R38" s="823">
        <v>0</v>
      </c>
      <c r="S38" s="823"/>
      <c r="T38" s="823"/>
      <c r="U38" s="824"/>
    </row>
    <row r="39" spans="1:21" x14ac:dyDescent="0.2">
      <c r="A39" s="1255"/>
      <c r="B39" s="1255" t="s">
        <v>15</v>
      </c>
      <c r="C39" s="1258"/>
      <c r="D39" s="1258"/>
      <c r="E39" s="1036"/>
      <c r="F39" s="1046"/>
      <c r="G39" s="1047"/>
      <c r="H39" s="1046"/>
      <c r="I39" s="1291"/>
      <c r="J39" s="1047"/>
      <c r="K39" s="1046"/>
      <c r="L39" s="1291"/>
      <c r="M39" s="1291"/>
      <c r="N39" s="1047"/>
      <c r="O39" s="22"/>
      <c r="P39" s="832" t="s">
        <v>41</v>
      </c>
      <c r="Q39" s="822">
        <f>F64/5</f>
        <v>0.2</v>
      </c>
      <c r="R39" s="822">
        <f>G64/5</f>
        <v>0.2</v>
      </c>
      <c r="S39" s="823">
        <v>0</v>
      </c>
      <c r="T39" s="823"/>
      <c r="U39" s="824"/>
    </row>
    <row r="40" spans="1:21" x14ac:dyDescent="0.2">
      <c r="A40" s="1255"/>
      <c r="B40" s="1255" t="s">
        <v>471</v>
      </c>
      <c r="C40" s="1258"/>
      <c r="D40" s="1258"/>
      <c r="E40" s="918"/>
      <c r="F40" s="938"/>
      <c r="G40" s="941"/>
      <c r="H40" s="938"/>
      <c r="I40" s="941"/>
      <c r="J40" s="933"/>
      <c r="K40" s="938"/>
      <c r="L40" s="947"/>
      <c r="M40" s="941"/>
      <c r="N40" s="933"/>
      <c r="O40" s="22"/>
      <c r="P40" s="832" t="s">
        <v>42</v>
      </c>
      <c r="Q40" s="822">
        <f>H64/5</f>
        <v>0</v>
      </c>
      <c r="R40" s="822">
        <f t="shared" ref="R40:S40" si="10">I64/5</f>
        <v>0.2</v>
      </c>
      <c r="S40" s="822">
        <f t="shared" si="10"/>
        <v>0.2</v>
      </c>
      <c r="T40" s="823">
        <v>0</v>
      </c>
      <c r="U40" s="824"/>
    </row>
    <row r="41" spans="1:21" ht="17" thickBot="1" x14ac:dyDescent="0.25">
      <c r="A41" s="1255"/>
      <c r="B41" s="1255" t="s">
        <v>472</v>
      </c>
      <c r="C41" s="1258"/>
      <c r="D41" s="1258"/>
      <c r="E41" s="918"/>
      <c r="F41" s="938"/>
      <c r="G41" s="941"/>
      <c r="H41" s="938"/>
      <c r="I41" s="941"/>
      <c r="J41" s="933"/>
      <c r="K41" s="938"/>
      <c r="L41" s="947"/>
      <c r="M41" s="941"/>
      <c r="N41" s="933"/>
      <c r="O41" s="22"/>
      <c r="P41" s="834" t="s">
        <v>94</v>
      </c>
      <c r="Q41" s="827">
        <f>K64/5</f>
        <v>0</v>
      </c>
      <c r="R41" s="827">
        <f t="shared" ref="R41:T41" si="11">L64/5</f>
        <v>0.2</v>
      </c>
      <c r="S41" s="827">
        <f t="shared" si="11"/>
        <v>0.2</v>
      </c>
      <c r="T41" s="827">
        <f t="shared" si="11"/>
        <v>0</v>
      </c>
      <c r="U41" s="842">
        <v>0</v>
      </c>
    </row>
    <row r="42" spans="1:21" ht="17" thickBot="1" x14ac:dyDescent="0.25">
      <c r="A42" s="1255"/>
      <c r="B42" s="1255" t="s">
        <v>473</v>
      </c>
      <c r="C42" s="1258"/>
      <c r="D42" s="1258"/>
      <c r="E42" s="918"/>
      <c r="F42" s="938"/>
      <c r="G42" s="941"/>
      <c r="H42" s="938"/>
      <c r="I42" s="941"/>
      <c r="J42" s="933"/>
      <c r="K42" s="938"/>
      <c r="L42" s="947"/>
      <c r="M42" s="941"/>
      <c r="N42" s="933"/>
      <c r="O42" s="22"/>
      <c r="P42" s="55"/>
      <c r="Q42" s="823"/>
      <c r="R42" s="823"/>
      <c r="S42" s="823"/>
      <c r="T42" s="823"/>
      <c r="U42" s="823"/>
    </row>
    <row r="43" spans="1:21" ht="17" thickBot="1" x14ac:dyDescent="0.25">
      <c r="A43" s="1255"/>
      <c r="B43" s="1255" t="s">
        <v>474</v>
      </c>
      <c r="C43" s="1258"/>
      <c r="D43" s="1258"/>
      <c r="E43" s="918"/>
      <c r="F43" s="938"/>
      <c r="G43" s="941"/>
      <c r="H43" s="938"/>
      <c r="I43" s="941"/>
      <c r="J43" s="933"/>
      <c r="K43" s="938"/>
      <c r="L43" s="947"/>
      <c r="M43" s="941"/>
      <c r="N43" s="933"/>
      <c r="O43" s="22"/>
      <c r="P43" s="835" t="s">
        <v>342</v>
      </c>
      <c r="Q43" s="816" t="s">
        <v>335</v>
      </c>
      <c r="R43" s="816" t="s">
        <v>38</v>
      </c>
      <c r="S43" s="816" t="s">
        <v>41</v>
      </c>
      <c r="T43" s="816" t="s">
        <v>42</v>
      </c>
      <c r="U43" s="841" t="s">
        <v>94</v>
      </c>
    </row>
    <row r="44" spans="1:21" ht="17" thickBot="1" x14ac:dyDescent="0.25">
      <c r="A44" s="1256"/>
      <c r="B44" s="1256" t="s">
        <v>475</v>
      </c>
      <c r="C44" s="1259"/>
      <c r="D44" s="1259"/>
      <c r="E44" s="918"/>
      <c r="F44" s="939"/>
      <c r="G44" s="598"/>
      <c r="H44" s="939"/>
      <c r="I44" s="598"/>
      <c r="J44" s="934"/>
      <c r="K44" s="939"/>
      <c r="L44" s="305"/>
      <c r="M44" s="598"/>
      <c r="N44" s="934"/>
      <c r="O44" s="22"/>
      <c r="P44" s="831" t="s">
        <v>335</v>
      </c>
      <c r="Q44" s="820">
        <v>0</v>
      </c>
      <c r="R44" s="820"/>
      <c r="S44" s="820"/>
      <c r="T44" s="820"/>
      <c r="U44" s="821"/>
    </row>
    <row r="45" spans="1:21" x14ac:dyDescent="0.2">
      <c r="A45" s="1260" t="s">
        <v>8</v>
      </c>
      <c r="B45" s="1261" t="s">
        <v>476</v>
      </c>
      <c r="C45" s="1262"/>
      <c r="D45" s="735" t="s">
        <v>9</v>
      </c>
      <c r="E45" s="925" t="s">
        <v>33</v>
      </c>
      <c r="F45" s="937" t="s">
        <v>33</v>
      </c>
      <c r="G45" s="593" t="s">
        <v>33</v>
      </c>
      <c r="H45" s="937" t="s">
        <v>34</v>
      </c>
      <c r="I45" s="593" t="s">
        <v>33</v>
      </c>
      <c r="J45" s="940" t="s">
        <v>33</v>
      </c>
      <c r="K45" s="937" t="s">
        <v>34</v>
      </c>
      <c r="L45" s="767" t="s">
        <v>33</v>
      </c>
      <c r="M45" s="593" t="s">
        <v>33</v>
      </c>
      <c r="N45" s="940" t="s">
        <v>34</v>
      </c>
      <c r="O45" s="22"/>
      <c r="P45" s="832" t="s">
        <v>38</v>
      </c>
      <c r="Q45" s="823">
        <f>E65/4</f>
        <v>0</v>
      </c>
      <c r="R45" s="823">
        <v>0</v>
      </c>
      <c r="S45" s="823"/>
      <c r="T45" s="823"/>
      <c r="U45" s="824"/>
    </row>
    <row r="46" spans="1:21" x14ac:dyDescent="0.2">
      <c r="A46" s="1221"/>
      <c r="B46" s="1263"/>
      <c r="C46" s="1264"/>
      <c r="D46" s="731" t="s">
        <v>19</v>
      </c>
      <c r="E46" s="918"/>
      <c r="F46" s="938"/>
      <c r="G46" s="941"/>
      <c r="H46" s="938"/>
      <c r="I46" s="941"/>
      <c r="J46" s="933"/>
      <c r="K46" s="938"/>
      <c r="L46" s="947"/>
      <c r="M46" s="941"/>
      <c r="N46" s="933"/>
      <c r="O46" s="37"/>
      <c r="P46" s="832" t="s">
        <v>41</v>
      </c>
      <c r="Q46" s="823">
        <f>F65/4</f>
        <v>0</v>
      </c>
      <c r="R46" s="823">
        <f>G65/4</f>
        <v>0</v>
      </c>
      <c r="S46" s="823">
        <v>0</v>
      </c>
      <c r="T46" s="823"/>
      <c r="U46" s="824"/>
    </row>
    <row r="47" spans="1:21" x14ac:dyDescent="0.2">
      <c r="A47" s="1221"/>
      <c r="B47" s="1265"/>
      <c r="C47" s="1266"/>
      <c r="D47" s="961" t="s">
        <v>477</v>
      </c>
      <c r="E47" s="918"/>
      <c r="F47" s="944"/>
      <c r="G47" s="945"/>
      <c r="H47" s="944"/>
      <c r="I47" s="945"/>
      <c r="J47" s="943"/>
      <c r="K47" s="944"/>
      <c r="L47" s="959"/>
      <c r="M47" s="945"/>
      <c r="N47" s="943"/>
      <c r="O47" s="353"/>
      <c r="P47" s="832" t="s">
        <v>42</v>
      </c>
      <c r="Q47" s="823">
        <f>H65/4</f>
        <v>0</v>
      </c>
      <c r="R47" s="823">
        <f t="shared" ref="R47:S47" si="12">I65/4</f>
        <v>0</v>
      </c>
      <c r="S47" s="823">
        <f t="shared" si="12"/>
        <v>0</v>
      </c>
      <c r="T47" s="823">
        <v>0</v>
      </c>
      <c r="U47" s="824"/>
    </row>
    <row r="48" spans="1:21" ht="17" thickBot="1" x14ac:dyDescent="0.25">
      <c r="A48" s="1221"/>
      <c r="B48" s="1267" t="s">
        <v>478</v>
      </c>
      <c r="C48" s="1268"/>
      <c r="D48" s="47" t="s">
        <v>20</v>
      </c>
      <c r="E48" s="1036"/>
      <c r="F48" s="944"/>
      <c r="G48" s="945"/>
      <c r="H48" s="944"/>
      <c r="I48" s="945"/>
      <c r="J48" s="917"/>
      <c r="K48" s="944"/>
      <c r="L48" s="959"/>
      <c r="M48" s="945"/>
      <c r="N48" s="917"/>
      <c r="O48" s="37"/>
      <c r="P48" s="834" t="s">
        <v>94</v>
      </c>
      <c r="Q48" s="827">
        <f>K65/4</f>
        <v>0</v>
      </c>
      <c r="R48" s="827">
        <f t="shared" ref="R48:T48" si="13">L65/4</f>
        <v>0</v>
      </c>
      <c r="S48" s="827">
        <f t="shared" si="13"/>
        <v>0</v>
      </c>
      <c r="T48" s="827">
        <f t="shared" si="13"/>
        <v>0</v>
      </c>
      <c r="U48" s="842">
        <v>0</v>
      </c>
    </row>
    <row r="49" spans="1:15" x14ac:dyDescent="0.2">
      <c r="A49" s="1221"/>
      <c r="B49" s="1263"/>
      <c r="C49" s="1264"/>
      <c r="D49" s="7" t="s">
        <v>21</v>
      </c>
      <c r="E49" s="1036"/>
      <c r="F49" s="944"/>
      <c r="G49" s="945"/>
      <c r="H49" s="944"/>
      <c r="I49" s="945"/>
      <c r="J49" s="917"/>
      <c r="K49" s="944"/>
      <c r="L49" s="959"/>
      <c r="M49" s="945"/>
      <c r="N49" s="917"/>
      <c r="O49" s="37"/>
    </row>
    <row r="50" spans="1:15" ht="17" thickBot="1" x14ac:dyDescent="0.25">
      <c r="A50" s="1222"/>
      <c r="B50" s="1269"/>
      <c r="C50" s="1270"/>
      <c r="D50" s="8" t="s">
        <v>13</v>
      </c>
      <c r="E50" s="923"/>
      <c r="F50" s="956"/>
      <c r="G50" s="957"/>
      <c r="H50" s="956"/>
      <c r="I50" s="957"/>
      <c r="J50" s="958"/>
      <c r="K50" s="956"/>
      <c r="L50" s="948"/>
      <c r="M50" s="957"/>
      <c r="N50" s="958"/>
      <c r="O50" s="37"/>
    </row>
    <row r="51" spans="1:15" x14ac:dyDescent="0.2">
      <c r="A51" s="1272" t="s">
        <v>479</v>
      </c>
      <c r="B51" s="1275" t="s">
        <v>480</v>
      </c>
      <c r="C51" s="1276"/>
      <c r="D51" s="1276"/>
      <c r="E51" s="1042"/>
      <c r="F51" s="1175"/>
      <c r="G51" s="1089"/>
      <c r="H51" s="1026"/>
      <c r="I51" s="1027"/>
      <c r="J51" s="1028"/>
      <c r="K51" s="1026"/>
      <c r="L51" s="1027"/>
      <c r="M51" s="1027"/>
      <c r="N51" s="1028"/>
      <c r="O51" s="37"/>
    </row>
    <row r="52" spans="1:15" x14ac:dyDescent="0.2">
      <c r="A52" s="1273"/>
      <c r="B52" s="1277" t="s">
        <v>481</v>
      </c>
      <c r="C52" s="1278"/>
      <c r="D52" s="1278"/>
      <c r="E52" s="1043"/>
      <c r="F52" s="1101"/>
      <c r="G52" s="1090"/>
      <c r="H52" s="1021"/>
      <c r="I52" s="1284"/>
      <c r="J52" s="1022"/>
      <c r="K52" s="1021"/>
      <c r="L52" s="1284"/>
      <c r="M52" s="1284"/>
      <c r="N52" s="1022"/>
      <c r="O52" s="37"/>
    </row>
    <row r="53" spans="1:15" x14ac:dyDescent="0.2">
      <c r="A53" s="1273"/>
      <c r="B53" s="1277" t="s">
        <v>482</v>
      </c>
      <c r="C53" s="1278"/>
      <c r="D53" s="1278"/>
      <c r="E53" s="1043"/>
      <c r="F53" s="1101"/>
      <c r="G53" s="1090"/>
      <c r="H53" s="1021"/>
      <c r="I53" s="1284"/>
      <c r="J53" s="1022"/>
      <c r="K53" s="1021"/>
      <c r="L53" s="1284"/>
      <c r="M53" s="1284"/>
      <c r="N53" s="1022"/>
      <c r="O53" s="37"/>
    </row>
    <row r="54" spans="1:15" x14ac:dyDescent="0.2">
      <c r="A54" s="1273"/>
      <c r="B54" s="1277" t="s">
        <v>483</v>
      </c>
      <c r="C54" s="1278"/>
      <c r="D54" s="1278"/>
      <c r="E54" s="1043"/>
      <c r="F54" s="1101"/>
      <c r="G54" s="1090"/>
      <c r="H54" s="1021"/>
      <c r="I54" s="1284"/>
      <c r="J54" s="1022"/>
      <c r="K54" s="1021"/>
      <c r="L54" s="1284"/>
      <c r="M54" s="1284"/>
      <c r="N54" s="1022"/>
      <c r="O54" s="37"/>
    </row>
    <row r="55" spans="1:15" ht="17" thickBot="1" x14ac:dyDescent="0.25">
      <c r="A55" s="1274"/>
      <c r="B55" s="1279" t="s">
        <v>484</v>
      </c>
      <c r="C55" s="1280"/>
      <c r="D55" s="1280"/>
      <c r="E55" s="1285"/>
      <c r="F55" s="1292"/>
      <c r="G55" s="1290"/>
      <c r="H55" s="1287"/>
      <c r="I55" s="1293"/>
      <c r="J55" s="1288"/>
      <c r="K55" s="1287"/>
      <c r="L55" s="1293"/>
      <c r="M55" s="1293"/>
      <c r="N55" s="1288"/>
    </row>
    <row r="56" spans="1:15" ht="21" thickTop="1" thickBot="1" x14ac:dyDescent="0.25">
      <c r="E56" s="309" t="s">
        <v>510</v>
      </c>
      <c r="F56" s="1135" t="s">
        <v>511</v>
      </c>
      <c r="G56" s="1136"/>
      <c r="H56" s="1135" t="s">
        <v>512</v>
      </c>
      <c r="I56" s="1286"/>
      <c r="J56" s="1136"/>
      <c r="K56" s="1135" t="s">
        <v>513</v>
      </c>
      <c r="L56" s="1295"/>
      <c r="M56" s="1286"/>
      <c r="N56" s="1136"/>
    </row>
    <row r="57" spans="1:15" ht="17" thickTop="1" x14ac:dyDescent="0.2"/>
    <row r="59" spans="1:15" x14ac:dyDescent="0.2">
      <c r="D59" s="804" t="s">
        <v>215</v>
      </c>
      <c r="E59" s="53">
        <v>4</v>
      </c>
      <c r="F59" s="2">
        <v>4</v>
      </c>
      <c r="G59" s="2">
        <v>4</v>
      </c>
      <c r="H59" s="2">
        <v>2</v>
      </c>
      <c r="I59" s="2">
        <v>4</v>
      </c>
      <c r="J59" s="2">
        <v>4</v>
      </c>
      <c r="K59" s="2">
        <v>2</v>
      </c>
      <c r="L59" s="2">
        <v>4</v>
      </c>
      <c r="M59" s="2">
        <v>4</v>
      </c>
      <c r="N59" s="2">
        <v>2</v>
      </c>
    </row>
    <row r="60" spans="1:15" x14ac:dyDescent="0.2">
      <c r="A60" s="1296"/>
      <c r="B60" s="1296"/>
      <c r="C60" s="1296"/>
      <c r="D60" s="804" t="s">
        <v>357</v>
      </c>
      <c r="E60" s="53">
        <v>0</v>
      </c>
      <c r="F60" s="53">
        <v>0</v>
      </c>
      <c r="G60" s="53">
        <v>0</v>
      </c>
      <c r="H60" s="53">
        <v>0</v>
      </c>
      <c r="I60" s="53">
        <v>0</v>
      </c>
      <c r="J60" s="53">
        <v>0</v>
      </c>
      <c r="K60" s="53">
        <v>0</v>
      </c>
      <c r="L60" s="53">
        <v>0</v>
      </c>
      <c r="M60" s="53">
        <v>0</v>
      </c>
      <c r="N60" s="53">
        <v>0</v>
      </c>
    </row>
    <row r="61" spans="1:15" x14ac:dyDescent="0.2">
      <c r="D61" s="804" t="s">
        <v>5</v>
      </c>
      <c r="E61" s="53">
        <v>3</v>
      </c>
      <c r="F61" s="2">
        <v>3</v>
      </c>
      <c r="G61" s="2">
        <v>3</v>
      </c>
      <c r="H61" s="2">
        <v>2</v>
      </c>
      <c r="I61" s="2">
        <v>3</v>
      </c>
      <c r="J61" s="2">
        <v>3</v>
      </c>
      <c r="K61" s="2">
        <v>2</v>
      </c>
      <c r="L61" s="2">
        <v>3</v>
      </c>
      <c r="M61" s="2">
        <v>3</v>
      </c>
      <c r="N61" s="2">
        <v>2</v>
      </c>
    </row>
    <row r="62" spans="1:15" x14ac:dyDescent="0.2">
      <c r="D62" s="804" t="s">
        <v>24</v>
      </c>
      <c r="E62" s="53">
        <v>0</v>
      </c>
      <c r="F62" s="53">
        <v>0</v>
      </c>
      <c r="G62" s="53">
        <v>0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</row>
    <row r="63" spans="1:15" x14ac:dyDescent="0.2">
      <c r="D63" s="804" t="s">
        <v>14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</row>
    <row r="64" spans="1:15" x14ac:dyDescent="0.2">
      <c r="D64" s="804" t="s">
        <v>8</v>
      </c>
      <c r="E64" s="53">
        <v>1</v>
      </c>
      <c r="F64" s="2">
        <v>1</v>
      </c>
      <c r="G64" s="2">
        <v>1</v>
      </c>
      <c r="H64" s="2">
        <v>0</v>
      </c>
      <c r="I64" s="2">
        <v>1</v>
      </c>
      <c r="J64" s="2">
        <v>1</v>
      </c>
      <c r="K64" s="2">
        <v>0</v>
      </c>
      <c r="L64" s="2">
        <v>1</v>
      </c>
      <c r="M64" s="2">
        <v>1</v>
      </c>
      <c r="N64" s="2">
        <v>0</v>
      </c>
    </row>
    <row r="65" spans="4:14" x14ac:dyDescent="0.2">
      <c r="D65" s="961" t="s">
        <v>451</v>
      </c>
      <c r="E65" s="963">
        <v>0</v>
      </c>
      <c r="F65" s="963">
        <v>0</v>
      </c>
      <c r="G65" s="963">
        <v>0</v>
      </c>
      <c r="H65" s="963">
        <v>0</v>
      </c>
      <c r="I65" s="963">
        <v>0</v>
      </c>
      <c r="J65" s="963">
        <v>0</v>
      </c>
      <c r="K65" s="963">
        <v>0</v>
      </c>
      <c r="L65" s="963">
        <v>0</v>
      </c>
      <c r="M65" s="963">
        <v>0</v>
      </c>
      <c r="N65" s="963">
        <v>0</v>
      </c>
    </row>
  </sheetData>
  <mergeCells count="102">
    <mergeCell ref="F56:G56"/>
    <mergeCell ref="H56:J56"/>
    <mergeCell ref="K56:N56"/>
    <mergeCell ref="A60:C60"/>
    <mergeCell ref="F51:F55"/>
    <mergeCell ref="G51:G55"/>
    <mergeCell ref="H51:J55"/>
    <mergeCell ref="K51:N55"/>
    <mergeCell ref="B52:D52"/>
    <mergeCell ref="B53:D53"/>
    <mergeCell ref="B54:D54"/>
    <mergeCell ref="B55:D55"/>
    <mergeCell ref="A45:A50"/>
    <mergeCell ref="B45:C47"/>
    <mergeCell ref="B48:C50"/>
    <mergeCell ref="E48:E49"/>
    <mergeCell ref="A51:A55"/>
    <mergeCell ref="B51:D51"/>
    <mergeCell ref="E51:E55"/>
    <mergeCell ref="K38:N39"/>
    <mergeCell ref="B39:D39"/>
    <mergeCell ref="B40:D40"/>
    <mergeCell ref="B41:D41"/>
    <mergeCell ref="B42:D42"/>
    <mergeCell ref="B43:D43"/>
    <mergeCell ref="A37:A44"/>
    <mergeCell ref="B37:D37"/>
    <mergeCell ref="B38:D38"/>
    <mergeCell ref="E38:E39"/>
    <mergeCell ref="F38:G39"/>
    <mergeCell ref="H38:J39"/>
    <mergeCell ref="B44:D44"/>
    <mergeCell ref="H35:J35"/>
    <mergeCell ref="K35:N35"/>
    <mergeCell ref="B36:D36"/>
    <mergeCell ref="F36:G36"/>
    <mergeCell ref="H36:J36"/>
    <mergeCell ref="K36:N36"/>
    <mergeCell ref="A32:A36"/>
    <mergeCell ref="B32:D32"/>
    <mergeCell ref="B33:D33"/>
    <mergeCell ref="B34:D34"/>
    <mergeCell ref="B35:D35"/>
    <mergeCell ref="F35:G35"/>
    <mergeCell ref="K27:N27"/>
    <mergeCell ref="C28:D28"/>
    <mergeCell ref="B29:B31"/>
    <mergeCell ref="C29:D29"/>
    <mergeCell ref="C30:D30"/>
    <mergeCell ref="C31:D31"/>
    <mergeCell ref="C25:D25"/>
    <mergeCell ref="C26:D26"/>
    <mergeCell ref="F26:G26"/>
    <mergeCell ref="H26:J26"/>
    <mergeCell ref="K26:N26"/>
    <mergeCell ref="K16:N19"/>
    <mergeCell ref="C17:D17"/>
    <mergeCell ref="C18:D18"/>
    <mergeCell ref="C19:D19"/>
    <mergeCell ref="C20:D20"/>
    <mergeCell ref="C21:D21"/>
    <mergeCell ref="E21:E23"/>
    <mergeCell ref="F21:G23"/>
    <mergeCell ref="H21:J23"/>
    <mergeCell ref="K21:N23"/>
    <mergeCell ref="A16:A31"/>
    <mergeCell ref="B16:B28"/>
    <mergeCell ref="C16:D16"/>
    <mergeCell ref="E16:E19"/>
    <mergeCell ref="F16:G19"/>
    <mergeCell ref="H16:J19"/>
    <mergeCell ref="C22:D22"/>
    <mergeCell ref="C23:D23"/>
    <mergeCell ref="C24:D24"/>
    <mergeCell ref="C27:D27"/>
    <mergeCell ref="H27:J27"/>
    <mergeCell ref="F11:G13"/>
    <mergeCell ref="H11:J13"/>
    <mergeCell ref="K11:N13"/>
    <mergeCell ref="B14:B15"/>
    <mergeCell ref="C14:D14"/>
    <mergeCell ref="C15:D15"/>
    <mergeCell ref="M5:N5"/>
    <mergeCell ref="A6:A15"/>
    <mergeCell ref="B6:B13"/>
    <mergeCell ref="C6:C10"/>
    <mergeCell ref="E6:E8"/>
    <mergeCell ref="F6:G8"/>
    <mergeCell ref="H6:J8"/>
    <mergeCell ref="K6:N8"/>
    <mergeCell ref="C11:C13"/>
    <mergeCell ref="E11:E13"/>
    <mergeCell ref="F1:G1"/>
    <mergeCell ref="H1:J1"/>
    <mergeCell ref="K1:N1"/>
    <mergeCell ref="A3:D3"/>
    <mergeCell ref="A4:A5"/>
    <mergeCell ref="B4:D4"/>
    <mergeCell ref="F4:G4"/>
    <mergeCell ref="H4:J4"/>
    <mergeCell ref="K4:N4"/>
    <mergeCell ref="B5:D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D28C-2264-B74B-814D-5CB479E498AB}">
  <dimension ref="A1:U65"/>
  <sheetViews>
    <sheetView workbookViewId="0">
      <selection activeCell="M10" sqref="M10"/>
    </sheetView>
  </sheetViews>
  <sheetFormatPr baseColWidth="10" defaultRowHeight="16" x14ac:dyDescent="0.2"/>
  <cols>
    <col min="1" max="1" width="17.33203125" bestFit="1" customWidth="1"/>
    <col min="2" max="2" width="17.1640625" bestFit="1" customWidth="1"/>
    <col min="3" max="3" width="6" bestFit="1" customWidth="1"/>
    <col min="4" max="4" width="31" customWidth="1"/>
    <col min="5" max="5" width="9.6640625" style="22" bestFit="1" customWidth="1"/>
    <col min="6" max="6" width="9.83203125" style="1" bestFit="1" customWidth="1"/>
    <col min="7" max="7" width="9.6640625" style="1" bestFit="1" customWidth="1"/>
    <col min="8" max="8" width="9.83203125" style="1" bestFit="1" customWidth="1"/>
    <col min="9" max="9" width="9.83203125" style="1" customWidth="1"/>
    <col min="10" max="10" width="9.6640625" style="1" bestFit="1" customWidth="1"/>
    <col min="11" max="11" width="13.6640625" customWidth="1"/>
    <col min="12" max="12" width="5.33203125" style="22" bestFit="1" customWidth="1"/>
    <col min="13" max="14" width="5.1640625" bestFit="1" customWidth="1"/>
    <col min="15" max="15" width="4.6640625" bestFit="1" customWidth="1"/>
    <col min="16" max="16" width="5.1640625" bestFit="1" customWidth="1"/>
    <col min="17" max="17" width="10.1640625" bestFit="1" customWidth="1"/>
    <col min="18" max="18" width="13.1640625" bestFit="1" customWidth="1"/>
  </cols>
  <sheetData>
    <row r="1" spans="1:21" ht="21" thickTop="1" thickBot="1" x14ac:dyDescent="0.25">
      <c r="E1" s="309" t="s">
        <v>49</v>
      </c>
      <c r="F1" s="1135" t="s">
        <v>51</v>
      </c>
      <c r="G1" s="1136"/>
      <c r="H1" s="1135" t="s">
        <v>524</v>
      </c>
      <c r="I1" s="1014"/>
      <c r="J1" s="1136"/>
      <c r="L1" s="830" t="s">
        <v>215</v>
      </c>
      <c r="M1" s="816" t="s">
        <v>335</v>
      </c>
      <c r="N1" s="816" t="s">
        <v>38</v>
      </c>
      <c r="O1" s="816" t="s">
        <v>41</v>
      </c>
      <c r="P1" s="841" t="s">
        <v>42</v>
      </c>
      <c r="R1" s="791" t="s">
        <v>443</v>
      </c>
      <c r="S1" s="791" t="s">
        <v>442</v>
      </c>
      <c r="T1" s="791" t="s">
        <v>444</v>
      </c>
      <c r="U1" s="791" t="s">
        <v>445</v>
      </c>
    </row>
    <row r="2" spans="1:21" ht="18" thickTop="1" thickBot="1" x14ac:dyDescent="0.25">
      <c r="A2" t="s">
        <v>453</v>
      </c>
      <c r="E2" s="503" t="s">
        <v>175</v>
      </c>
      <c r="F2" s="602" t="s">
        <v>178</v>
      </c>
      <c r="G2" s="618" t="s">
        <v>179</v>
      </c>
      <c r="H2" s="602" t="s">
        <v>181</v>
      </c>
      <c r="I2" s="973" t="s">
        <v>525</v>
      </c>
      <c r="J2" s="618" t="s">
        <v>526</v>
      </c>
      <c r="L2" s="1006" t="s">
        <v>335</v>
      </c>
      <c r="M2" s="820">
        <v>0</v>
      </c>
      <c r="N2" s="820"/>
      <c r="O2" s="820"/>
      <c r="P2" s="821"/>
      <c r="R2" s="907">
        <f>MIN(M3:M5,N4:N5,O5)</f>
        <v>0.10810810810810811</v>
      </c>
      <c r="S2" s="907">
        <f>MAX(M3:M5,N4:N5,O5)</f>
        <v>0.13513513513513514</v>
      </c>
      <c r="T2" s="907">
        <f>AVERAGE(M3:M5,N4:N5,O5)</f>
        <v>0.13063063063063063</v>
      </c>
      <c r="U2" s="907">
        <f>MEDIAN(M3:M5,N4:N5,O5)</f>
        <v>0.13513513513513514</v>
      </c>
    </row>
    <row r="3" spans="1:21" ht="17" thickBot="1" x14ac:dyDescent="0.25">
      <c r="A3" s="1219" t="s">
        <v>35</v>
      </c>
      <c r="B3" s="1220"/>
      <c r="C3" s="1220"/>
      <c r="D3" s="1220"/>
      <c r="E3" s="243" t="s">
        <v>455</v>
      </c>
      <c r="F3" s="953" t="s">
        <v>455</v>
      </c>
      <c r="G3" s="955"/>
      <c r="H3" s="953" t="s">
        <v>455</v>
      </c>
      <c r="I3" s="936"/>
      <c r="J3" s="955"/>
      <c r="L3" s="1007" t="s">
        <v>38</v>
      </c>
      <c r="M3" s="822">
        <f>E59/37</f>
        <v>0.10810810810810811</v>
      </c>
      <c r="N3" s="823">
        <v>0</v>
      </c>
      <c r="O3" s="823"/>
      <c r="P3" s="824"/>
      <c r="R3" s="907">
        <f>MIN(M9:M11,N10:N11,O11)</f>
        <v>0.1</v>
      </c>
      <c r="S3" s="907">
        <f>MAX(M9:M11,N10:N11,O11)</f>
        <v>0.1</v>
      </c>
      <c r="T3" s="907">
        <f>AVERAGE(M9:M11,N10:N11,O11)</f>
        <v>9.9999999999999992E-2</v>
      </c>
      <c r="U3" s="907">
        <f>MEDIAN(M9:M11,N10:N11,O11)</f>
        <v>0.1</v>
      </c>
    </row>
    <row r="4" spans="1:21" x14ac:dyDescent="0.2">
      <c r="A4" s="1221" t="s">
        <v>456</v>
      </c>
      <c r="B4" s="1223" t="s">
        <v>457</v>
      </c>
      <c r="C4" s="1224"/>
      <c r="D4" s="1224"/>
      <c r="E4" s="1042" t="s">
        <v>34</v>
      </c>
      <c r="F4" s="1044" t="s">
        <v>34</v>
      </c>
      <c r="G4" s="1045"/>
      <c r="H4" s="1044" t="s">
        <v>34</v>
      </c>
      <c r="I4" s="1053"/>
      <c r="J4" s="1045"/>
      <c r="L4" s="1007" t="s">
        <v>41</v>
      </c>
      <c r="M4" s="822">
        <f>F59/37</f>
        <v>0.13513513513513514</v>
      </c>
      <c r="N4" s="822">
        <f>G59/37</f>
        <v>0.13513513513513514</v>
      </c>
      <c r="O4" s="823">
        <v>0</v>
      </c>
      <c r="P4" s="824"/>
      <c r="R4" s="907">
        <f>MIN(M15:M17,N16:N17,O17)</f>
        <v>0.15384615384615385</v>
      </c>
      <c r="S4" s="907">
        <f>MAX(M15:M17,N16:N17,O17)</f>
        <v>0.15384615384615385</v>
      </c>
      <c r="T4" s="907">
        <f>AVERAGE(M15:M17,N16:N17,O17)</f>
        <v>0.15384615384615385</v>
      </c>
      <c r="U4" s="907">
        <f>MEDIAN(M15:M17,N16:N17,O17)</f>
        <v>0.15384615384615385</v>
      </c>
    </row>
    <row r="5" spans="1:21" ht="17" thickBot="1" x14ac:dyDescent="0.25">
      <c r="A5" s="1222"/>
      <c r="B5" s="1225" t="s">
        <v>458</v>
      </c>
      <c r="C5" s="1226"/>
      <c r="D5" s="1226"/>
      <c r="E5" s="1048"/>
      <c r="F5" s="1059"/>
      <c r="G5" s="1055"/>
      <c r="H5" s="1059"/>
      <c r="I5" s="1060"/>
      <c r="J5" s="1055"/>
      <c r="L5" s="1008" t="s">
        <v>42</v>
      </c>
      <c r="M5" s="827">
        <f>H59/37</f>
        <v>0.13513513513513514</v>
      </c>
      <c r="N5" s="827">
        <f t="shared" ref="N5:O5" si="0">I59/37</f>
        <v>0.13513513513513514</v>
      </c>
      <c r="O5" s="827">
        <f t="shared" si="0"/>
        <v>0.13513513513513514</v>
      </c>
      <c r="P5" s="842">
        <v>0</v>
      </c>
      <c r="R5" s="907">
        <f>MIN(M21:M23,N22:N23,O23)</f>
        <v>0</v>
      </c>
      <c r="S5" s="907">
        <f>MAX(M21:M23,N22:N23,O23)</f>
        <v>0.2</v>
      </c>
      <c r="T5" s="907">
        <f>AVERAGE(M21:M23,N22:N23,O23)</f>
        <v>0.16666666666666666</v>
      </c>
      <c r="U5" s="907">
        <f>MEDIAN(M21:M23,N22:N23,O23)</f>
        <v>0.2</v>
      </c>
    </row>
    <row r="6" spans="1:21" ht="17" thickBot="1" x14ac:dyDescent="0.25">
      <c r="A6" s="1227" t="s">
        <v>459</v>
      </c>
      <c r="B6" s="1228" t="s">
        <v>460</v>
      </c>
      <c r="C6" s="1230" t="s">
        <v>461</v>
      </c>
      <c r="D6" s="4" t="s">
        <v>22</v>
      </c>
      <c r="E6" s="1035" t="s">
        <v>34</v>
      </c>
      <c r="F6" s="1026" t="s">
        <v>34</v>
      </c>
      <c r="G6" s="1028"/>
      <c r="H6" s="1026" t="s">
        <v>34</v>
      </c>
      <c r="I6" s="1027"/>
      <c r="J6" s="1028"/>
      <c r="L6" s="55"/>
      <c r="M6" s="823"/>
      <c r="N6" s="823"/>
      <c r="O6" s="823"/>
      <c r="P6" s="823"/>
      <c r="R6" s="907">
        <f>MIN(M27:M29,N28:N29,O29)</f>
        <v>0</v>
      </c>
      <c r="S6" s="907">
        <f>MAX(M27:M29,N28:N29,O29)</f>
        <v>0</v>
      </c>
      <c r="T6" s="907">
        <f>AVERAGE(M27:M29,N28:N29,O29)</f>
        <v>0</v>
      </c>
      <c r="U6" s="907">
        <f>MEDIAN(M27:M29,N28:N29,O29)</f>
        <v>0</v>
      </c>
    </row>
    <row r="7" spans="1:21" ht="17" thickBot="1" x14ac:dyDescent="0.25">
      <c r="A7" s="1221"/>
      <c r="B7" s="1229"/>
      <c r="C7" s="1231"/>
      <c r="D7" s="5" t="s">
        <v>0</v>
      </c>
      <c r="E7" s="1036"/>
      <c r="F7" s="1021"/>
      <c r="G7" s="1022"/>
      <c r="H7" s="1021"/>
      <c r="I7" s="1284"/>
      <c r="J7" s="1022"/>
      <c r="L7" s="830" t="s">
        <v>339</v>
      </c>
      <c r="M7" s="816" t="s">
        <v>335</v>
      </c>
      <c r="N7" s="816" t="s">
        <v>38</v>
      </c>
      <c r="O7" s="816" t="s">
        <v>41</v>
      </c>
      <c r="P7" s="841" t="s">
        <v>42</v>
      </c>
      <c r="R7" s="907">
        <f>MIN(M33:M35,N34:N35,O35)</f>
        <v>0</v>
      </c>
      <c r="S7" s="907">
        <f>MAX(M33:M35,N34:N35,O35)</f>
        <v>0.2</v>
      </c>
      <c r="T7" s="907">
        <f>AVERAGE(M33:M35,N34:N35,O35)</f>
        <v>0.16666666666666666</v>
      </c>
      <c r="U7" s="907">
        <f>MEDIAN(M33:M35,N34:N35,O35)</f>
        <v>0.2</v>
      </c>
    </row>
    <row r="8" spans="1:21" x14ac:dyDescent="0.2">
      <c r="A8" s="1221"/>
      <c r="B8" s="1229"/>
      <c r="C8" s="1231"/>
      <c r="D8" s="5" t="s">
        <v>1</v>
      </c>
      <c r="E8" s="918" t="s">
        <v>33</v>
      </c>
      <c r="F8" s="916" t="s">
        <v>33</v>
      </c>
      <c r="G8" s="943" t="s">
        <v>33</v>
      </c>
      <c r="H8" s="944" t="s">
        <v>33</v>
      </c>
      <c r="I8" s="945" t="s">
        <v>33</v>
      </c>
      <c r="J8" s="943" t="s">
        <v>33</v>
      </c>
      <c r="L8" s="1006" t="s">
        <v>335</v>
      </c>
      <c r="M8" s="820">
        <v>0</v>
      </c>
      <c r="N8" s="820"/>
      <c r="O8" s="820"/>
      <c r="P8" s="821"/>
      <c r="R8" s="907">
        <f>MIN(M39:M41,N40:N41,O41)</f>
        <v>0</v>
      </c>
      <c r="S8" s="907">
        <f>MAX(M39:M41,N40:N41,O41)</f>
        <v>0</v>
      </c>
      <c r="T8" s="907">
        <f>AVERAGE(M39:M41,N40:N41,O41)</f>
        <v>0</v>
      </c>
      <c r="U8" s="907">
        <f>MEDIAN(M39:M41,N40:N41,O41)</f>
        <v>0</v>
      </c>
    </row>
    <row r="9" spans="1:21" x14ac:dyDescent="0.2">
      <c r="A9" s="1221"/>
      <c r="B9" s="1229"/>
      <c r="C9" s="1231"/>
      <c r="D9" s="5" t="s">
        <v>2</v>
      </c>
      <c r="E9" s="918"/>
      <c r="F9" s="944"/>
      <c r="G9" s="943"/>
      <c r="H9" s="944"/>
      <c r="I9" s="37"/>
      <c r="J9" s="943"/>
      <c r="K9" s="11"/>
      <c r="L9" s="1007" t="s">
        <v>38</v>
      </c>
      <c r="M9" s="822">
        <f>E60/10</f>
        <v>0.1</v>
      </c>
      <c r="N9" s="823">
        <v>0</v>
      </c>
      <c r="O9" s="823"/>
      <c r="P9" s="824"/>
    </row>
    <row r="10" spans="1:21" x14ac:dyDescent="0.2">
      <c r="A10" s="1221"/>
      <c r="B10" s="1229"/>
      <c r="C10" s="1232"/>
      <c r="D10" s="5" t="s">
        <v>462</v>
      </c>
      <c r="E10" s="918"/>
      <c r="F10" s="944"/>
      <c r="G10" s="943"/>
      <c r="H10" s="944"/>
      <c r="I10" s="37"/>
      <c r="J10" s="943"/>
      <c r="K10" s="11"/>
      <c r="L10" s="1007" t="s">
        <v>41</v>
      </c>
      <c r="M10" s="822">
        <f>F60/10</f>
        <v>0.1</v>
      </c>
      <c r="N10" s="822">
        <f>G60/10</f>
        <v>0.1</v>
      </c>
      <c r="O10" s="823">
        <v>0</v>
      </c>
      <c r="P10" s="824"/>
    </row>
    <row r="11" spans="1:21" ht="17" thickBot="1" x14ac:dyDescent="0.25">
      <c r="A11" s="1221"/>
      <c r="B11" s="1229"/>
      <c r="C11" s="1233" t="s">
        <v>463</v>
      </c>
      <c r="D11" s="5" t="s">
        <v>3</v>
      </c>
      <c r="E11" s="1036" t="s">
        <v>34</v>
      </c>
      <c r="F11" s="1021" t="s">
        <v>34</v>
      </c>
      <c r="G11" s="1022"/>
      <c r="H11" s="1021" t="s">
        <v>34</v>
      </c>
      <c r="I11" s="1284"/>
      <c r="J11" s="1022"/>
      <c r="K11" s="11"/>
      <c r="L11" s="1008" t="s">
        <v>42</v>
      </c>
      <c r="M11" s="827">
        <f>H60/10</f>
        <v>0.1</v>
      </c>
      <c r="N11" s="827">
        <f t="shared" ref="N11:O11" si="1">I60/10</f>
        <v>0.1</v>
      </c>
      <c r="O11" s="827">
        <f t="shared" si="1"/>
        <v>0.1</v>
      </c>
      <c r="P11" s="842">
        <v>0</v>
      </c>
    </row>
    <row r="12" spans="1:21" ht="17" thickBot="1" x14ac:dyDescent="0.25">
      <c r="A12" s="1221"/>
      <c r="B12" s="1229"/>
      <c r="C12" s="1231"/>
      <c r="D12" s="964" t="s">
        <v>4</v>
      </c>
      <c r="E12" s="1036"/>
      <c r="F12" s="1021"/>
      <c r="G12" s="1022"/>
      <c r="H12" s="1021"/>
      <c r="I12" s="1284"/>
      <c r="J12" s="1022"/>
      <c r="K12" s="11"/>
      <c r="L12" s="869"/>
      <c r="M12" s="823"/>
      <c r="N12" s="823"/>
      <c r="O12" s="823"/>
      <c r="P12" s="823"/>
    </row>
    <row r="13" spans="1:21" ht="17" thickBot="1" x14ac:dyDescent="0.25">
      <c r="A13" s="1221"/>
      <c r="B13" s="1229"/>
      <c r="C13" s="1231"/>
      <c r="D13" s="965" t="s">
        <v>123</v>
      </c>
      <c r="E13" s="1037"/>
      <c r="F13" s="1023"/>
      <c r="G13" s="1025"/>
      <c r="H13" s="1023"/>
      <c r="I13" s="1024"/>
      <c r="J13" s="1025"/>
      <c r="L13" s="830" t="s">
        <v>337</v>
      </c>
      <c r="M13" s="816" t="s">
        <v>335</v>
      </c>
      <c r="N13" s="816" t="s">
        <v>38</v>
      </c>
      <c r="O13" s="816" t="s">
        <v>41</v>
      </c>
      <c r="P13" s="841" t="s">
        <v>42</v>
      </c>
    </row>
    <row r="14" spans="1:21" x14ac:dyDescent="0.2">
      <c r="A14" s="1221"/>
      <c r="B14" s="1228" t="s">
        <v>464</v>
      </c>
      <c r="C14" s="1235" t="s">
        <v>465</v>
      </c>
      <c r="D14" s="1236"/>
      <c r="E14" s="922"/>
      <c r="F14" s="951"/>
      <c r="G14" s="942"/>
      <c r="H14" s="951"/>
      <c r="I14" s="914"/>
      <c r="J14" s="942"/>
      <c r="L14" s="1006" t="s">
        <v>335</v>
      </c>
      <c r="M14" s="820">
        <v>0</v>
      </c>
      <c r="N14" s="820"/>
      <c r="O14" s="820"/>
      <c r="P14" s="821"/>
    </row>
    <row r="15" spans="1:21" ht="17" thickBot="1" x14ac:dyDescent="0.25">
      <c r="A15" s="1222"/>
      <c r="B15" s="1234"/>
      <c r="C15" s="1237" t="s">
        <v>466</v>
      </c>
      <c r="D15" s="1238"/>
      <c r="E15" s="966"/>
      <c r="F15" s="967"/>
      <c r="G15" s="968"/>
      <c r="H15" s="967"/>
      <c r="I15" s="974"/>
      <c r="J15" s="968"/>
      <c r="L15" s="1007" t="s">
        <v>38</v>
      </c>
      <c r="M15" s="822">
        <f>E61/13</f>
        <v>0.15384615384615385</v>
      </c>
      <c r="N15" s="823">
        <v>0</v>
      </c>
      <c r="O15" s="823"/>
      <c r="P15" s="824"/>
    </row>
    <row r="16" spans="1:21" x14ac:dyDescent="0.2">
      <c r="A16" s="1227" t="s">
        <v>5</v>
      </c>
      <c r="B16" s="1228" t="s">
        <v>5</v>
      </c>
      <c r="C16" s="1243" t="s">
        <v>6</v>
      </c>
      <c r="D16" s="1244"/>
      <c r="E16" s="1035" t="s">
        <v>34</v>
      </c>
      <c r="F16" s="1026" t="s">
        <v>34</v>
      </c>
      <c r="G16" s="1028"/>
      <c r="H16" s="1026" t="s">
        <v>34</v>
      </c>
      <c r="I16" s="1027"/>
      <c r="J16" s="1028"/>
      <c r="L16" s="1007" t="s">
        <v>41</v>
      </c>
      <c r="M16" s="822">
        <f>F61/13</f>
        <v>0.15384615384615385</v>
      </c>
      <c r="N16" s="822">
        <f>G61/13</f>
        <v>0.15384615384615385</v>
      </c>
      <c r="O16" s="823">
        <v>0</v>
      </c>
      <c r="P16" s="824"/>
    </row>
    <row r="17" spans="1:16" ht="17" thickBot="1" x14ac:dyDescent="0.25">
      <c r="A17" s="1221"/>
      <c r="B17" s="1229"/>
      <c r="C17" s="1239" t="s">
        <v>7</v>
      </c>
      <c r="D17" s="1240"/>
      <c r="E17" s="1036"/>
      <c r="F17" s="1021"/>
      <c r="G17" s="1022"/>
      <c r="H17" s="1021"/>
      <c r="I17" s="1284"/>
      <c r="J17" s="1022"/>
      <c r="L17" s="1008" t="s">
        <v>42</v>
      </c>
      <c r="M17" s="827">
        <f>H61/13</f>
        <v>0.15384615384615385</v>
      </c>
      <c r="N17" s="827">
        <f t="shared" ref="N17:O17" si="2">I61/13</f>
        <v>0.15384615384615385</v>
      </c>
      <c r="O17" s="827">
        <f t="shared" si="2"/>
        <v>0.15384615384615385</v>
      </c>
      <c r="P17" s="842">
        <v>0</v>
      </c>
    </row>
    <row r="18" spans="1:16" ht="17" thickBot="1" x14ac:dyDescent="0.25">
      <c r="A18" s="1221"/>
      <c r="B18" s="1229"/>
      <c r="C18" s="1239" t="s">
        <v>16</v>
      </c>
      <c r="D18" s="1240"/>
      <c r="E18" s="1036"/>
      <c r="F18" s="1021"/>
      <c r="G18" s="1022"/>
      <c r="H18" s="1021"/>
      <c r="I18" s="1284"/>
      <c r="J18" s="1022"/>
      <c r="L18" s="869"/>
      <c r="M18" s="823"/>
      <c r="N18" s="823"/>
      <c r="O18" s="823"/>
      <c r="P18" s="823"/>
    </row>
    <row r="19" spans="1:16" ht="17" thickBot="1" x14ac:dyDescent="0.25">
      <c r="A19" s="1221"/>
      <c r="B19" s="1229"/>
      <c r="C19" s="1239" t="s">
        <v>26</v>
      </c>
      <c r="D19" s="1240"/>
      <c r="E19" s="1036"/>
      <c r="F19" s="1021"/>
      <c r="G19" s="1022"/>
      <c r="H19" s="1021"/>
      <c r="I19" s="1284"/>
      <c r="J19" s="1022"/>
      <c r="L19" s="830" t="s">
        <v>336</v>
      </c>
      <c r="M19" s="816" t="s">
        <v>335</v>
      </c>
      <c r="N19" s="816" t="s">
        <v>38</v>
      </c>
      <c r="O19" s="816" t="s">
        <v>41</v>
      </c>
      <c r="P19" s="841" t="s">
        <v>42</v>
      </c>
    </row>
    <row r="20" spans="1:16" x14ac:dyDescent="0.2">
      <c r="A20" s="1221"/>
      <c r="B20" s="1229"/>
      <c r="C20" s="1239" t="s">
        <v>316</v>
      </c>
      <c r="D20" s="1241"/>
      <c r="E20" s="918"/>
      <c r="F20" s="944"/>
      <c r="G20" s="943"/>
      <c r="H20" s="944"/>
      <c r="I20" s="37"/>
      <c r="J20" s="943"/>
      <c r="L20" s="1006" t="s">
        <v>335</v>
      </c>
      <c r="M20" s="820">
        <v>0</v>
      </c>
      <c r="N20" s="820"/>
      <c r="O20" s="820"/>
      <c r="P20" s="821"/>
    </row>
    <row r="21" spans="1:16" x14ac:dyDescent="0.2">
      <c r="A21" s="1221"/>
      <c r="B21" s="1229"/>
      <c r="C21" s="1239" t="s">
        <v>17</v>
      </c>
      <c r="D21" s="1240"/>
      <c r="E21" s="1036" t="s">
        <v>34</v>
      </c>
      <c r="F21" s="1021" t="s">
        <v>34</v>
      </c>
      <c r="G21" s="1022"/>
      <c r="H21" s="1021" t="s">
        <v>34</v>
      </c>
      <c r="I21" s="1284"/>
      <c r="J21" s="1022"/>
      <c r="L21" s="1007" t="s">
        <v>38</v>
      </c>
      <c r="M21" s="822">
        <f>E62/5</f>
        <v>0</v>
      </c>
      <c r="N21" s="823">
        <v>0</v>
      </c>
      <c r="O21" s="823"/>
      <c r="P21" s="824"/>
    </row>
    <row r="22" spans="1:16" x14ac:dyDescent="0.2">
      <c r="A22" s="1221"/>
      <c r="B22" s="1229"/>
      <c r="C22" s="1239" t="s">
        <v>253</v>
      </c>
      <c r="D22" s="1240"/>
      <c r="E22" s="1036"/>
      <c r="F22" s="1021"/>
      <c r="G22" s="1022"/>
      <c r="H22" s="1021"/>
      <c r="I22" s="1284"/>
      <c r="J22" s="1022"/>
      <c r="L22" s="1007" t="s">
        <v>41</v>
      </c>
      <c r="M22" s="822">
        <f>F62/5</f>
        <v>0.2</v>
      </c>
      <c r="N22" s="822">
        <f>G62/5</f>
        <v>0.2</v>
      </c>
      <c r="O22" s="823">
        <v>0</v>
      </c>
      <c r="P22" s="824"/>
    </row>
    <row r="23" spans="1:16" ht="17" thickBot="1" x14ac:dyDescent="0.25">
      <c r="A23" s="1221"/>
      <c r="B23" s="1229"/>
      <c r="C23" s="1245" t="s">
        <v>254</v>
      </c>
      <c r="D23" s="1246"/>
      <c r="E23" s="1036"/>
      <c r="F23" s="1021"/>
      <c r="G23" s="1022"/>
      <c r="H23" s="1021"/>
      <c r="I23" s="1284"/>
      <c r="J23" s="1022"/>
      <c r="K23" s="2"/>
      <c r="L23" s="1008" t="s">
        <v>42</v>
      </c>
      <c r="M23" s="827">
        <f>H62/5</f>
        <v>0.2</v>
      </c>
      <c r="N23" s="827">
        <f t="shared" ref="N23:O23" si="3">I62/5</f>
        <v>0.2</v>
      </c>
      <c r="O23" s="827">
        <f t="shared" si="3"/>
        <v>0.2</v>
      </c>
      <c r="P23" s="842">
        <v>0</v>
      </c>
    </row>
    <row r="24" spans="1:16" ht="17" thickBot="1" x14ac:dyDescent="0.25">
      <c r="A24" s="1221"/>
      <c r="B24" s="1229"/>
      <c r="C24" s="1239" t="s">
        <v>467</v>
      </c>
      <c r="D24" s="1240"/>
      <c r="E24" s="918"/>
      <c r="F24" s="944"/>
      <c r="G24" s="943"/>
      <c r="H24" s="944"/>
      <c r="I24" s="37"/>
      <c r="J24" s="943"/>
      <c r="K24" s="2"/>
      <c r="L24" s="869"/>
      <c r="M24" s="823"/>
      <c r="N24" s="823"/>
      <c r="O24" s="823"/>
      <c r="P24" s="823"/>
    </row>
    <row r="25" spans="1:16" ht="17" thickBot="1" x14ac:dyDescent="0.25">
      <c r="A25" s="1221"/>
      <c r="B25" s="1229"/>
      <c r="C25" s="1239" t="s">
        <v>468</v>
      </c>
      <c r="D25" s="1240"/>
      <c r="E25" s="918"/>
      <c r="F25" s="944"/>
      <c r="G25" s="943"/>
      <c r="H25" s="944"/>
      <c r="I25" s="37"/>
      <c r="J25" s="943"/>
      <c r="K25" s="2"/>
      <c r="L25" s="835" t="s">
        <v>334</v>
      </c>
      <c r="M25" s="816" t="s">
        <v>335</v>
      </c>
      <c r="N25" s="816" t="s">
        <v>38</v>
      </c>
      <c r="O25" s="816" t="s">
        <v>41</v>
      </c>
      <c r="P25" s="841" t="s">
        <v>42</v>
      </c>
    </row>
    <row r="26" spans="1:16" x14ac:dyDescent="0.2">
      <c r="A26" s="1221"/>
      <c r="B26" s="1229"/>
      <c r="C26" s="1239" t="s">
        <v>98</v>
      </c>
      <c r="D26" s="1240"/>
      <c r="E26" s="918"/>
      <c r="F26" s="944"/>
      <c r="G26" s="943"/>
      <c r="H26" s="944"/>
      <c r="I26" s="37"/>
      <c r="J26" s="943"/>
      <c r="L26" s="1006" t="s">
        <v>335</v>
      </c>
      <c r="M26" s="820">
        <v>0</v>
      </c>
      <c r="N26" s="820"/>
      <c r="O26" s="820"/>
      <c r="P26" s="821"/>
    </row>
    <row r="27" spans="1:16" x14ac:dyDescent="0.2">
      <c r="A27" s="1221"/>
      <c r="B27" s="1229"/>
      <c r="C27" s="1239" t="s">
        <v>99</v>
      </c>
      <c r="D27" s="1240"/>
      <c r="E27" s="918" t="s">
        <v>34</v>
      </c>
      <c r="F27" s="1021" t="s">
        <v>34</v>
      </c>
      <c r="G27" s="1022"/>
      <c r="H27" s="1021" t="s">
        <v>34</v>
      </c>
      <c r="I27" s="1284"/>
      <c r="J27" s="1022"/>
      <c r="K27" s="3"/>
      <c r="L27" s="1007" t="s">
        <v>38</v>
      </c>
      <c r="M27" s="823">
        <f>E63/2</f>
        <v>0</v>
      </c>
      <c r="N27" s="823">
        <v>0</v>
      </c>
      <c r="O27" s="823"/>
      <c r="P27" s="824"/>
    </row>
    <row r="28" spans="1:16" ht="17" thickBot="1" x14ac:dyDescent="0.25">
      <c r="A28" s="1221"/>
      <c r="B28" s="1234"/>
      <c r="C28" s="1247" t="s">
        <v>23</v>
      </c>
      <c r="D28" s="1226"/>
      <c r="E28" s="918"/>
      <c r="F28" s="956"/>
      <c r="G28" s="958"/>
      <c r="H28" s="956"/>
      <c r="I28" s="920"/>
      <c r="J28" s="958"/>
      <c r="L28" s="1007" t="s">
        <v>41</v>
      </c>
      <c r="M28" s="823">
        <f>H47/2</f>
        <v>0</v>
      </c>
      <c r="N28" s="823">
        <f>I47/2</f>
        <v>0</v>
      </c>
      <c r="O28" s="823">
        <v>0</v>
      </c>
      <c r="P28" s="824"/>
    </row>
    <row r="29" spans="1:16" ht="17" thickBot="1" x14ac:dyDescent="0.25">
      <c r="A29" s="1221"/>
      <c r="B29" s="1228" t="s">
        <v>469</v>
      </c>
      <c r="C29" s="1243" t="s">
        <v>10</v>
      </c>
      <c r="D29" s="1244"/>
      <c r="E29" s="922" t="s">
        <v>34</v>
      </c>
      <c r="F29" s="1026" t="s">
        <v>34</v>
      </c>
      <c r="G29" s="1028"/>
      <c r="H29" s="1026" t="s">
        <v>34</v>
      </c>
      <c r="I29" s="1027"/>
      <c r="J29" s="1028"/>
      <c r="L29" s="1008" t="s">
        <v>42</v>
      </c>
      <c r="M29" s="827">
        <f>I47/2</f>
        <v>0</v>
      </c>
      <c r="N29" s="827">
        <f t="shared" ref="N29:O29" si="4">J47/2</f>
        <v>0</v>
      </c>
      <c r="O29" s="827">
        <f t="shared" si="4"/>
        <v>0</v>
      </c>
      <c r="P29" s="842">
        <v>0</v>
      </c>
    </row>
    <row r="30" spans="1:16" ht="17" thickBot="1" x14ac:dyDescent="0.25">
      <c r="A30" s="1221"/>
      <c r="B30" s="1229"/>
      <c r="C30" s="1245" t="s">
        <v>11</v>
      </c>
      <c r="D30" s="1246"/>
      <c r="E30" s="918"/>
      <c r="F30" s="944"/>
      <c r="G30" s="943"/>
      <c r="H30" s="944"/>
      <c r="I30" s="37"/>
      <c r="J30" s="943"/>
      <c r="L30" s="869"/>
      <c r="M30" s="823"/>
      <c r="N30" s="823"/>
      <c r="O30" s="823"/>
      <c r="P30" s="823"/>
    </row>
    <row r="31" spans="1:16" ht="17" thickBot="1" x14ac:dyDescent="0.25">
      <c r="A31" s="1242"/>
      <c r="B31" s="1234"/>
      <c r="C31" s="1247" t="s">
        <v>18</v>
      </c>
      <c r="D31" s="1226"/>
      <c r="E31" s="923" t="s">
        <v>34</v>
      </c>
      <c r="F31" s="1023" t="s">
        <v>34</v>
      </c>
      <c r="G31" s="1025"/>
      <c r="H31" s="1023" t="s">
        <v>34</v>
      </c>
      <c r="I31" s="1024"/>
      <c r="J31" s="1025"/>
      <c r="L31" s="830" t="s">
        <v>338</v>
      </c>
      <c r="M31" s="816" t="s">
        <v>335</v>
      </c>
      <c r="N31" s="816" t="s">
        <v>38</v>
      </c>
      <c r="O31" s="816" t="s">
        <v>41</v>
      </c>
      <c r="P31" s="841" t="s">
        <v>42</v>
      </c>
    </row>
    <row r="32" spans="1:16" x14ac:dyDescent="0.2">
      <c r="A32" s="1248" t="s">
        <v>24</v>
      </c>
      <c r="B32" s="1223" t="s">
        <v>100</v>
      </c>
      <c r="C32" s="1224"/>
      <c r="D32" s="1224"/>
      <c r="E32" s="922"/>
      <c r="F32" s="951"/>
      <c r="G32" s="942"/>
      <c r="H32" s="951"/>
      <c r="I32" s="914"/>
      <c r="J32" s="942"/>
      <c r="L32" s="1006" t="s">
        <v>335</v>
      </c>
      <c r="M32" s="820">
        <v>0</v>
      </c>
      <c r="N32" s="820"/>
      <c r="O32" s="820"/>
      <c r="P32" s="821"/>
    </row>
    <row r="33" spans="1:16" ht="17" customHeight="1" x14ac:dyDescent="0.2">
      <c r="A33" s="1249"/>
      <c r="B33" s="1251" t="s">
        <v>27</v>
      </c>
      <c r="C33" s="1246"/>
      <c r="D33" s="1246"/>
      <c r="E33" s="918" t="s">
        <v>34</v>
      </c>
      <c r="F33" s="1021" t="s">
        <v>34</v>
      </c>
      <c r="G33" s="1022"/>
      <c r="H33" s="1021" t="s">
        <v>34</v>
      </c>
      <c r="I33" s="1284"/>
      <c r="J33" s="1022"/>
      <c r="L33" s="1007" t="s">
        <v>38</v>
      </c>
      <c r="M33" s="822">
        <f>E64/5</f>
        <v>0.2</v>
      </c>
      <c r="N33" s="823">
        <v>0</v>
      </c>
      <c r="O33" s="823"/>
      <c r="P33" s="824"/>
    </row>
    <row r="34" spans="1:16" ht="17" thickBot="1" x14ac:dyDescent="0.25">
      <c r="A34" s="1249"/>
      <c r="B34" s="1252" t="s">
        <v>101</v>
      </c>
      <c r="C34" s="1253"/>
      <c r="D34" s="1253"/>
      <c r="E34" s="923"/>
      <c r="F34" s="944"/>
      <c r="G34" s="943"/>
      <c r="H34" s="944"/>
      <c r="I34" s="37"/>
      <c r="J34" s="943"/>
      <c r="L34" s="1007" t="s">
        <v>41</v>
      </c>
      <c r="M34" s="822">
        <f>F64/5</f>
        <v>0.2</v>
      </c>
      <c r="N34" s="823">
        <v>0</v>
      </c>
      <c r="O34" s="823">
        <v>0</v>
      </c>
      <c r="P34" s="824"/>
    </row>
    <row r="35" spans="1:16" ht="17" thickBot="1" x14ac:dyDescent="0.25">
      <c r="A35" s="1249"/>
      <c r="B35" s="1219" t="s">
        <v>12</v>
      </c>
      <c r="C35" s="1220"/>
      <c r="D35" s="1220"/>
      <c r="E35" s="922" t="s">
        <v>34</v>
      </c>
      <c r="F35" s="1078" t="s">
        <v>33</v>
      </c>
      <c r="G35" s="1106"/>
      <c r="H35" s="1078" t="s">
        <v>33</v>
      </c>
      <c r="I35" s="1074"/>
      <c r="J35" s="1106"/>
      <c r="L35" s="1008" t="s">
        <v>42</v>
      </c>
      <c r="M35" s="827">
        <f>H64/5</f>
        <v>0.2</v>
      </c>
      <c r="N35" s="827">
        <f t="shared" ref="N35:O35" si="5">I64/5</f>
        <v>0.2</v>
      </c>
      <c r="O35" s="827">
        <f t="shared" si="5"/>
        <v>0.2</v>
      </c>
      <c r="P35" s="842">
        <v>0</v>
      </c>
    </row>
    <row r="36" spans="1:16" ht="17" thickBot="1" x14ac:dyDescent="0.25">
      <c r="A36" s="1250"/>
      <c r="B36" s="1219" t="s">
        <v>25</v>
      </c>
      <c r="C36" s="1220"/>
      <c r="D36" s="1220"/>
      <c r="E36" s="243" t="s">
        <v>34</v>
      </c>
      <c r="F36" s="1078" t="s">
        <v>34</v>
      </c>
      <c r="G36" s="1106"/>
      <c r="H36" s="1078" t="s">
        <v>34</v>
      </c>
      <c r="I36" s="1074"/>
      <c r="J36" s="1106"/>
      <c r="L36" s="55"/>
      <c r="M36" s="823"/>
      <c r="N36" s="823"/>
      <c r="O36" s="823"/>
      <c r="P36" s="823"/>
    </row>
    <row r="37" spans="1:16" ht="17" thickBot="1" x14ac:dyDescent="0.25">
      <c r="A37" s="1254" t="s">
        <v>452</v>
      </c>
      <c r="B37" s="1257" t="s">
        <v>470</v>
      </c>
      <c r="C37" s="1236"/>
      <c r="D37" s="1236"/>
      <c r="E37" s="918"/>
      <c r="F37" s="937"/>
      <c r="G37" s="940"/>
      <c r="H37" s="937"/>
      <c r="I37" s="930"/>
      <c r="J37" s="940"/>
      <c r="K37" s="22"/>
      <c r="L37" s="835" t="s">
        <v>342</v>
      </c>
      <c r="M37" s="816" t="s">
        <v>335</v>
      </c>
      <c r="N37" s="816" t="s">
        <v>38</v>
      </c>
      <c r="O37" s="816" t="s">
        <v>41</v>
      </c>
      <c r="P37" s="841" t="s">
        <v>42</v>
      </c>
    </row>
    <row r="38" spans="1:16" x14ac:dyDescent="0.2">
      <c r="A38" s="1255"/>
      <c r="B38" s="1255" t="s">
        <v>14</v>
      </c>
      <c r="C38" s="1258"/>
      <c r="D38" s="1258"/>
      <c r="E38" s="918" t="s">
        <v>34</v>
      </c>
      <c r="F38" s="1021" t="s">
        <v>34</v>
      </c>
      <c r="G38" s="1022"/>
      <c r="H38" s="1021" t="s">
        <v>34</v>
      </c>
      <c r="I38" s="1284"/>
      <c r="J38" s="1022"/>
      <c r="K38" s="22"/>
      <c r="L38" s="1006" t="s">
        <v>335</v>
      </c>
      <c r="M38" s="820">
        <v>0</v>
      </c>
      <c r="N38" s="820"/>
      <c r="O38" s="820"/>
      <c r="P38" s="821"/>
    </row>
    <row r="39" spans="1:16" x14ac:dyDescent="0.2">
      <c r="A39" s="1255"/>
      <c r="B39" s="1255" t="s">
        <v>15</v>
      </c>
      <c r="C39" s="1258"/>
      <c r="D39" s="1258"/>
      <c r="E39" s="918"/>
      <c r="F39" s="944"/>
      <c r="G39" s="943"/>
      <c r="H39" s="944"/>
      <c r="I39" s="37"/>
      <c r="J39" s="943"/>
      <c r="K39" s="22"/>
      <c r="L39" s="1007" t="s">
        <v>38</v>
      </c>
      <c r="M39" s="823">
        <f>E65/4</f>
        <v>0</v>
      </c>
      <c r="N39" s="823">
        <v>0</v>
      </c>
      <c r="O39" s="823"/>
      <c r="P39" s="824"/>
    </row>
    <row r="40" spans="1:16" x14ac:dyDescent="0.2">
      <c r="A40" s="1255"/>
      <c r="B40" s="1255" t="s">
        <v>471</v>
      </c>
      <c r="C40" s="1258"/>
      <c r="D40" s="1258"/>
      <c r="E40" s="918"/>
      <c r="F40" s="938"/>
      <c r="G40" s="933"/>
      <c r="H40" s="938"/>
      <c r="I40" s="22"/>
      <c r="J40" s="933"/>
      <c r="K40" s="22"/>
      <c r="L40" s="1007" t="s">
        <v>41</v>
      </c>
      <c r="M40" s="823">
        <f>F65/4</f>
        <v>0</v>
      </c>
      <c r="N40" s="823">
        <f>G65/4</f>
        <v>0</v>
      </c>
      <c r="O40" s="823">
        <v>0</v>
      </c>
      <c r="P40" s="824"/>
    </row>
    <row r="41" spans="1:16" ht="17" thickBot="1" x14ac:dyDescent="0.25">
      <c r="A41" s="1255"/>
      <c r="B41" s="1255" t="s">
        <v>472</v>
      </c>
      <c r="C41" s="1258"/>
      <c r="D41" s="1258"/>
      <c r="E41" s="918"/>
      <c r="F41" s="938"/>
      <c r="G41" s="933"/>
      <c r="H41" s="938"/>
      <c r="I41" s="22"/>
      <c r="J41" s="933"/>
      <c r="K41" s="22"/>
      <c r="L41" s="1008" t="s">
        <v>42</v>
      </c>
      <c r="M41" s="827">
        <f>H65/4</f>
        <v>0</v>
      </c>
      <c r="N41" s="827">
        <f t="shared" ref="N41:O41" si="6">I65/4</f>
        <v>0</v>
      </c>
      <c r="O41" s="827">
        <f t="shared" si="6"/>
        <v>0</v>
      </c>
      <c r="P41" s="842">
        <v>0</v>
      </c>
    </row>
    <row r="42" spans="1:16" x14ac:dyDescent="0.2">
      <c r="A42" s="1255"/>
      <c r="B42" s="1255" t="s">
        <v>473</v>
      </c>
      <c r="C42" s="1258"/>
      <c r="D42" s="1258"/>
      <c r="E42" s="918"/>
      <c r="F42" s="938"/>
      <c r="G42" s="933"/>
      <c r="H42" s="938"/>
      <c r="I42" s="22"/>
      <c r="J42" s="933"/>
      <c r="K42" s="22"/>
    </row>
    <row r="43" spans="1:16" x14ac:dyDescent="0.2">
      <c r="A43" s="1255"/>
      <c r="B43" s="1255" t="s">
        <v>474</v>
      </c>
      <c r="C43" s="1258"/>
      <c r="D43" s="1258"/>
      <c r="E43" s="918"/>
      <c r="F43" s="938"/>
      <c r="G43" s="933"/>
      <c r="H43" s="938"/>
      <c r="I43" s="22"/>
      <c r="J43" s="933"/>
      <c r="K43" s="22"/>
    </row>
    <row r="44" spans="1:16" ht="17" thickBot="1" x14ac:dyDescent="0.25">
      <c r="A44" s="1256"/>
      <c r="B44" s="1256" t="s">
        <v>475</v>
      </c>
      <c r="C44" s="1259"/>
      <c r="D44" s="1259"/>
      <c r="E44" s="918"/>
      <c r="F44" s="939"/>
      <c r="G44" s="934"/>
      <c r="H44" s="939"/>
      <c r="I44" s="932"/>
      <c r="J44" s="934"/>
      <c r="K44" s="22"/>
    </row>
    <row r="45" spans="1:16" x14ac:dyDescent="0.2">
      <c r="A45" s="1260" t="s">
        <v>8</v>
      </c>
      <c r="B45" s="1261" t="s">
        <v>476</v>
      </c>
      <c r="C45" s="1262"/>
      <c r="D45" s="735" t="s">
        <v>9</v>
      </c>
      <c r="E45" s="925" t="s">
        <v>34</v>
      </c>
      <c r="F45" s="1044" t="s">
        <v>34</v>
      </c>
      <c r="G45" s="1045"/>
      <c r="H45" s="1044" t="s">
        <v>34</v>
      </c>
      <c r="I45" s="1053"/>
      <c r="J45" s="1045"/>
      <c r="K45" s="22"/>
    </row>
    <row r="46" spans="1:16" x14ac:dyDescent="0.2">
      <c r="A46" s="1221"/>
      <c r="B46" s="1263"/>
      <c r="C46" s="1264"/>
      <c r="D46" s="731" t="s">
        <v>19</v>
      </c>
      <c r="E46" s="918"/>
      <c r="F46" s="938"/>
      <c r="G46" s="933"/>
      <c r="H46" s="938"/>
      <c r="I46" s="22"/>
      <c r="J46" s="933"/>
      <c r="K46" s="37"/>
    </row>
    <row r="47" spans="1:16" x14ac:dyDescent="0.2">
      <c r="A47" s="1221"/>
      <c r="B47" s="1265"/>
      <c r="C47" s="1266"/>
      <c r="D47" s="961" t="s">
        <v>477</v>
      </c>
      <c r="E47" s="918"/>
      <c r="F47" s="944"/>
      <c r="G47" s="943"/>
      <c r="H47" s="944"/>
      <c r="I47" s="37"/>
      <c r="J47" s="943"/>
      <c r="K47" s="353"/>
    </row>
    <row r="48" spans="1:16" x14ac:dyDescent="0.2">
      <c r="A48" s="1221"/>
      <c r="B48" s="1267" t="s">
        <v>478</v>
      </c>
      <c r="C48" s="1268"/>
      <c r="D48" s="47" t="s">
        <v>20</v>
      </c>
      <c r="E48" s="918"/>
      <c r="F48" s="959"/>
      <c r="G48" s="917"/>
      <c r="H48" s="959"/>
      <c r="I48" s="37"/>
      <c r="J48" s="943"/>
      <c r="K48" s="37"/>
    </row>
    <row r="49" spans="1:11" x14ac:dyDescent="0.2">
      <c r="A49" s="1221"/>
      <c r="B49" s="1263"/>
      <c r="C49" s="1264"/>
      <c r="D49" s="7" t="s">
        <v>21</v>
      </c>
      <c r="E49" s="918"/>
      <c r="F49" s="959"/>
      <c r="G49" s="917"/>
      <c r="H49" s="959"/>
      <c r="I49" s="37"/>
      <c r="J49" s="943"/>
      <c r="K49" s="37"/>
    </row>
    <row r="50" spans="1:11" ht="17" thickBot="1" x14ac:dyDescent="0.25">
      <c r="A50" s="1222"/>
      <c r="B50" s="1269"/>
      <c r="C50" s="1270"/>
      <c r="D50" s="8" t="s">
        <v>13</v>
      </c>
      <c r="E50" s="923" t="s">
        <v>33</v>
      </c>
      <c r="F50" s="956" t="s">
        <v>33</v>
      </c>
      <c r="G50" s="958" t="s">
        <v>33</v>
      </c>
      <c r="H50" s="956" t="s">
        <v>33</v>
      </c>
      <c r="I50" s="920" t="s">
        <v>33</v>
      </c>
      <c r="J50" s="958" t="s">
        <v>33</v>
      </c>
      <c r="K50" s="37"/>
    </row>
    <row r="51" spans="1:11" x14ac:dyDescent="0.2">
      <c r="A51" s="1272" t="s">
        <v>479</v>
      </c>
      <c r="B51" s="1275" t="s">
        <v>480</v>
      </c>
      <c r="C51" s="1276"/>
      <c r="D51" s="1276"/>
      <c r="E51" s="1042" t="s">
        <v>34</v>
      </c>
      <c r="F51" s="1026" t="s">
        <v>34</v>
      </c>
      <c r="G51" s="1028"/>
      <c r="H51" s="1026" t="s">
        <v>34</v>
      </c>
      <c r="I51" s="1027"/>
      <c r="J51" s="1028"/>
      <c r="K51" s="37"/>
    </row>
    <row r="52" spans="1:11" x14ac:dyDescent="0.2">
      <c r="A52" s="1273"/>
      <c r="B52" s="1277" t="s">
        <v>481</v>
      </c>
      <c r="C52" s="1278"/>
      <c r="D52" s="1278"/>
      <c r="E52" s="1043"/>
      <c r="F52" s="1021"/>
      <c r="G52" s="1022"/>
      <c r="H52" s="1021"/>
      <c r="I52" s="1284"/>
      <c r="J52" s="1022"/>
      <c r="K52" s="37"/>
    </row>
    <row r="53" spans="1:11" x14ac:dyDescent="0.2">
      <c r="A53" s="1273"/>
      <c r="B53" s="1277" t="s">
        <v>482</v>
      </c>
      <c r="C53" s="1278"/>
      <c r="D53" s="1278"/>
      <c r="E53" s="1043"/>
      <c r="F53" s="1021"/>
      <c r="G53" s="1022"/>
      <c r="H53" s="1021"/>
      <c r="I53" s="1284"/>
      <c r="J53" s="1022"/>
      <c r="K53" s="37"/>
    </row>
    <row r="54" spans="1:11" x14ac:dyDescent="0.2">
      <c r="A54" s="1273"/>
      <c r="B54" s="1277" t="s">
        <v>483</v>
      </c>
      <c r="C54" s="1278"/>
      <c r="D54" s="1278"/>
      <c r="E54" s="1043"/>
      <c r="F54" s="1021"/>
      <c r="G54" s="1022"/>
      <c r="H54" s="1021"/>
      <c r="I54" s="1284"/>
      <c r="J54" s="1022"/>
      <c r="K54" s="37"/>
    </row>
    <row r="55" spans="1:11" ht="17" thickBot="1" x14ac:dyDescent="0.25">
      <c r="A55" s="1274"/>
      <c r="B55" s="1279" t="s">
        <v>484</v>
      </c>
      <c r="C55" s="1280"/>
      <c r="D55" s="1280"/>
      <c r="E55" s="1285"/>
      <c r="F55" s="1287"/>
      <c r="G55" s="1288"/>
      <c r="H55" s="1287"/>
      <c r="I55" s="1293"/>
      <c r="J55" s="1288"/>
    </row>
    <row r="56" spans="1:11" ht="21" thickTop="1" thickBot="1" x14ac:dyDescent="0.25">
      <c r="E56" s="949" t="s">
        <v>49</v>
      </c>
      <c r="F56" s="1135" t="s">
        <v>51</v>
      </c>
      <c r="G56" s="1136"/>
      <c r="H56" s="1135" t="s">
        <v>524</v>
      </c>
      <c r="I56" s="1014"/>
      <c r="J56" s="1136"/>
    </row>
    <row r="59" spans="1:11" x14ac:dyDescent="0.2">
      <c r="D59" s="804" t="s">
        <v>215</v>
      </c>
      <c r="E59" s="811">
        <v>4</v>
      </c>
      <c r="F59" s="815">
        <v>5</v>
      </c>
      <c r="G59" s="815">
        <v>5</v>
      </c>
      <c r="H59" s="1">
        <v>5</v>
      </c>
      <c r="I59" s="1">
        <v>5</v>
      </c>
      <c r="J59" s="1">
        <v>5</v>
      </c>
    </row>
    <row r="60" spans="1:11" x14ac:dyDescent="0.2">
      <c r="A60" s="1271" t="s">
        <v>485</v>
      </c>
      <c r="B60" s="1271"/>
      <c r="C60" s="1271"/>
      <c r="D60" s="804" t="s">
        <v>357</v>
      </c>
      <c r="E60" s="811">
        <v>1</v>
      </c>
      <c r="F60" s="815">
        <v>1</v>
      </c>
      <c r="G60" s="815">
        <v>1</v>
      </c>
      <c r="H60" s="1">
        <v>1</v>
      </c>
      <c r="I60" s="1">
        <v>1</v>
      </c>
      <c r="J60" s="1">
        <v>1</v>
      </c>
    </row>
    <row r="61" spans="1:11" x14ac:dyDescent="0.2">
      <c r="D61" s="804" t="s">
        <v>5</v>
      </c>
      <c r="E61" s="811">
        <v>2</v>
      </c>
      <c r="F61" s="815">
        <v>2</v>
      </c>
      <c r="G61" s="815">
        <v>2</v>
      </c>
      <c r="H61" s="1">
        <v>2</v>
      </c>
      <c r="I61" s="1">
        <v>2</v>
      </c>
      <c r="J61" s="1">
        <v>2</v>
      </c>
    </row>
    <row r="62" spans="1:11" x14ac:dyDescent="0.2">
      <c r="D62" s="804" t="s">
        <v>24</v>
      </c>
      <c r="E62" s="811">
        <v>0</v>
      </c>
      <c r="F62" s="815">
        <v>1</v>
      </c>
      <c r="G62" s="815">
        <v>1</v>
      </c>
      <c r="H62" s="1">
        <v>1</v>
      </c>
      <c r="I62" s="1">
        <v>1</v>
      </c>
      <c r="J62" s="1">
        <v>1</v>
      </c>
    </row>
    <row r="63" spans="1:11" x14ac:dyDescent="0.2">
      <c r="D63" s="804" t="s">
        <v>14</v>
      </c>
      <c r="E63" s="811">
        <v>0</v>
      </c>
      <c r="F63" s="815">
        <v>0</v>
      </c>
      <c r="G63" s="815">
        <v>0</v>
      </c>
      <c r="H63" s="1">
        <v>0</v>
      </c>
      <c r="I63" s="1">
        <v>0</v>
      </c>
      <c r="J63" s="1">
        <v>0</v>
      </c>
    </row>
    <row r="64" spans="1:11" x14ac:dyDescent="0.2">
      <c r="D64" s="804" t="s">
        <v>8</v>
      </c>
      <c r="E64" s="811">
        <v>1</v>
      </c>
      <c r="F64" s="815">
        <v>1</v>
      </c>
      <c r="G64" s="815">
        <v>1</v>
      </c>
      <c r="H64" s="1">
        <v>1</v>
      </c>
      <c r="I64" s="1">
        <v>1</v>
      </c>
      <c r="J64" s="1">
        <v>1</v>
      </c>
    </row>
    <row r="65" spans="4:10" x14ac:dyDescent="0.2">
      <c r="D65" s="961" t="s">
        <v>451</v>
      </c>
      <c r="E65" s="37">
        <v>0</v>
      </c>
      <c r="F65" s="37">
        <v>0</v>
      </c>
      <c r="G65" s="37">
        <v>0</v>
      </c>
      <c r="H65" s="1">
        <v>0</v>
      </c>
      <c r="I65" s="1">
        <v>0</v>
      </c>
      <c r="J65" s="1">
        <v>0</v>
      </c>
    </row>
  </sheetData>
  <mergeCells count="93">
    <mergeCell ref="F56:G56"/>
    <mergeCell ref="H56:J56"/>
    <mergeCell ref="A60:C60"/>
    <mergeCell ref="A51:A55"/>
    <mergeCell ref="B51:D51"/>
    <mergeCell ref="E51:E55"/>
    <mergeCell ref="F51:G55"/>
    <mergeCell ref="H51:J55"/>
    <mergeCell ref="B52:D52"/>
    <mergeCell ref="B53:D53"/>
    <mergeCell ref="B54:D54"/>
    <mergeCell ref="B55:D55"/>
    <mergeCell ref="A45:A50"/>
    <mergeCell ref="B45:C47"/>
    <mergeCell ref="F45:G45"/>
    <mergeCell ref="H45:J45"/>
    <mergeCell ref="B48:C50"/>
    <mergeCell ref="A37:A44"/>
    <mergeCell ref="B37:D37"/>
    <mergeCell ref="B38:D38"/>
    <mergeCell ref="F38:G38"/>
    <mergeCell ref="H38:J38"/>
    <mergeCell ref="B39:D39"/>
    <mergeCell ref="B40:D40"/>
    <mergeCell ref="B41:D41"/>
    <mergeCell ref="B42:D42"/>
    <mergeCell ref="B43:D43"/>
    <mergeCell ref="B44:D44"/>
    <mergeCell ref="A32:A36"/>
    <mergeCell ref="B32:D32"/>
    <mergeCell ref="B33:D33"/>
    <mergeCell ref="F33:G33"/>
    <mergeCell ref="H33:J33"/>
    <mergeCell ref="B34:D34"/>
    <mergeCell ref="B35:D35"/>
    <mergeCell ref="F35:G35"/>
    <mergeCell ref="H35:J35"/>
    <mergeCell ref="B36:D36"/>
    <mergeCell ref="F36:G36"/>
    <mergeCell ref="H36:J36"/>
    <mergeCell ref="F27:G27"/>
    <mergeCell ref="H27:J27"/>
    <mergeCell ref="C28:D28"/>
    <mergeCell ref="B29:B31"/>
    <mergeCell ref="C29:D29"/>
    <mergeCell ref="F29:G29"/>
    <mergeCell ref="H29:J29"/>
    <mergeCell ref="C30:D30"/>
    <mergeCell ref="C31:D31"/>
    <mergeCell ref="F31:G31"/>
    <mergeCell ref="H31:J31"/>
    <mergeCell ref="E21:E23"/>
    <mergeCell ref="F21:G23"/>
    <mergeCell ref="H21:J23"/>
    <mergeCell ref="C22:D22"/>
    <mergeCell ref="C23:D23"/>
    <mergeCell ref="E16:E19"/>
    <mergeCell ref="F16:G19"/>
    <mergeCell ref="H16:J19"/>
    <mergeCell ref="C17:D17"/>
    <mergeCell ref="C18:D18"/>
    <mergeCell ref="C19:D19"/>
    <mergeCell ref="B14:B15"/>
    <mergeCell ref="C14:D14"/>
    <mergeCell ref="C15:D15"/>
    <mergeCell ref="A16:A31"/>
    <mergeCell ref="B16:B28"/>
    <mergeCell ref="C16:D16"/>
    <mergeCell ref="C20:D20"/>
    <mergeCell ref="C26:D26"/>
    <mergeCell ref="C27:D27"/>
    <mergeCell ref="A6:A15"/>
    <mergeCell ref="B6:B13"/>
    <mergeCell ref="C6:C10"/>
    <mergeCell ref="C24:D24"/>
    <mergeCell ref="C25:D25"/>
    <mergeCell ref="C21:D21"/>
    <mergeCell ref="E6:E7"/>
    <mergeCell ref="F6:G7"/>
    <mergeCell ref="H6:J7"/>
    <mergeCell ref="C11:C13"/>
    <mergeCell ref="E11:E13"/>
    <mergeCell ref="F11:G13"/>
    <mergeCell ref="H11:J13"/>
    <mergeCell ref="F1:G1"/>
    <mergeCell ref="H1:J1"/>
    <mergeCell ref="A3:D3"/>
    <mergeCell ref="A4:A5"/>
    <mergeCell ref="B4:D4"/>
    <mergeCell ref="E4:E5"/>
    <mergeCell ref="F4:G5"/>
    <mergeCell ref="H4:J5"/>
    <mergeCell ref="B5:D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DC4A-F872-074C-A66C-1C7DE44BE178}">
  <dimension ref="A1:Q65"/>
  <sheetViews>
    <sheetView workbookViewId="0">
      <selection activeCell="N7" sqref="N7:Q7"/>
    </sheetView>
  </sheetViews>
  <sheetFormatPr baseColWidth="10" defaultRowHeight="16" x14ac:dyDescent="0.2"/>
  <cols>
    <col min="4" max="4" width="28.83203125" bestFit="1" customWidth="1"/>
    <col min="8" max="8" width="13.6640625" customWidth="1"/>
    <col min="9" max="9" width="5.33203125" style="22" bestFit="1" customWidth="1"/>
    <col min="10" max="12" width="5.1640625" bestFit="1" customWidth="1"/>
    <col min="13" max="13" width="12.33203125" bestFit="1" customWidth="1"/>
    <col min="14" max="14" width="4.6640625" bestFit="1" customWidth="1"/>
    <col min="15" max="15" width="4.83203125" bestFit="1" customWidth="1"/>
    <col min="16" max="16" width="6.33203125" bestFit="1" customWidth="1"/>
    <col min="17" max="17" width="8.33203125" bestFit="1" customWidth="1"/>
  </cols>
  <sheetData>
    <row r="1" spans="1:17" ht="21" thickTop="1" thickBot="1" x14ac:dyDescent="0.25">
      <c r="E1" s="309" t="s">
        <v>527</v>
      </c>
      <c r="F1" s="1135" t="s">
        <v>528</v>
      </c>
      <c r="G1" s="1136"/>
      <c r="I1" s="830" t="s">
        <v>215</v>
      </c>
      <c r="J1" s="816" t="s">
        <v>335</v>
      </c>
      <c r="K1" s="816" t="s">
        <v>38</v>
      </c>
      <c r="L1" s="841" t="s">
        <v>41</v>
      </c>
      <c r="N1" s="791" t="s">
        <v>443</v>
      </c>
      <c r="O1" s="791" t="s">
        <v>442</v>
      </c>
      <c r="P1" s="791" t="s">
        <v>444</v>
      </c>
      <c r="Q1" s="791" t="s">
        <v>445</v>
      </c>
    </row>
    <row r="2" spans="1:17" ht="18" thickTop="1" thickBot="1" x14ac:dyDescent="0.25">
      <c r="A2" t="s">
        <v>453</v>
      </c>
      <c r="E2" s="503" t="s">
        <v>529</v>
      </c>
      <c r="F2" s="602" t="s">
        <v>530</v>
      </c>
      <c r="G2" s="618" t="s">
        <v>531</v>
      </c>
      <c r="I2" s="831" t="s">
        <v>335</v>
      </c>
      <c r="J2" s="820">
        <v>0</v>
      </c>
      <c r="K2" s="820"/>
      <c r="L2" s="821"/>
      <c r="N2" s="907">
        <f>MIN(J3:J4,K4)</f>
        <v>0.13513513513513514</v>
      </c>
      <c r="O2" s="907">
        <f>MAX(J3:J4,K4)</f>
        <v>0.1891891891891892</v>
      </c>
      <c r="P2" s="907">
        <f>AVERAGE(J3:J4,K4)</f>
        <v>0.1711711711711712</v>
      </c>
      <c r="Q2" s="907">
        <f>MEDIAN(J3:J4,K4)</f>
        <v>0.1891891891891892</v>
      </c>
    </row>
    <row r="3" spans="1:17" ht="17" thickBot="1" x14ac:dyDescent="0.25">
      <c r="A3" s="1219" t="s">
        <v>35</v>
      </c>
      <c r="B3" s="1220"/>
      <c r="C3" s="1220"/>
      <c r="D3" s="1220"/>
      <c r="E3" s="243" t="s">
        <v>455</v>
      </c>
      <c r="F3" s="953" t="s">
        <v>455</v>
      </c>
      <c r="G3" s="955"/>
      <c r="I3" s="832" t="s">
        <v>38</v>
      </c>
      <c r="J3" s="822">
        <f>E59/37</f>
        <v>0.13513513513513514</v>
      </c>
      <c r="K3" s="823">
        <v>0</v>
      </c>
      <c r="L3" s="824"/>
      <c r="N3" s="907">
        <f>MIN(J8:J9,K9)</f>
        <v>0</v>
      </c>
      <c r="O3" s="907">
        <f>MAX(J8:J9,K9)</f>
        <v>0</v>
      </c>
      <c r="P3" s="907">
        <f>AVERAGE(J8:J9,K9)</f>
        <v>0</v>
      </c>
      <c r="Q3" s="907">
        <f>MEDIAN(J8:J9,K9)</f>
        <v>0</v>
      </c>
    </row>
    <row r="4" spans="1:17" ht="17" thickBot="1" x14ac:dyDescent="0.25">
      <c r="A4" s="1221" t="s">
        <v>456</v>
      </c>
      <c r="B4" s="1223" t="s">
        <v>457</v>
      </c>
      <c r="C4" s="1224"/>
      <c r="D4" s="1224"/>
      <c r="E4" s="169" t="s">
        <v>34</v>
      </c>
      <c r="F4" s="1044" t="s">
        <v>34</v>
      </c>
      <c r="G4" s="1045"/>
      <c r="I4" s="834" t="s">
        <v>41</v>
      </c>
      <c r="J4" s="827">
        <f>F59/37</f>
        <v>0.1891891891891892</v>
      </c>
      <c r="K4" s="827">
        <f>G59/37</f>
        <v>0.1891891891891892</v>
      </c>
      <c r="L4" s="842">
        <v>0</v>
      </c>
      <c r="N4" s="907">
        <f>MIN(J13:J14,K14)</f>
        <v>0.15384615384615385</v>
      </c>
      <c r="O4" s="907">
        <f>MAX(J13:J14,K14)</f>
        <v>0.15384615384615385</v>
      </c>
      <c r="P4" s="907">
        <f>AVERAGE(J13:J14,K14)</f>
        <v>0.15384615384615385</v>
      </c>
      <c r="Q4" s="907">
        <f>MEDIAN(J13:J14,K14)</f>
        <v>0.15384615384615385</v>
      </c>
    </row>
    <row r="5" spans="1:17" ht="17" thickBot="1" x14ac:dyDescent="0.25">
      <c r="A5" s="1222"/>
      <c r="B5" s="1225" t="s">
        <v>458</v>
      </c>
      <c r="C5" s="1226"/>
      <c r="D5" s="1226"/>
      <c r="E5" s="929" t="s">
        <v>33</v>
      </c>
      <c r="F5" s="939" t="s">
        <v>33</v>
      </c>
      <c r="G5" s="934" t="s">
        <v>33</v>
      </c>
      <c r="I5" s="55"/>
      <c r="J5" s="823"/>
      <c r="K5" s="823"/>
      <c r="L5" s="823"/>
      <c r="N5" s="907">
        <f>MIN(J18:J19,K19)</f>
        <v>0</v>
      </c>
      <c r="O5" s="907">
        <f>MAX(J18:J19,K19)</f>
        <v>0.6</v>
      </c>
      <c r="P5" s="907">
        <f>AVERAGE(J18:J19,K19)</f>
        <v>0.39999999999999997</v>
      </c>
      <c r="Q5" s="907">
        <f>MEDIAN(J18:J19,K19)</f>
        <v>0.6</v>
      </c>
    </row>
    <row r="6" spans="1:17" ht="17" thickBot="1" x14ac:dyDescent="0.25">
      <c r="A6" s="1227" t="s">
        <v>459</v>
      </c>
      <c r="B6" s="1228" t="s">
        <v>460</v>
      </c>
      <c r="C6" s="1230" t="s">
        <v>461</v>
      </c>
      <c r="D6" s="4" t="s">
        <v>22</v>
      </c>
      <c r="E6" s="962" t="s">
        <v>34</v>
      </c>
      <c r="F6" s="1026" t="s">
        <v>34</v>
      </c>
      <c r="G6" s="1028"/>
      <c r="I6" s="830" t="s">
        <v>339</v>
      </c>
      <c r="J6" s="816" t="s">
        <v>335</v>
      </c>
      <c r="K6" s="816" t="s">
        <v>38</v>
      </c>
      <c r="L6" s="841" t="s">
        <v>41</v>
      </c>
      <c r="N6" s="907">
        <f>MIN(J23:J24,K24)</f>
        <v>0</v>
      </c>
      <c r="O6" s="907">
        <f>MAX(J23:J24,K24)</f>
        <v>0</v>
      </c>
      <c r="P6" s="907">
        <f>AVERAGE(J23:J24,K24)</f>
        <v>0</v>
      </c>
      <c r="Q6" s="907">
        <f>MEDIAN(J23:J24,K24)</f>
        <v>0</v>
      </c>
    </row>
    <row r="7" spans="1:17" x14ac:dyDescent="0.2">
      <c r="A7" s="1221"/>
      <c r="B7" s="1229"/>
      <c r="C7" s="1231"/>
      <c r="D7" s="5" t="s">
        <v>0</v>
      </c>
      <c r="E7" s="685" t="s">
        <v>34</v>
      </c>
      <c r="F7" s="1021"/>
      <c r="G7" s="1022"/>
      <c r="I7" s="831" t="s">
        <v>335</v>
      </c>
      <c r="J7" s="820">
        <v>0</v>
      </c>
      <c r="K7" s="820"/>
      <c r="L7" s="821"/>
      <c r="N7" s="907">
        <f>MIN(J28:J29,K29)</f>
        <v>0</v>
      </c>
      <c r="O7" s="907">
        <f>MAX(J28:J29,K29)</f>
        <v>0.4</v>
      </c>
      <c r="P7" s="907">
        <f>AVERAGE(J28:J29,K29)</f>
        <v>0.26666666666666666</v>
      </c>
      <c r="Q7" s="907">
        <f>MEDIAN(J28:J29,K29)</f>
        <v>0.4</v>
      </c>
    </row>
    <row r="8" spans="1:17" x14ac:dyDescent="0.2">
      <c r="A8" s="1221"/>
      <c r="B8" s="1229"/>
      <c r="C8" s="1231"/>
      <c r="D8" s="5" t="s">
        <v>1</v>
      </c>
      <c r="E8" s="918" t="s">
        <v>34</v>
      </c>
      <c r="F8" s="1021"/>
      <c r="G8" s="1022"/>
      <c r="I8" s="832" t="s">
        <v>38</v>
      </c>
      <c r="J8" s="822">
        <f>E60/10</f>
        <v>0</v>
      </c>
      <c r="K8" s="823">
        <v>0</v>
      </c>
      <c r="L8" s="824"/>
      <c r="N8" s="907">
        <f>MIN(J33:J34,K34)</f>
        <v>0</v>
      </c>
      <c r="O8" s="907">
        <f>MAX(J33:J34,K34)</f>
        <v>0</v>
      </c>
      <c r="P8" s="907">
        <f>AVERAGE(J33:J34,K34)</f>
        <v>0</v>
      </c>
      <c r="Q8" s="907">
        <f>MEDIAN(J33:J34,K34)</f>
        <v>0</v>
      </c>
    </row>
    <row r="9" spans="1:17" ht="17" thickBot="1" x14ac:dyDescent="0.25">
      <c r="A9" s="1221"/>
      <c r="B9" s="1229"/>
      <c r="C9" s="1231"/>
      <c r="D9" s="5" t="s">
        <v>2</v>
      </c>
      <c r="E9" s="918"/>
      <c r="F9" s="944"/>
      <c r="G9" s="943"/>
      <c r="H9" s="11"/>
      <c r="I9" s="834" t="s">
        <v>41</v>
      </c>
      <c r="J9" s="827">
        <f>F60/10</f>
        <v>0</v>
      </c>
      <c r="K9" s="827">
        <f>G69/10</f>
        <v>0</v>
      </c>
      <c r="L9" s="842">
        <v>0</v>
      </c>
    </row>
    <row r="10" spans="1:17" ht="17" thickBot="1" x14ac:dyDescent="0.25">
      <c r="A10" s="1221"/>
      <c r="B10" s="1229"/>
      <c r="C10" s="1232"/>
      <c r="D10" s="5" t="s">
        <v>462</v>
      </c>
      <c r="E10" s="918"/>
      <c r="F10" s="944"/>
      <c r="G10" s="943"/>
      <c r="H10" s="11"/>
      <c r="I10" s="869"/>
      <c r="J10" s="823"/>
      <c r="K10" s="823"/>
      <c r="L10" s="823"/>
    </row>
    <row r="11" spans="1:17" ht="17" thickBot="1" x14ac:dyDescent="0.25">
      <c r="A11" s="1221"/>
      <c r="B11" s="1229"/>
      <c r="C11" s="1233" t="s">
        <v>463</v>
      </c>
      <c r="D11" s="5" t="s">
        <v>3</v>
      </c>
      <c r="E11" s="1036" t="s">
        <v>34</v>
      </c>
      <c r="F11" s="1021" t="s">
        <v>34</v>
      </c>
      <c r="G11" s="1022"/>
      <c r="H11" s="11"/>
      <c r="I11" s="830" t="s">
        <v>337</v>
      </c>
      <c r="J11" s="816" t="s">
        <v>335</v>
      </c>
      <c r="K11" s="816" t="s">
        <v>38</v>
      </c>
      <c r="L11" s="841" t="s">
        <v>41</v>
      </c>
    </row>
    <row r="12" spans="1:17" x14ac:dyDescent="0.2">
      <c r="A12" s="1221"/>
      <c r="B12" s="1229"/>
      <c r="C12" s="1231"/>
      <c r="D12" s="964" t="s">
        <v>4</v>
      </c>
      <c r="E12" s="1036"/>
      <c r="F12" s="1021"/>
      <c r="G12" s="1022"/>
      <c r="H12" s="11"/>
      <c r="I12" s="831" t="s">
        <v>335</v>
      </c>
      <c r="J12" s="820">
        <v>0</v>
      </c>
      <c r="K12" s="820"/>
      <c r="L12" s="821"/>
    </row>
    <row r="13" spans="1:17" ht="17" thickBot="1" x14ac:dyDescent="0.25">
      <c r="A13" s="1221"/>
      <c r="B13" s="1229"/>
      <c r="C13" s="1231"/>
      <c r="D13" s="965" t="s">
        <v>123</v>
      </c>
      <c r="E13" s="1037"/>
      <c r="F13" s="1023"/>
      <c r="G13" s="1025"/>
      <c r="I13" s="832" t="s">
        <v>38</v>
      </c>
      <c r="J13" s="822">
        <f>E61/13</f>
        <v>0.15384615384615385</v>
      </c>
      <c r="K13" s="823">
        <v>0</v>
      </c>
      <c r="L13" s="824"/>
    </row>
    <row r="14" spans="1:17" ht="17" thickBot="1" x14ac:dyDescent="0.25">
      <c r="A14" s="1221"/>
      <c r="B14" s="1228" t="s">
        <v>464</v>
      </c>
      <c r="C14" s="1235" t="s">
        <v>465</v>
      </c>
      <c r="D14" s="1236"/>
      <c r="E14" s="922"/>
      <c r="F14" s="951"/>
      <c r="G14" s="942"/>
      <c r="I14" s="834" t="s">
        <v>41</v>
      </c>
      <c r="J14" s="827">
        <f>F61/13</f>
        <v>0.15384615384615385</v>
      </c>
      <c r="K14" s="827">
        <f>G61/13</f>
        <v>0.15384615384615385</v>
      </c>
      <c r="L14" s="842">
        <v>0</v>
      </c>
    </row>
    <row r="15" spans="1:17" ht="17" thickBot="1" x14ac:dyDescent="0.25">
      <c r="A15" s="1222"/>
      <c r="B15" s="1234"/>
      <c r="C15" s="1237" t="s">
        <v>466</v>
      </c>
      <c r="D15" s="1238"/>
      <c r="E15" s="966"/>
      <c r="F15" s="967"/>
      <c r="G15" s="968"/>
      <c r="I15" s="869"/>
      <c r="J15" s="823"/>
      <c r="K15" s="823"/>
      <c r="L15" s="823"/>
    </row>
    <row r="16" spans="1:17" ht="17" thickBot="1" x14ac:dyDescent="0.25">
      <c r="A16" s="1227" t="s">
        <v>5</v>
      </c>
      <c r="B16" s="1228" t="s">
        <v>5</v>
      </c>
      <c r="C16" s="1243" t="s">
        <v>6</v>
      </c>
      <c r="D16" s="1244"/>
      <c r="E16" s="1035" t="s">
        <v>34</v>
      </c>
      <c r="F16" s="1026" t="s">
        <v>34</v>
      </c>
      <c r="G16" s="1028"/>
      <c r="I16" s="830" t="s">
        <v>336</v>
      </c>
      <c r="J16" s="816" t="s">
        <v>335</v>
      </c>
      <c r="K16" s="816" t="s">
        <v>38</v>
      </c>
      <c r="L16" s="841" t="s">
        <v>41</v>
      </c>
    </row>
    <row r="17" spans="1:12" x14ac:dyDescent="0.2">
      <c r="A17" s="1221"/>
      <c r="B17" s="1229"/>
      <c r="C17" s="1239" t="s">
        <v>7</v>
      </c>
      <c r="D17" s="1240"/>
      <c r="E17" s="1036"/>
      <c r="F17" s="1021"/>
      <c r="G17" s="1022"/>
      <c r="I17" s="831" t="s">
        <v>335</v>
      </c>
      <c r="J17" s="820">
        <v>0</v>
      </c>
      <c r="K17" s="820"/>
      <c r="L17" s="821"/>
    </row>
    <row r="18" spans="1:12" x14ac:dyDescent="0.2">
      <c r="A18" s="1221"/>
      <c r="B18" s="1229"/>
      <c r="C18" s="1239" t="s">
        <v>16</v>
      </c>
      <c r="D18" s="1240"/>
      <c r="E18" s="1036"/>
      <c r="F18" s="1021"/>
      <c r="G18" s="1022"/>
      <c r="I18" s="832" t="s">
        <v>38</v>
      </c>
      <c r="J18" s="822">
        <f>E62/5</f>
        <v>0.6</v>
      </c>
      <c r="K18" s="823">
        <v>0</v>
      </c>
      <c r="L18" s="824"/>
    </row>
    <row r="19" spans="1:12" ht="17" thickBot="1" x14ac:dyDescent="0.25">
      <c r="A19" s="1221"/>
      <c r="B19" s="1229"/>
      <c r="C19" s="1239" t="s">
        <v>26</v>
      </c>
      <c r="D19" s="1240"/>
      <c r="E19" s="1036"/>
      <c r="F19" s="1021"/>
      <c r="G19" s="1022"/>
      <c r="I19" s="834" t="s">
        <v>41</v>
      </c>
      <c r="J19" s="827">
        <f>F62/5</f>
        <v>0.6</v>
      </c>
      <c r="K19" s="827">
        <f>G63/5</f>
        <v>0</v>
      </c>
      <c r="L19" s="842">
        <v>0</v>
      </c>
    </row>
    <row r="20" spans="1:12" ht="17" thickBot="1" x14ac:dyDescent="0.25">
      <c r="A20" s="1221"/>
      <c r="B20" s="1229"/>
      <c r="C20" s="1239" t="s">
        <v>316</v>
      </c>
      <c r="D20" s="1241"/>
      <c r="E20" s="685"/>
      <c r="F20" s="944"/>
      <c r="G20" s="943"/>
      <c r="I20" s="869"/>
      <c r="J20" s="823"/>
      <c r="K20" s="823"/>
      <c r="L20" s="823"/>
    </row>
    <row r="21" spans="1:12" ht="17" thickBot="1" x14ac:dyDescent="0.25">
      <c r="A21" s="1221"/>
      <c r="B21" s="1229"/>
      <c r="C21" s="1239" t="s">
        <v>17</v>
      </c>
      <c r="D21" s="1240"/>
      <c r="E21" s="1036" t="s">
        <v>34</v>
      </c>
      <c r="F21" s="1021" t="s">
        <v>34</v>
      </c>
      <c r="G21" s="1022"/>
      <c r="I21" s="835" t="s">
        <v>334</v>
      </c>
      <c r="J21" s="816" t="s">
        <v>335</v>
      </c>
      <c r="K21" s="816" t="s">
        <v>38</v>
      </c>
      <c r="L21" s="841" t="s">
        <v>41</v>
      </c>
    </row>
    <row r="22" spans="1:12" x14ac:dyDescent="0.2">
      <c r="A22" s="1221"/>
      <c r="B22" s="1229"/>
      <c r="C22" s="1239" t="s">
        <v>253</v>
      </c>
      <c r="D22" s="1240"/>
      <c r="E22" s="1036"/>
      <c r="F22" s="1021"/>
      <c r="G22" s="1022"/>
      <c r="I22" s="831" t="s">
        <v>335</v>
      </c>
      <c r="J22" s="820">
        <v>0</v>
      </c>
      <c r="K22" s="820"/>
      <c r="L22" s="821"/>
    </row>
    <row r="23" spans="1:12" x14ac:dyDescent="0.2">
      <c r="A23" s="1221"/>
      <c r="B23" s="1229"/>
      <c r="C23" s="1245" t="s">
        <v>254</v>
      </c>
      <c r="D23" s="1246"/>
      <c r="E23" s="1036"/>
      <c r="F23" s="1021"/>
      <c r="G23" s="1022"/>
      <c r="H23" s="2"/>
      <c r="I23" s="832" t="s">
        <v>38</v>
      </c>
      <c r="J23" s="823">
        <f>E42/2</f>
        <v>0</v>
      </c>
      <c r="K23" s="823">
        <v>0</v>
      </c>
      <c r="L23" s="824"/>
    </row>
    <row r="24" spans="1:12" ht="17" thickBot="1" x14ac:dyDescent="0.25">
      <c r="A24" s="1221"/>
      <c r="B24" s="1229"/>
      <c r="C24" s="1239" t="s">
        <v>467</v>
      </c>
      <c r="D24" s="1240"/>
      <c r="E24" s="918"/>
      <c r="F24" s="944"/>
      <c r="G24" s="943"/>
      <c r="H24" s="2"/>
      <c r="I24" s="834" t="s">
        <v>41</v>
      </c>
      <c r="J24" s="827">
        <f>F42/2</f>
        <v>0</v>
      </c>
      <c r="K24" s="827">
        <f>G42/2</f>
        <v>0</v>
      </c>
      <c r="L24" s="842">
        <v>0</v>
      </c>
    </row>
    <row r="25" spans="1:12" ht="17" thickBot="1" x14ac:dyDescent="0.25">
      <c r="A25" s="1221"/>
      <c r="B25" s="1229"/>
      <c r="C25" s="1239" t="s">
        <v>468</v>
      </c>
      <c r="D25" s="1240"/>
      <c r="E25" s="918"/>
      <c r="F25" s="944"/>
      <c r="G25" s="943"/>
      <c r="H25" s="2"/>
      <c r="I25" s="869"/>
      <c r="J25" s="823"/>
      <c r="K25" s="823"/>
      <c r="L25" s="823"/>
    </row>
    <row r="26" spans="1:12" ht="17" thickBot="1" x14ac:dyDescent="0.25">
      <c r="A26" s="1221"/>
      <c r="B26" s="1229"/>
      <c r="C26" s="1239" t="s">
        <v>98</v>
      </c>
      <c r="D26" s="1240"/>
      <c r="E26" s="1036" t="s">
        <v>34</v>
      </c>
      <c r="F26" s="1021" t="s">
        <v>34</v>
      </c>
      <c r="G26" s="1022"/>
      <c r="I26" s="830" t="s">
        <v>338</v>
      </c>
      <c r="J26" s="816" t="s">
        <v>335</v>
      </c>
      <c r="K26" s="816" t="s">
        <v>38</v>
      </c>
      <c r="L26" s="841" t="s">
        <v>41</v>
      </c>
    </row>
    <row r="27" spans="1:12" x14ac:dyDescent="0.2">
      <c r="A27" s="1221"/>
      <c r="B27" s="1229"/>
      <c r="C27" s="1239" t="s">
        <v>99</v>
      </c>
      <c r="D27" s="1240"/>
      <c r="E27" s="1036"/>
      <c r="F27" s="1021"/>
      <c r="G27" s="1022"/>
      <c r="H27" s="3"/>
      <c r="I27" s="831" t="s">
        <v>335</v>
      </c>
      <c r="J27" s="820">
        <v>0</v>
      </c>
      <c r="K27" s="820"/>
      <c r="L27" s="821"/>
    </row>
    <row r="28" spans="1:12" ht="17" thickBot="1" x14ac:dyDescent="0.25">
      <c r="A28" s="1221"/>
      <c r="B28" s="1234"/>
      <c r="C28" s="1247" t="s">
        <v>23</v>
      </c>
      <c r="D28" s="1226"/>
      <c r="E28" s="918"/>
      <c r="F28" s="956"/>
      <c r="G28" s="958"/>
      <c r="I28" s="832" t="s">
        <v>38</v>
      </c>
      <c r="J28" s="822">
        <f>E64/5</f>
        <v>0</v>
      </c>
      <c r="K28" s="823">
        <v>0</v>
      </c>
      <c r="L28" s="824"/>
    </row>
    <row r="29" spans="1:12" ht="17" thickBot="1" x14ac:dyDescent="0.25">
      <c r="A29" s="1221"/>
      <c r="B29" s="1228" t="s">
        <v>469</v>
      </c>
      <c r="C29" s="1243" t="s">
        <v>10</v>
      </c>
      <c r="D29" s="1244"/>
      <c r="E29" s="922"/>
      <c r="F29" s="951"/>
      <c r="G29" s="942"/>
      <c r="I29" s="834" t="s">
        <v>41</v>
      </c>
      <c r="J29" s="827">
        <f>F64/5</f>
        <v>0.4</v>
      </c>
      <c r="K29" s="827">
        <f>G64/5</f>
        <v>0.4</v>
      </c>
      <c r="L29" s="842">
        <v>0</v>
      </c>
    </row>
    <row r="30" spans="1:12" ht="17" thickBot="1" x14ac:dyDescent="0.25">
      <c r="A30" s="1221"/>
      <c r="B30" s="1229"/>
      <c r="C30" s="1245" t="s">
        <v>11</v>
      </c>
      <c r="D30" s="1246"/>
      <c r="E30" s="918"/>
      <c r="F30" s="944"/>
      <c r="G30" s="943"/>
      <c r="I30" s="55"/>
      <c r="J30" s="823"/>
      <c r="K30" s="823"/>
      <c r="L30" s="823"/>
    </row>
    <row r="31" spans="1:12" ht="17" thickBot="1" x14ac:dyDescent="0.25">
      <c r="A31" s="1242"/>
      <c r="B31" s="1234"/>
      <c r="C31" s="1247" t="s">
        <v>18</v>
      </c>
      <c r="D31" s="1226"/>
      <c r="E31" s="923"/>
      <c r="F31" s="956"/>
      <c r="G31" s="958"/>
      <c r="I31" s="835" t="s">
        <v>342</v>
      </c>
      <c r="J31" s="816" t="s">
        <v>335</v>
      </c>
      <c r="K31" s="816" t="s">
        <v>38</v>
      </c>
      <c r="L31" s="841" t="s">
        <v>41</v>
      </c>
    </row>
    <row r="32" spans="1:12" x14ac:dyDescent="0.2">
      <c r="A32" s="1248" t="s">
        <v>24</v>
      </c>
      <c r="B32" s="1223" t="s">
        <v>100</v>
      </c>
      <c r="C32" s="1224"/>
      <c r="D32" s="1224"/>
      <c r="E32" s="922"/>
      <c r="F32" s="951"/>
      <c r="G32" s="942"/>
      <c r="I32" s="831" t="s">
        <v>335</v>
      </c>
      <c r="J32" s="820">
        <v>0</v>
      </c>
      <c r="K32" s="820"/>
      <c r="L32" s="821"/>
    </row>
    <row r="33" spans="1:12" x14ac:dyDescent="0.2">
      <c r="A33" s="1249"/>
      <c r="B33" s="1251" t="s">
        <v>27</v>
      </c>
      <c r="C33" s="1246"/>
      <c r="D33" s="1246"/>
      <c r="E33" s="918" t="s">
        <v>32</v>
      </c>
      <c r="F33" s="944" t="s">
        <v>32</v>
      </c>
      <c r="G33" s="943" t="s">
        <v>32</v>
      </c>
      <c r="I33" s="832" t="s">
        <v>38</v>
      </c>
      <c r="J33" s="823">
        <f>E65/4</f>
        <v>0</v>
      </c>
      <c r="K33" s="823">
        <v>0</v>
      </c>
      <c r="L33" s="824"/>
    </row>
    <row r="34" spans="1:12" ht="17" thickBot="1" x14ac:dyDescent="0.25">
      <c r="A34" s="1249"/>
      <c r="B34" s="1252" t="s">
        <v>101</v>
      </c>
      <c r="C34" s="1253"/>
      <c r="D34" s="1253"/>
      <c r="E34" s="923" t="s">
        <v>32</v>
      </c>
      <c r="F34" s="944" t="s">
        <v>32</v>
      </c>
      <c r="G34" s="943" t="s">
        <v>32</v>
      </c>
      <c r="I34" s="834" t="s">
        <v>41</v>
      </c>
      <c r="J34" s="827">
        <f>F65/4</f>
        <v>0</v>
      </c>
      <c r="K34" s="827">
        <f>G65/4</f>
        <v>0</v>
      </c>
      <c r="L34" s="842">
        <v>0</v>
      </c>
    </row>
    <row r="35" spans="1:12" ht="17" thickBot="1" x14ac:dyDescent="0.25">
      <c r="A35" s="1249"/>
      <c r="B35" s="1219" t="s">
        <v>12</v>
      </c>
      <c r="C35" s="1220"/>
      <c r="D35" s="1220"/>
      <c r="E35" s="922" t="s">
        <v>32</v>
      </c>
      <c r="F35" s="935" t="s">
        <v>32</v>
      </c>
      <c r="G35" s="946" t="s">
        <v>32</v>
      </c>
      <c r="I35" s="68"/>
      <c r="J35" s="931"/>
      <c r="K35" s="931"/>
      <c r="L35" s="931"/>
    </row>
    <row r="36" spans="1:12" ht="17" thickBot="1" x14ac:dyDescent="0.25">
      <c r="A36" s="1250"/>
      <c r="B36" s="1219" t="s">
        <v>25</v>
      </c>
      <c r="C36" s="1220"/>
      <c r="D36" s="1220"/>
      <c r="E36" s="243" t="s">
        <v>34</v>
      </c>
      <c r="F36" s="1078" t="s">
        <v>34</v>
      </c>
      <c r="G36" s="1106"/>
      <c r="I36" s="55"/>
      <c r="J36" s="839"/>
      <c r="K36" s="839"/>
      <c r="L36" s="839"/>
    </row>
    <row r="37" spans="1:12" x14ac:dyDescent="0.2">
      <c r="A37" s="1254" t="s">
        <v>452</v>
      </c>
      <c r="B37" s="1257" t="s">
        <v>470</v>
      </c>
      <c r="C37" s="1236"/>
      <c r="D37" s="1236"/>
      <c r="E37" s="918"/>
      <c r="F37" s="937"/>
      <c r="G37" s="940"/>
      <c r="H37" s="22"/>
    </row>
    <row r="38" spans="1:12" x14ac:dyDescent="0.2">
      <c r="A38" s="1255"/>
      <c r="B38" s="1255" t="s">
        <v>14</v>
      </c>
      <c r="C38" s="1258"/>
      <c r="D38" s="1258"/>
      <c r="E38" s="1036" t="s">
        <v>34</v>
      </c>
      <c r="F38" s="1046" t="s">
        <v>34</v>
      </c>
      <c r="G38" s="1047"/>
      <c r="H38" s="22"/>
    </row>
    <row r="39" spans="1:12" x14ac:dyDescent="0.2">
      <c r="A39" s="1255"/>
      <c r="B39" s="1255" t="s">
        <v>15</v>
      </c>
      <c r="C39" s="1258"/>
      <c r="D39" s="1258"/>
      <c r="E39" s="1036"/>
      <c r="F39" s="1046"/>
      <c r="G39" s="1047"/>
      <c r="H39" s="22"/>
    </row>
    <row r="40" spans="1:12" x14ac:dyDescent="0.2">
      <c r="A40" s="1255"/>
      <c r="B40" s="1255" t="s">
        <v>471</v>
      </c>
      <c r="C40" s="1258"/>
      <c r="D40" s="1258"/>
      <c r="E40" s="918"/>
      <c r="F40" s="938"/>
      <c r="G40" s="933"/>
      <c r="H40" s="22"/>
    </row>
    <row r="41" spans="1:12" x14ac:dyDescent="0.2">
      <c r="A41" s="1255"/>
      <c r="B41" s="1255" t="s">
        <v>472</v>
      </c>
      <c r="C41" s="1258"/>
      <c r="D41" s="1258"/>
      <c r="E41" s="918"/>
      <c r="F41" s="938"/>
      <c r="G41" s="933"/>
      <c r="H41" s="22"/>
    </row>
    <row r="42" spans="1:12" x14ac:dyDescent="0.2">
      <c r="A42" s="1255"/>
      <c r="B42" s="1255" t="s">
        <v>473</v>
      </c>
      <c r="C42" s="1258"/>
      <c r="D42" s="1258"/>
      <c r="E42" s="918"/>
      <c r="F42" s="938"/>
      <c r="G42" s="933"/>
      <c r="H42" s="22"/>
    </row>
    <row r="43" spans="1:12" x14ac:dyDescent="0.2">
      <c r="A43" s="1255"/>
      <c r="B43" s="1255" t="s">
        <v>474</v>
      </c>
      <c r="C43" s="1258"/>
      <c r="D43" s="1258"/>
      <c r="E43" s="918"/>
      <c r="F43" s="938"/>
      <c r="G43" s="933"/>
      <c r="H43" s="22"/>
    </row>
    <row r="44" spans="1:12" ht="17" thickBot="1" x14ac:dyDescent="0.25">
      <c r="A44" s="1256"/>
      <c r="B44" s="1256" t="s">
        <v>475</v>
      </c>
      <c r="C44" s="1259"/>
      <c r="D44" s="1259"/>
      <c r="E44" s="918"/>
      <c r="F44" s="939"/>
      <c r="G44" s="934"/>
      <c r="H44" s="22"/>
    </row>
    <row r="45" spans="1:12" x14ac:dyDescent="0.2">
      <c r="A45" s="1260" t="s">
        <v>8</v>
      </c>
      <c r="B45" s="1261" t="s">
        <v>476</v>
      </c>
      <c r="C45" s="1262"/>
      <c r="D45" s="735" t="s">
        <v>9</v>
      </c>
      <c r="E45" s="925" t="s">
        <v>34</v>
      </c>
      <c r="F45" s="937" t="s">
        <v>32</v>
      </c>
      <c r="G45" s="940" t="s">
        <v>32</v>
      </c>
      <c r="H45" s="22"/>
    </row>
    <row r="46" spans="1:12" x14ac:dyDescent="0.2">
      <c r="A46" s="1221"/>
      <c r="B46" s="1263"/>
      <c r="C46" s="1264"/>
      <c r="D46" s="731" t="s">
        <v>19</v>
      </c>
      <c r="E46" s="918" t="s">
        <v>34</v>
      </c>
      <c r="F46" s="938" t="s">
        <v>32</v>
      </c>
      <c r="G46" s="933" t="s">
        <v>32</v>
      </c>
      <c r="H46" s="37"/>
    </row>
    <row r="47" spans="1:12" x14ac:dyDescent="0.2">
      <c r="A47" s="1221"/>
      <c r="B47" s="1265"/>
      <c r="C47" s="1266"/>
      <c r="D47" s="961" t="s">
        <v>477</v>
      </c>
      <c r="E47" s="918"/>
      <c r="F47" s="944"/>
      <c r="G47" s="943"/>
      <c r="H47" s="353"/>
    </row>
    <row r="48" spans="1:12" x14ac:dyDescent="0.2">
      <c r="A48" s="1221"/>
      <c r="B48" s="1267" t="s">
        <v>478</v>
      </c>
      <c r="C48" s="1268"/>
      <c r="D48" s="47" t="s">
        <v>20</v>
      </c>
      <c r="E48" s="1036" t="s">
        <v>34</v>
      </c>
      <c r="F48" s="1021" t="s">
        <v>34</v>
      </c>
      <c r="G48" s="1022"/>
      <c r="H48" s="37"/>
    </row>
    <row r="49" spans="1:8" x14ac:dyDescent="0.2">
      <c r="A49" s="1221"/>
      <c r="B49" s="1263"/>
      <c r="C49" s="1264"/>
      <c r="D49" s="7" t="s">
        <v>21</v>
      </c>
      <c r="E49" s="1036"/>
      <c r="F49" s="1021"/>
      <c r="G49" s="1022"/>
      <c r="H49" s="37"/>
    </row>
    <row r="50" spans="1:8" ht="17" thickBot="1" x14ac:dyDescent="0.25">
      <c r="A50" s="1222"/>
      <c r="B50" s="1269"/>
      <c r="C50" s="1270"/>
      <c r="D50" s="8" t="s">
        <v>13</v>
      </c>
      <c r="E50" s="923"/>
      <c r="F50" s="956"/>
      <c r="G50" s="958"/>
      <c r="H50" s="37"/>
    </row>
    <row r="51" spans="1:8" x14ac:dyDescent="0.2">
      <c r="A51" s="1272" t="s">
        <v>479</v>
      </c>
      <c r="B51" s="1275" t="s">
        <v>480</v>
      </c>
      <c r="C51" s="1276"/>
      <c r="D51" s="1276"/>
      <c r="E51" s="925"/>
      <c r="F51" s="951"/>
      <c r="G51" s="942"/>
      <c r="H51" s="37"/>
    </row>
    <row r="52" spans="1:8" x14ac:dyDescent="0.2">
      <c r="A52" s="1273"/>
      <c r="B52" s="1277" t="s">
        <v>481</v>
      </c>
      <c r="C52" s="1278"/>
      <c r="D52" s="1278"/>
      <c r="E52" s="926"/>
      <c r="F52" s="944"/>
      <c r="G52" s="943"/>
      <c r="H52" s="37"/>
    </row>
    <row r="53" spans="1:8" x14ac:dyDescent="0.2">
      <c r="A53" s="1273"/>
      <c r="B53" s="1277" t="s">
        <v>482</v>
      </c>
      <c r="C53" s="1278"/>
      <c r="D53" s="1278"/>
      <c r="E53" s="926"/>
      <c r="F53" s="944"/>
      <c r="G53" s="943"/>
      <c r="H53" s="37"/>
    </row>
    <row r="54" spans="1:8" x14ac:dyDescent="0.2">
      <c r="A54" s="1273"/>
      <c r="B54" s="1277" t="s">
        <v>483</v>
      </c>
      <c r="C54" s="1278"/>
      <c r="D54" s="1278"/>
      <c r="E54" s="926"/>
      <c r="F54" s="944"/>
      <c r="G54" s="943"/>
      <c r="H54" s="37"/>
    </row>
    <row r="55" spans="1:8" ht="17" thickBot="1" x14ac:dyDescent="0.25">
      <c r="A55" s="1274"/>
      <c r="B55" s="1279" t="s">
        <v>484</v>
      </c>
      <c r="C55" s="1280"/>
      <c r="D55" s="1280"/>
      <c r="E55" s="969"/>
      <c r="F55" s="956"/>
      <c r="G55" s="958"/>
    </row>
    <row r="56" spans="1:8" ht="21" thickTop="1" thickBot="1" x14ac:dyDescent="0.25">
      <c r="E56" s="949" t="s">
        <v>527</v>
      </c>
      <c r="F56" s="1135" t="s">
        <v>528</v>
      </c>
      <c r="G56" s="1136"/>
    </row>
    <row r="59" spans="1:8" x14ac:dyDescent="0.2">
      <c r="D59" s="804" t="s">
        <v>215</v>
      </c>
      <c r="E59" s="811">
        <v>5</v>
      </c>
      <c r="F59" s="815">
        <v>7</v>
      </c>
      <c r="G59" s="815">
        <v>7</v>
      </c>
    </row>
    <row r="60" spans="1:8" x14ac:dyDescent="0.2">
      <c r="D60" s="804" t="s">
        <v>357</v>
      </c>
      <c r="E60" s="811">
        <v>0</v>
      </c>
      <c r="F60" s="815">
        <v>0</v>
      </c>
      <c r="G60" s="815">
        <v>0</v>
      </c>
    </row>
    <row r="61" spans="1:8" x14ac:dyDescent="0.2">
      <c r="D61" s="804" t="s">
        <v>5</v>
      </c>
      <c r="E61" s="811">
        <v>2</v>
      </c>
      <c r="F61" s="815">
        <v>2</v>
      </c>
      <c r="G61" s="815">
        <v>2</v>
      </c>
    </row>
    <row r="62" spans="1:8" x14ac:dyDescent="0.2">
      <c r="D62" s="804" t="s">
        <v>24</v>
      </c>
      <c r="E62" s="811">
        <v>3</v>
      </c>
      <c r="F62" s="815">
        <v>3</v>
      </c>
      <c r="G62" s="815">
        <v>3</v>
      </c>
    </row>
    <row r="63" spans="1:8" x14ac:dyDescent="0.2">
      <c r="D63" s="804" t="s">
        <v>14</v>
      </c>
      <c r="E63" s="811">
        <v>0</v>
      </c>
      <c r="F63" s="815">
        <v>0</v>
      </c>
      <c r="G63" s="815">
        <v>0</v>
      </c>
    </row>
    <row r="64" spans="1:8" x14ac:dyDescent="0.2">
      <c r="D64" s="804" t="s">
        <v>8</v>
      </c>
      <c r="E64" s="811">
        <v>0</v>
      </c>
      <c r="F64" s="815">
        <v>2</v>
      </c>
      <c r="G64" s="815">
        <v>2</v>
      </c>
    </row>
    <row r="65" spans="4:7" x14ac:dyDescent="0.2">
      <c r="D65" s="961" t="s">
        <v>451</v>
      </c>
      <c r="E65" s="37">
        <v>0</v>
      </c>
      <c r="F65" s="37">
        <v>0</v>
      </c>
      <c r="G65" s="37">
        <v>0</v>
      </c>
    </row>
  </sheetData>
  <mergeCells count="71">
    <mergeCell ref="B44:D44"/>
    <mergeCell ref="A45:A50"/>
    <mergeCell ref="B45:C47"/>
    <mergeCell ref="B48:C50"/>
    <mergeCell ref="F56:G56"/>
    <mergeCell ref="E48:E49"/>
    <mergeCell ref="F48:G49"/>
    <mergeCell ref="A51:A55"/>
    <mergeCell ref="B51:D51"/>
    <mergeCell ref="B52:D52"/>
    <mergeCell ref="B53:D53"/>
    <mergeCell ref="B54:D54"/>
    <mergeCell ref="B55:D55"/>
    <mergeCell ref="F36:G36"/>
    <mergeCell ref="A37:A44"/>
    <mergeCell ref="B37:D37"/>
    <mergeCell ref="B38:D38"/>
    <mergeCell ref="E38:E39"/>
    <mergeCell ref="F38:G39"/>
    <mergeCell ref="B39:D39"/>
    <mergeCell ref="B40:D40"/>
    <mergeCell ref="B41:D41"/>
    <mergeCell ref="A32:A36"/>
    <mergeCell ref="B32:D32"/>
    <mergeCell ref="B33:D33"/>
    <mergeCell ref="B34:D34"/>
    <mergeCell ref="B35:D35"/>
    <mergeCell ref="B42:D42"/>
    <mergeCell ref="B43:D43"/>
    <mergeCell ref="B29:B31"/>
    <mergeCell ref="C29:D29"/>
    <mergeCell ref="C30:D30"/>
    <mergeCell ref="C31:D31"/>
    <mergeCell ref="B36:D36"/>
    <mergeCell ref="C26:D26"/>
    <mergeCell ref="E26:E27"/>
    <mergeCell ref="F26:G27"/>
    <mergeCell ref="C27:D27"/>
    <mergeCell ref="C28:D28"/>
    <mergeCell ref="A16:A31"/>
    <mergeCell ref="B16:B28"/>
    <mergeCell ref="C16:D16"/>
    <mergeCell ref="E16:E19"/>
    <mergeCell ref="F16:G19"/>
    <mergeCell ref="C17:D17"/>
    <mergeCell ref="C18:D18"/>
    <mergeCell ref="C19:D19"/>
    <mergeCell ref="C20:D20"/>
    <mergeCell ref="C21:D21"/>
    <mergeCell ref="E21:E23"/>
    <mergeCell ref="F21:G23"/>
    <mergeCell ref="C22:D22"/>
    <mergeCell ref="C23:D23"/>
    <mergeCell ref="C24:D24"/>
    <mergeCell ref="C25:D25"/>
    <mergeCell ref="A6:A15"/>
    <mergeCell ref="B6:B13"/>
    <mergeCell ref="C6:C10"/>
    <mergeCell ref="F6:G8"/>
    <mergeCell ref="C11:C13"/>
    <mergeCell ref="E11:E13"/>
    <mergeCell ref="F11:G13"/>
    <mergeCell ref="B14:B15"/>
    <mergeCell ref="C14:D14"/>
    <mergeCell ref="C15:D15"/>
    <mergeCell ref="F1:G1"/>
    <mergeCell ref="A3:D3"/>
    <mergeCell ref="A4:A5"/>
    <mergeCell ref="B4:D4"/>
    <mergeCell ref="F4:G4"/>
    <mergeCell ref="B5:D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159A-4DB0-1744-8CE2-7B741DB42AFD}">
  <dimension ref="A1:AM68"/>
  <sheetViews>
    <sheetView tabSelected="1" topLeftCell="T1" workbookViewId="0">
      <selection activeCell="AJ11" sqref="AJ11"/>
    </sheetView>
  </sheetViews>
  <sheetFormatPr baseColWidth="10" defaultRowHeight="16" x14ac:dyDescent="0.2"/>
  <cols>
    <col min="1" max="1" width="17.33203125" bestFit="1" customWidth="1"/>
    <col min="2" max="2" width="17.1640625" bestFit="1" customWidth="1"/>
    <col min="3" max="3" width="6" bestFit="1" customWidth="1"/>
    <col min="4" max="4" width="31" customWidth="1"/>
    <col min="5" max="5" width="12" style="22" bestFit="1" customWidth="1"/>
    <col min="6" max="6" width="12" style="1" bestFit="1" customWidth="1"/>
    <col min="7" max="7" width="10" style="1" bestFit="1" customWidth="1"/>
    <col min="8" max="8" width="12" style="1" bestFit="1" customWidth="1"/>
    <col min="9" max="9" width="8.1640625" style="1" bestFit="1" customWidth="1"/>
    <col min="10" max="10" width="10" style="1" bestFit="1" customWidth="1"/>
    <col min="11" max="11" width="12.33203125" style="1" bestFit="1" customWidth="1"/>
    <col min="12" max="13" width="8.5" style="1" bestFit="1" customWidth="1"/>
    <col min="14" max="14" width="10" style="1" bestFit="1" customWidth="1"/>
    <col min="15" max="15" width="12.33203125" style="1" bestFit="1" customWidth="1"/>
    <col min="16" max="17" width="8.5" style="1" bestFit="1" customWidth="1"/>
    <col min="18" max="19" width="10" style="1" bestFit="1" customWidth="1"/>
    <col min="20" max="20" width="12" style="1" bestFit="1" customWidth="1"/>
    <col min="21" max="22" width="8.5" style="1" bestFit="1" customWidth="1"/>
    <col min="23" max="23" width="10" style="1" bestFit="1" customWidth="1"/>
    <col min="24" max="25" width="8.83203125" style="1" bestFit="1" customWidth="1"/>
    <col min="26" max="26" width="8.5" customWidth="1"/>
    <col min="27" max="27" width="5.33203125" style="22" bestFit="1" customWidth="1"/>
    <col min="28" max="29" width="5.1640625" bestFit="1" customWidth="1"/>
    <col min="30" max="33" width="4.6640625" bestFit="1" customWidth="1"/>
    <col min="34" max="34" width="5.1640625" bestFit="1" customWidth="1"/>
    <col min="35" max="35" width="10.1640625" bestFit="1" customWidth="1"/>
    <col min="36" max="36" width="4.6640625" bestFit="1" customWidth="1"/>
    <col min="37" max="37" width="4.83203125" bestFit="1" customWidth="1"/>
    <col min="38" max="38" width="6.33203125" bestFit="1" customWidth="1"/>
    <col min="39" max="39" width="8.33203125" bestFit="1" customWidth="1"/>
  </cols>
  <sheetData>
    <row r="1" spans="1:39" ht="21" thickTop="1" thickBot="1" x14ac:dyDescent="0.25">
      <c r="E1" s="309" t="s">
        <v>532</v>
      </c>
      <c r="F1" s="1135" t="s">
        <v>533</v>
      </c>
      <c r="G1" s="1136"/>
      <c r="H1" s="1281" t="s">
        <v>534</v>
      </c>
      <c r="I1" s="1282"/>
      <c r="J1" s="1283"/>
      <c r="K1" s="1281" t="s">
        <v>535</v>
      </c>
      <c r="L1" s="1294"/>
      <c r="M1" s="1282"/>
      <c r="N1" s="1283"/>
      <c r="O1" s="1297" t="s">
        <v>536</v>
      </c>
      <c r="P1" s="1298"/>
      <c r="Q1" s="1298"/>
      <c r="R1" s="1298"/>
      <c r="S1" s="1299"/>
      <c r="T1" s="1086" t="s">
        <v>537</v>
      </c>
      <c r="U1" s="1084"/>
      <c r="V1" s="1084"/>
      <c r="W1" s="1084"/>
      <c r="X1" s="1084"/>
      <c r="Y1" s="1087"/>
      <c r="AA1" s="830" t="s">
        <v>215</v>
      </c>
      <c r="AB1" s="816" t="s">
        <v>335</v>
      </c>
      <c r="AC1" s="816" t="s">
        <v>38</v>
      </c>
      <c r="AD1" s="816" t="s">
        <v>41</v>
      </c>
      <c r="AE1" s="816" t="s">
        <v>42</v>
      </c>
      <c r="AF1" s="816" t="s">
        <v>94</v>
      </c>
      <c r="AG1" s="816" t="s">
        <v>559</v>
      </c>
      <c r="AH1" s="841" t="s">
        <v>560</v>
      </c>
      <c r="AJ1" s="791" t="s">
        <v>443</v>
      </c>
      <c r="AK1" s="791" t="s">
        <v>442</v>
      </c>
      <c r="AL1" s="791" t="s">
        <v>444</v>
      </c>
      <c r="AM1" s="791" t="s">
        <v>445</v>
      </c>
    </row>
    <row r="2" spans="1:39" ht="18" thickTop="1" thickBot="1" x14ac:dyDescent="0.25">
      <c r="A2" t="s">
        <v>453</v>
      </c>
      <c r="E2" s="503" t="s">
        <v>538</v>
      </c>
      <c r="F2" s="503" t="s">
        <v>539</v>
      </c>
      <c r="G2" s="618" t="s">
        <v>540</v>
      </c>
      <c r="H2" s="503" t="s">
        <v>541</v>
      </c>
      <c r="I2" s="970" t="s">
        <v>542</v>
      </c>
      <c r="J2" s="618" t="s">
        <v>543</v>
      </c>
      <c r="K2" s="503" t="s">
        <v>544</v>
      </c>
      <c r="L2" s="599" t="s">
        <v>545</v>
      </c>
      <c r="M2" s="970" t="s">
        <v>546</v>
      </c>
      <c r="N2" s="618" t="s">
        <v>547</v>
      </c>
      <c r="O2" s="503" t="s">
        <v>548</v>
      </c>
      <c r="P2" s="975" t="s">
        <v>549</v>
      </c>
      <c r="Q2" s="975" t="s">
        <v>550</v>
      </c>
      <c r="R2" s="975" t="s">
        <v>551</v>
      </c>
      <c r="S2" s="976" t="s">
        <v>552</v>
      </c>
      <c r="T2" s="503" t="s">
        <v>553</v>
      </c>
      <c r="U2" s="970" t="s">
        <v>554</v>
      </c>
      <c r="V2" s="970" t="s">
        <v>555</v>
      </c>
      <c r="W2" s="970" t="s">
        <v>556</v>
      </c>
      <c r="X2" s="970" t="s">
        <v>557</v>
      </c>
      <c r="Y2" s="618" t="s">
        <v>558</v>
      </c>
      <c r="AA2" s="831" t="s">
        <v>335</v>
      </c>
      <c r="AB2" s="820">
        <v>0</v>
      </c>
      <c r="AC2" s="820"/>
      <c r="AD2" s="820"/>
      <c r="AE2" s="820"/>
      <c r="AF2" s="820"/>
      <c r="AG2" s="820"/>
      <c r="AH2" s="821"/>
      <c r="AJ2" s="907">
        <f>MIN(AB3:AB8,AC4:AC8,AD5:AD8,AE6:AE8,AF7:AF8,AG8)</f>
        <v>5.4054054054054057E-2</v>
      </c>
      <c r="AK2" s="907">
        <f>MAX(AB3:AB8,AC4:AC8,AD5:AD8,AE6:AE8,AF7:AF8,AG8)</f>
        <v>0.1891891891891892</v>
      </c>
      <c r="AL2" s="907">
        <f>AVERAGE(AB3:AB8,AC4:AC8,AD5:AD8,AE6:AE8,AF7:AF8,AG8)</f>
        <v>0.10424710424710429</v>
      </c>
      <c r="AM2" s="907">
        <f>MEDIAN(AB3:AB8,AC4:AC8,AD5:AD8,AE6:AE8,AF7:AF8,AG8)</f>
        <v>8.1081081081081086E-2</v>
      </c>
    </row>
    <row r="3" spans="1:39" ht="17" thickBot="1" x14ac:dyDescent="0.25">
      <c r="A3" s="1219" t="s">
        <v>35</v>
      </c>
      <c r="B3" s="1220"/>
      <c r="C3" s="1220"/>
      <c r="D3" s="1220"/>
      <c r="E3" s="243" t="s">
        <v>455</v>
      </c>
      <c r="F3" s="953" t="s">
        <v>455</v>
      </c>
      <c r="G3" s="955"/>
      <c r="H3" s="953" t="s">
        <v>455</v>
      </c>
      <c r="I3" s="954"/>
      <c r="J3" s="955"/>
      <c r="K3" s="953" t="s">
        <v>455</v>
      </c>
      <c r="L3" s="960"/>
      <c r="M3" s="954"/>
      <c r="N3" s="955"/>
      <c r="O3" s="977" t="s">
        <v>455</v>
      </c>
      <c r="P3" s="978"/>
      <c r="Q3" s="978"/>
      <c r="R3" s="978"/>
      <c r="S3" s="979"/>
      <c r="T3" s="953" t="s">
        <v>455</v>
      </c>
      <c r="U3" s="954"/>
      <c r="V3" s="954"/>
      <c r="W3" s="954"/>
      <c r="X3" s="954"/>
      <c r="Y3" s="955"/>
      <c r="AA3" s="832" t="s">
        <v>38</v>
      </c>
      <c r="AB3" s="822">
        <f>E59/37</f>
        <v>0.16216216216216217</v>
      </c>
      <c r="AC3" s="823">
        <v>0</v>
      </c>
      <c r="AD3" s="823"/>
      <c r="AE3" s="823"/>
      <c r="AF3" s="823"/>
      <c r="AG3" s="823"/>
      <c r="AH3" s="824"/>
      <c r="AJ3" s="907">
        <f>MIN(AB12:AB17,AC13:AC17,AD14:AD17,AE15:AE17,AF16:AF17,AG17)</f>
        <v>0</v>
      </c>
      <c r="AK3" s="907">
        <f>MAX(AB12:AB17,AC13:AC17,AD14:AD17,AE15:AE17,AF16:AF17,AG17)</f>
        <v>0</v>
      </c>
      <c r="AL3" s="907">
        <f>AVERAGE(AB12:AB17,AC13:AC17,AD14:AD17,AE15:AE17,AF16:AF17,AG17)</f>
        <v>0</v>
      </c>
      <c r="AM3" s="907">
        <f>MEDIAN(AB12:AB17,AC13:AC17,AD14:AD17,AE15:AE17,AF16:AF17,AG17)</f>
        <v>0</v>
      </c>
    </row>
    <row r="4" spans="1:39" x14ac:dyDescent="0.2">
      <c r="A4" s="1221" t="s">
        <v>456</v>
      </c>
      <c r="B4" s="1223" t="s">
        <v>457</v>
      </c>
      <c r="C4" s="1224"/>
      <c r="D4" s="1224"/>
      <c r="E4" s="925" t="s">
        <v>34</v>
      </c>
      <c r="F4" s="1044" t="s">
        <v>34</v>
      </c>
      <c r="G4" s="1045"/>
      <c r="H4" s="1044" t="s">
        <v>34</v>
      </c>
      <c r="I4" s="1053"/>
      <c r="J4" s="1045"/>
      <c r="K4" s="1044" t="s">
        <v>34</v>
      </c>
      <c r="L4" s="1053"/>
      <c r="M4" s="1053"/>
      <c r="N4" s="1045"/>
      <c r="O4" s="1303" t="s">
        <v>34</v>
      </c>
      <c r="P4" s="1304"/>
      <c r="Q4" s="1304"/>
      <c r="R4" s="1304"/>
      <c r="S4" s="980"/>
      <c r="T4" s="1080" t="s">
        <v>34</v>
      </c>
      <c r="U4" s="1300"/>
      <c r="V4" s="1300"/>
      <c r="W4" s="1300"/>
      <c r="X4" s="593"/>
      <c r="Y4" s="940"/>
      <c r="AA4" s="832" t="s">
        <v>41</v>
      </c>
      <c r="AB4" s="822">
        <f>F59/37</f>
        <v>0.1891891891891892</v>
      </c>
      <c r="AC4" s="822">
        <f>G59/37</f>
        <v>0.13513513513513514</v>
      </c>
      <c r="AD4" s="823">
        <v>0</v>
      </c>
      <c r="AE4" s="823"/>
      <c r="AF4" s="823"/>
      <c r="AG4" s="823"/>
      <c r="AH4" s="824"/>
      <c r="AJ4" s="907">
        <f>MIN(AB21:AB26,AC22:AC26,AD23:AD26,AE24:AE26,AF25:AF26,AG26)</f>
        <v>0.15384615384615385</v>
      </c>
      <c r="AK4" s="907">
        <f>MAX(AB21:AB26,AC22:AC26,AD23:AD26,AE24:AE26,AF25:AF26,AG26)</f>
        <v>0.23076923076923078</v>
      </c>
      <c r="AL4" s="907">
        <f>AVERAGE(AB21:AB26,AC22:AC26,AD23:AD26,AE24:AE26,AF25:AF26,AG26)</f>
        <v>0.16483516483516475</v>
      </c>
      <c r="AM4" s="907">
        <f>MEDIAN(AB21:AB26,AC22:AC26,AD23:AD26,AE24:AE26,AF25:AF26,AG26)</f>
        <v>0.15384615384615385</v>
      </c>
    </row>
    <row r="5" spans="1:39" ht="17" thickBot="1" x14ac:dyDescent="0.25">
      <c r="A5" s="1222"/>
      <c r="B5" s="1225" t="s">
        <v>458</v>
      </c>
      <c r="C5" s="1226"/>
      <c r="D5" s="1226"/>
      <c r="E5" s="929" t="s">
        <v>33</v>
      </c>
      <c r="F5" s="939" t="s">
        <v>33</v>
      </c>
      <c r="G5" s="598" t="s">
        <v>33</v>
      </c>
      <c r="H5" s="939" t="s">
        <v>33</v>
      </c>
      <c r="I5" s="598" t="s">
        <v>33</v>
      </c>
      <c r="J5" s="934" t="s">
        <v>33</v>
      </c>
      <c r="K5" s="939" t="s">
        <v>34</v>
      </c>
      <c r="L5" s="305" t="s">
        <v>33</v>
      </c>
      <c r="M5" s="1054" t="s">
        <v>33</v>
      </c>
      <c r="N5" s="1055"/>
      <c r="O5" s="981" t="s">
        <v>34</v>
      </c>
      <c r="P5" s="982" t="s">
        <v>33</v>
      </c>
      <c r="Q5" s="1301" t="s">
        <v>33</v>
      </c>
      <c r="R5" s="1301"/>
      <c r="S5" s="983" t="s">
        <v>34</v>
      </c>
      <c r="T5" s="939" t="s">
        <v>34</v>
      </c>
      <c r="U5" s="598" t="s">
        <v>33</v>
      </c>
      <c r="V5" s="1302" t="s">
        <v>33</v>
      </c>
      <c r="W5" s="1302"/>
      <c r="X5" s="1054" t="s">
        <v>34</v>
      </c>
      <c r="Y5" s="1055"/>
      <c r="AA5" s="832" t="s">
        <v>42</v>
      </c>
      <c r="AB5" s="822">
        <f>H59/37</f>
        <v>0.16216216216216217</v>
      </c>
      <c r="AC5" s="822">
        <f t="shared" ref="AC5:AD5" si="0">I59/37</f>
        <v>0.16216216216216217</v>
      </c>
      <c r="AD5" s="822">
        <f t="shared" si="0"/>
        <v>0.16216216216216217</v>
      </c>
      <c r="AE5" s="823">
        <v>0</v>
      </c>
      <c r="AF5" s="823"/>
      <c r="AG5" s="823"/>
      <c r="AH5" s="824"/>
      <c r="AJ5" s="907">
        <f>MIN(AB30:AB35,AC31:AC35,AD32:AD35,AE33:AE35,AF34:AF35,AG35)</f>
        <v>0</v>
      </c>
      <c r="AK5" s="907">
        <f>MAX(AB30:AB35,AC31:AC35,AD32:AD35,AE33:AE35,AF34:AF35,AG35)</f>
        <v>0.2</v>
      </c>
      <c r="AL5" s="907">
        <f>AVERAGE(AB30:AB35,AC31:AC35,AD32:AD35,AE33:AE35,AF34:AF35,AG35)</f>
        <v>0.11428571428571428</v>
      </c>
      <c r="AM5" s="907">
        <f>MEDIAN(AB30:AB35,AC31:AC35,AD32:AD35,AE33:AE35,AF34:AF35,AG35)</f>
        <v>0.2</v>
      </c>
    </row>
    <row r="6" spans="1:39" x14ac:dyDescent="0.2">
      <c r="A6" s="1227" t="s">
        <v>459</v>
      </c>
      <c r="B6" s="1228" t="s">
        <v>460</v>
      </c>
      <c r="C6" s="1230" t="s">
        <v>461</v>
      </c>
      <c r="D6" s="4" t="s">
        <v>22</v>
      </c>
      <c r="E6" s="1035" t="s">
        <v>34</v>
      </c>
      <c r="F6" s="1026" t="s">
        <v>34</v>
      </c>
      <c r="G6" s="1028"/>
      <c r="H6" s="1026" t="s">
        <v>34</v>
      </c>
      <c r="I6" s="1027"/>
      <c r="J6" s="1028"/>
      <c r="K6" s="1026" t="s">
        <v>34</v>
      </c>
      <c r="L6" s="1027"/>
      <c r="M6" s="1027"/>
      <c r="N6" s="1028"/>
      <c r="O6" s="1026" t="s">
        <v>34</v>
      </c>
      <c r="P6" s="1027"/>
      <c r="Q6" s="1027"/>
      <c r="R6" s="1027"/>
      <c r="S6" s="1028"/>
      <c r="T6" s="1026" t="s">
        <v>34</v>
      </c>
      <c r="U6" s="1027"/>
      <c r="V6" s="1027"/>
      <c r="W6" s="1027"/>
      <c r="X6" s="1027"/>
      <c r="Y6" s="1028"/>
      <c r="AA6" s="832" t="s">
        <v>94</v>
      </c>
      <c r="AB6" s="822">
        <f>K59/37</f>
        <v>8.1081081081081086E-2</v>
      </c>
      <c r="AC6" s="822">
        <f t="shared" ref="AC6:AE6" si="1">L59/37</f>
        <v>8.1081081081081086E-2</v>
      </c>
      <c r="AD6" s="822">
        <f t="shared" si="1"/>
        <v>8.1081081081081086E-2</v>
      </c>
      <c r="AE6" s="822">
        <f t="shared" si="1"/>
        <v>8.1081081081081086E-2</v>
      </c>
      <c r="AF6" s="823">
        <v>0</v>
      </c>
      <c r="AG6" s="823"/>
      <c r="AH6" s="824"/>
      <c r="AJ6" s="907">
        <f>MIN(AB15:AB20,AC16:AC20,AD17:AD20,AE18:AE20,AF19:AF20,AG20)</f>
        <v>0</v>
      </c>
      <c r="AK6" s="907">
        <f>MAX(AB27:AB29,AC28:AC29,AD29)</f>
        <v>0</v>
      </c>
      <c r="AL6" s="907">
        <f>AVERAGE(AB27:AB29,AC28:AC29,AD29)</f>
        <v>0</v>
      </c>
      <c r="AM6" s="907">
        <f>MEDIAN(AB27:AB29,AC28:AC29,AD29)</f>
        <v>0</v>
      </c>
    </row>
    <row r="7" spans="1:39" x14ac:dyDescent="0.2">
      <c r="A7" s="1221"/>
      <c r="B7" s="1229"/>
      <c r="C7" s="1231"/>
      <c r="D7" s="5" t="s">
        <v>0</v>
      </c>
      <c r="E7" s="1036"/>
      <c r="F7" s="1021"/>
      <c r="G7" s="1022"/>
      <c r="H7" s="1021"/>
      <c r="I7" s="1284"/>
      <c r="J7" s="1022"/>
      <c r="K7" s="1021"/>
      <c r="L7" s="1284"/>
      <c r="M7" s="1284"/>
      <c r="N7" s="1022"/>
      <c r="O7" s="1021"/>
      <c r="P7" s="1284"/>
      <c r="Q7" s="1284"/>
      <c r="R7" s="1284"/>
      <c r="S7" s="1022"/>
      <c r="T7" s="1021"/>
      <c r="U7" s="1284"/>
      <c r="V7" s="1284"/>
      <c r="W7" s="1284"/>
      <c r="X7" s="1284"/>
      <c r="Y7" s="1022"/>
      <c r="AA7" s="832" t="s">
        <v>559</v>
      </c>
      <c r="AB7" s="822">
        <f>O59/37</f>
        <v>0.10810810810810811</v>
      </c>
      <c r="AC7" s="822">
        <f t="shared" ref="AC7:AF7" si="2">P59/37</f>
        <v>8.1081081081081086E-2</v>
      </c>
      <c r="AD7" s="822">
        <f t="shared" si="2"/>
        <v>8.1081081081081086E-2</v>
      </c>
      <c r="AE7" s="822">
        <f t="shared" si="2"/>
        <v>8.1081081081081086E-2</v>
      </c>
      <c r="AF7" s="822">
        <f t="shared" si="2"/>
        <v>8.1081081081081086E-2</v>
      </c>
      <c r="AG7" s="823">
        <v>0</v>
      </c>
      <c r="AH7" s="824"/>
      <c r="AJ7" s="907">
        <f>MIN(AB48:AB53,AC49:AC53,AD50:AD53,AE51:AE53,AF52:AF53,AG53)</f>
        <v>0</v>
      </c>
      <c r="AK7" s="907">
        <f>MAX(AB48:AB53,AC49:AC53,AD50:AD53,AE51:AE53,AF52:AF53,AG53)</f>
        <v>0.2</v>
      </c>
      <c r="AL7" s="907">
        <f>AVERAGE(AB48:AB53,AC49:AC53,AD50:AD53,AE51:AE53,AF52:AF53,AG53)</f>
        <v>5.7142857142857141E-2</v>
      </c>
      <c r="AM7" s="907">
        <f>MEDIAN(AB48:AB53,AC49:AC53,AD50:AD53,AE51:AE53,AF52:AF53,AG53)</f>
        <v>0</v>
      </c>
    </row>
    <row r="8" spans="1:39" ht="17" thickBot="1" x14ac:dyDescent="0.25">
      <c r="A8" s="1221"/>
      <c r="B8" s="1229"/>
      <c r="C8" s="1231"/>
      <c r="D8" s="5" t="s">
        <v>1</v>
      </c>
      <c r="E8" s="1036"/>
      <c r="F8" s="1021"/>
      <c r="G8" s="1022"/>
      <c r="H8" s="1021"/>
      <c r="I8" s="1284"/>
      <c r="J8" s="1022"/>
      <c r="K8" s="1021"/>
      <c r="L8" s="1284"/>
      <c r="M8" s="1284"/>
      <c r="N8" s="1022"/>
      <c r="O8" s="1021"/>
      <c r="P8" s="1284"/>
      <c r="Q8" s="1284"/>
      <c r="R8" s="1284"/>
      <c r="S8" s="1022"/>
      <c r="T8" s="1021"/>
      <c r="U8" s="1284"/>
      <c r="V8" s="1284"/>
      <c r="W8" s="1284"/>
      <c r="X8" s="1284"/>
      <c r="Y8" s="1022"/>
      <c r="AA8" s="834" t="s">
        <v>560</v>
      </c>
      <c r="AB8" s="827">
        <f>T59/37</f>
        <v>8.1081081081081086E-2</v>
      </c>
      <c r="AC8" s="827">
        <f t="shared" ref="AC8:AG8" si="3">U59/37</f>
        <v>8.1081081081081086E-2</v>
      </c>
      <c r="AD8" s="827">
        <f t="shared" si="3"/>
        <v>8.1081081081081086E-2</v>
      </c>
      <c r="AE8" s="827">
        <f t="shared" si="3"/>
        <v>8.1081081081081086E-2</v>
      </c>
      <c r="AF8" s="827">
        <f t="shared" si="3"/>
        <v>5.4054054054054057E-2</v>
      </c>
      <c r="AG8" s="827">
        <f t="shared" si="3"/>
        <v>8.1081081081081086E-2</v>
      </c>
      <c r="AH8" s="842">
        <v>0</v>
      </c>
      <c r="AJ8" s="907">
        <f>MIN(AB57:AB62,AC58:AC62,AD59:AD62,AE60:AE62,AF61:AF62,AG62)</f>
        <v>0</v>
      </c>
      <c r="AK8" s="907">
        <f>MAX(AB57:AB62,AC58:AC62,AD59:AD62,AE60:AE62,AF61:AF62,AG62)</f>
        <v>0.75</v>
      </c>
      <c r="AL8" s="907">
        <f>AVERAGE(AB57:AB62,AC58:AC62,AD59:AD62,AE60:AE62,AF61:AF62,AG62)</f>
        <v>0.21428571428571427</v>
      </c>
      <c r="AM8" s="907">
        <f>MEDIAN(AB57:AB62,AC58:AC62,AD59:AD62,AE60:AE62,AF61:AF62,AG62)</f>
        <v>0</v>
      </c>
    </row>
    <row r="9" spans="1:39" ht="17" thickBot="1" x14ac:dyDescent="0.25">
      <c r="A9" s="1221"/>
      <c r="B9" s="1229"/>
      <c r="C9" s="1231"/>
      <c r="D9" s="5" t="s">
        <v>2</v>
      </c>
      <c r="E9" s="918"/>
      <c r="F9" s="944"/>
      <c r="G9" s="945"/>
      <c r="H9" s="944"/>
      <c r="I9" s="945"/>
      <c r="J9" s="943"/>
      <c r="K9" s="944"/>
      <c r="L9" s="959"/>
      <c r="M9" s="945"/>
      <c r="N9" s="943"/>
      <c r="O9" s="984"/>
      <c r="P9" s="985"/>
      <c r="Q9" s="985"/>
      <c r="R9" s="985"/>
      <c r="S9" s="986"/>
      <c r="T9" s="944"/>
      <c r="U9" s="945"/>
      <c r="V9" s="945"/>
      <c r="W9" s="945"/>
      <c r="X9" s="945"/>
      <c r="Y9" s="943"/>
      <c r="Z9" s="11"/>
      <c r="AA9" s="55"/>
      <c r="AB9" s="823"/>
      <c r="AC9" s="823"/>
      <c r="AD9" s="823"/>
      <c r="AE9" s="823"/>
      <c r="AF9" s="823"/>
      <c r="AG9" s="823"/>
      <c r="AH9" s="823"/>
    </row>
    <row r="10" spans="1:39" ht="17" thickBot="1" x14ac:dyDescent="0.25">
      <c r="A10" s="1221"/>
      <c r="B10" s="1229"/>
      <c r="C10" s="1232"/>
      <c r="D10" s="5" t="s">
        <v>462</v>
      </c>
      <c r="E10" s="918"/>
      <c r="F10" s="944"/>
      <c r="G10" s="945"/>
      <c r="H10" s="944"/>
      <c r="I10" s="945"/>
      <c r="J10" s="943"/>
      <c r="K10" s="944"/>
      <c r="L10" s="959"/>
      <c r="M10" s="945"/>
      <c r="N10" s="943"/>
      <c r="O10" s="984"/>
      <c r="P10" s="985"/>
      <c r="Q10" s="985"/>
      <c r="R10" s="985"/>
      <c r="S10" s="986"/>
      <c r="T10" s="944"/>
      <c r="U10" s="945"/>
      <c r="V10" s="945"/>
      <c r="W10" s="945"/>
      <c r="X10" s="945"/>
      <c r="Y10" s="943"/>
      <c r="Z10" s="11"/>
      <c r="AA10" s="830" t="s">
        <v>339</v>
      </c>
      <c r="AB10" s="816" t="s">
        <v>335</v>
      </c>
      <c r="AC10" s="816" t="s">
        <v>38</v>
      </c>
      <c r="AD10" s="816" t="s">
        <v>41</v>
      </c>
      <c r="AE10" s="816" t="s">
        <v>42</v>
      </c>
      <c r="AF10" s="816" t="s">
        <v>94</v>
      </c>
      <c r="AG10" s="816" t="s">
        <v>559</v>
      </c>
      <c r="AH10" s="841" t="s">
        <v>560</v>
      </c>
    </row>
    <row r="11" spans="1:39" x14ac:dyDescent="0.2">
      <c r="A11" s="1221"/>
      <c r="B11" s="1229"/>
      <c r="C11" s="1233" t="s">
        <v>463</v>
      </c>
      <c r="D11" s="5" t="s">
        <v>3</v>
      </c>
      <c r="E11" s="1036" t="s">
        <v>34</v>
      </c>
      <c r="F11" s="1021" t="s">
        <v>34</v>
      </c>
      <c r="G11" s="1022"/>
      <c r="H11" s="1021" t="s">
        <v>34</v>
      </c>
      <c r="I11" s="1284"/>
      <c r="J11" s="1022"/>
      <c r="K11" s="1021" t="s">
        <v>34</v>
      </c>
      <c r="L11" s="1284"/>
      <c r="M11" s="1284"/>
      <c r="N11" s="1022"/>
      <c r="O11" s="1021" t="s">
        <v>34</v>
      </c>
      <c r="P11" s="1284"/>
      <c r="Q11" s="1284"/>
      <c r="R11" s="1284"/>
      <c r="S11" s="1022"/>
      <c r="T11" s="1021" t="s">
        <v>34</v>
      </c>
      <c r="U11" s="1284"/>
      <c r="V11" s="1284"/>
      <c r="W11" s="1284"/>
      <c r="X11" s="1284"/>
      <c r="Y11" s="1022"/>
      <c r="Z11" s="11"/>
      <c r="AA11" s="831" t="s">
        <v>335</v>
      </c>
      <c r="AB11" s="820">
        <v>0</v>
      </c>
      <c r="AC11" s="820"/>
      <c r="AD11" s="820"/>
      <c r="AE11" s="820"/>
      <c r="AF11" s="820"/>
      <c r="AG11" s="820"/>
      <c r="AH11" s="821"/>
    </row>
    <row r="12" spans="1:39" x14ac:dyDescent="0.2">
      <c r="A12" s="1221"/>
      <c r="B12" s="1229"/>
      <c r="C12" s="1231"/>
      <c r="D12" s="964" t="s">
        <v>4</v>
      </c>
      <c r="E12" s="1036"/>
      <c r="F12" s="1021"/>
      <c r="G12" s="1022"/>
      <c r="H12" s="1021"/>
      <c r="I12" s="1284"/>
      <c r="J12" s="1022"/>
      <c r="K12" s="1021"/>
      <c r="L12" s="1284"/>
      <c r="M12" s="1284"/>
      <c r="N12" s="1022"/>
      <c r="O12" s="1021"/>
      <c r="P12" s="1284"/>
      <c r="Q12" s="1284"/>
      <c r="R12" s="1284"/>
      <c r="S12" s="1022"/>
      <c r="T12" s="1021"/>
      <c r="U12" s="1284"/>
      <c r="V12" s="1284"/>
      <c r="W12" s="1284"/>
      <c r="X12" s="1284"/>
      <c r="Y12" s="1022"/>
      <c r="Z12" s="11"/>
      <c r="AA12" s="832" t="s">
        <v>38</v>
      </c>
      <c r="AB12" s="822">
        <f>E60/10</f>
        <v>0</v>
      </c>
      <c r="AC12" s="823">
        <v>0</v>
      </c>
      <c r="AD12" s="823"/>
      <c r="AE12" s="823"/>
      <c r="AF12" s="823"/>
      <c r="AG12" s="823"/>
      <c r="AH12" s="824"/>
    </row>
    <row r="13" spans="1:39" ht="17" thickBot="1" x14ac:dyDescent="0.25">
      <c r="A13" s="1221"/>
      <c r="B13" s="1229"/>
      <c r="C13" s="1231"/>
      <c r="D13" s="965" t="s">
        <v>123</v>
      </c>
      <c r="E13" s="1037"/>
      <c r="F13" s="1023"/>
      <c r="G13" s="1025"/>
      <c r="H13" s="1023"/>
      <c r="I13" s="1024"/>
      <c r="J13" s="1025"/>
      <c r="K13" s="1023"/>
      <c r="L13" s="1024"/>
      <c r="M13" s="1024"/>
      <c r="N13" s="1025"/>
      <c r="O13" s="1023"/>
      <c r="P13" s="1024"/>
      <c r="Q13" s="1024"/>
      <c r="R13" s="1024"/>
      <c r="S13" s="1025"/>
      <c r="T13" s="1023"/>
      <c r="U13" s="1024"/>
      <c r="V13" s="1024"/>
      <c r="W13" s="1024"/>
      <c r="X13" s="1024"/>
      <c r="Y13" s="1025"/>
      <c r="AA13" s="832" t="s">
        <v>41</v>
      </c>
      <c r="AB13" s="822">
        <f>F60/10</f>
        <v>0</v>
      </c>
      <c r="AC13" s="822">
        <f>G60/10</f>
        <v>0</v>
      </c>
      <c r="AD13" s="823">
        <v>0</v>
      </c>
      <c r="AE13" s="823"/>
      <c r="AF13" s="823"/>
      <c r="AG13" s="823"/>
      <c r="AH13" s="824"/>
    </row>
    <row r="14" spans="1:39" x14ac:dyDescent="0.2">
      <c r="A14" s="1221"/>
      <c r="B14" s="1228" t="s">
        <v>464</v>
      </c>
      <c r="C14" s="1235" t="s">
        <v>465</v>
      </c>
      <c r="D14" s="1236"/>
      <c r="E14" s="922"/>
      <c r="F14" s="951"/>
      <c r="G14" s="952"/>
      <c r="H14" s="951"/>
      <c r="I14" s="952"/>
      <c r="J14" s="942"/>
      <c r="K14" s="951"/>
      <c r="L14" s="950"/>
      <c r="M14" s="952"/>
      <c r="N14" s="942"/>
      <c r="O14" s="987"/>
      <c r="P14" s="988"/>
      <c r="Q14" s="988"/>
      <c r="R14" s="988"/>
      <c r="S14" s="989"/>
      <c r="T14" s="951"/>
      <c r="U14" s="952"/>
      <c r="V14" s="952"/>
      <c r="W14" s="952"/>
      <c r="X14" s="952"/>
      <c r="Y14" s="942"/>
      <c r="AA14" s="832" t="s">
        <v>42</v>
      </c>
      <c r="AB14" s="822">
        <f>H60/10</f>
        <v>0</v>
      </c>
      <c r="AC14" s="822">
        <f t="shared" ref="AC14:AD14" si="4">I60/10</f>
        <v>0</v>
      </c>
      <c r="AD14" s="822">
        <f t="shared" si="4"/>
        <v>0</v>
      </c>
      <c r="AE14" s="823">
        <v>0</v>
      </c>
      <c r="AF14" s="823"/>
      <c r="AG14" s="823"/>
      <c r="AH14" s="824"/>
    </row>
    <row r="15" spans="1:39" ht="17" thickBot="1" x14ac:dyDescent="0.25">
      <c r="A15" s="1222"/>
      <c r="B15" s="1234"/>
      <c r="C15" s="1237" t="s">
        <v>466</v>
      </c>
      <c r="D15" s="1238"/>
      <c r="E15" s="966"/>
      <c r="F15" s="967"/>
      <c r="G15" s="971"/>
      <c r="H15" s="967"/>
      <c r="I15" s="971"/>
      <c r="J15" s="968"/>
      <c r="K15" s="967"/>
      <c r="L15" s="972"/>
      <c r="M15" s="971"/>
      <c r="N15" s="968"/>
      <c r="O15" s="990"/>
      <c r="P15" s="991"/>
      <c r="Q15" s="991"/>
      <c r="R15" s="991"/>
      <c r="S15" s="992"/>
      <c r="T15" s="967"/>
      <c r="U15" s="971"/>
      <c r="V15" s="971"/>
      <c r="W15" s="971"/>
      <c r="X15" s="971"/>
      <c r="Y15" s="968"/>
      <c r="AA15" s="832" t="s">
        <v>94</v>
      </c>
      <c r="AB15" s="822">
        <f>K60/10</f>
        <v>0</v>
      </c>
      <c r="AC15" s="822">
        <f t="shared" ref="AC15:AE15" si="5">L60/10</f>
        <v>0</v>
      </c>
      <c r="AD15" s="822">
        <f t="shared" si="5"/>
        <v>0</v>
      </c>
      <c r="AE15" s="822">
        <f t="shared" si="5"/>
        <v>0</v>
      </c>
      <c r="AF15" s="823">
        <v>0</v>
      </c>
      <c r="AG15" s="823"/>
      <c r="AH15" s="824"/>
    </row>
    <row r="16" spans="1:39" x14ac:dyDescent="0.2">
      <c r="A16" s="1227" t="s">
        <v>5</v>
      </c>
      <c r="B16" s="1228" t="s">
        <v>5</v>
      </c>
      <c r="C16" s="1243" t="s">
        <v>6</v>
      </c>
      <c r="D16" s="1244"/>
      <c r="E16" s="1035" t="s">
        <v>34</v>
      </c>
      <c r="F16" s="1026" t="s">
        <v>34</v>
      </c>
      <c r="G16" s="1028"/>
      <c r="H16" s="1026" t="s">
        <v>34</v>
      </c>
      <c r="I16" s="1027"/>
      <c r="J16" s="1028"/>
      <c r="K16" s="1026" t="s">
        <v>34</v>
      </c>
      <c r="L16" s="1027"/>
      <c r="M16" s="1027"/>
      <c r="N16" s="1028"/>
      <c r="O16" s="1026" t="s">
        <v>34</v>
      </c>
      <c r="P16" s="1027"/>
      <c r="Q16" s="1027"/>
      <c r="R16" s="1027"/>
      <c r="S16" s="1028"/>
      <c r="T16" s="1026" t="s">
        <v>34</v>
      </c>
      <c r="U16" s="1027"/>
      <c r="V16" s="1027"/>
      <c r="W16" s="1027"/>
      <c r="X16" s="1027"/>
      <c r="Y16" s="1028"/>
      <c r="AA16" s="832" t="s">
        <v>559</v>
      </c>
      <c r="AB16" s="822">
        <f>O60/10</f>
        <v>0</v>
      </c>
      <c r="AC16" s="822">
        <f t="shared" ref="AC16:AF16" si="6">P60/10</f>
        <v>0</v>
      </c>
      <c r="AD16" s="822">
        <f t="shared" si="6"/>
        <v>0</v>
      </c>
      <c r="AE16" s="822">
        <f t="shared" si="6"/>
        <v>0</v>
      </c>
      <c r="AF16" s="822">
        <f t="shared" si="6"/>
        <v>0</v>
      </c>
      <c r="AG16" s="823">
        <v>0</v>
      </c>
      <c r="AH16" s="824"/>
    </row>
    <row r="17" spans="1:34" ht="17" thickBot="1" x14ac:dyDescent="0.25">
      <c r="A17" s="1221"/>
      <c r="B17" s="1229"/>
      <c r="C17" s="1239" t="s">
        <v>7</v>
      </c>
      <c r="D17" s="1240"/>
      <c r="E17" s="1036"/>
      <c r="F17" s="1021"/>
      <c r="G17" s="1022"/>
      <c r="H17" s="1021"/>
      <c r="I17" s="1284"/>
      <c r="J17" s="1022"/>
      <c r="K17" s="1021"/>
      <c r="L17" s="1284"/>
      <c r="M17" s="1284"/>
      <c r="N17" s="1022"/>
      <c r="O17" s="1021"/>
      <c r="P17" s="1284"/>
      <c r="Q17" s="1284"/>
      <c r="R17" s="1284"/>
      <c r="S17" s="1022"/>
      <c r="T17" s="1021"/>
      <c r="U17" s="1284"/>
      <c r="V17" s="1284"/>
      <c r="W17" s="1284"/>
      <c r="X17" s="1284"/>
      <c r="Y17" s="1022"/>
      <c r="AA17" s="834" t="s">
        <v>560</v>
      </c>
      <c r="AB17" s="827">
        <f>T60/10</f>
        <v>0</v>
      </c>
      <c r="AC17" s="827">
        <f t="shared" ref="AC17:AG17" si="7">U60/10</f>
        <v>0</v>
      </c>
      <c r="AD17" s="827">
        <f t="shared" si="7"/>
        <v>0</v>
      </c>
      <c r="AE17" s="827">
        <f t="shared" si="7"/>
        <v>0</v>
      </c>
      <c r="AF17" s="827">
        <f t="shared" si="7"/>
        <v>0</v>
      </c>
      <c r="AG17" s="827">
        <f t="shared" si="7"/>
        <v>0</v>
      </c>
      <c r="AH17" s="842">
        <v>0</v>
      </c>
    </row>
    <row r="18" spans="1:34" ht="17" thickBot="1" x14ac:dyDescent="0.25">
      <c r="A18" s="1221"/>
      <c r="B18" s="1229"/>
      <c r="C18" s="1239" t="s">
        <v>16</v>
      </c>
      <c r="D18" s="1240"/>
      <c r="E18" s="1036"/>
      <c r="F18" s="1021"/>
      <c r="G18" s="1022"/>
      <c r="H18" s="1021"/>
      <c r="I18" s="1284"/>
      <c r="J18" s="1022"/>
      <c r="K18" s="1021"/>
      <c r="L18" s="1284"/>
      <c r="M18" s="1284"/>
      <c r="N18" s="1022"/>
      <c r="O18" s="1021"/>
      <c r="P18" s="1284"/>
      <c r="Q18" s="1284"/>
      <c r="R18" s="1284"/>
      <c r="S18" s="1022"/>
      <c r="T18" s="1021"/>
      <c r="U18" s="1284"/>
      <c r="V18" s="1284"/>
      <c r="W18" s="1284"/>
      <c r="X18" s="1284"/>
      <c r="Y18" s="1022"/>
      <c r="AA18" s="869"/>
      <c r="AB18" s="823"/>
      <c r="AC18" s="823"/>
      <c r="AD18" s="823"/>
      <c r="AE18" s="823"/>
      <c r="AF18" s="823"/>
      <c r="AG18" s="823"/>
      <c r="AH18" s="823"/>
    </row>
    <row r="19" spans="1:34" ht="17" thickBot="1" x14ac:dyDescent="0.25">
      <c r="A19" s="1221"/>
      <c r="B19" s="1229"/>
      <c r="C19" s="1239" t="s">
        <v>26</v>
      </c>
      <c r="D19" s="1240"/>
      <c r="E19" s="1036"/>
      <c r="F19" s="1021"/>
      <c r="G19" s="1022"/>
      <c r="H19" s="1021"/>
      <c r="I19" s="1284"/>
      <c r="J19" s="1022"/>
      <c r="K19" s="1021"/>
      <c r="L19" s="1284"/>
      <c r="M19" s="1284"/>
      <c r="N19" s="1022"/>
      <c r="O19" s="1021"/>
      <c r="P19" s="1284"/>
      <c r="Q19" s="1284"/>
      <c r="R19" s="1284"/>
      <c r="S19" s="1022"/>
      <c r="T19" s="1021"/>
      <c r="U19" s="1284"/>
      <c r="V19" s="1284"/>
      <c r="W19" s="1284"/>
      <c r="X19" s="1284"/>
      <c r="Y19" s="1022"/>
      <c r="AA19" s="830" t="s">
        <v>337</v>
      </c>
      <c r="AB19" s="816" t="s">
        <v>335</v>
      </c>
      <c r="AC19" s="816" t="s">
        <v>38</v>
      </c>
      <c r="AD19" s="816" t="s">
        <v>41</v>
      </c>
      <c r="AE19" s="816" t="s">
        <v>42</v>
      </c>
      <c r="AF19" s="816" t="s">
        <v>94</v>
      </c>
      <c r="AG19" s="816" t="s">
        <v>559</v>
      </c>
      <c r="AH19" s="841" t="s">
        <v>560</v>
      </c>
    </row>
    <row r="20" spans="1:34" x14ac:dyDescent="0.2">
      <c r="A20" s="1221"/>
      <c r="B20" s="1229"/>
      <c r="C20" s="1239" t="s">
        <v>316</v>
      </c>
      <c r="D20" s="1241"/>
      <c r="E20" s="918"/>
      <c r="F20" s="944"/>
      <c r="G20" s="945"/>
      <c r="H20" s="944"/>
      <c r="I20" s="945"/>
      <c r="J20" s="943"/>
      <c r="K20" s="944"/>
      <c r="L20" s="959"/>
      <c r="M20" s="945"/>
      <c r="N20" s="943"/>
      <c r="O20" s="984"/>
      <c r="P20" s="985"/>
      <c r="Q20" s="985"/>
      <c r="R20" s="985"/>
      <c r="S20" s="986"/>
      <c r="T20" s="944"/>
      <c r="U20" s="945"/>
      <c r="V20" s="945"/>
      <c r="W20" s="945"/>
      <c r="X20" s="945"/>
      <c r="Y20" s="943"/>
      <c r="AA20" s="831" t="s">
        <v>335</v>
      </c>
      <c r="AB20" s="820">
        <v>0</v>
      </c>
      <c r="AC20" s="820"/>
      <c r="AD20" s="820"/>
      <c r="AE20" s="820"/>
      <c r="AF20" s="820"/>
      <c r="AG20" s="820"/>
      <c r="AH20" s="821"/>
    </row>
    <row r="21" spans="1:34" x14ac:dyDescent="0.2">
      <c r="A21" s="1221"/>
      <c r="B21" s="1229"/>
      <c r="C21" s="1239" t="s">
        <v>17</v>
      </c>
      <c r="D21" s="1240"/>
      <c r="E21" s="1036" t="s">
        <v>34</v>
      </c>
      <c r="F21" s="1021" t="s">
        <v>34</v>
      </c>
      <c r="G21" s="1022"/>
      <c r="H21" s="1021" t="s">
        <v>34</v>
      </c>
      <c r="I21" s="1284"/>
      <c r="J21" s="1022"/>
      <c r="K21" s="1021" t="s">
        <v>34</v>
      </c>
      <c r="L21" s="1284"/>
      <c r="M21" s="1284"/>
      <c r="N21" s="1022"/>
      <c r="O21" s="1021" t="s">
        <v>34</v>
      </c>
      <c r="P21" s="1284"/>
      <c r="Q21" s="1284"/>
      <c r="R21" s="1284"/>
      <c r="S21" s="1022"/>
      <c r="T21" s="1021" t="s">
        <v>34</v>
      </c>
      <c r="U21" s="1284"/>
      <c r="V21" s="1284"/>
      <c r="W21" s="1284"/>
      <c r="X21" s="1284"/>
      <c r="Y21" s="1022"/>
      <c r="AA21" s="832" t="s">
        <v>38</v>
      </c>
      <c r="AB21" s="822">
        <f>E61/13</f>
        <v>0.23076923076923078</v>
      </c>
      <c r="AC21" s="823">
        <v>0</v>
      </c>
      <c r="AD21" s="823"/>
      <c r="AE21" s="823"/>
      <c r="AF21" s="823"/>
      <c r="AG21" s="823"/>
      <c r="AH21" s="824"/>
    </row>
    <row r="22" spans="1:34" x14ac:dyDescent="0.2">
      <c r="A22" s="1221"/>
      <c r="B22" s="1229"/>
      <c r="C22" s="1239" t="s">
        <v>253</v>
      </c>
      <c r="D22" s="1240"/>
      <c r="E22" s="1036"/>
      <c r="F22" s="1021"/>
      <c r="G22" s="1022"/>
      <c r="H22" s="1021"/>
      <c r="I22" s="1284"/>
      <c r="J22" s="1022"/>
      <c r="K22" s="1021"/>
      <c r="L22" s="1284"/>
      <c r="M22" s="1284"/>
      <c r="N22" s="1022"/>
      <c r="O22" s="1021"/>
      <c r="P22" s="1284"/>
      <c r="Q22" s="1284"/>
      <c r="R22" s="1284"/>
      <c r="S22" s="1022"/>
      <c r="T22" s="1021"/>
      <c r="U22" s="1284"/>
      <c r="V22" s="1284"/>
      <c r="W22" s="1284"/>
      <c r="X22" s="1284"/>
      <c r="Y22" s="1022"/>
      <c r="AA22" s="832" t="s">
        <v>41</v>
      </c>
      <c r="AB22" s="822">
        <f>F61/13</f>
        <v>0.23076923076923078</v>
      </c>
      <c r="AC22" s="822">
        <f>G61/13</f>
        <v>0.15384615384615385</v>
      </c>
      <c r="AD22" s="823">
        <v>0</v>
      </c>
      <c r="AE22" s="823"/>
      <c r="AF22" s="823"/>
      <c r="AG22" s="823"/>
      <c r="AH22" s="824"/>
    </row>
    <row r="23" spans="1:34" x14ac:dyDescent="0.2">
      <c r="A23" s="1221"/>
      <c r="B23" s="1229"/>
      <c r="C23" s="1245" t="s">
        <v>254</v>
      </c>
      <c r="D23" s="1246"/>
      <c r="E23" s="1036"/>
      <c r="F23" s="1021"/>
      <c r="G23" s="1022"/>
      <c r="H23" s="1021"/>
      <c r="I23" s="1284"/>
      <c r="J23" s="1022"/>
      <c r="K23" s="1021"/>
      <c r="L23" s="1284"/>
      <c r="M23" s="1284"/>
      <c r="N23" s="1022"/>
      <c r="O23" s="1021"/>
      <c r="P23" s="1284"/>
      <c r="Q23" s="1284"/>
      <c r="R23" s="1284"/>
      <c r="S23" s="1022"/>
      <c r="T23" s="1021"/>
      <c r="U23" s="1284"/>
      <c r="V23" s="1284"/>
      <c r="W23" s="1284"/>
      <c r="X23" s="1284"/>
      <c r="Y23" s="1022"/>
      <c r="Z23" s="2"/>
      <c r="AA23" s="832" t="s">
        <v>42</v>
      </c>
      <c r="AB23" s="822">
        <f>H61/13</f>
        <v>0.23076923076923078</v>
      </c>
      <c r="AC23" s="822">
        <f t="shared" ref="AC23:AD23" si="8">I61/13</f>
        <v>0.15384615384615385</v>
      </c>
      <c r="AD23" s="822">
        <f t="shared" si="8"/>
        <v>0.15384615384615385</v>
      </c>
      <c r="AE23" s="823">
        <v>0</v>
      </c>
      <c r="AF23" s="823"/>
      <c r="AG23" s="823"/>
      <c r="AH23" s="824"/>
    </row>
    <row r="24" spans="1:34" x14ac:dyDescent="0.2">
      <c r="A24" s="1221"/>
      <c r="B24" s="1229"/>
      <c r="C24" s="1239" t="s">
        <v>467</v>
      </c>
      <c r="D24" s="1240"/>
      <c r="E24" s="918"/>
      <c r="F24" s="944"/>
      <c r="G24" s="945"/>
      <c r="H24" s="944"/>
      <c r="I24" s="945"/>
      <c r="J24" s="943"/>
      <c r="K24" s="944"/>
      <c r="L24" s="959"/>
      <c r="M24" s="945"/>
      <c r="N24" s="943"/>
      <c r="O24" s="984"/>
      <c r="P24" s="985"/>
      <c r="Q24" s="985"/>
      <c r="R24" s="985"/>
      <c r="S24" s="986"/>
      <c r="T24" s="944"/>
      <c r="U24" s="945"/>
      <c r="V24" s="945"/>
      <c r="W24" s="945"/>
      <c r="X24" s="945"/>
      <c r="Y24" s="943"/>
      <c r="Z24" s="2"/>
      <c r="AA24" s="832" t="s">
        <v>94</v>
      </c>
      <c r="AB24" s="822">
        <f>K61/13</f>
        <v>0.15384615384615385</v>
      </c>
      <c r="AC24" s="822">
        <f t="shared" ref="AC24:AE24" si="9">L61/13</f>
        <v>0.15384615384615385</v>
      </c>
      <c r="AD24" s="822">
        <f t="shared" si="9"/>
        <v>0.15384615384615385</v>
      </c>
      <c r="AE24" s="822">
        <f t="shared" si="9"/>
        <v>0.15384615384615385</v>
      </c>
      <c r="AF24" s="823">
        <v>0</v>
      </c>
      <c r="AG24" s="823"/>
      <c r="AH24" s="824"/>
    </row>
    <row r="25" spans="1:34" x14ac:dyDescent="0.2">
      <c r="A25" s="1221"/>
      <c r="B25" s="1229"/>
      <c r="C25" s="1239" t="s">
        <v>468</v>
      </c>
      <c r="D25" s="1240"/>
      <c r="E25" s="918"/>
      <c r="F25" s="944"/>
      <c r="G25" s="945"/>
      <c r="H25" s="944"/>
      <c r="I25" s="945"/>
      <c r="J25" s="943"/>
      <c r="K25" s="944"/>
      <c r="L25" s="959"/>
      <c r="M25" s="945"/>
      <c r="N25" s="943"/>
      <c r="O25" s="984"/>
      <c r="P25" s="985"/>
      <c r="Q25" s="985"/>
      <c r="R25" s="985"/>
      <c r="S25" s="986"/>
      <c r="T25" s="944"/>
      <c r="U25" s="945"/>
      <c r="V25" s="945"/>
      <c r="W25" s="945"/>
      <c r="X25" s="945"/>
      <c r="Y25" s="943"/>
      <c r="Z25" s="2"/>
      <c r="AA25" s="832" t="s">
        <v>559</v>
      </c>
      <c r="AB25" s="822">
        <f>O61/13</f>
        <v>0.15384615384615385</v>
      </c>
      <c r="AC25" s="822">
        <f t="shared" ref="AC25:AF25" si="10">P61/13</f>
        <v>0.15384615384615385</v>
      </c>
      <c r="AD25" s="822">
        <f t="shared" si="10"/>
        <v>0.15384615384615385</v>
      </c>
      <c r="AE25" s="822">
        <f t="shared" si="10"/>
        <v>0.15384615384615385</v>
      </c>
      <c r="AF25" s="822">
        <f t="shared" si="10"/>
        <v>0.15384615384615385</v>
      </c>
      <c r="AG25" s="823">
        <v>0</v>
      </c>
      <c r="AH25" s="824"/>
    </row>
    <row r="26" spans="1:34" ht="17" thickBot="1" x14ac:dyDescent="0.25">
      <c r="A26" s="1221"/>
      <c r="B26" s="1229"/>
      <c r="C26" s="1239" t="s">
        <v>98</v>
      </c>
      <c r="D26" s="1240"/>
      <c r="E26" s="918" t="s">
        <v>34</v>
      </c>
      <c r="F26" s="1021" t="s">
        <v>34</v>
      </c>
      <c r="G26" s="1022"/>
      <c r="H26" s="1021" t="s">
        <v>34</v>
      </c>
      <c r="I26" s="1284"/>
      <c r="J26" s="1022"/>
      <c r="K26" s="1021" t="s">
        <v>34</v>
      </c>
      <c r="L26" s="1284"/>
      <c r="M26" s="1284"/>
      <c r="N26" s="1022"/>
      <c r="O26" s="1021" t="s">
        <v>34</v>
      </c>
      <c r="P26" s="1284"/>
      <c r="Q26" s="1284"/>
      <c r="R26" s="1284"/>
      <c r="S26" s="1022"/>
      <c r="T26" s="1021" t="s">
        <v>34</v>
      </c>
      <c r="U26" s="1284"/>
      <c r="V26" s="1284"/>
      <c r="W26" s="1284"/>
      <c r="X26" s="1284"/>
      <c r="Y26" s="1022"/>
      <c r="AA26" s="834" t="s">
        <v>560</v>
      </c>
      <c r="AB26" s="827">
        <f>T61/13</f>
        <v>0.15384615384615385</v>
      </c>
      <c r="AC26" s="827">
        <f t="shared" ref="AC26:AG26" si="11">U61/13</f>
        <v>0.15384615384615385</v>
      </c>
      <c r="AD26" s="827">
        <f t="shared" si="11"/>
        <v>0.15384615384615385</v>
      </c>
      <c r="AE26" s="827">
        <f t="shared" si="11"/>
        <v>0.15384615384615385</v>
      </c>
      <c r="AF26" s="827">
        <f t="shared" si="11"/>
        <v>0.15384615384615385</v>
      </c>
      <c r="AG26" s="827">
        <f t="shared" si="11"/>
        <v>0.15384615384615385</v>
      </c>
      <c r="AH26" s="842">
        <v>0</v>
      </c>
    </row>
    <row r="27" spans="1:34" ht="17" thickBot="1" x14ac:dyDescent="0.25">
      <c r="A27" s="1221"/>
      <c r="B27" s="1229"/>
      <c r="C27" s="1239" t="s">
        <v>99</v>
      </c>
      <c r="D27" s="1240"/>
      <c r="E27" s="918" t="s">
        <v>33</v>
      </c>
      <c r="F27" s="944" t="s">
        <v>33</v>
      </c>
      <c r="G27" s="945" t="s">
        <v>34</v>
      </c>
      <c r="H27" s="229" t="s">
        <v>33</v>
      </c>
      <c r="I27" s="1284" t="s">
        <v>34</v>
      </c>
      <c r="J27" s="1022"/>
      <c r="K27" s="1021"/>
      <c r="L27" s="1284"/>
      <c r="M27" s="1284"/>
      <c r="N27" s="1022"/>
      <c r="O27" s="1305"/>
      <c r="P27" s="1306"/>
      <c r="Q27" s="1306"/>
      <c r="R27" s="1306"/>
      <c r="S27" s="986"/>
      <c r="T27" s="1101"/>
      <c r="U27" s="1102"/>
      <c r="V27" s="1102"/>
      <c r="W27" s="1102"/>
      <c r="X27" s="945"/>
      <c r="Y27" s="943"/>
      <c r="Z27" s="3"/>
      <c r="AA27" s="869"/>
      <c r="AB27" s="823"/>
      <c r="AC27" s="823"/>
      <c r="AD27" s="823"/>
      <c r="AE27" s="823"/>
      <c r="AF27" s="823"/>
      <c r="AG27" s="823"/>
      <c r="AH27" s="823"/>
    </row>
    <row r="28" spans="1:34" ht="17" thickBot="1" x14ac:dyDescent="0.25">
      <c r="A28" s="1221"/>
      <c r="B28" s="1234"/>
      <c r="C28" s="1247" t="s">
        <v>23</v>
      </c>
      <c r="D28" s="1226"/>
      <c r="E28" s="918"/>
      <c r="F28" s="956"/>
      <c r="G28" s="957"/>
      <c r="H28" s="956"/>
      <c r="I28" s="957"/>
      <c r="J28" s="958"/>
      <c r="K28" s="956"/>
      <c r="L28" s="948"/>
      <c r="M28" s="957"/>
      <c r="N28" s="958"/>
      <c r="O28" s="993"/>
      <c r="P28" s="994"/>
      <c r="Q28" s="994"/>
      <c r="R28" s="994"/>
      <c r="S28" s="995"/>
      <c r="T28" s="956"/>
      <c r="U28" s="957"/>
      <c r="V28" s="957"/>
      <c r="W28" s="957"/>
      <c r="X28" s="957"/>
      <c r="Y28" s="958"/>
      <c r="AA28" s="830" t="s">
        <v>336</v>
      </c>
      <c r="AB28" s="816" t="s">
        <v>335</v>
      </c>
      <c r="AC28" s="816" t="s">
        <v>38</v>
      </c>
      <c r="AD28" s="816" t="s">
        <v>41</v>
      </c>
      <c r="AE28" s="816" t="s">
        <v>42</v>
      </c>
      <c r="AF28" s="816" t="s">
        <v>94</v>
      </c>
      <c r="AG28" s="816" t="s">
        <v>559</v>
      </c>
      <c r="AH28" s="841" t="s">
        <v>560</v>
      </c>
    </row>
    <row r="29" spans="1:34" x14ac:dyDescent="0.2">
      <c r="A29" s="1221"/>
      <c r="B29" s="1228" t="s">
        <v>469</v>
      </c>
      <c r="C29" s="1243" t="s">
        <v>10</v>
      </c>
      <c r="D29" s="1244"/>
      <c r="E29" s="922"/>
      <c r="F29" s="913"/>
      <c r="G29" s="942"/>
      <c r="H29" s="913"/>
      <c r="I29" s="952"/>
      <c r="J29" s="915"/>
      <c r="K29" s="913"/>
      <c r="L29" s="914"/>
      <c r="M29" s="952"/>
      <c r="N29" s="915"/>
      <c r="O29" s="987"/>
      <c r="P29" s="988"/>
      <c r="Q29" s="988"/>
      <c r="R29" s="988"/>
      <c r="S29" s="989"/>
      <c r="T29" s="951"/>
      <c r="U29" s="952"/>
      <c r="V29" s="952"/>
      <c r="W29" s="952"/>
      <c r="X29" s="952"/>
      <c r="Y29" s="942"/>
      <c r="AA29" s="831" t="s">
        <v>335</v>
      </c>
      <c r="AB29" s="820">
        <v>0</v>
      </c>
      <c r="AC29" s="820"/>
      <c r="AD29" s="820"/>
      <c r="AE29" s="820"/>
      <c r="AF29" s="820"/>
      <c r="AG29" s="820"/>
      <c r="AH29" s="821"/>
    </row>
    <row r="30" spans="1:34" x14ac:dyDescent="0.2">
      <c r="A30" s="1221"/>
      <c r="B30" s="1229"/>
      <c r="C30" s="1245" t="s">
        <v>11</v>
      </c>
      <c r="D30" s="1246"/>
      <c r="E30" s="918"/>
      <c r="F30" s="916"/>
      <c r="G30" s="943"/>
      <c r="H30" s="916"/>
      <c r="I30" s="945"/>
      <c r="J30" s="917"/>
      <c r="K30" s="916"/>
      <c r="L30" s="37"/>
      <c r="M30" s="945"/>
      <c r="N30" s="917"/>
      <c r="O30" s="984"/>
      <c r="P30" s="985"/>
      <c r="Q30" s="985"/>
      <c r="R30" s="985"/>
      <c r="S30" s="986"/>
      <c r="T30" s="944"/>
      <c r="U30" s="945"/>
      <c r="V30" s="945"/>
      <c r="W30" s="945"/>
      <c r="X30" s="945"/>
      <c r="Y30" s="943"/>
      <c r="AA30" s="832" t="s">
        <v>38</v>
      </c>
      <c r="AB30" s="822">
        <f>E62/5</f>
        <v>0</v>
      </c>
      <c r="AC30" s="823">
        <v>0</v>
      </c>
      <c r="AD30" s="823"/>
      <c r="AE30" s="823"/>
      <c r="AF30" s="823"/>
      <c r="AG30" s="823"/>
      <c r="AH30" s="824"/>
    </row>
    <row r="31" spans="1:34" ht="17" thickBot="1" x14ac:dyDescent="0.25">
      <c r="A31" s="1242"/>
      <c r="B31" s="1234"/>
      <c r="C31" s="1247" t="s">
        <v>18</v>
      </c>
      <c r="D31" s="1226"/>
      <c r="E31" s="923"/>
      <c r="F31" s="919"/>
      <c r="G31" s="958"/>
      <c r="H31" s="919"/>
      <c r="I31" s="957"/>
      <c r="J31" s="921"/>
      <c r="K31" s="919"/>
      <c r="L31" s="920"/>
      <c r="M31" s="957"/>
      <c r="N31" s="921"/>
      <c r="O31" s="993"/>
      <c r="P31" s="994"/>
      <c r="Q31" s="994"/>
      <c r="R31" s="994"/>
      <c r="S31" s="995"/>
      <c r="T31" s="956"/>
      <c r="U31" s="957"/>
      <c r="V31" s="957"/>
      <c r="W31" s="957"/>
      <c r="X31" s="957"/>
      <c r="Y31" s="958"/>
      <c r="AA31" s="832" t="s">
        <v>41</v>
      </c>
      <c r="AB31" s="822">
        <f>F62/5</f>
        <v>0</v>
      </c>
      <c r="AC31" s="822">
        <f>G62/5</f>
        <v>0</v>
      </c>
      <c r="AD31" s="823">
        <v>0</v>
      </c>
      <c r="AE31" s="823"/>
      <c r="AF31" s="823"/>
      <c r="AG31" s="823"/>
      <c r="AH31" s="824"/>
    </row>
    <row r="32" spans="1:34" x14ac:dyDescent="0.2">
      <c r="A32" s="1248" t="s">
        <v>24</v>
      </c>
      <c r="B32" s="1223" t="s">
        <v>100</v>
      </c>
      <c r="C32" s="1224"/>
      <c r="D32" s="1224"/>
      <c r="E32" s="922"/>
      <c r="F32" s="913"/>
      <c r="G32" s="942"/>
      <c r="H32" s="951"/>
      <c r="I32" s="952"/>
      <c r="J32" s="942"/>
      <c r="K32" s="951"/>
      <c r="L32" s="950"/>
      <c r="M32" s="952"/>
      <c r="N32" s="942"/>
      <c r="O32" s="987"/>
      <c r="P32" s="988"/>
      <c r="Q32" s="988"/>
      <c r="R32" s="988"/>
      <c r="S32" s="989"/>
      <c r="T32" s="951"/>
      <c r="U32" s="952"/>
      <c r="V32" s="952"/>
      <c r="W32" s="952"/>
      <c r="X32" s="952"/>
      <c r="Y32" s="942"/>
      <c r="AA32" s="832" t="s">
        <v>42</v>
      </c>
      <c r="AB32" s="822">
        <f>H62/5</f>
        <v>0</v>
      </c>
      <c r="AC32" s="822">
        <f t="shared" ref="AC32:AD32" si="12">I62/5</f>
        <v>0</v>
      </c>
      <c r="AD32" s="822">
        <f t="shared" si="12"/>
        <v>0</v>
      </c>
      <c r="AE32" s="823">
        <v>0</v>
      </c>
      <c r="AF32" s="823"/>
      <c r="AG32" s="823"/>
      <c r="AH32" s="824"/>
    </row>
    <row r="33" spans="1:34" ht="17" customHeight="1" x14ac:dyDescent="0.2">
      <c r="A33" s="1249"/>
      <c r="B33" s="1251" t="s">
        <v>27</v>
      </c>
      <c r="C33" s="1246"/>
      <c r="D33" s="1246"/>
      <c r="E33" s="918"/>
      <c r="F33" s="927"/>
      <c r="G33" s="933"/>
      <c r="H33" s="927"/>
      <c r="I33" s="10"/>
      <c r="J33" s="214"/>
      <c r="K33" s="927"/>
      <c r="L33" s="22"/>
      <c r="M33" s="10"/>
      <c r="N33" s="214"/>
      <c r="O33" s="996"/>
      <c r="P33" s="997"/>
      <c r="Q33" s="998"/>
      <c r="R33" s="998"/>
      <c r="S33" s="999"/>
      <c r="T33" s="938"/>
      <c r="U33" s="941"/>
      <c r="V33" s="10"/>
      <c r="W33" s="10"/>
      <c r="X33" s="10"/>
      <c r="Y33" s="235"/>
      <c r="AA33" s="832" t="s">
        <v>94</v>
      </c>
      <c r="AB33" s="822">
        <f>K62/5</f>
        <v>0.2</v>
      </c>
      <c r="AC33" s="822">
        <f t="shared" ref="AC33:AE33" si="13">L62/5</f>
        <v>0.2</v>
      </c>
      <c r="AD33" s="822">
        <f t="shared" si="13"/>
        <v>0.2</v>
      </c>
      <c r="AE33" s="822">
        <f t="shared" si="13"/>
        <v>0.2</v>
      </c>
      <c r="AF33" s="823">
        <v>0</v>
      </c>
      <c r="AG33" s="823"/>
      <c r="AH33" s="824"/>
    </row>
    <row r="34" spans="1:34" ht="17" thickBot="1" x14ac:dyDescent="0.25">
      <c r="A34" s="1249"/>
      <c r="B34" s="1252" t="s">
        <v>101</v>
      </c>
      <c r="C34" s="1253"/>
      <c r="D34" s="1253"/>
      <c r="E34" s="918"/>
      <c r="F34" s="916"/>
      <c r="G34" s="958"/>
      <c r="H34" s="916"/>
      <c r="I34" s="957"/>
      <c r="J34" s="917"/>
      <c r="K34" s="916"/>
      <c r="L34" s="37"/>
      <c r="M34" s="957"/>
      <c r="N34" s="917"/>
      <c r="O34" s="984"/>
      <c r="P34" s="985"/>
      <c r="Q34" s="994"/>
      <c r="R34" s="985"/>
      <c r="S34" s="986"/>
      <c r="T34" s="944"/>
      <c r="U34" s="945"/>
      <c r="V34" s="957"/>
      <c r="W34" s="945"/>
      <c r="X34" s="945"/>
      <c r="Y34" s="943"/>
      <c r="AA34" s="832" t="s">
        <v>559</v>
      </c>
      <c r="AB34" s="822">
        <f>O62/5</f>
        <v>0.2</v>
      </c>
      <c r="AC34" s="822">
        <f t="shared" ref="AC34:AF34" si="14">P62/5</f>
        <v>0.2</v>
      </c>
      <c r="AD34" s="822">
        <f t="shared" si="14"/>
        <v>0.2</v>
      </c>
      <c r="AE34" s="822">
        <f t="shared" si="14"/>
        <v>0.2</v>
      </c>
      <c r="AF34" s="822">
        <f t="shared" si="14"/>
        <v>0</v>
      </c>
      <c r="AG34" s="823">
        <v>0</v>
      </c>
      <c r="AH34" s="824"/>
    </row>
    <row r="35" spans="1:34" ht="17" thickBot="1" x14ac:dyDescent="0.25">
      <c r="A35" s="1249"/>
      <c r="B35" s="1219" t="s">
        <v>12</v>
      </c>
      <c r="C35" s="1220"/>
      <c r="D35" s="1220"/>
      <c r="E35" s="922" t="s">
        <v>34</v>
      </c>
      <c r="F35" s="1078" t="s">
        <v>34</v>
      </c>
      <c r="G35" s="1106"/>
      <c r="H35" s="1078" t="s">
        <v>34</v>
      </c>
      <c r="I35" s="1074"/>
      <c r="J35" s="1106"/>
      <c r="K35" s="1078" t="s">
        <v>33</v>
      </c>
      <c r="L35" s="1074"/>
      <c r="M35" s="1074"/>
      <c r="N35" s="1106"/>
      <c r="O35" s="1307" t="s">
        <v>33</v>
      </c>
      <c r="P35" s="1308"/>
      <c r="Q35" s="1308"/>
      <c r="R35" s="1308"/>
      <c r="S35" s="979" t="s">
        <v>34</v>
      </c>
      <c r="T35" s="1202" t="s">
        <v>33</v>
      </c>
      <c r="U35" s="1180"/>
      <c r="V35" s="1180"/>
      <c r="W35" s="1180"/>
      <c r="X35" s="954" t="s">
        <v>34</v>
      </c>
      <c r="Y35" s="955" t="s">
        <v>34</v>
      </c>
      <c r="AA35" s="834" t="s">
        <v>560</v>
      </c>
      <c r="AB35" s="827">
        <f>T62/5</f>
        <v>0.2</v>
      </c>
      <c r="AC35" s="827">
        <f t="shared" ref="AC35:AG35" si="15">U62/5</f>
        <v>0.2</v>
      </c>
      <c r="AD35" s="827">
        <f t="shared" si="15"/>
        <v>0.2</v>
      </c>
      <c r="AE35" s="827">
        <f t="shared" si="15"/>
        <v>0.2</v>
      </c>
      <c r="AF35" s="827">
        <f t="shared" si="15"/>
        <v>0</v>
      </c>
      <c r="AG35" s="827">
        <f t="shared" si="15"/>
        <v>0</v>
      </c>
      <c r="AH35" s="842">
        <v>0</v>
      </c>
    </row>
    <row r="36" spans="1:34" ht="17" thickBot="1" x14ac:dyDescent="0.25">
      <c r="A36" s="1250"/>
      <c r="B36" s="1219" t="s">
        <v>25</v>
      </c>
      <c r="C36" s="1220"/>
      <c r="D36" s="1220"/>
      <c r="E36" s="243" t="s">
        <v>34</v>
      </c>
      <c r="F36" s="1078" t="s">
        <v>34</v>
      </c>
      <c r="G36" s="1106"/>
      <c r="H36" s="1078" t="s">
        <v>34</v>
      </c>
      <c r="I36" s="1074"/>
      <c r="J36" s="1106"/>
      <c r="K36" s="1078" t="s">
        <v>34</v>
      </c>
      <c r="L36" s="1074"/>
      <c r="M36" s="1074"/>
      <c r="N36" s="1106"/>
      <c r="O36" s="1307" t="s">
        <v>34</v>
      </c>
      <c r="P36" s="1308"/>
      <c r="Q36" s="1308"/>
      <c r="R36" s="1308"/>
      <c r="S36" s="979"/>
      <c r="T36" s="1202" t="s">
        <v>34</v>
      </c>
      <c r="U36" s="1180"/>
      <c r="V36" s="1180"/>
      <c r="W36" s="1180"/>
      <c r="X36" s="954"/>
      <c r="Y36" s="955"/>
      <c r="AA36" s="869"/>
      <c r="AB36" s="823"/>
      <c r="AC36" s="823"/>
      <c r="AD36" s="823"/>
      <c r="AE36" s="823"/>
      <c r="AF36" s="823"/>
      <c r="AG36" s="823"/>
      <c r="AH36" s="823"/>
    </row>
    <row r="37" spans="1:34" ht="17" thickBot="1" x14ac:dyDescent="0.25">
      <c r="A37" s="1254" t="s">
        <v>452</v>
      </c>
      <c r="B37" s="1257" t="s">
        <v>470</v>
      </c>
      <c r="C37" s="1236"/>
      <c r="D37" s="1236"/>
      <c r="E37" s="918"/>
      <c r="F37" s="937"/>
      <c r="G37" s="593"/>
      <c r="H37" s="937"/>
      <c r="I37" s="593"/>
      <c r="J37" s="940"/>
      <c r="K37" s="937"/>
      <c r="L37" s="767"/>
      <c r="M37" s="593"/>
      <c r="N37" s="940"/>
      <c r="O37" s="1000"/>
      <c r="P37" s="1001"/>
      <c r="Q37" s="1001"/>
      <c r="R37" s="1001"/>
      <c r="S37" s="980"/>
      <c r="T37" s="937"/>
      <c r="U37" s="593"/>
      <c r="V37" s="593"/>
      <c r="W37" s="593"/>
      <c r="X37" s="593"/>
      <c r="Y37" s="940"/>
      <c r="Z37" s="22"/>
      <c r="AA37" s="835" t="s">
        <v>334</v>
      </c>
      <c r="AB37" s="816" t="s">
        <v>335</v>
      </c>
      <c r="AC37" s="816" t="s">
        <v>38</v>
      </c>
      <c r="AD37" s="816" t="s">
        <v>41</v>
      </c>
      <c r="AE37" s="816" t="s">
        <v>42</v>
      </c>
      <c r="AF37" s="816" t="s">
        <v>94</v>
      </c>
      <c r="AG37" s="816" t="s">
        <v>559</v>
      </c>
      <c r="AH37" s="841" t="s">
        <v>560</v>
      </c>
    </row>
    <row r="38" spans="1:34" x14ac:dyDescent="0.2">
      <c r="A38" s="1255"/>
      <c r="B38" s="1255" t="s">
        <v>14</v>
      </c>
      <c r="C38" s="1258"/>
      <c r="D38" s="1258"/>
      <c r="E38" s="1036" t="s">
        <v>34</v>
      </c>
      <c r="F38" s="1046" t="s">
        <v>34</v>
      </c>
      <c r="G38" s="1047"/>
      <c r="H38" s="1046" t="s">
        <v>34</v>
      </c>
      <c r="I38" s="1291"/>
      <c r="J38" s="1047"/>
      <c r="K38" s="1046" t="s">
        <v>34</v>
      </c>
      <c r="L38" s="1291"/>
      <c r="M38" s="1291"/>
      <c r="N38" s="1047"/>
      <c r="O38" s="1309" t="s">
        <v>34</v>
      </c>
      <c r="P38" s="1310"/>
      <c r="Q38" s="1310"/>
      <c r="R38" s="1310"/>
      <c r="S38" s="1002"/>
      <c r="T38" s="1081" t="s">
        <v>34</v>
      </c>
      <c r="U38" s="1085"/>
      <c r="V38" s="1085"/>
      <c r="W38" s="1085"/>
      <c r="X38" s="941"/>
      <c r="Y38" s="933"/>
      <c r="Z38" s="22"/>
      <c r="AA38" s="831" t="s">
        <v>335</v>
      </c>
      <c r="AB38" s="820">
        <v>0</v>
      </c>
      <c r="AC38" s="820"/>
      <c r="AD38" s="820"/>
      <c r="AE38" s="820"/>
      <c r="AF38" s="820"/>
      <c r="AG38" s="820"/>
      <c r="AH38" s="821"/>
    </row>
    <row r="39" spans="1:34" x14ac:dyDescent="0.2">
      <c r="A39" s="1255"/>
      <c r="B39" s="1255" t="s">
        <v>15</v>
      </c>
      <c r="C39" s="1258"/>
      <c r="D39" s="1258"/>
      <c r="E39" s="1036"/>
      <c r="F39" s="1046"/>
      <c r="G39" s="1047"/>
      <c r="H39" s="1046"/>
      <c r="I39" s="1291"/>
      <c r="J39" s="1047"/>
      <c r="K39" s="1046"/>
      <c r="L39" s="1291"/>
      <c r="M39" s="1291"/>
      <c r="N39" s="1047"/>
      <c r="O39" s="1309"/>
      <c r="P39" s="1310"/>
      <c r="Q39" s="1310"/>
      <c r="R39" s="1310"/>
      <c r="S39" s="1002"/>
      <c r="T39" s="1081"/>
      <c r="U39" s="1085"/>
      <c r="V39" s="1085"/>
      <c r="W39" s="1085"/>
      <c r="X39" s="941"/>
      <c r="Y39" s="933"/>
      <c r="Z39" s="22"/>
      <c r="AA39" s="832" t="s">
        <v>38</v>
      </c>
      <c r="AB39" s="823">
        <f>E75/2</f>
        <v>0</v>
      </c>
      <c r="AC39" s="823">
        <v>0</v>
      </c>
      <c r="AD39" s="823"/>
      <c r="AE39" s="823"/>
      <c r="AF39" s="823"/>
      <c r="AG39" s="823"/>
      <c r="AH39" s="824"/>
    </row>
    <row r="40" spans="1:34" x14ac:dyDescent="0.2">
      <c r="A40" s="1255"/>
      <c r="B40" s="1255" t="s">
        <v>471</v>
      </c>
      <c r="C40" s="1258"/>
      <c r="D40" s="1258"/>
      <c r="E40" s="918"/>
      <c r="F40" s="938"/>
      <c r="G40" s="941"/>
      <c r="H40" s="938"/>
      <c r="I40" s="941"/>
      <c r="J40" s="933"/>
      <c r="K40" s="938"/>
      <c r="L40" s="947"/>
      <c r="M40" s="941"/>
      <c r="N40" s="933"/>
      <c r="O40" s="996"/>
      <c r="P40" s="997"/>
      <c r="Q40" s="997"/>
      <c r="R40" s="997"/>
      <c r="S40" s="1002"/>
      <c r="T40" s="938"/>
      <c r="U40" s="941"/>
      <c r="V40" s="941"/>
      <c r="W40" s="941"/>
      <c r="X40" s="941"/>
      <c r="Y40" s="933"/>
      <c r="Z40" s="22"/>
      <c r="AA40" s="832" t="s">
        <v>41</v>
      </c>
      <c r="AB40" s="823">
        <f>F59/2</f>
        <v>3.5</v>
      </c>
      <c r="AC40" s="823">
        <f>X59/2</f>
        <v>1</v>
      </c>
      <c r="AD40" s="823">
        <v>0</v>
      </c>
      <c r="AE40" s="823"/>
      <c r="AF40" s="823"/>
      <c r="AG40" s="823"/>
      <c r="AH40" s="824"/>
    </row>
    <row r="41" spans="1:34" x14ac:dyDescent="0.2">
      <c r="A41" s="1255"/>
      <c r="B41" s="1255" t="s">
        <v>472</v>
      </c>
      <c r="C41" s="1258"/>
      <c r="D41" s="1258"/>
      <c r="E41" s="918"/>
      <c r="F41" s="938"/>
      <c r="G41" s="941"/>
      <c r="H41" s="938"/>
      <c r="I41" s="941"/>
      <c r="J41" s="933"/>
      <c r="K41" s="938"/>
      <c r="L41" s="947"/>
      <c r="M41" s="941"/>
      <c r="N41" s="933"/>
      <c r="O41" s="996"/>
      <c r="P41" s="997"/>
      <c r="Q41" s="997"/>
      <c r="R41" s="997"/>
      <c r="S41" s="1002"/>
      <c r="T41" s="938"/>
      <c r="U41" s="941"/>
      <c r="V41" s="941"/>
      <c r="W41" s="941"/>
      <c r="X41" s="941"/>
      <c r="Y41" s="933"/>
      <c r="Z41" s="22"/>
      <c r="AA41" s="832" t="s">
        <v>42</v>
      </c>
      <c r="AB41" s="823">
        <f>W60/2</f>
        <v>0</v>
      </c>
      <c r="AC41" s="823">
        <f>X60/2</f>
        <v>0</v>
      </c>
      <c r="AD41" s="823">
        <v>0</v>
      </c>
      <c r="AE41" s="823">
        <v>0</v>
      </c>
      <c r="AF41" s="823"/>
      <c r="AG41" s="823"/>
      <c r="AH41" s="824"/>
    </row>
    <row r="42" spans="1:34" x14ac:dyDescent="0.2">
      <c r="A42" s="1255"/>
      <c r="B42" s="1255" t="s">
        <v>473</v>
      </c>
      <c r="C42" s="1258"/>
      <c r="D42" s="1258"/>
      <c r="E42" s="918"/>
      <c r="F42" s="938"/>
      <c r="G42" s="941"/>
      <c r="H42" s="938"/>
      <c r="I42" s="941"/>
      <c r="J42" s="933"/>
      <c r="K42" s="938"/>
      <c r="L42" s="947"/>
      <c r="M42" s="941"/>
      <c r="N42" s="933"/>
      <c r="O42" s="996"/>
      <c r="P42" s="997"/>
      <c r="Q42" s="997"/>
      <c r="R42" s="997"/>
      <c r="S42" s="1002"/>
      <c r="T42" s="938"/>
      <c r="U42" s="941"/>
      <c r="V42" s="941"/>
      <c r="W42" s="941"/>
      <c r="X42" s="941"/>
      <c r="Y42" s="933"/>
      <c r="Z42" s="22"/>
      <c r="AA42" s="832" t="s">
        <v>94</v>
      </c>
      <c r="AB42" s="823">
        <f>W61/2</f>
        <v>1</v>
      </c>
      <c r="AC42" s="823">
        <f>X61/2</f>
        <v>1</v>
      </c>
      <c r="AD42" s="823">
        <v>0</v>
      </c>
      <c r="AE42" s="823"/>
      <c r="AF42" s="823">
        <v>0</v>
      </c>
      <c r="AG42" s="823"/>
      <c r="AH42" s="824"/>
    </row>
    <row r="43" spans="1:34" x14ac:dyDescent="0.2">
      <c r="A43" s="1255"/>
      <c r="B43" s="1255" t="s">
        <v>474</v>
      </c>
      <c r="C43" s="1258"/>
      <c r="D43" s="1258"/>
      <c r="E43" s="918"/>
      <c r="F43" s="938"/>
      <c r="G43" s="941"/>
      <c r="H43" s="938"/>
      <c r="I43" s="941"/>
      <c r="J43" s="933"/>
      <c r="K43" s="938"/>
      <c r="L43" s="947"/>
      <c r="M43" s="941"/>
      <c r="N43" s="933"/>
      <c r="O43" s="996"/>
      <c r="P43" s="997"/>
      <c r="Q43" s="997"/>
      <c r="R43" s="997"/>
      <c r="S43" s="1002"/>
      <c r="T43" s="938"/>
      <c r="U43" s="941"/>
      <c r="V43" s="941"/>
      <c r="W43" s="941"/>
      <c r="X43" s="941"/>
      <c r="Y43" s="933"/>
      <c r="Z43" s="22"/>
      <c r="AA43" s="832" t="s">
        <v>559</v>
      </c>
      <c r="AB43" s="823">
        <f>W62/2</f>
        <v>0.5</v>
      </c>
      <c r="AC43" s="823">
        <f>X62/2</f>
        <v>0</v>
      </c>
      <c r="AD43" s="823">
        <v>0</v>
      </c>
      <c r="AE43" s="823">
        <v>0</v>
      </c>
      <c r="AF43" s="823"/>
      <c r="AG43" s="823">
        <v>0</v>
      </c>
      <c r="AH43" s="824"/>
    </row>
    <row r="44" spans="1:34" ht="17" thickBot="1" x14ac:dyDescent="0.25">
      <c r="A44" s="1256"/>
      <c r="B44" s="1256" t="s">
        <v>475</v>
      </c>
      <c r="C44" s="1259"/>
      <c r="D44" s="1259"/>
      <c r="E44" s="918"/>
      <c r="F44" s="939"/>
      <c r="G44" s="598"/>
      <c r="H44" s="939"/>
      <c r="I44" s="598"/>
      <c r="J44" s="934"/>
      <c r="K44" s="939"/>
      <c r="L44" s="305"/>
      <c r="M44" s="598"/>
      <c r="N44" s="934"/>
      <c r="O44" s="981"/>
      <c r="P44" s="982"/>
      <c r="Q44" s="982"/>
      <c r="R44" s="982"/>
      <c r="S44" s="983"/>
      <c r="T44" s="939"/>
      <c r="U44" s="598"/>
      <c r="V44" s="598"/>
      <c r="W44" s="598"/>
      <c r="X44" s="598"/>
      <c r="Y44" s="934"/>
      <c r="Z44" s="22"/>
      <c r="AA44" s="834" t="s">
        <v>560</v>
      </c>
      <c r="AB44" s="827">
        <f>X62/2</f>
        <v>0</v>
      </c>
      <c r="AC44" s="827">
        <f t="shared" ref="AC44" si="16">Y62/2</f>
        <v>0</v>
      </c>
      <c r="AD44" s="827">
        <f>Z62/2</f>
        <v>0</v>
      </c>
      <c r="AE44" s="827"/>
      <c r="AF44" s="827"/>
      <c r="AG44" s="827"/>
      <c r="AH44" s="842">
        <v>0</v>
      </c>
    </row>
    <row r="45" spans="1:34" ht="17" thickBot="1" x14ac:dyDescent="0.25">
      <c r="A45" s="1260" t="s">
        <v>8</v>
      </c>
      <c r="B45" s="1261" t="s">
        <v>476</v>
      </c>
      <c r="C45" s="1262"/>
      <c r="D45" s="735" t="s">
        <v>9</v>
      </c>
      <c r="E45" s="925"/>
      <c r="F45" s="937"/>
      <c r="G45" s="593"/>
      <c r="H45" s="937"/>
      <c r="I45" s="593"/>
      <c r="J45" s="940"/>
      <c r="K45" s="937"/>
      <c r="L45" s="767"/>
      <c r="M45" s="593"/>
      <c r="N45" s="940"/>
      <c r="O45" s="1000"/>
      <c r="P45" s="1001"/>
      <c r="Q45" s="1001"/>
      <c r="R45" s="1001"/>
      <c r="S45" s="980"/>
      <c r="T45" s="937"/>
      <c r="U45" s="593"/>
      <c r="V45" s="593"/>
      <c r="W45" s="593"/>
      <c r="X45" s="593"/>
      <c r="Y45" s="940"/>
      <c r="Z45" s="22"/>
      <c r="AA45" s="869"/>
      <c r="AB45" s="823"/>
      <c r="AC45" s="823"/>
      <c r="AD45" s="823"/>
      <c r="AE45" s="823"/>
      <c r="AF45" s="823"/>
      <c r="AG45" s="823"/>
      <c r="AH45" s="823"/>
    </row>
    <row r="46" spans="1:34" ht="17" thickBot="1" x14ac:dyDescent="0.25">
      <c r="A46" s="1221"/>
      <c r="B46" s="1263"/>
      <c r="C46" s="1264"/>
      <c r="D46" s="731" t="s">
        <v>19</v>
      </c>
      <c r="E46" s="918"/>
      <c r="F46" s="938" t="s">
        <v>33</v>
      </c>
      <c r="G46" s="941"/>
      <c r="H46" s="938"/>
      <c r="I46" s="941" t="s">
        <v>33</v>
      </c>
      <c r="J46" s="933" t="s">
        <v>33</v>
      </c>
      <c r="K46" s="938"/>
      <c r="L46" s="947"/>
      <c r="M46" s="941"/>
      <c r="N46" s="933"/>
      <c r="O46" s="996" t="s">
        <v>33</v>
      </c>
      <c r="P46" s="997"/>
      <c r="Q46" s="997"/>
      <c r="R46" s="997"/>
      <c r="S46" s="1002" t="s">
        <v>33</v>
      </c>
      <c r="T46" s="938"/>
      <c r="U46" s="941"/>
      <c r="V46" s="941"/>
      <c r="W46" s="941"/>
      <c r="X46" s="941"/>
      <c r="Y46" s="933" t="s">
        <v>33</v>
      </c>
      <c r="Z46" s="37"/>
      <c r="AA46" s="830" t="s">
        <v>338</v>
      </c>
      <c r="AB46" s="816" t="s">
        <v>335</v>
      </c>
      <c r="AC46" s="816" t="s">
        <v>38</v>
      </c>
      <c r="AD46" s="816" t="s">
        <v>41</v>
      </c>
      <c r="AE46" s="816" t="s">
        <v>42</v>
      </c>
      <c r="AF46" s="816" t="s">
        <v>94</v>
      </c>
      <c r="AG46" s="816" t="s">
        <v>559</v>
      </c>
      <c r="AH46" s="841" t="s">
        <v>560</v>
      </c>
    </row>
    <row r="47" spans="1:34" x14ac:dyDescent="0.2">
      <c r="A47" s="1221"/>
      <c r="B47" s="1265"/>
      <c r="C47" s="1266"/>
      <c r="D47" s="961" t="s">
        <v>477</v>
      </c>
      <c r="E47" s="918"/>
      <c r="F47" s="944"/>
      <c r="G47" s="945"/>
      <c r="H47" s="944"/>
      <c r="I47" s="945"/>
      <c r="J47" s="943"/>
      <c r="K47" s="944"/>
      <c r="L47" s="959"/>
      <c r="M47" s="945"/>
      <c r="N47" s="943"/>
      <c r="O47" s="984"/>
      <c r="P47" s="985"/>
      <c r="Q47" s="985"/>
      <c r="R47" s="985"/>
      <c r="S47" s="986"/>
      <c r="T47" s="944"/>
      <c r="U47" s="945"/>
      <c r="V47" s="945"/>
      <c r="W47" s="945"/>
      <c r="X47" s="945"/>
      <c r="Y47" s="943"/>
      <c r="Z47" s="353"/>
      <c r="AA47" s="831" t="s">
        <v>335</v>
      </c>
      <c r="AB47" s="820">
        <v>0</v>
      </c>
      <c r="AC47" s="820"/>
      <c r="AD47" s="820"/>
      <c r="AE47" s="820"/>
      <c r="AF47" s="820"/>
      <c r="AG47" s="820"/>
      <c r="AH47" s="821"/>
    </row>
    <row r="48" spans="1:34" x14ac:dyDescent="0.2">
      <c r="A48" s="1221"/>
      <c r="B48" s="1267" t="s">
        <v>478</v>
      </c>
      <c r="C48" s="1268"/>
      <c r="D48" s="47" t="s">
        <v>20</v>
      </c>
      <c r="E48" s="1036"/>
      <c r="F48" s="944"/>
      <c r="G48" s="945"/>
      <c r="H48" s="944"/>
      <c r="I48" s="945"/>
      <c r="J48" s="917"/>
      <c r="K48" s="944"/>
      <c r="L48" s="959"/>
      <c r="M48" s="945"/>
      <c r="N48" s="917"/>
      <c r="O48" s="984"/>
      <c r="P48" s="985"/>
      <c r="Q48" s="985"/>
      <c r="R48" s="985"/>
      <c r="S48" s="986"/>
      <c r="T48" s="944"/>
      <c r="U48" s="945"/>
      <c r="V48" s="945"/>
      <c r="W48" s="945"/>
      <c r="X48" s="945"/>
      <c r="Y48" s="943"/>
      <c r="Z48" s="37"/>
      <c r="AA48" s="832" t="s">
        <v>38</v>
      </c>
      <c r="AB48" s="822">
        <f>E64/5</f>
        <v>0</v>
      </c>
      <c r="AC48" s="823">
        <v>0</v>
      </c>
      <c r="AD48" s="823"/>
      <c r="AE48" s="823"/>
      <c r="AF48" s="823"/>
      <c r="AG48" s="823"/>
      <c r="AH48" s="824"/>
    </row>
    <row r="49" spans="1:34" x14ac:dyDescent="0.2">
      <c r="A49" s="1221"/>
      <c r="B49" s="1263"/>
      <c r="C49" s="1264"/>
      <c r="D49" s="7" t="s">
        <v>21</v>
      </c>
      <c r="E49" s="1036"/>
      <c r="F49" s="944"/>
      <c r="G49" s="945"/>
      <c r="H49" s="944"/>
      <c r="I49" s="945"/>
      <c r="J49" s="917"/>
      <c r="K49" s="944"/>
      <c r="L49" s="959"/>
      <c r="M49" s="945"/>
      <c r="N49" s="917"/>
      <c r="O49" s="984"/>
      <c r="P49" s="985"/>
      <c r="Q49" s="985"/>
      <c r="R49" s="985"/>
      <c r="S49" s="986"/>
      <c r="T49" s="944"/>
      <c r="U49" s="945"/>
      <c r="V49" s="945"/>
      <c r="W49" s="945"/>
      <c r="X49" s="945"/>
      <c r="Y49" s="943"/>
      <c r="Z49" s="37"/>
      <c r="AA49" s="832" t="s">
        <v>41</v>
      </c>
      <c r="AB49" s="822">
        <f>F64/5</f>
        <v>0.2</v>
      </c>
      <c r="AC49" s="822">
        <f>G64/5</f>
        <v>0</v>
      </c>
      <c r="AD49" s="823">
        <v>0</v>
      </c>
      <c r="AE49" s="823"/>
      <c r="AF49" s="823"/>
      <c r="AG49" s="823"/>
      <c r="AH49" s="824"/>
    </row>
    <row r="50" spans="1:34" ht="17" thickBot="1" x14ac:dyDescent="0.25">
      <c r="A50" s="1222"/>
      <c r="B50" s="1269"/>
      <c r="C50" s="1270"/>
      <c r="D50" s="8" t="s">
        <v>13</v>
      </c>
      <c r="E50" s="923"/>
      <c r="F50" s="956"/>
      <c r="G50" s="957"/>
      <c r="H50" s="956"/>
      <c r="I50" s="957"/>
      <c r="J50" s="958"/>
      <c r="K50" s="956"/>
      <c r="L50" s="948"/>
      <c r="M50" s="957"/>
      <c r="N50" s="958"/>
      <c r="O50" s="993"/>
      <c r="P50" s="994"/>
      <c r="Q50" s="994"/>
      <c r="R50" s="994"/>
      <c r="S50" s="995"/>
      <c r="T50" s="956"/>
      <c r="U50" s="957"/>
      <c r="V50" s="957"/>
      <c r="W50" s="957"/>
      <c r="X50" s="957"/>
      <c r="Y50" s="958"/>
      <c r="Z50" s="37"/>
      <c r="AA50" s="832" t="s">
        <v>42</v>
      </c>
      <c r="AB50" s="822">
        <f>H64/5</f>
        <v>0</v>
      </c>
      <c r="AC50" s="822">
        <f t="shared" ref="AC50:AD50" si="17">I64/5</f>
        <v>0.2</v>
      </c>
      <c r="AD50" s="822">
        <f t="shared" si="17"/>
        <v>0.2</v>
      </c>
      <c r="AE50" s="823">
        <v>0</v>
      </c>
      <c r="AF50" s="823"/>
      <c r="AG50" s="823"/>
      <c r="AH50" s="824"/>
    </row>
    <row r="51" spans="1:34" x14ac:dyDescent="0.2">
      <c r="A51" s="1272" t="s">
        <v>479</v>
      </c>
      <c r="B51" s="1275" t="s">
        <v>480</v>
      </c>
      <c r="C51" s="1276"/>
      <c r="D51" s="1276"/>
      <c r="E51" s="169" t="s">
        <v>454</v>
      </c>
      <c r="F51" s="607" t="s">
        <v>454</v>
      </c>
      <c r="G51" s="518" t="s">
        <v>454</v>
      </c>
      <c r="H51" s="526" t="s">
        <v>454</v>
      </c>
      <c r="I51" s="1003" t="s">
        <v>454</v>
      </c>
      <c r="J51" s="1004" t="s">
        <v>454</v>
      </c>
      <c r="K51" s="1026" t="s">
        <v>34</v>
      </c>
      <c r="L51" s="1027"/>
      <c r="M51" s="1027"/>
      <c r="N51" s="1028"/>
      <c r="O51" s="1026" t="s">
        <v>34</v>
      </c>
      <c r="P51" s="1027"/>
      <c r="Q51" s="1027"/>
      <c r="R51" s="1027"/>
      <c r="S51" s="1028"/>
      <c r="T51" s="1026" t="s">
        <v>34</v>
      </c>
      <c r="U51" s="1027"/>
      <c r="V51" s="1027"/>
      <c r="W51" s="1027"/>
      <c r="X51" s="1027"/>
      <c r="Y51" s="1028"/>
      <c r="Z51" s="37"/>
      <c r="AA51" s="832" t="s">
        <v>94</v>
      </c>
      <c r="AB51" s="822">
        <f>K64/5</f>
        <v>0</v>
      </c>
      <c r="AC51" s="822">
        <f t="shared" ref="AC51:AE51" si="18">L64/5</f>
        <v>0</v>
      </c>
      <c r="AD51" s="822">
        <f t="shared" si="18"/>
        <v>0</v>
      </c>
      <c r="AE51" s="822">
        <f t="shared" si="18"/>
        <v>0</v>
      </c>
      <c r="AF51" s="823">
        <v>0</v>
      </c>
      <c r="AG51" s="823"/>
      <c r="AH51" s="824"/>
    </row>
    <row r="52" spans="1:34" x14ac:dyDescent="0.2">
      <c r="A52" s="1273"/>
      <c r="B52" s="1277" t="s">
        <v>481</v>
      </c>
      <c r="C52" s="1278"/>
      <c r="D52" s="1278"/>
      <c r="E52" s="170" t="s">
        <v>33</v>
      </c>
      <c r="F52" s="231" t="s">
        <v>33</v>
      </c>
      <c r="G52" s="233" t="s">
        <v>33</v>
      </c>
      <c r="H52" s="229" t="s">
        <v>33</v>
      </c>
      <c r="I52" s="963" t="s">
        <v>33</v>
      </c>
      <c r="J52" s="230" t="s">
        <v>33</v>
      </c>
      <c r="K52" s="1021"/>
      <c r="L52" s="1284"/>
      <c r="M52" s="1284"/>
      <c r="N52" s="1022"/>
      <c r="O52" s="1021"/>
      <c r="P52" s="1284"/>
      <c r="Q52" s="1284"/>
      <c r="R52" s="1284"/>
      <c r="S52" s="1022"/>
      <c r="T52" s="1021"/>
      <c r="U52" s="1284"/>
      <c r="V52" s="1284"/>
      <c r="W52" s="1284"/>
      <c r="X52" s="1284"/>
      <c r="Y52" s="1022"/>
      <c r="Z52" s="37"/>
      <c r="AA52" s="832" t="s">
        <v>559</v>
      </c>
      <c r="AB52" s="822">
        <f>O64/5</f>
        <v>0.2</v>
      </c>
      <c r="AC52" s="822">
        <f t="shared" ref="AC52:AF52" si="19">P64/5</f>
        <v>0</v>
      </c>
      <c r="AD52" s="822">
        <f t="shared" si="19"/>
        <v>0</v>
      </c>
      <c r="AE52" s="822">
        <f t="shared" si="19"/>
        <v>0</v>
      </c>
      <c r="AF52" s="822">
        <f t="shared" si="19"/>
        <v>0.2</v>
      </c>
      <c r="AG52" s="823">
        <v>0</v>
      </c>
      <c r="AH52" s="824"/>
    </row>
    <row r="53" spans="1:34" ht="17" thickBot="1" x14ac:dyDescent="0.25">
      <c r="A53" s="1273"/>
      <c r="B53" s="1277" t="s">
        <v>482</v>
      </c>
      <c r="C53" s="1278"/>
      <c r="D53" s="1278"/>
      <c r="E53" s="170" t="s">
        <v>33</v>
      </c>
      <c r="F53" s="231" t="s">
        <v>33</v>
      </c>
      <c r="G53" s="233" t="s">
        <v>33</v>
      </c>
      <c r="H53" s="229" t="s">
        <v>33</v>
      </c>
      <c r="I53" s="963" t="s">
        <v>33</v>
      </c>
      <c r="J53" s="230" t="s">
        <v>33</v>
      </c>
      <c r="K53" s="1021"/>
      <c r="L53" s="1284"/>
      <c r="M53" s="1284"/>
      <c r="N53" s="1022"/>
      <c r="O53" s="1021"/>
      <c r="P53" s="1284"/>
      <c r="Q53" s="1284"/>
      <c r="R53" s="1284"/>
      <c r="S53" s="1022"/>
      <c r="T53" s="1021"/>
      <c r="U53" s="1284"/>
      <c r="V53" s="1284"/>
      <c r="W53" s="1284"/>
      <c r="X53" s="1284"/>
      <c r="Y53" s="1022"/>
      <c r="Z53" s="37"/>
      <c r="AA53" s="834" t="s">
        <v>560</v>
      </c>
      <c r="AB53" s="827">
        <f>T64/5</f>
        <v>0</v>
      </c>
      <c r="AC53" s="827">
        <f t="shared" ref="AC53:AG53" si="20">U64/5</f>
        <v>0</v>
      </c>
      <c r="AD53" s="827">
        <f t="shared" si="20"/>
        <v>0</v>
      </c>
      <c r="AE53" s="827">
        <f t="shared" si="20"/>
        <v>0</v>
      </c>
      <c r="AF53" s="827">
        <f t="shared" si="20"/>
        <v>0</v>
      </c>
      <c r="AG53" s="827">
        <f t="shared" si="20"/>
        <v>0.2</v>
      </c>
      <c r="AH53" s="842">
        <v>0</v>
      </c>
    </row>
    <row r="54" spans="1:34" ht="17" thickBot="1" x14ac:dyDescent="0.25">
      <c r="A54" s="1273"/>
      <c r="B54" s="1277" t="s">
        <v>483</v>
      </c>
      <c r="C54" s="1278"/>
      <c r="D54" s="1278"/>
      <c r="E54" s="170" t="s">
        <v>33</v>
      </c>
      <c r="F54" s="231" t="s">
        <v>33</v>
      </c>
      <c r="G54" s="233" t="s">
        <v>33</v>
      </c>
      <c r="H54" s="229" t="s">
        <v>33</v>
      </c>
      <c r="I54" s="963" t="s">
        <v>33</v>
      </c>
      <c r="J54" s="230" t="s">
        <v>33</v>
      </c>
      <c r="K54" s="1021"/>
      <c r="L54" s="1284"/>
      <c r="M54" s="1284"/>
      <c r="N54" s="1022"/>
      <c r="O54" s="1021"/>
      <c r="P54" s="1284"/>
      <c r="Q54" s="1284"/>
      <c r="R54" s="1284"/>
      <c r="S54" s="1022"/>
      <c r="T54" s="1021"/>
      <c r="U54" s="1284"/>
      <c r="V54" s="1284"/>
      <c r="W54" s="1284"/>
      <c r="X54" s="1284"/>
      <c r="Y54" s="1022"/>
      <c r="Z54" s="37"/>
      <c r="AA54" s="55"/>
      <c r="AB54" s="823"/>
      <c r="AC54" s="823"/>
      <c r="AD54" s="823"/>
      <c r="AE54" s="823"/>
      <c r="AF54" s="823"/>
      <c r="AG54" s="823"/>
      <c r="AH54" s="823"/>
    </row>
    <row r="55" spans="1:34" ht="17" thickBot="1" x14ac:dyDescent="0.25">
      <c r="A55" s="1274"/>
      <c r="B55" s="1279" t="s">
        <v>484</v>
      </c>
      <c r="C55" s="1280"/>
      <c r="D55" s="1280"/>
      <c r="E55" s="169" t="s">
        <v>454</v>
      </c>
      <c r="F55" s="607" t="s">
        <v>454</v>
      </c>
      <c r="G55" s="518" t="s">
        <v>454</v>
      </c>
      <c r="H55" s="526" t="s">
        <v>454</v>
      </c>
      <c r="I55" s="1003" t="s">
        <v>454</v>
      </c>
      <c r="J55" s="1004" t="s">
        <v>454</v>
      </c>
      <c r="K55" s="1021"/>
      <c r="L55" s="1284"/>
      <c r="M55" s="1284"/>
      <c r="N55" s="1022"/>
      <c r="O55" s="1023"/>
      <c r="P55" s="1024"/>
      <c r="Q55" s="1024"/>
      <c r="R55" s="1024"/>
      <c r="S55" s="1025"/>
      <c r="T55" s="1023"/>
      <c r="U55" s="1024"/>
      <c r="V55" s="1024"/>
      <c r="W55" s="1024"/>
      <c r="X55" s="1024"/>
      <c r="Y55" s="1025"/>
      <c r="AA55" s="835" t="s">
        <v>342</v>
      </c>
      <c r="AB55" s="816" t="s">
        <v>335</v>
      </c>
      <c r="AC55" s="816" t="s">
        <v>38</v>
      </c>
      <c r="AD55" s="816" t="s">
        <v>41</v>
      </c>
      <c r="AE55" s="816" t="s">
        <v>42</v>
      </c>
      <c r="AF55" s="816" t="s">
        <v>94</v>
      </c>
      <c r="AG55" s="816" t="s">
        <v>559</v>
      </c>
      <c r="AH55" s="841" t="s">
        <v>560</v>
      </c>
    </row>
    <row r="56" spans="1:34" ht="20" thickBot="1" x14ac:dyDescent="0.25">
      <c r="E56" s="1005" t="s">
        <v>532</v>
      </c>
      <c r="F56" s="1311" t="s">
        <v>533</v>
      </c>
      <c r="G56" s="1312"/>
      <c r="H56" s="1311" t="s">
        <v>534</v>
      </c>
      <c r="I56" s="1313"/>
      <c r="J56" s="1312"/>
      <c r="K56" s="1311" t="s">
        <v>535</v>
      </c>
      <c r="L56" s="1314"/>
      <c r="M56" s="1313"/>
      <c r="N56" s="1312"/>
      <c r="O56" s="1315" t="s">
        <v>536</v>
      </c>
      <c r="P56" s="1316"/>
      <c r="Q56" s="1316"/>
      <c r="R56" s="1316"/>
      <c r="S56" s="1317"/>
      <c r="T56" s="1318" t="s">
        <v>537</v>
      </c>
      <c r="U56" s="1319"/>
      <c r="V56" s="1319"/>
      <c r="W56" s="1319"/>
      <c r="X56" s="1319"/>
      <c r="Y56" s="1314"/>
      <c r="AA56" s="831" t="s">
        <v>335</v>
      </c>
      <c r="AB56" s="820">
        <v>0</v>
      </c>
      <c r="AC56" s="820"/>
      <c r="AD56" s="820"/>
      <c r="AE56" s="820"/>
      <c r="AF56" s="820"/>
      <c r="AG56" s="820"/>
      <c r="AH56" s="821"/>
    </row>
    <row r="57" spans="1:34" x14ac:dyDescent="0.2">
      <c r="AA57" s="832" t="s">
        <v>38</v>
      </c>
      <c r="AB57" s="823">
        <f>E65/4</f>
        <v>0.75</v>
      </c>
      <c r="AC57" s="823">
        <v>0</v>
      </c>
      <c r="AD57" s="823"/>
      <c r="AE57" s="823"/>
      <c r="AF57" s="823"/>
      <c r="AG57" s="823"/>
      <c r="AH57" s="824"/>
    </row>
    <row r="58" spans="1:34" x14ac:dyDescent="0.2">
      <c r="AA58" s="832" t="s">
        <v>41</v>
      </c>
      <c r="AB58" s="823">
        <f>F65/4</f>
        <v>0.75</v>
      </c>
      <c r="AC58" s="823">
        <f>G65/4</f>
        <v>0.75</v>
      </c>
      <c r="AD58" s="823">
        <v>0</v>
      </c>
      <c r="AE58" s="823"/>
      <c r="AF58" s="823"/>
      <c r="AG58" s="823"/>
      <c r="AH58" s="824"/>
    </row>
    <row r="59" spans="1:34" x14ac:dyDescent="0.2">
      <c r="D59" s="804" t="s">
        <v>215</v>
      </c>
      <c r="E59" s="53">
        <v>6</v>
      </c>
      <c r="F59" s="2">
        <v>7</v>
      </c>
      <c r="G59" s="2">
        <v>5</v>
      </c>
      <c r="H59" s="2">
        <v>6</v>
      </c>
      <c r="I59" s="2">
        <v>6</v>
      </c>
      <c r="J59" s="2">
        <v>6</v>
      </c>
      <c r="K59" s="2">
        <v>3</v>
      </c>
      <c r="L59" s="2">
        <v>3</v>
      </c>
      <c r="M59" s="2">
        <v>3</v>
      </c>
      <c r="N59" s="2">
        <v>3</v>
      </c>
      <c r="O59" s="2">
        <v>4</v>
      </c>
      <c r="P59" s="2">
        <v>3</v>
      </c>
      <c r="Q59" s="2">
        <v>3</v>
      </c>
      <c r="R59" s="2">
        <v>3</v>
      </c>
      <c r="S59" s="2">
        <v>3</v>
      </c>
      <c r="T59" s="2">
        <v>3</v>
      </c>
      <c r="U59" s="2">
        <v>3</v>
      </c>
      <c r="V59" s="2">
        <v>3</v>
      </c>
      <c r="W59" s="2">
        <v>3</v>
      </c>
      <c r="X59" s="2">
        <v>2</v>
      </c>
      <c r="Y59" s="2">
        <v>3</v>
      </c>
      <c r="AA59" s="832" t="s">
        <v>42</v>
      </c>
      <c r="AB59" s="823">
        <f>H65/4</f>
        <v>0.75</v>
      </c>
      <c r="AC59" s="823">
        <f t="shared" ref="AC59:AD59" si="21">I65/4</f>
        <v>0.75</v>
      </c>
      <c r="AD59" s="823">
        <f t="shared" si="21"/>
        <v>0.75</v>
      </c>
      <c r="AE59" s="823">
        <v>0</v>
      </c>
      <c r="AF59" s="823"/>
      <c r="AG59" s="823"/>
      <c r="AH59" s="824"/>
    </row>
    <row r="60" spans="1:34" x14ac:dyDescent="0.2">
      <c r="A60" s="1296"/>
      <c r="B60" s="1296"/>
      <c r="C60" s="1296"/>
      <c r="D60" s="804" t="s">
        <v>357</v>
      </c>
      <c r="E60" s="53">
        <v>0</v>
      </c>
      <c r="F60" s="53">
        <v>0</v>
      </c>
      <c r="G60" s="53">
        <v>0</v>
      </c>
      <c r="H60" s="53">
        <v>0</v>
      </c>
      <c r="I60" s="53">
        <v>0</v>
      </c>
      <c r="J60" s="53">
        <v>0</v>
      </c>
      <c r="K60" s="53">
        <v>0</v>
      </c>
      <c r="L60" s="53">
        <v>0</v>
      </c>
      <c r="M60" s="53">
        <v>0</v>
      </c>
      <c r="N60" s="53">
        <v>0</v>
      </c>
      <c r="O60" s="53">
        <v>0</v>
      </c>
      <c r="P60" s="53">
        <v>0</v>
      </c>
      <c r="Q60" s="53">
        <v>0</v>
      </c>
      <c r="R60" s="53">
        <v>0</v>
      </c>
      <c r="S60" s="53">
        <v>0</v>
      </c>
      <c r="T60" s="53">
        <v>0</v>
      </c>
      <c r="U60" s="53">
        <v>0</v>
      </c>
      <c r="V60" s="53">
        <v>0</v>
      </c>
      <c r="W60" s="53">
        <v>0</v>
      </c>
      <c r="X60" s="53">
        <v>0</v>
      </c>
      <c r="Y60" s="53">
        <v>0</v>
      </c>
      <c r="AA60" s="832" t="s">
        <v>94</v>
      </c>
      <c r="AB60" s="823">
        <f>K65/4</f>
        <v>0</v>
      </c>
      <c r="AC60" s="823">
        <f t="shared" ref="AC60:AE60" si="22">L65/4</f>
        <v>0</v>
      </c>
      <c r="AD60" s="823">
        <f t="shared" si="22"/>
        <v>0</v>
      </c>
      <c r="AE60" s="823">
        <f t="shared" si="22"/>
        <v>0</v>
      </c>
      <c r="AF60" s="823">
        <v>0</v>
      </c>
      <c r="AG60" s="823"/>
      <c r="AH60" s="824"/>
    </row>
    <row r="61" spans="1:34" x14ac:dyDescent="0.2">
      <c r="D61" s="804" t="s">
        <v>5</v>
      </c>
      <c r="E61" s="53">
        <v>3</v>
      </c>
      <c r="F61" s="2">
        <v>3</v>
      </c>
      <c r="G61" s="2">
        <v>2</v>
      </c>
      <c r="H61" s="2">
        <v>3</v>
      </c>
      <c r="I61" s="2">
        <v>2</v>
      </c>
      <c r="J61" s="2">
        <v>2</v>
      </c>
      <c r="K61" s="2">
        <v>2</v>
      </c>
      <c r="L61" s="2">
        <v>2</v>
      </c>
      <c r="M61" s="2">
        <v>2</v>
      </c>
      <c r="N61" s="2">
        <v>2</v>
      </c>
      <c r="O61" s="2">
        <v>2</v>
      </c>
      <c r="P61" s="2">
        <v>2</v>
      </c>
      <c r="Q61" s="2">
        <v>2</v>
      </c>
      <c r="R61" s="2">
        <v>2</v>
      </c>
      <c r="S61" s="2">
        <v>2</v>
      </c>
      <c r="T61" s="2">
        <v>2</v>
      </c>
      <c r="U61" s="2">
        <v>2</v>
      </c>
      <c r="V61" s="2">
        <v>2</v>
      </c>
      <c r="W61" s="2">
        <v>2</v>
      </c>
      <c r="X61" s="2">
        <v>2</v>
      </c>
      <c r="Y61" s="2">
        <v>2</v>
      </c>
      <c r="AA61" s="832" t="s">
        <v>559</v>
      </c>
      <c r="AB61" s="823">
        <f>O65/4</f>
        <v>0</v>
      </c>
      <c r="AC61" s="823">
        <f t="shared" ref="AC61:AF61" si="23">P65/4</f>
        <v>0</v>
      </c>
      <c r="AD61" s="823">
        <f t="shared" si="23"/>
        <v>0</v>
      </c>
      <c r="AE61" s="823">
        <f t="shared" si="23"/>
        <v>0</v>
      </c>
      <c r="AF61" s="823">
        <f t="shared" si="23"/>
        <v>0</v>
      </c>
      <c r="AG61" s="823">
        <v>0</v>
      </c>
      <c r="AH61" s="824"/>
    </row>
    <row r="62" spans="1:34" ht="17" thickBot="1" x14ac:dyDescent="0.25">
      <c r="D62" s="804" t="s">
        <v>24</v>
      </c>
      <c r="E62" s="53">
        <v>0</v>
      </c>
      <c r="F62" s="53">
        <v>0</v>
      </c>
      <c r="G62" s="53">
        <v>0</v>
      </c>
      <c r="H62" s="53">
        <v>0</v>
      </c>
      <c r="I62" s="53">
        <v>0</v>
      </c>
      <c r="J62" s="53">
        <v>0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0</v>
      </c>
      <c r="T62" s="2">
        <v>1</v>
      </c>
      <c r="U62" s="2">
        <v>1</v>
      </c>
      <c r="V62" s="2">
        <v>1</v>
      </c>
      <c r="W62" s="2">
        <v>1</v>
      </c>
      <c r="X62" s="2">
        <v>0</v>
      </c>
      <c r="Y62" s="2">
        <v>0</v>
      </c>
      <c r="AA62" s="834" t="s">
        <v>560</v>
      </c>
      <c r="AB62" s="827">
        <f>T65/4</f>
        <v>0</v>
      </c>
      <c r="AC62" s="827">
        <f t="shared" ref="AC62:AG62" si="24">U65/4</f>
        <v>0</v>
      </c>
      <c r="AD62" s="827">
        <f t="shared" si="24"/>
        <v>0</v>
      </c>
      <c r="AE62" s="827">
        <f t="shared" si="24"/>
        <v>0</v>
      </c>
      <c r="AF62" s="827">
        <f t="shared" si="24"/>
        <v>0</v>
      </c>
      <c r="AG62" s="827">
        <f t="shared" si="24"/>
        <v>0</v>
      </c>
      <c r="AH62" s="842">
        <v>0</v>
      </c>
    </row>
    <row r="63" spans="1:34" x14ac:dyDescent="0.2">
      <c r="D63" s="804" t="s">
        <v>14</v>
      </c>
      <c r="E63" s="53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</row>
    <row r="64" spans="1:34" x14ac:dyDescent="0.2">
      <c r="D64" s="804" t="s">
        <v>8</v>
      </c>
      <c r="E64" s="53">
        <v>0</v>
      </c>
      <c r="F64" s="2">
        <v>1</v>
      </c>
      <c r="G64" s="2">
        <v>0</v>
      </c>
      <c r="H64" s="2">
        <v>0</v>
      </c>
      <c r="I64" s="2">
        <v>1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>
        <v>1</v>
      </c>
      <c r="P64" s="2">
        <v>0</v>
      </c>
      <c r="Q64" s="2">
        <v>0</v>
      </c>
      <c r="R64" s="2">
        <v>0</v>
      </c>
      <c r="S64" s="2">
        <v>1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1</v>
      </c>
    </row>
    <row r="65" spans="4:25" x14ac:dyDescent="0.2">
      <c r="D65" s="961" t="s">
        <v>451</v>
      </c>
      <c r="E65" s="963">
        <v>3</v>
      </c>
      <c r="F65" s="963">
        <v>3</v>
      </c>
      <c r="G65" s="963">
        <v>3</v>
      </c>
      <c r="H65" s="2">
        <v>3</v>
      </c>
      <c r="I65" s="2">
        <v>3</v>
      </c>
      <c r="J65" s="2">
        <v>3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</row>
    <row r="68" spans="4:25" x14ac:dyDescent="0.2"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</sheetData>
  <mergeCells count="127">
    <mergeCell ref="F56:G56"/>
    <mergeCell ref="H56:J56"/>
    <mergeCell ref="K56:N56"/>
    <mergeCell ref="O56:S56"/>
    <mergeCell ref="T56:Y56"/>
    <mergeCell ref="A60:C60"/>
    <mergeCell ref="K51:N55"/>
    <mergeCell ref="O51:S55"/>
    <mergeCell ref="T51:Y55"/>
    <mergeCell ref="B52:D52"/>
    <mergeCell ref="B53:D53"/>
    <mergeCell ref="B54:D54"/>
    <mergeCell ref="B55:D55"/>
    <mergeCell ref="A45:A50"/>
    <mergeCell ref="B45:C47"/>
    <mergeCell ref="B48:C50"/>
    <mergeCell ref="E48:E49"/>
    <mergeCell ref="A51:A55"/>
    <mergeCell ref="B51:D51"/>
    <mergeCell ref="B39:D39"/>
    <mergeCell ref="B40:D40"/>
    <mergeCell ref="B41:D41"/>
    <mergeCell ref="B42:D42"/>
    <mergeCell ref="B43:D43"/>
    <mergeCell ref="B44:D44"/>
    <mergeCell ref="A37:A44"/>
    <mergeCell ref="B37:D37"/>
    <mergeCell ref="B38:D38"/>
    <mergeCell ref="E38:E39"/>
    <mergeCell ref="F38:G39"/>
    <mergeCell ref="H38:J39"/>
    <mergeCell ref="K38:N39"/>
    <mergeCell ref="O38:R39"/>
    <mergeCell ref="T38:W39"/>
    <mergeCell ref="F35:G35"/>
    <mergeCell ref="H35:J35"/>
    <mergeCell ref="K35:N35"/>
    <mergeCell ref="O35:R35"/>
    <mergeCell ref="T35:W35"/>
    <mergeCell ref="B36:D36"/>
    <mergeCell ref="F36:G36"/>
    <mergeCell ref="H36:J36"/>
    <mergeCell ref="K36:N36"/>
    <mergeCell ref="O36:R36"/>
    <mergeCell ref="T36:W36"/>
    <mergeCell ref="B29:B31"/>
    <mergeCell ref="C29:D29"/>
    <mergeCell ref="C30:D30"/>
    <mergeCell ref="C31:D31"/>
    <mergeCell ref="A32:A36"/>
    <mergeCell ref="B32:D32"/>
    <mergeCell ref="B33:D33"/>
    <mergeCell ref="B34:D34"/>
    <mergeCell ref="B35:D35"/>
    <mergeCell ref="A16:A31"/>
    <mergeCell ref="B16:B28"/>
    <mergeCell ref="C27:D27"/>
    <mergeCell ref="I27:J27"/>
    <mergeCell ref="K27:N27"/>
    <mergeCell ref="O27:R27"/>
    <mergeCell ref="T27:W27"/>
    <mergeCell ref="C28:D28"/>
    <mergeCell ref="C24:D24"/>
    <mergeCell ref="C25:D25"/>
    <mergeCell ref="C26:D26"/>
    <mergeCell ref="F26:G26"/>
    <mergeCell ref="H26:J26"/>
    <mergeCell ref="K26:N26"/>
    <mergeCell ref="O26:S26"/>
    <mergeCell ref="T26:Y26"/>
    <mergeCell ref="H21:J23"/>
    <mergeCell ref="K21:N23"/>
    <mergeCell ref="O21:S23"/>
    <mergeCell ref="T21:Y23"/>
    <mergeCell ref="C22:D22"/>
    <mergeCell ref="C23:D23"/>
    <mergeCell ref="K16:N19"/>
    <mergeCell ref="O16:S19"/>
    <mergeCell ref="T16:Y19"/>
    <mergeCell ref="C17:D17"/>
    <mergeCell ref="C18:D18"/>
    <mergeCell ref="C19:D19"/>
    <mergeCell ref="C16:D16"/>
    <mergeCell ref="E16:E19"/>
    <mergeCell ref="F16:G19"/>
    <mergeCell ref="H16:J19"/>
    <mergeCell ref="C20:D20"/>
    <mergeCell ref="C21:D21"/>
    <mergeCell ref="E21:E23"/>
    <mergeCell ref="F21:G23"/>
    <mergeCell ref="K6:N8"/>
    <mergeCell ref="O6:S8"/>
    <mergeCell ref="T6:Y8"/>
    <mergeCell ref="C11:C13"/>
    <mergeCell ref="E11:E13"/>
    <mergeCell ref="F11:G13"/>
    <mergeCell ref="H11:J13"/>
    <mergeCell ref="K11:N13"/>
    <mergeCell ref="O11:S13"/>
    <mergeCell ref="T11:Y13"/>
    <mergeCell ref="A6:A15"/>
    <mergeCell ref="B6:B13"/>
    <mergeCell ref="C6:C10"/>
    <mergeCell ref="E6:E8"/>
    <mergeCell ref="F6:G8"/>
    <mergeCell ref="H6:J8"/>
    <mergeCell ref="B14:B15"/>
    <mergeCell ref="C14:D14"/>
    <mergeCell ref="C15:D15"/>
    <mergeCell ref="F1:G1"/>
    <mergeCell ref="H1:J1"/>
    <mergeCell ref="K1:N1"/>
    <mergeCell ref="O1:S1"/>
    <mergeCell ref="T1:Y1"/>
    <mergeCell ref="A3:D3"/>
    <mergeCell ref="T4:W4"/>
    <mergeCell ref="B5:D5"/>
    <mergeCell ref="M5:N5"/>
    <mergeCell ref="Q5:R5"/>
    <mergeCell ref="V5:W5"/>
    <mergeCell ref="X5:Y5"/>
    <mergeCell ref="A4:A5"/>
    <mergeCell ref="B4:D4"/>
    <mergeCell ref="F4:G4"/>
    <mergeCell ref="H4:J4"/>
    <mergeCell ref="K4:N4"/>
    <mergeCell ref="O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74"/>
  <sheetViews>
    <sheetView topLeftCell="Q1" zoomScaleNormal="100" workbookViewId="0">
      <selection activeCell="AA4" sqref="AA4:AD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5" style="1" bestFit="1" customWidth="1"/>
    <col min="4" max="4" width="9.83203125" style="1" bestFit="1" customWidth="1"/>
    <col min="5" max="5" width="9.6640625" bestFit="1" customWidth="1"/>
    <col min="6" max="6" width="9.83203125" bestFit="1" customWidth="1"/>
    <col min="7" max="8" width="9.6640625" bestFit="1" customWidth="1"/>
    <col min="9" max="14" width="11.1640625" bestFit="1" customWidth="1"/>
    <col min="15" max="16" width="11.1640625" customWidth="1"/>
    <col min="17" max="17" width="12.83203125" bestFit="1" customWidth="1"/>
    <col min="18" max="18" width="7.83203125" customWidth="1"/>
    <col min="19" max="19" width="6.6640625" style="803" bestFit="1" customWidth="1"/>
    <col min="20" max="21" width="5.83203125" style="22" bestFit="1" customWidth="1"/>
    <col min="22" max="25" width="6.6640625" style="22" bestFit="1" customWidth="1"/>
    <col min="27" max="28" width="4.6640625" bestFit="1" customWidth="1"/>
    <col min="29" max="29" width="6.33203125" bestFit="1" customWidth="1"/>
    <col min="30" max="30" width="8.33203125" bestFit="1" customWidth="1"/>
    <col min="32" max="32" width="6.6640625" bestFit="1" customWidth="1"/>
    <col min="33" max="36" width="5.1640625" bestFit="1" customWidth="1"/>
    <col min="37" max="38" width="6.6640625" bestFit="1" customWidth="1"/>
    <col min="40" max="40" width="4.6640625" bestFit="1" customWidth="1"/>
    <col min="41" max="41" width="4.83203125" bestFit="1" customWidth="1"/>
    <col min="42" max="42" width="6.33203125" bestFit="1" customWidth="1"/>
    <col min="43" max="43" width="8.33203125" bestFit="1" customWidth="1"/>
  </cols>
  <sheetData>
    <row r="1" spans="1:43" ht="21" thickTop="1" thickBot="1" x14ac:dyDescent="0.25">
      <c r="C1" s="226" t="s">
        <v>38</v>
      </c>
      <c r="D1" s="1011" t="s">
        <v>41</v>
      </c>
      <c r="E1" s="1011"/>
      <c r="F1" s="1009" t="s">
        <v>42</v>
      </c>
      <c r="G1" s="1011"/>
      <c r="H1" s="1010"/>
      <c r="I1" s="1067" t="s">
        <v>43</v>
      </c>
      <c r="J1" s="1067"/>
      <c r="K1" s="1067"/>
      <c r="L1" s="1067"/>
      <c r="M1" s="1068" t="s">
        <v>44</v>
      </c>
      <c r="N1" s="1069"/>
      <c r="O1" s="1069"/>
      <c r="P1" s="1069"/>
      <c r="Q1" s="1070"/>
      <c r="S1" s="859" t="s">
        <v>215</v>
      </c>
      <c r="T1" s="848" t="s">
        <v>335</v>
      </c>
      <c r="U1" s="848" t="s">
        <v>38</v>
      </c>
      <c r="V1" s="848" t="s">
        <v>41</v>
      </c>
      <c r="W1" s="848" t="s">
        <v>42</v>
      </c>
      <c r="X1" s="848" t="s">
        <v>43</v>
      </c>
      <c r="Y1" s="849" t="s">
        <v>44</v>
      </c>
      <c r="AA1" s="791" t="s">
        <v>443</v>
      </c>
      <c r="AB1" s="791" t="s">
        <v>442</v>
      </c>
      <c r="AC1" s="791" t="s">
        <v>444</v>
      </c>
      <c r="AD1" s="791" t="s">
        <v>445</v>
      </c>
      <c r="AF1" s="859" t="s">
        <v>215</v>
      </c>
      <c r="AG1" s="848" t="s">
        <v>335</v>
      </c>
      <c r="AH1" s="848" t="s">
        <v>38</v>
      </c>
      <c r="AI1" s="848" t="s">
        <v>41</v>
      </c>
      <c r="AJ1" s="848" t="s">
        <v>42</v>
      </c>
      <c r="AK1" s="848" t="s">
        <v>43</v>
      </c>
      <c r="AL1" s="849" t="s">
        <v>44</v>
      </c>
      <c r="AN1" s="791" t="s">
        <v>443</v>
      </c>
      <c r="AO1" s="791" t="s">
        <v>442</v>
      </c>
      <c r="AP1" s="791" t="s">
        <v>444</v>
      </c>
      <c r="AQ1" s="791" t="s">
        <v>445</v>
      </c>
    </row>
    <row r="2" spans="1:43" ht="17" thickBot="1" x14ac:dyDescent="0.25">
      <c r="C2" s="177" t="s">
        <v>130</v>
      </c>
      <c r="D2" s="25" t="s">
        <v>136</v>
      </c>
      <c r="E2" s="20" t="s">
        <v>137</v>
      </c>
      <c r="F2" s="115" t="s">
        <v>138</v>
      </c>
      <c r="G2" s="73" t="s">
        <v>139</v>
      </c>
      <c r="H2" s="127" t="s">
        <v>140</v>
      </c>
      <c r="I2" s="238" t="s">
        <v>141</v>
      </c>
      <c r="J2" s="21" t="s">
        <v>143</v>
      </c>
      <c r="K2" s="238" t="s">
        <v>144</v>
      </c>
      <c r="L2" s="127" t="s">
        <v>146</v>
      </c>
      <c r="M2" s="126" t="s">
        <v>142</v>
      </c>
      <c r="N2" s="21" t="s">
        <v>147</v>
      </c>
      <c r="O2" s="238" t="s">
        <v>145</v>
      </c>
      <c r="P2" s="21" t="s">
        <v>148</v>
      </c>
      <c r="Q2" s="116" t="s">
        <v>149</v>
      </c>
      <c r="S2" s="833" t="s">
        <v>335</v>
      </c>
      <c r="T2" s="850">
        <v>0</v>
      </c>
      <c r="U2" s="820"/>
      <c r="V2" s="820"/>
      <c r="W2" s="820"/>
      <c r="X2" s="820"/>
      <c r="Y2" s="854"/>
      <c r="AA2" s="907">
        <f>MIN(T3:T7,U4:U7,V5:V7,W6:W7,X7)</f>
        <v>5.4054054054054057E-2</v>
      </c>
      <c r="AB2" s="907">
        <f>MAX(T3:T7,U4:U7,V5:V7,W6:W7,X7)</f>
        <v>0.40540540540540543</v>
      </c>
      <c r="AC2" s="907">
        <f>AVERAGE(T3:T7,U4:U7,V5:V7,W6:W7,X7)</f>
        <v>0.27387387387387385</v>
      </c>
      <c r="AD2" s="907">
        <f>MEDIAN(T3:T7,U4:U7,V5:V7,W6:W7,X7)</f>
        <v>0.29729729729729731</v>
      </c>
      <c r="AF2" s="833" t="s">
        <v>335</v>
      </c>
      <c r="AG2" s="850">
        <v>0</v>
      </c>
      <c r="AH2" s="820"/>
      <c r="AI2" s="820"/>
      <c r="AJ2" s="820"/>
      <c r="AK2" s="820"/>
      <c r="AL2" s="854"/>
      <c r="AN2" s="907">
        <f>MIN(AG3:AG7,AH4:AH7,AI5:AI7,AJ6:AJ7,AK7)</f>
        <v>0</v>
      </c>
      <c r="AO2" s="907">
        <f>MAX(AG3:AG7,AH4:AH7,AI5:AI7,AJ6:AJ7,AK7)</f>
        <v>0.41666666666666669</v>
      </c>
      <c r="AP2" s="907">
        <f>AVERAGE(AG3:AG7,AH4:AH7,AI5:AI7,AJ6:AJ7,AK7)</f>
        <v>0.26111111111111107</v>
      </c>
      <c r="AQ2" s="907">
        <f>MEDIAN(AG3:AG7,AH4:AH7,AI5:AI7,AJ6:AJ7,AK7)</f>
        <v>0.30555555555555558</v>
      </c>
    </row>
    <row r="3" spans="1:43" x14ac:dyDescent="0.2">
      <c r="A3" s="1029" t="s">
        <v>357</v>
      </c>
      <c r="B3" s="4" t="s">
        <v>22</v>
      </c>
      <c r="C3" s="1042" t="s">
        <v>34</v>
      </c>
      <c r="D3" s="1044" t="s">
        <v>34</v>
      </c>
      <c r="E3" s="1045"/>
      <c r="F3" s="1044" t="s">
        <v>34</v>
      </c>
      <c r="G3" s="1053"/>
      <c r="H3" s="1045"/>
      <c r="I3" s="1044" t="s">
        <v>34</v>
      </c>
      <c r="J3" s="1053"/>
      <c r="K3" s="1053"/>
      <c r="L3" s="1045"/>
      <c r="M3" s="1044" t="s">
        <v>34</v>
      </c>
      <c r="N3" s="1053"/>
      <c r="O3" s="1053"/>
      <c r="P3" s="1053"/>
      <c r="Q3" s="1045"/>
      <c r="S3" s="833" t="s">
        <v>38</v>
      </c>
      <c r="T3" s="855">
        <f>C38/37</f>
        <v>8.1081081081081086E-2</v>
      </c>
      <c r="U3" s="823">
        <v>0</v>
      </c>
      <c r="V3" s="823"/>
      <c r="W3" s="823"/>
      <c r="X3" s="823"/>
      <c r="Y3" s="826"/>
      <c r="AA3" s="907">
        <f>MIN(T11:T15,U12:U15,V13:V15,W14:W15,X15)</f>
        <v>0</v>
      </c>
      <c r="AB3" s="907">
        <f>MAX(T11:T15,U12:U15,V13:V15,W14:W15,X15)</f>
        <v>0.3</v>
      </c>
      <c r="AC3" s="907">
        <f>AVERAGE(T11:T15,U12:U15,V13:V15,W14:W15,X15)</f>
        <v>0.16</v>
      </c>
      <c r="AD3" s="907">
        <f>MEDIAN(T11:T15,U12:U15,V13:V15,W14:W15,X15)</f>
        <v>0.3</v>
      </c>
      <c r="AF3" s="833" t="s">
        <v>38</v>
      </c>
      <c r="AG3" s="855">
        <f>C38/36</f>
        <v>8.3333333333333329E-2</v>
      </c>
      <c r="AH3" s="823">
        <v>0</v>
      </c>
      <c r="AI3" s="823"/>
      <c r="AJ3" s="823"/>
      <c r="AK3" s="823"/>
      <c r="AL3" s="826"/>
    </row>
    <row r="4" spans="1:43" x14ac:dyDescent="0.2">
      <c r="A4" s="1030"/>
      <c r="B4" s="5" t="s">
        <v>0</v>
      </c>
      <c r="C4" s="1043"/>
      <c r="D4" s="1046"/>
      <c r="E4" s="1047"/>
      <c r="F4" s="1046"/>
      <c r="G4" s="1051"/>
      <c r="H4" s="1047"/>
      <c r="I4" s="1046"/>
      <c r="J4" s="1051"/>
      <c r="K4" s="1051"/>
      <c r="L4" s="1047"/>
      <c r="M4" s="1046"/>
      <c r="N4" s="1051"/>
      <c r="O4" s="1051"/>
      <c r="P4" s="1051"/>
      <c r="Q4" s="1047"/>
      <c r="S4" s="833" t="s">
        <v>41</v>
      </c>
      <c r="T4" s="855">
        <f>D38/37</f>
        <v>0.24324324324324326</v>
      </c>
      <c r="U4" s="823">
        <f>E38/37</f>
        <v>0.24324324324324326</v>
      </c>
      <c r="V4" s="823">
        <v>0</v>
      </c>
      <c r="W4" s="823"/>
      <c r="X4" s="823"/>
      <c r="Y4" s="826"/>
      <c r="AA4" s="907">
        <f>MIN(T19:T23,U20:U23,V21:V23,W22:W23,X23)</f>
        <v>0.15384615384615385</v>
      </c>
      <c r="AB4" s="907">
        <f>MAX(T19:T23,U20:U23,V21:V23,W22:W23,X23)</f>
        <v>0.61538461538461542</v>
      </c>
      <c r="AC4" s="907">
        <f>AVERAGE(T19:T23,U20:U23,V21:V23,W22:W23,X23)</f>
        <v>0.42564102564102574</v>
      </c>
      <c r="AD4" s="907">
        <f>MEDIAN(T19:T23,U20:U23,V21:V23,W22:W23,X23)</f>
        <v>0.53846153846153844</v>
      </c>
      <c r="AF4" s="833" t="s">
        <v>41</v>
      </c>
      <c r="AG4" s="855">
        <f>D38/36</f>
        <v>0.25</v>
      </c>
      <c r="AH4" s="823">
        <f>E38/36</f>
        <v>0.25</v>
      </c>
      <c r="AI4" s="823">
        <v>0</v>
      </c>
      <c r="AJ4" s="823"/>
      <c r="AK4" s="823"/>
      <c r="AL4" s="826"/>
    </row>
    <row r="5" spans="1:43" x14ac:dyDescent="0.2">
      <c r="A5" s="1030"/>
      <c r="B5" s="5" t="s">
        <v>1</v>
      </c>
      <c r="C5" s="1043"/>
      <c r="D5" s="1046"/>
      <c r="E5" s="1047"/>
      <c r="F5" s="1046"/>
      <c r="G5" s="1051"/>
      <c r="H5" s="1047"/>
      <c r="I5" s="1046"/>
      <c r="J5" s="1051"/>
      <c r="K5" s="1051"/>
      <c r="L5" s="1047"/>
      <c r="M5" s="1046"/>
      <c r="N5" s="1051"/>
      <c r="O5" s="1051"/>
      <c r="P5" s="1051"/>
      <c r="Q5" s="1047"/>
      <c r="S5" s="833" t="s">
        <v>42</v>
      </c>
      <c r="T5" s="855">
        <f>F38/37</f>
        <v>0.3783783783783784</v>
      </c>
      <c r="U5" s="823">
        <f>G38/37</f>
        <v>0.3783783783783784</v>
      </c>
      <c r="V5" s="823">
        <f>H38/37</f>
        <v>0.29729729729729731</v>
      </c>
      <c r="W5" s="825">
        <v>0</v>
      </c>
      <c r="X5" s="825"/>
      <c r="Y5" s="826"/>
      <c r="AA5" s="907">
        <f>MIN(T27:T31,U28:U31,V29:V31,W30:W31,X31)</f>
        <v>0</v>
      </c>
      <c r="AB5" s="907">
        <f>MAX(T27:T31,U28:U31,V29:V31,W30:W31,X31)</f>
        <v>0.6</v>
      </c>
      <c r="AC5" s="907">
        <f>AVERAGE(T27:T31,U28:U31,V29:V31,W30:W31,X31)</f>
        <v>0.44</v>
      </c>
      <c r="AD5" s="907">
        <f>MEDIAN(T27:T31,U28:U31,V29:V31,W30:W31,X31)</f>
        <v>0.4</v>
      </c>
      <c r="AF5" s="833" t="s">
        <v>42</v>
      </c>
      <c r="AG5" s="855">
        <f>F38/36</f>
        <v>0.3888888888888889</v>
      </c>
      <c r="AH5" s="823">
        <f>G38/36</f>
        <v>0.3888888888888889</v>
      </c>
      <c r="AI5" s="823">
        <f>U38/41</f>
        <v>0</v>
      </c>
      <c r="AJ5" s="825">
        <v>0</v>
      </c>
      <c r="AK5" s="825"/>
      <c r="AL5" s="826"/>
    </row>
    <row r="6" spans="1:43" x14ac:dyDescent="0.2">
      <c r="A6" s="1030"/>
      <c r="B6" s="5" t="s">
        <v>2</v>
      </c>
      <c r="C6" s="178"/>
      <c r="D6" s="168"/>
      <c r="E6" s="80"/>
      <c r="F6" s="168"/>
      <c r="G6" s="103"/>
      <c r="H6" s="80"/>
      <c r="I6" s="168"/>
      <c r="J6" s="97"/>
      <c r="K6" s="81"/>
      <c r="L6" s="141"/>
      <c r="M6" s="81"/>
      <c r="N6" s="97"/>
      <c r="O6" s="97"/>
      <c r="P6" s="81"/>
      <c r="Q6" s="141"/>
      <c r="S6" s="833" t="s">
        <v>43</v>
      </c>
      <c r="T6" s="855">
        <f>I38/37</f>
        <v>0.40540540540540543</v>
      </c>
      <c r="U6" s="823">
        <f>J38/37</f>
        <v>0.40540540540540543</v>
      </c>
      <c r="V6" s="823">
        <f>K38/37</f>
        <v>0.29729729729729731</v>
      </c>
      <c r="W6" s="823">
        <f>L38/37</f>
        <v>0.10810810810810811</v>
      </c>
      <c r="X6" s="825">
        <v>0</v>
      </c>
      <c r="Y6" s="826"/>
      <c r="AA6" s="907">
        <f>MIN(T35:T39,U36:U39,V37:V39,W38:W39,X39)</f>
        <v>0</v>
      </c>
      <c r="AB6" s="907">
        <f>MAX(T35:T39,U36:U39,V37:V39,W38:W39,X39)</f>
        <v>0</v>
      </c>
      <c r="AC6" s="907">
        <f>AVERAGE(T35:T39,U36:U39,V37:V39,W38:W39,X39)</f>
        <v>0</v>
      </c>
      <c r="AD6" s="907">
        <f>MEDIAN(T35:T39,U36:U39,V37:V39,W38:W39,X39)</f>
        <v>0</v>
      </c>
      <c r="AF6" s="833" t="s">
        <v>43</v>
      </c>
      <c r="AG6" s="855">
        <f>I38/36</f>
        <v>0.41666666666666669</v>
      </c>
      <c r="AH6" s="823">
        <f t="shared" ref="AH6:AJ6" si="0">J38/36</f>
        <v>0.41666666666666669</v>
      </c>
      <c r="AI6" s="823">
        <f t="shared" si="0"/>
        <v>0.30555555555555558</v>
      </c>
      <c r="AJ6" s="823">
        <f t="shared" si="0"/>
        <v>0.1111111111111111</v>
      </c>
      <c r="AK6" s="825">
        <v>0</v>
      </c>
      <c r="AL6" s="826"/>
    </row>
    <row r="7" spans="1:43" ht="17" thickBot="1" x14ac:dyDescent="0.25">
      <c r="A7" s="1030"/>
      <c r="B7" s="5" t="s">
        <v>3</v>
      </c>
      <c r="C7" s="1043" t="s">
        <v>34</v>
      </c>
      <c r="D7" s="118" t="s">
        <v>33</v>
      </c>
      <c r="E7" s="80" t="s">
        <v>33</v>
      </c>
      <c r="F7" s="134" t="s">
        <v>33</v>
      </c>
      <c r="G7" s="103" t="s">
        <v>33</v>
      </c>
      <c r="H7" s="1071" t="s">
        <v>34</v>
      </c>
      <c r="I7" s="134" t="s">
        <v>33</v>
      </c>
      <c r="J7" s="97" t="s">
        <v>33</v>
      </c>
      <c r="K7" s="1052" t="s">
        <v>34</v>
      </c>
      <c r="L7" s="1047"/>
      <c r="M7" s="81" t="s">
        <v>33</v>
      </c>
      <c r="N7" s="97" t="s">
        <v>33</v>
      </c>
      <c r="O7" s="1052" t="s">
        <v>34</v>
      </c>
      <c r="P7" s="1051"/>
      <c r="Q7" s="1047"/>
      <c r="S7" s="834" t="s">
        <v>44</v>
      </c>
      <c r="T7" s="856">
        <f>M38/37</f>
        <v>0.40540540540540543</v>
      </c>
      <c r="U7" s="827">
        <f>N38/37</f>
        <v>0.40540540540540543</v>
      </c>
      <c r="V7" s="827">
        <f>O38/37</f>
        <v>0.29729729729729731</v>
      </c>
      <c r="W7" s="827">
        <f>P38/37</f>
        <v>0.10810810810810811</v>
      </c>
      <c r="X7" s="829">
        <f>Q38/37</f>
        <v>5.4054054054054057E-2</v>
      </c>
      <c r="Y7" s="828">
        <v>0</v>
      </c>
      <c r="AA7" s="907">
        <f>MIN(T43:T47,U44:U47,V45:V47,W46:W47,X47)</f>
        <v>0</v>
      </c>
      <c r="AB7" s="907">
        <f>MAX(T43:T47,U44:U47,V45:V47,W46:W47,X47)</f>
        <v>0.2</v>
      </c>
      <c r="AC7" s="907">
        <f>AVERAGE(T43:T47,U44:U47,V45:V47,W46:W47,X47)</f>
        <v>0.16</v>
      </c>
      <c r="AD7" s="907">
        <f>MEDIAN(T43:T47,U44:U47,V45:V47,W46:W47,X47)</f>
        <v>0.2</v>
      </c>
      <c r="AF7" s="834" t="s">
        <v>44</v>
      </c>
      <c r="AG7" s="856">
        <f>M38/36</f>
        <v>0.41666666666666669</v>
      </c>
      <c r="AH7" s="827">
        <f t="shared" ref="AH7:AK7" si="1">N38/36</f>
        <v>0.41666666666666669</v>
      </c>
      <c r="AI7" s="827">
        <f t="shared" si="1"/>
        <v>0.30555555555555558</v>
      </c>
      <c r="AJ7" s="827">
        <f t="shared" si="1"/>
        <v>0.1111111111111111</v>
      </c>
      <c r="AK7" s="827">
        <f t="shared" si="1"/>
        <v>5.5555555555555552E-2</v>
      </c>
      <c r="AL7" s="828">
        <v>0</v>
      </c>
    </row>
    <row r="8" spans="1:43" ht="17" thickBot="1" x14ac:dyDescent="0.25">
      <c r="A8" s="1030"/>
      <c r="B8" s="6" t="s">
        <v>4</v>
      </c>
      <c r="C8" s="1043"/>
      <c r="D8" s="118" t="s">
        <v>32</v>
      </c>
      <c r="E8" s="80" t="s">
        <v>32</v>
      </c>
      <c r="F8" s="134" t="s">
        <v>32</v>
      </c>
      <c r="G8" s="103" t="s">
        <v>32</v>
      </c>
      <c r="H8" s="1071"/>
      <c r="I8" s="134" t="s">
        <v>32</v>
      </c>
      <c r="J8" s="97" t="s">
        <v>32</v>
      </c>
      <c r="K8" s="1052"/>
      <c r="L8" s="1047"/>
      <c r="M8" s="81" t="s">
        <v>32</v>
      </c>
      <c r="N8" s="97" t="s">
        <v>32</v>
      </c>
      <c r="O8" s="1052"/>
      <c r="P8" s="1051"/>
      <c r="Q8" s="1047"/>
      <c r="S8" s="24"/>
      <c r="T8" s="857"/>
      <c r="U8" s="857"/>
      <c r="V8" s="857"/>
      <c r="W8" s="857"/>
      <c r="X8" s="857"/>
      <c r="Y8" s="857"/>
      <c r="AA8" s="907">
        <f>MIN(T51:T55,U52:U55,V53:V55,W54:W55,X55)</f>
        <v>0</v>
      </c>
      <c r="AB8" s="907">
        <f>MAX(T51:T55,U52:U55,V53:V55,W54:W55,X55)</f>
        <v>0</v>
      </c>
      <c r="AC8" s="907">
        <f>AVERAGE(T51:T55,U52:U55,V53:V55,W54:W55,X55)</f>
        <v>0</v>
      </c>
      <c r="AD8" s="907">
        <f>MEDIAN(T51:T55,U52:U55,V53:V55,W54:W55,X55)</f>
        <v>0</v>
      </c>
    </row>
    <row r="9" spans="1:43" ht="17" thickBot="1" x14ac:dyDescent="0.25">
      <c r="A9" s="1031"/>
      <c r="B9" s="505" t="s">
        <v>123</v>
      </c>
      <c r="C9" s="1048"/>
      <c r="D9" s="158" t="s">
        <v>33</v>
      </c>
      <c r="E9" s="80" t="s">
        <v>33</v>
      </c>
      <c r="F9" s="134" t="s">
        <v>33</v>
      </c>
      <c r="G9" s="97" t="s">
        <v>33</v>
      </c>
      <c r="H9" s="1072"/>
      <c r="I9" s="134" t="s">
        <v>33</v>
      </c>
      <c r="J9" s="97" t="s">
        <v>33</v>
      </c>
      <c r="K9" s="1054"/>
      <c r="L9" s="1055"/>
      <c r="M9" s="81" t="s">
        <v>33</v>
      </c>
      <c r="N9" s="97" t="s">
        <v>33</v>
      </c>
      <c r="O9" s="1054"/>
      <c r="P9" s="1060"/>
      <c r="Q9" s="1055"/>
      <c r="S9" s="859" t="s">
        <v>339</v>
      </c>
      <c r="T9" s="852" t="s">
        <v>335</v>
      </c>
      <c r="U9" s="852" t="s">
        <v>38</v>
      </c>
      <c r="V9" s="852" t="s">
        <v>41</v>
      </c>
      <c r="W9" s="852" t="s">
        <v>42</v>
      </c>
      <c r="X9" s="852" t="s">
        <v>43</v>
      </c>
      <c r="Y9" s="853" t="s">
        <v>44</v>
      </c>
    </row>
    <row r="10" spans="1:43" x14ac:dyDescent="0.2">
      <c r="A10" s="1029" t="s">
        <v>5</v>
      </c>
      <c r="B10" s="732" t="s">
        <v>6</v>
      </c>
      <c r="C10" s="178" t="s">
        <v>34</v>
      </c>
      <c r="D10" s="1044" t="s">
        <v>34</v>
      </c>
      <c r="E10" s="1045"/>
      <c r="F10" s="1044" t="s">
        <v>34</v>
      </c>
      <c r="G10" s="1053"/>
      <c r="H10" s="1045"/>
      <c r="I10" s="1044" t="s">
        <v>34</v>
      </c>
      <c r="J10" s="1053"/>
      <c r="K10" s="1053"/>
      <c r="L10" s="1045"/>
      <c r="M10" s="1044" t="s">
        <v>34</v>
      </c>
      <c r="N10" s="1053"/>
      <c r="O10" s="1053"/>
      <c r="P10" s="1053"/>
      <c r="Q10" s="1045"/>
      <c r="S10" s="833" t="s">
        <v>335</v>
      </c>
      <c r="T10" s="850">
        <v>0</v>
      </c>
      <c r="U10" s="820"/>
      <c r="V10" s="820"/>
      <c r="W10" s="820"/>
      <c r="X10" s="820"/>
      <c r="Y10" s="854"/>
    </row>
    <row r="11" spans="1:43" x14ac:dyDescent="0.2">
      <c r="A11" s="1030"/>
      <c r="B11" s="733" t="s">
        <v>7</v>
      </c>
      <c r="C11" s="178" t="s">
        <v>34</v>
      </c>
      <c r="D11" s="1046" t="s">
        <v>34</v>
      </c>
      <c r="E11" s="1047"/>
      <c r="F11" s="118" t="s">
        <v>33</v>
      </c>
      <c r="G11" s="82" t="s">
        <v>33</v>
      </c>
      <c r="H11" s="174" t="s">
        <v>33</v>
      </c>
      <c r="I11" s="81" t="s">
        <v>33</v>
      </c>
      <c r="J11" s="97" t="s">
        <v>33</v>
      </c>
      <c r="K11" s="81" t="s">
        <v>33</v>
      </c>
      <c r="L11" s="141" t="s">
        <v>34</v>
      </c>
      <c r="M11" s="118" t="s">
        <v>33</v>
      </c>
      <c r="N11" s="82" t="s">
        <v>33</v>
      </c>
      <c r="O11" s="82" t="s">
        <v>33</v>
      </c>
      <c r="P11" s="1052" t="s">
        <v>34</v>
      </c>
      <c r="Q11" s="1047"/>
      <c r="S11" s="833" t="s">
        <v>38</v>
      </c>
      <c r="T11" s="858">
        <f>C39/10</f>
        <v>0</v>
      </c>
      <c r="U11" s="823">
        <v>0</v>
      </c>
      <c r="V11" s="823"/>
      <c r="W11" s="823"/>
      <c r="X11" s="823"/>
      <c r="Y11" s="826"/>
    </row>
    <row r="12" spans="1:43" x14ac:dyDescent="0.2">
      <c r="A12" s="1030"/>
      <c r="B12" s="733" t="s">
        <v>16</v>
      </c>
      <c r="C12" s="1043" t="s">
        <v>124</v>
      </c>
      <c r="D12" s="1046" t="s">
        <v>124</v>
      </c>
      <c r="E12" s="1047"/>
      <c r="F12" s="1046" t="s">
        <v>124</v>
      </c>
      <c r="G12" s="1051"/>
      <c r="H12" s="1047"/>
      <c r="I12" s="1046" t="s">
        <v>124</v>
      </c>
      <c r="J12" s="1051"/>
      <c r="K12" s="1051"/>
      <c r="L12" s="1047"/>
      <c r="M12" s="1046" t="s">
        <v>124</v>
      </c>
      <c r="N12" s="1051"/>
      <c r="O12" s="1051"/>
      <c r="P12" s="1051"/>
      <c r="Q12" s="1047"/>
      <c r="S12" s="833" t="s">
        <v>41</v>
      </c>
      <c r="T12" s="855">
        <f>D39/10</f>
        <v>0.3</v>
      </c>
      <c r="U12" s="823">
        <f>E39/10</f>
        <v>0.3</v>
      </c>
      <c r="V12" s="823">
        <f t="shared" ref="V12" si="2">M39/7</f>
        <v>0.42857142857142855</v>
      </c>
      <c r="W12" s="823"/>
      <c r="X12" s="823"/>
      <c r="Y12" s="826"/>
    </row>
    <row r="13" spans="1:43" x14ac:dyDescent="0.2">
      <c r="A13" s="1030"/>
      <c r="B13" s="733" t="s">
        <v>26</v>
      </c>
      <c r="C13" s="1043"/>
      <c r="D13" s="1046"/>
      <c r="E13" s="1047"/>
      <c r="F13" s="1046"/>
      <c r="G13" s="1051"/>
      <c r="H13" s="1047"/>
      <c r="I13" s="1046"/>
      <c r="J13" s="1051"/>
      <c r="K13" s="1051"/>
      <c r="L13" s="1047"/>
      <c r="M13" s="1046"/>
      <c r="N13" s="1051"/>
      <c r="O13" s="1051"/>
      <c r="P13" s="1051"/>
      <c r="Q13" s="1047"/>
      <c r="S13" s="833" t="s">
        <v>42</v>
      </c>
      <c r="T13" s="855">
        <f>F39/10</f>
        <v>0.3</v>
      </c>
      <c r="U13" s="823">
        <f>G39/10</f>
        <v>0.3</v>
      </c>
      <c r="V13" s="822">
        <f>H39/10</f>
        <v>0</v>
      </c>
      <c r="W13" s="825">
        <f t="shared" ref="W13" si="3">Q39/7</f>
        <v>0</v>
      </c>
      <c r="X13" s="825"/>
      <c r="Y13" s="826"/>
    </row>
    <row r="14" spans="1:43" x14ac:dyDescent="0.2">
      <c r="A14" s="1030"/>
      <c r="B14" s="733" t="s">
        <v>316</v>
      </c>
      <c r="C14" s="656"/>
      <c r="D14" s="721"/>
      <c r="E14" s="718"/>
      <c r="F14" s="721"/>
      <c r="G14" s="723"/>
      <c r="H14" s="716"/>
      <c r="I14" s="717"/>
      <c r="J14" s="720"/>
      <c r="K14" s="717"/>
      <c r="L14" s="719"/>
      <c r="M14" s="721"/>
      <c r="N14" s="723"/>
      <c r="O14" s="723"/>
      <c r="P14" s="723"/>
      <c r="Q14" s="716"/>
      <c r="S14" s="833" t="s">
        <v>43</v>
      </c>
      <c r="T14" s="855">
        <f>I39/10</f>
        <v>0.3</v>
      </c>
      <c r="U14" s="823">
        <f>J39/10</f>
        <v>0.3</v>
      </c>
      <c r="V14" s="822">
        <f>K39/10</f>
        <v>0</v>
      </c>
      <c r="W14" s="822">
        <f>L39/10</f>
        <v>0</v>
      </c>
      <c r="X14" s="825">
        <v>0</v>
      </c>
      <c r="Y14" s="826"/>
    </row>
    <row r="15" spans="1:43" ht="17" thickBot="1" x14ac:dyDescent="0.25">
      <c r="A15" s="1030"/>
      <c r="B15" s="733" t="s">
        <v>17</v>
      </c>
      <c r="C15" s="1043" t="s">
        <v>34</v>
      </c>
      <c r="D15" s="1046" t="s">
        <v>34</v>
      </c>
      <c r="E15" s="1047"/>
      <c r="F15" s="118" t="s">
        <v>32</v>
      </c>
      <c r="G15" s="82" t="s">
        <v>32</v>
      </c>
      <c r="H15" s="174" t="s">
        <v>32</v>
      </c>
      <c r="I15" s="81" t="s">
        <v>32</v>
      </c>
      <c r="J15" s="97" t="s">
        <v>32</v>
      </c>
      <c r="K15" s="81" t="s">
        <v>32</v>
      </c>
      <c r="L15" s="141" t="s">
        <v>34</v>
      </c>
      <c r="M15" s="118" t="s">
        <v>32</v>
      </c>
      <c r="N15" s="82" t="s">
        <v>32</v>
      </c>
      <c r="O15" s="82" t="s">
        <v>32</v>
      </c>
      <c r="P15" s="1052" t="s">
        <v>34</v>
      </c>
      <c r="Q15" s="1047"/>
      <c r="S15" s="834" t="s">
        <v>44</v>
      </c>
      <c r="T15" s="856">
        <f>M39/10</f>
        <v>0.3</v>
      </c>
      <c r="U15" s="827">
        <f>N39/10</f>
        <v>0.3</v>
      </c>
      <c r="V15" s="829">
        <f>O39/10</f>
        <v>0</v>
      </c>
      <c r="W15" s="829">
        <f>P39/10</f>
        <v>0</v>
      </c>
      <c r="X15" s="829">
        <f>Q39/10</f>
        <v>0</v>
      </c>
      <c r="Y15" s="828">
        <v>0</v>
      </c>
    </row>
    <row r="16" spans="1:43" ht="17" customHeight="1" thickBot="1" x14ac:dyDescent="0.25">
      <c r="A16" s="1030"/>
      <c r="B16" s="733" t="s">
        <v>253</v>
      </c>
      <c r="C16" s="1043"/>
      <c r="D16" s="1046"/>
      <c r="E16" s="1047"/>
      <c r="F16" s="1046" t="s">
        <v>34</v>
      </c>
      <c r="G16" s="1051"/>
      <c r="H16" s="1047"/>
      <c r="I16" s="1046" t="s">
        <v>34</v>
      </c>
      <c r="J16" s="1051"/>
      <c r="K16" s="1051"/>
      <c r="L16" s="1047"/>
      <c r="M16" s="1046" t="s">
        <v>34</v>
      </c>
      <c r="N16" s="1051"/>
      <c r="O16" s="1051"/>
      <c r="P16" s="1051"/>
      <c r="Q16" s="1047"/>
      <c r="S16" s="24"/>
      <c r="T16" s="857"/>
      <c r="U16" s="857"/>
      <c r="V16" s="857"/>
      <c r="W16" s="857"/>
      <c r="X16" s="857"/>
      <c r="Y16" s="857"/>
    </row>
    <row r="17" spans="1:25" ht="17" thickBot="1" x14ac:dyDescent="0.25">
      <c r="A17" s="1030"/>
      <c r="B17" s="733" t="s">
        <v>254</v>
      </c>
      <c r="C17" s="1043"/>
      <c r="D17" s="1046"/>
      <c r="E17" s="1047"/>
      <c r="F17" s="411" t="s">
        <v>106</v>
      </c>
      <c r="G17" s="335" t="s">
        <v>106</v>
      </c>
      <c r="H17" s="400" t="s">
        <v>106</v>
      </c>
      <c r="I17" s="402" t="s">
        <v>106</v>
      </c>
      <c r="J17" s="408" t="s">
        <v>106</v>
      </c>
      <c r="K17" s="402" t="s">
        <v>106</v>
      </c>
      <c r="L17" s="404" t="s">
        <v>34</v>
      </c>
      <c r="M17" s="402" t="s">
        <v>106</v>
      </c>
      <c r="N17" s="335" t="s">
        <v>106</v>
      </c>
      <c r="O17" s="335" t="s">
        <v>106</v>
      </c>
      <c r="P17" s="1052" t="s">
        <v>34</v>
      </c>
      <c r="Q17" s="1047"/>
      <c r="S17" s="859" t="s">
        <v>337</v>
      </c>
      <c r="T17" s="852" t="s">
        <v>335</v>
      </c>
      <c r="U17" s="852" t="s">
        <v>38</v>
      </c>
      <c r="V17" s="852" t="s">
        <v>41</v>
      </c>
      <c r="W17" s="852" t="s">
        <v>42</v>
      </c>
      <c r="X17" s="852" t="s">
        <v>43</v>
      </c>
      <c r="Y17" s="853" t="s">
        <v>44</v>
      </c>
    </row>
    <row r="18" spans="1:25" x14ac:dyDescent="0.2">
      <c r="A18" s="1030"/>
      <c r="B18" s="733" t="s">
        <v>98</v>
      </c>
      <c r="C18" s="178" t="s">
        <v>34</v>
      </c>
      <c r="D18" s="118" t="s">
        <v>106</v>
      </c>
      <c r="E18" s="80" t="s">
        <v>106</v>
      </c>
      <c r="F18" s="118" t="s">
        <v>106</v>
      </c>
      <c r="G18" s="82" t="s">
        <v>106</v>
      </c>
      <c r="H18" s="174" t="s">
        <v>34</v>
      </c>
      <c r="I18" s="81" t="s">
        <v>106</v>
      </c>
      <c r="J18" s="97" t="s">
        <v>106</v>
      </c>
      <c r="K18" s="81" t="s">
        <v>34</v>
      </c>
      <c r="L18" s="141" t="s">
        <v>34</v>
      </c>
      <c r="M18" s="81" t="s">
        <v>106</v>
      </c>
      <c r="N18" s="97" t="s">
        <v>106</v>
      </c>
      <c r="O18" s="81" t="s">
        <v>34</v>
      </c>
      <c r="P18" s="1052" t="s">
        <v>34</v>
      </c>
      <c r="Q18" s="1047"/>
      <c r="S18" s="833" t="s">
        <v>335</v>
      </c>
      <c r="T18" s="850">
        <v>0</v>
      </c>
      <c r="U18" s="820"/>
      <c r="V18" s="820"/>
      <c r="W18" s="820"/>
      <c r="X18" s="820"/>
      <c r="Y18" s="854"/>
    </row>
    <row r="19" spans="1:25" x14ac:dyDescent="0.2">
      <c r="A19" s="1030"/>
      <c r="B19" s="733" t="s">
        <v>99</v>
      </c>
      <c r="C19" s="178" t="s">
        <v>34</v>
      </c>
      <c r="D19" s="1046" t="s">
        <v>34</v>
      </c>
      <c r="E19" s="1047"/>
      <c r="F19" s="118" t="s">
        <v>33</v>
      </c>
      <c r="G19" s="82" t="s">
        <v>33</v>
      </c>
      <c r="H19" s="174" t="s">
        <v>33</v>
      </c>
      <c r="I19" s="81" t="s">
        <v>33</v>
      </c>
      <c r="J19" s="97" t="s">
        <v>33</v>
      </c>
      <c r="K19" s="81" t="s">
        <v>33</v>
      </c>
      <c r="L19" s="141" t="s">
        <v>34</v>
      </c>
      <c r="M19" s="81" t="s">
        <v>33</v>
      </c>
      <c r="N19" s="97" t="s">
        <v>33</v>
      </c>
      <c r="O19" s="81" t="s">
        <v>33</v>
      </c>
      <c r="P19" s="1052" t="s">
        <v>34</v>
      </c>
      <c r="Q19" s="1047"/>
      <c r="S19" s="833" t="s">
        <v>38</v>
      </c>
      <c r="T19" s="858">
        <f>C40/13</f>
        <v>0.15384615384615385</v>
      </c>
      <c r="U19" s="823">
        <f t="shared" ref="U19" si="4">L40/14</f>
        <v>0.14285714285714285</v>
      </c>
      <c r="V19" s="823"/>
      <c r="W19" s="823"/>
      <c r="X19" s="823"/>
      <c r="Y19" s="826"/>
    </row>
    <row r="20" spans="1:25" ht="17" thickBot="1" x14ac:dyDescent="0.25">
      <c r="A20" s="1030"/>
      <c r="B20" s="734" t="s">
        <v>23</v>
      </c>
      <c r="C20" s="178" t="s">
        <v>34</v>
      </c>
      <c r="D20" s="1059" t="s">
        <v>34</v>
      </c>
      <c r="E20" s="1055"/>
      <c r="F20" s="118" t="s">
        <v>33</v>
      </c>
      <c r="G20" s="82" t="s">
        <v>33</v>
      </c>
      <c r="H20" s="174" t="s">
        <v>33</v>
      </c>
      <c r="I20" s="81" t="s">
        <v>33</v>
      </c>
      <c r="J20" s="97" t="s">
        <v>33</v>
      </c>
      <c r="K20" s="81" t="s">
        <v>33</v>
      </c>
      <c r="L20" s="141" t="s">
        <v>34</v>
      </c>
      <c r="M20" s="81" t="s">
        <v>33</v>
      </c>
      <c r="N20" s="97" t="s">
        <v>33</v>
      </c>
      <c r="O20" s="81" t="s">
        <v>33</v>
      </c>
      <c r="P20" s="1054" t="s">
        <v>34</v>
      </c>
      <c r="Q20" s="1055"/>
      <c r="S20" s="833" t="s">
        <v>41</v>
      </c>
      <c r="T20" s="855">
        <f>D40/13</f>
        <v>0.23076923076923078</v>
      </c>
      <c r="U20" s="823">
        <f>E40/13</f>
        <v>0.23076923076923078</v>
      </c>
      <c r="V20" s="823">
        <f t="shared" ref="V20" si="5">P40/14</f>
        <v>0.14285714285714285</v>
      </c>
      <c r="W20" s="823"/>
      <c r="X20" s="823"/>
      <c r="Y20" s="826"/>
    </row>
    <row r="21" spans="1:25" x14ac:dyDescent="0.2">
      <c r="A21" s="1030"/>
      <c r="B21" s="732" t="s">
        <v>10</v>
      </c>
      <c r="C21" s="181" t="s">
        <v>34</v>
      </c>
      <c r="D21" s="71"/>
      <c r="E21" s="140"/>
      <c r="F21" s="83" t="s">
        <v>34</v>
      </c>
      <c r="G21" s="96" t="s">
        <v>34</v>
      </c>
      <c r="H21" s="140"/>
      <c r="I21" s="83" t="s">
        <v>34</v>
      </c>
      <c r="J21" s="96" t="s">
        <v>34</v>
      </c>
      <c r="K21" s="83"/>
      <c r="L21" s="140" t="s">
        <v>34</v>
      </c>
      <c r="M21" s="153" t="s">
        <v>34</v>
      </c>
      <c r="N21" s="96" t="s">
        <v>34</v>
      </c>
      <c r="O21" s="96"/>
      <c r="P21" s="83" t="s">
        <v>34</v>
      </c>
      <c r="Q21" s="140" t="s">
        <v>34</v>
      </c>
      <c r="S21" s="833" t="s">
        <v>42</v>
      </c>
      <c r="T21" s="855">
        <f>F40/13</f>
        <v>0.61538461538461542</v>
      </c>
      <c r="U21" s="823">
        <f>G40/13</f>
        <v>0.61538461538461542</v>
      </c>
      <c r="V21" s="823">
        <f>H40/13</f>
        <v>0.53846153846153844</v>
      </c>
      <c r="W21" s="825">
        <v>0</v>
      </c>
      <c r="X21" s="825"/>
      <c r="Y21" s="826"/>
    </row>
    <row r="22" spans="1:25" x14ac:dyDescent="0.2">
      <c r="A22" s="1030"/>
      <c r="B22" s="736" t="s">
        <v>11</v>
      </c>
      <c r="C22" s="178"/>
      <c r="D22" s="168"/>
      <c r="E22" s="141"/>
      <c r="F22" s="81"/>
      <c r="G22" s="97"/>
      <c r="H22" s="141"/>
      <c r="I22" s="81"/>
      <c r="J22" s="97"/>
      <c r="K22" s="81"/>
      <c r="L22" s="141"/>
      <c r="M22" s="118"/>
      <c r="N22" s="97"/>
      <c r="O22" s="97"/>
      <c r="P22" s="81"/>
      <c r="Q22" s="141"/>
      <c r="S22" s="833" t="s">
        <v>43</v>
      </c>
      <c r="T22" s="855">
        <f>I40/13</f>
        <v>0.61538461538461542</v>
      </c>
      <c r="U22" s="823">
        <f>J40/13</f>
        <v>0.61538461538461542</v>
      </c>
      <c r="V22" s="823">
        <f>K40/13</f>
        <v>0.53846153846153844</v>
      </c>
      <c r="W22" s="822">
        <f>L40/13</f>
        <v>0.15384615384615385</v>
      </c>
      <c r="X22" s="825">
        <v>0</v>
      </c>
      <c r="Y22" s="826"/>
    </row>
    <row r="23" spans="1:25" ht="16" customHeight="1" thickBot="1" x14ac:dyDescent="0.25">
      <c r="A23" s="1031"/>
      <c r="B23" s="734" t="s">
        <v>18</v>
      </c>
      <c r="C23" s="179"/>
      <c r="D23" s="220"/>
      <c r="E23" s="143"/>
      <c r="F23" s="85"/>
      <c r="G23" s="98"/>
      <c r="H23" s="143"/>
      <c r="I23" s="85"/>
      <c r="J23" s="98"/>
      <c r="K23" s="85"/>
      <c r="L23" s="143"/>
      <c r="M23" s="135"/>
      <c r="N23" s="51"/>
      <c r="O23" s="98"/>
      <c r="P23" s="85"/>
      <c r="Q23" s="143"/>
      <c r="S23" s="834" t="s">
        <v>44</v>
      </c>
      <c r="T23" s="856">
        <f>M40/13</f>
        <v>0.61538461538461542</v>
      </c>
      <c r="U23" s="827">
        <f>N40/13</f>
        <v>0.61538461538461542</v>
      </c>
      <c r="V23" s="827">
        <f>O40/13</f>
        <v>0.53846153846153844</v>
      </c>
      <c r="W23" s="829">
        <f>P40/13</f>
        <v>0.15384615384615385</v>
      </c>
      <c r="X23" s="829">
        <f>Q40/13</f>
        <v>0.15384615384615385</v>
      </c>
      <c r="Y23" s="828">
        <v>0</v>
      </c>
    </row>
    <row r="24" spans="1:25" ht="17" thickBot="1" x14ac:dyDescent="0.25">
      <c r="A24" s="1032" t="s">
        <v>24</v>
      </c>
      <c r="B24" s="4" t="s">
        <v>100</v>
      </c>
      <c r="C24" s="181"/>
      <c r="D24" s="239"/>
      <c r="E24" s="45"/>
      <c r="F24" s="237"/>
      <c r="G24" s="27"/>
      <c r="H24" s="145"/>
      <c r="I24" s="54"/>
      <c r="J24" s="27"/>
      <c r="K24" s="54"/>
      <c r="L24" s="145"/>
      <c r="M24" s="237"/>
      <c r="N24" s="27"/>
      <c r="O24" s="27"/>
      <c r="P24" s="27"/>
      <c r="Q24" s="145"/>
      <c r="S24" s="24"/>
      <c r="T24" s="857"/>
      <c r="U24" s="857"/>
      <c r="V24" s="857"/>
      <c r="W24" s="857"/>
      <c r="X24" s="857"/>
      <c r="Y24" s="857"/>
    </row>
    <row r="25" spans="1:25" ht="17" thickBot="1" x14ac:dyDescent="0.25">
      <c r="A25" s="1034"/>
      <c r="B25" s="7" t="s">
        <v>27</v>
      </c>
      <c r="C25" s="178" t="s">
        <v>34</v>
      </c>
      <c r="D25" s="234" t="s">
        <v>106</v>
      </c>
      <c r="E25" s="44" t="s">
        <v>106</v>
      </c>
      <c r="F25" s="118" t="s">
        <v>106</v>
      </c>
      <c r="G25" s="97" t="s">
        <v>106</v>
      </c>
      <c r="H25" s="141" t="s">
        <v>106</v>
      </c>
      <c r="I25" s="81" t="s">
        <v>355</v>
      </c>
      <c r="J25" s="97" t="s">
        <v>355</v>
      </c>
      <c r="K25" s="81" t="s">
        <v>355</v>
      </c>
      <c r="L25" s="141" t="s">
        <v>317</v>
      </c>
      <c r="M25" s="118" t="s">
        <v>355</v>
      </c>
      <c r="N25" s="97" t="s">
        <v>355</v>
      </c>
      <c r="O25" s="97" t="s">
        <v>355</v>
      </c>
      <c r="P25" s="97" t="s">
        <v>317</v>
      </c>
      <c r="Q25" s="141" t="s">
        <v>34</v>
      </c>
      <c r="R25" s="3"/>
      <c r="S25" s="859" t="s">
        <v>336</v>
      </c>
      <c r="T25" s="852" t="s">
        <v>335</v>
      </c>
      <c r="U25" s="852" t="s">
        <v>38</v>
      </c>
      <c r="V25" s="852" t="s">
        <v>41</v>
      </c>
      <c r="W25" s="852" t="s">
        <v>42</v>
      </c>
      <c r="X25" s="852" t="s">
        <v>43</v>
      </c>
      <c r="Y25" s="853" t="s">
        <v>44</v>
      </c>
    </row>
    <row r="26" spans="1:25" ht="17" customHeight="1" thickBot="1" x14ac:dyDescent="0.25">
      <c r="A26" s="1034"/>
      <c r="B26" s="794" t="s">
        <v>101</v>
      </c>
      <c r="C26" s="179"/>
      <c r="D26" s="160" t="s">
        <v>32</v>
      </c>
      <c r="E26" s="46" t="s">
        <v>32</v>
      </c>
      <c r="F26" s="160"/>
      <c r="G26" s="101"/>
      <c r="H26" s="147" t="s">
        <v>32</v>
      </c>
      <c r="I26" s="92" t="s">
        <v>317</v>
      </c>
      <c r="J26" s="101" t="s">
        <v>317</v>
      </c>
      <c r="K26" s="92" t="s">
        <v>317</v>
      </c>
      <c r="L26" s="147" t="s">
        <v>317</v>
      </c>
      <c r="M26" s="234" t="s">
        <v>317</v>
      </c>
      <c r="N26" s="101" t="s">
        <v>317</v>
      </c>
      <c r="O26" s="101" t="s">
        <v>317</v>
      </c>
      <c r="P26" s="101" t="s">
        <v>317</v>
      </c>
      <c r="Q26" s="147" t="s">
        <v>34</v>
      </c>
      <c r="S26" s="833" t="s">
        <v>335</v>
      </c>
      <c r="T26" s="850">
        <v>0</v>
      </c>
      <c r="U26" s="820"/>
      <c r="V26" s="820"/>
      <c r="W26" s="820"/>
      <c r="X26" s="820"/>
      <c r="Y26" s="854"/>
    </row>
    <row r="27" spans="1:25" ht="17" thickBot="1" x14ac:dyDescent="0.25">
      <c r="A27" s="1034"/>
      <c r="B27" s="795" t="s">
        <v>12</v>
      </c>
      <c r="C27" s="181" t="s">
        <v>34</v>
      </c>
      <c r="D27" s="1065" t="s">
        <v>34</v>
      </c>
      <c r="E27" s="1066"/>
      <c r="F27" s="249" t="s">
        <v>32</v>
      </c>
      <c r="G27" s="250" t="s">
        <v>32</v>
      </c>
      <c r="H27" s="251" t="s">
        <v>32</v>
      </c>
      <c r="I27" s="252" t="s">
        <v>32</v>
      </c>
      <c r="J27" s="250" t="s">
        <v>32</v>
      </c>
      <c r="K27" s="252" t="s">
        <v>32</v>
      </c>
      <c r="L27" s="138" t="s">
        <v>34</v>
      </c>
      <c r="M27" s="249" t="s">
        <v>32</v>
      </c>
      <c r="N27" s="250" t="s">
        <v>32</v>
      </c>
      <c r="O27" s="250" t="s">
        <v>32</v>
      </c>
      <c r="P27" s="49" t="s">
        <v>34</v>
      </c>
      <c r="Q27" s="138" t="s">
        <v>34</v>
      </c>
      <c r="S27" s="833" t="s">
        <v>38</v>
      </c>
      <c r="T27" s="858">
        <f>C41/5</f>
        <v>0</v>
      </c>
      <c r="U27" s="823">
        <f t="shared" ref="U27" si="6">O41/5</f>
        <v>0.6</v>
      </c>
      <c r="V27" s="823"/>
      <c r="W27" s="823"/>
      <c r="X27" s="823"/>
      <c r="Y27" s="826"/>
    </row>
    <row r="28" spans="1:25" ht="17" thickBot="1" x14ac:dyDescent="0.25">
      <c r="A28" s="1034"/>
      <c r="B28" s="800" t="s">
        <v>25</v>
      </c>
      <c r="C28" s="219"/>
      <c r="D28" s="102"/>
      <c r="E28" s="52"/>
      <c r="F28" s="162"/>
      <c r="G28" s="49"/>
      <c r="H28" s="138"/>
      <c r="I28" s="102"/>
      <c r="J28" s="49"/>
      <c r="K28" s="102"/>
      <c r="L28" s="138"/>
      <c r="M28" s="162"/>
      <c r="N28" s="49"/>
      <c r="O28" s="49"/>
      <c r="P28" s="49"/>
      <c r="Q28" s="138"/>
      <c r="S28" s="833" t="s">
        <v>41</v>
      </c>
      <c r="T28" s="855">
        <f>D41/5</f>
        <v>0.4</v>
      </c>
      <c r="U28" s="823">
        <f>E41/5</f>
        <v>0.4</v>
      </c>
      <c r="V28" s="823">
        <v>0</v>
      </c>
      <c r="W28" s="823"/>
      <c r="X28" s="823"/>
      <c r="Y28" s="826"/>
    </row>
    <row r="29" spans="1:25" x14ac:dyDescent="0.2">
      <c r="A29" s="1032" t="s">
        <v>14</v>
      </c>
      <c r="B29" s="800" t="s">
        <v>14</v>
      </c>
      <c r="C29" s="178" t="s">
        <v>34</v>
      </c>
      <c r="D29" s="1015" t="s">
        <v>34</v>
      </c>
      <c r="E29" s="1016"/>
      <c r="F29" s="1015" t="s">
        <v>34</v>
      </c>
      <c r="G29" s="1061"/>
      <c r="H29" s="1016"/>
      <c r="I29" s="1015" t="s">
        <v>34</v>
      </c>
      <c r="J29" s="1061"/>
      <c r="K29" s="1061"/>
      <c r="L29" s="1016"/>
      <c r="M29" s="1015" t="s">
        <v>34</v>
      </c>
      <c r="N29" s="1061"/>
      <c r="O29" s="1061"/>
      <c r="P29" s="1061"/>
      <c r="Q29" s="1016"/>
      <c r="S29" s="833" t="s">
        <v>42</v>
      </c>
      <c r="T29" s="855">
        <f>F41/5</f>
        <v>0.4</v>
      </c>
      <c r="U29" s="823">
        <f t="shared" ref="U29:V29" si="7">G41/5</f>
        <v>0.4</v>
      </c>
      <c r="V29" s="823">
        <f t="shared" si="7"/>
        <v>0.6</v>
      </c>
      <c r="W29" s="825">
        <v>0</v>
      </c>
      <c r="X29" s="825"/>
      <c r="Y29" s="826"/>
    </row>
    <row r="30" spans="1:25" ht="17" thickBot="1" x14ac:dyDescent="0.25">
      <c r="A30" s="1033"/>
      <c r="B30" s="8" t="s">
        <v>15</v>
      </c>
      <c r="C30" s="178"/>
      <c r="D30" s="223"/>
      <c r="E30" s="147"/>
      <c r="F30" s="101"/>
      <c r="G30" s="92"/>
      <c r="H30" s="147"/>
      <c r="I30" s="92"/>
      <c r="J30" s="101"/>
      <c r="K30" s="92"/>
      <c r="L30" s="147"/>
      <c r="M30" s="151"/>
      <c r="N30" s="101"/>
      <c r="O30" s="101"/>
      <c r="P30" s="92"/>
      <c r="Q30" s="147"/>
      <c r="S30" s="833" t="s">
        <v>43</v>
      </c>
      <c r="T30" s="855">
        <f>I41/5</f>
        <v>0.6</v>
      </c>
      <c r="U30" s="823">
        <f t="shared" ref="U30:W30" si="8">J41/5</f>
        <v>0.6</v>
      </c>
      <c r="V30" s="823">
        <f t="shared" si="8"/>
        <v>0.6</v>
      </c>
      <c r="W30" s="823">
        <f t="shared" si="8"/>
        <v>0.4</v>
      </c>
      <c r="X30" s="825">
        <v>0</v>
      </c>
      <c r="Y30" s="826"/>
    </row>
    <row r="31" spans="1:25" ht="17" thickBot="1" x14ac:dyDescent="0.25">
      <c r="A31" s="1029" t="s">
        <v>8</v>
      </c>
      <c r="B31" s="735" t="s">
        <v>9</v>
      </c>
      <c r="C31" s="181" t="s">
        <v>33</v>
      </c>
      <c r="D31" s="83" t="s">
        <v>33</v>
      </c>
      <c r="E31" s="140" t="s">
        <v>33</v>
      </c>
      <c r="F31" s="96" t="s">
        <v>33</v>
      </c>
      <c r="G31" s="83" t="s">
        <v>33</v>
      </c>
      <c r="H31" s="140" t="s">
        <v>33</v>
      </c>
      <c r="I31" s="83" t="s">
        <v>33</v>
      </c>
      <c r="J31" s="96" t="s">
        <v>33</v>
      </c>
      <c r="K31" s="83" t="s">
        <v>33</v>
      </c>
      <c r="L31" s="140" t="s">
        <v>34</v>
      </c>
      <c r="M31" s="96" t="s">
        <v>33</v>
      </c>
      <c r="N31" s="83" t="s">
        <v>33</v>
      </c>
      <c r="O31" s="96" t="s">
        <v>33</v>
      </c>
      <c r="P31" s="83" t="s">
        <v>34</v>
      </c>
      <c r="Q31" s="140" t="s">
        <v>34</v>
      </c>
      <c r="S31" s="834" t="s">
        <v>44</v>
      </c>
      <c r="T31" s="856">
        <f>M41/5</f>
        <v>0.6</v>
      </c>
      <c r="U31" s="827">
        <f t="shared" ref="U31:X31" si="9">N41/5</f>
        <v>0.6</v>
      </c>
      <c r="V31" s="827">
        <f t="shared" si="9"/>
        <v>0.6</v>
      </c>
      <c r="W31" s="827">
        <f t="shared" si="9"/>
        <v>0.4</v>
      </c>
      <c r="X31" s="829">
        <f t="shared" si="9"/>
        <v>0</v>
      </c>
      <c r="Y31" s="828">
        <v>0</v>
      </c>
    </row>
    <row r="32" spans="1:25" ht="17" thickBot="1" x14ac:dyDescent="0.25">
      <c r="A32" s="1030"/>
      <c r="B32" s="731" t="s">
        <v>19</v>
      </c>
      <c r="C32" s="178"/>
      <c r="D32" s="81" t="s">
        <v>34</v>
      </c>
      <c r="E32" s="141"/>
      <c r="F32" s="97" t="s">
        <v>34</v>
      </c>
      <c r="G32" s="81"/>
      <c r="H32" s="141" t="s">
        <v>34</v>
      </c>
      <c r="I32" s="81"/>
      <c r="J32" s="97"/>
      <c r="K32" s="81"/>
      <c r="L32" s="141"/>
      <c r="M32" s="97"/>
      <c r="N32" s="81"/>
      <c r="O32" s="97"/>
      <c r="P32" s="81"/>
      <c r="Q32" s="141"/>
      <c r="R32" s="3"/>
      <c r="S32" s="860"/>
      <c r="T32" s="857"/>
      <c r="U32" s="857"/>
      <c r="V32" s="857"/>
      <c r="W32" s="857"/>
      <c r="X32" s="857"/>
      <c r="Y32" s="857"/>
    </row>
    <row r="33" spans="1:25" ht="17" thickBot="1" x14ac:dyDescent="0.25">
      <c r="A33" s="1030"/>
      <c r="B33" s="47" t="s">
        <v>20</v>
      </c>
      <c r="C33" s="178" t="s">
        <v>34</v>
      </c>
      <c r="D33" s="1046" t="s">
        <v>34</v>
      </c>
      <c r="E33" s="1047"/>
      <c r="F33" s="1046" t="s">
        <v>34</v>
      </c>
      <c r="G33" s="1051"/>
      <c r="H33" s="1047"/>
      <c r="I33" s="1046" t="s">
        <v>34</v>
      </c>
      <c r="J33" s="1051"/>
      <c r="K33" s="1051"/>
      <c r="L33" s="1047"/>
      <c r="M33" s="1046" t="s">
        <v>34</v>
      </c>
      <c r="N33" s="1051"/>
      <c r="O33" s="1051"/>
      <c r="P33" s="1051"/>
      <c r="Q33" s="1047"/>
      <c r="S33" s="861" t="s">
        <v>334</v>
      </c>
      <c r="T33" s="852" t="s">
        <v>335</v>
      </c>
      <c r="U33" s="852" t="s">
        <v>38</v>
      </c>
      <c r="V33" s="852" t="s">
        <v>41</v>
      </c>
      <c r="W33" s="852" t="s">
        <v>42</v>
      </c>
      <c r="X33" s="852" t="s">
        <v>43</v>
      </c>
      <c r="Y33" s="853" t="s">
        <v>44</v>
      </c>
    </row>
    <row r="34" spans="1:25" x14ac:dyDescent="0.2">
      <c r="A34" s="1030"/>
      <c r="B34" s="7" t="s">
        <v>21</v>
      </c>
      <c r="C34" s="178"/>
      <c r="D34" s="168"/>
      <c r="E34" s="141"/>
      <c r="F34" s="97"/>
      <c r="G34" s="81"/>
      <c r="H34" s="141"/>
      <c r="I34" s="81"/>
      <c r="J34" s="97"/>
      <c r="K34" s="81"/>
      <c r="L34" s="141"/>
      <c r="M34" s="97"/>
      <c r="N34" s="81"/>
      <c r="O34" s="97"/>
      <c r="P34" s="81"/>
      <c r="Q34" s="141"/>
      <c r="S34" s="833" t="s">
        <v>335</v>
      </c>
      <c r="T34" s="850">
        <v>0</v>
      </c>
      <c r="U34" s="820"/>
      <c r="V34" s="820"/>
      <c r="W34" s="820"/>
      <c r="X34" s="820"/>
      <c r="Y34" s="854"/>
    </row>
    <row r="35" spans="1:25" ht="17" thickBot="1" x14ac:dyDescent="0.25">
      <c r="A35" s="1031"/>
      <c r="B35" s="8" t="s">
        <v>13</v>
      </c>
      <c r="C35" s="179"/>
      <c r="D35" s="220"/>
      <c r="E35" s="143"/>
      <c r="F35" s="98"/>
      <c r="G35" s="81"/>
      <c r="H35" s="143"/>
      <c r="I35" s="81"/>
      <c r="J35" s="98"/>
      <c r="K35" s="81"/>
      <c r="L35" s="143"/>
      <c r="M35" s="98"/>
      <c r="N35" s="81"/>
      <c r="O35" s="98"/>
      <c r="P35" s="81"/>
      <c r="Q35" s="143"/>
      <c r="S35" s="833" t="s">
        <v>38</v>
      </c>
      <c r="T35" s="855">
        <f>C42/2</f>
        <v>0</v>
      </c>
      <c r="U35" s="823">
        <v>0</v>
      </c>
      <c r="V35" s="823"/>
      <c r="W35" s="823"/>
      <c r="X35" s="823"/>
      <c r="Y35" s="826"/>
    </row>
    <row r="36" spans="1:25" ht="21" thickTop="1" thickBot="1" x14ac:dyDescent="0.25">
      <c r="A36" s="799"/>
      <c r="C36" s="226" t="s">
        <v>38</v>
      </c>
      <c r="D36" s="1011" t="s">
        <v>41</v>
      </c>
      <c r="E36" s="1011"/>
      <c r="F36" s="1009" t="s">
        <v>42</v>
      </c>
      <c r="G36" s="1011"/>
      <c r="H36" s="1010"/>
      <c r="I36" s="1009" t="s">
        <v>43</v>
      </c>
      <c r="J36" s="1011"/>
      <c r="K36" s="1011"/>
      <c r="L36" s="1010"/>
      <c r="M36" s="1009" t="s">
        <v>44</v>
      </c>
      <c r="N36" s="1011"/>
      <c r="O36" s="1011"/>
      <c r="P36" s="1011"/>
      <c r="Q36" s="1010"/>
      <c r="S36" s="833" t="s">
        <v>41</v>
      </c>
      <c r="T36" s="855">
        <f>D42/2</f>
        <v>0</v>
      </c>
      <c r="U36" s="823">
        <f>E42/2</f>
        <v>0</v>
      </c>
      <c r="V36" s="823">
        <v>0</v>
      </c>
      <c r="W36" s="823"/>
      <c r="X36" s="823"/>
      <c r="Y36" s="826"/>
    </row>
    <row r="37" spans="1:25" x14ac:dyDescent="0.2">
      <c r="S37" s="833" t="s">
        <v>42</v>
      </c>
      <c r="T37" s="855">
        <f>F42/2</f>
        <v>0</v>
      </c>
      <c r="U37" s="823">
        <f t="shared" ref="U37:V37" si="10">G42/2</f>
        <v>0</v>
      </c>
      <c r="V37" s="823">
        <f t="shared" si="10"/>
        <v>0</v>
      </c>
      <c r="W37" s="825">
        <v>0</v>
      </c>
      <c r="X37" s="825"/>
      <c r="Y37" s="826"/>
    </row>
    <row r="38" spans="1:25" x14ac:dyDescent="0.2">
      <c r="B38" s="804" t="s">
        <v>215</v>
      </c>
      <c r="C38" s="815">
        <v>3</v>
      </c>
      <c r="D38" s="815">
        <v>9</v>
      </c>
      <c r="E38" s="815">
        <v>9</v>
      </c>
      <c r="F38" s="815">
        <v>14</v>
      </c>
      <c r="G38" s="815">
        <v>14</v>
      </c>
      <c r="H38" s="815">
        <v>11</v>
      </c>
      <c r="I38" s="815">
        <v>15</v>
      </c>
      <c r="J38" s="815">
        <v>15</v>
      </c>
      <c r="K38" s="815">
        <v>11</v>
      </c>
      <c r="L38" s="815">
        <v>4</v>
      </c>
      <c r="M38" s="815">
        <v>15</v>
      </c>
      <c r="N38" s="815">
        <v>15</v>
      </c>
      <c r="O38" s="815">
        <v>11</v>
      </c>
      <c r="P38" s="815">
        <v>4</v>
      </c>
      <c r="Q38" s="815">
        <v>2</v>
      </c>
      <c r="S38" s="833" t="s">
        <v>43</v>
      </c>
      <c r="T38" s="855">
        <f>I42/2</f>
        <v>0</v>
      </c>
      <c r="U38" s="823">
        <f t="shared" ref="U38:W38" si="11">J42/2</f>
        <v>0</v>
      </c>
      <c r="V38" s="823">
        <f t="shared" si="11"/>
        <v>0</v>
      </c>
      <c r="W38" s="823">
        <f t="shared" si="11"/>
        <v>0</v>
      </c>
      <c r="X38" s="825">
        <v>0</v>
      </c>
      <c r="Y38" s="826"/>
    </row>
    <row r="39" spans="1:25" ht="17" thickBot="1" x14ac:dyDescent="0.25">
      <c r="B39" s="804" t="s">
        <v>357</v>
      </c>
      <c r="C39" s="815">
        <v>0</v>
      </c>
      <c r="D39" s="815">
        <v>3</v>
      </c>
      <c r="E39" s="815">
        <v>3</v>
      </c>
      <c r="F39" s="815">
        <v>3</v>
      </c>
      <c r="G39" s="815">
        <v>3</v>
      </c>
      <c r="H39" s="815">
        <v>0</v>
      </c>
      <c r="I39" s="815">
        <v>3</v>
      </c>
      <c r="J39" s="815">
        <v>3</v>
      </c>
      <c r="K39" s="815">
        <v>0</v>
      </c>
      <c r="L39" s="815">
        <v>0</v>
      </c>
      <c r="M39" s="815">
        <v>3</v>
      </c>
      <c r="N39" s="815">
        <v>3</v>
      </c>
      <c r="O39" s="815">
        <v>0</v>
      </c>
      <c r="P39" s="815">
        <v>0</v>
      </c>
      <c r="Q39" s="815">
        <v>0</v>
      </c>
      <c r="S39" s="834" t="s">
        <v>44</v>
      </c>
      <c r="T39" s="856">
        <f>M42/2</f>
        <v>0</v>
      </c>
      <c r="U39" s="827">
        <f t="shared" ref="U39:X39" si="12">N42/2</f>
        <v>0</v>
      </c>
      <c r="V39" s="827">
        <f t="shared" si="12"/>
        <v>0</v>
      </c>
      <c r="W39" s="827">
        <f t="shared" si="12"/>
        <v>0</v>
      </c>
      <c r="X39" s="827">
        <f t="shared" si="12"/>
        <v>0</v>
      </c>
      <c r="Y39" s="828">
        <v>0</v>
      </c>
    </row>
    <row r="40" spans="1:25" ht="17" thickBot="1" x14ac:dyDescent="0.25">
      <c r="B40" s="804" t="s">
        <v>5</v>
      </c>
      <c r="C40" s="815">
        <v>2</v>
      </c>
      <c r="D40" s="815">
        <v>3</v>
      </c>
      <c r="E40" s="815">
        <v>3</v>
      </c>
      <c r="F40" s="815">
        <v>8</v>
      </c>
      <c r="G40" s="815">
        <v>8</v>
      </c>
      <c r="H40" s="815">
        <v>7</v>
      </c>
      <c r="I40" s="815">
        <v>8</v>
      </c>
      <c r="J40" s="815">
        <v>8</v>
      </c>
      <c r="K40" s="815">
        <v>7</v>
      </c>
      <c r="L40" s="815">
        <v>2</v>
      </c>
      <c r="M40" s="815">
        <v>8</v>
      </c>
      <c r="N40" s="815">
        <v>8</v>
      </c>
      <c r="O40" s="815">
        <v>7</v>
      </c>
      <c r="P40" s="815">
        <v>2</v>
      </c>
      <c r="Q40" s="815">
        <v>2</v>
      </c>
      <c r="S40" s="24"/>
      <c r="T40" s="857"/>
      <c r="U40" s="857"/>
      <c r="V40" s="857"/>
      <c r="W40" s="857"/>
      <c r="X40" s="857"/>
      <c r="Y40" s="857"/>
    </row>
    <row r="41" spans="1:25" ht="17" thickBot="1" x14ac:dyDescent="0.25">
      <c r="B41" s="804" t="s">
        <v>24</v>
      </c>
      <c r="C41" s="815">
        <v>0</v>
      </c>
      <c r="D41" s="815">
        <v>2</v>
      </c>
      <c r="E41" s="815">
        <v>2</v>
      </c>
      <c r="F41" s="815">
        <v>2</v>
      </c>
      <c r="G41" s="815">
        <v>2</v>
      </c>
      <c r="H41" s="815">
        <v>3</v>
      </c>
      <c r="I41" s="815">
        <v>3</v>
      </c>
      <c r="J41" s="815">
        <v>3</v>
      </c>
      <c r="K41" s="815">
        <v>3</v>
      </c>
      <c r="L41" s="815">
        <v>2</v>
      </c>
      <c r="M41" s="815">
        <v>3</v>
      </c>
      <c r="N41" s="815">
        <v>3</v>
      </c>
      <c r="O41" s="815">
        <v>3</v>
      </c>
      <c r="P41" s="815">
        <v>2</v>
      </c>
      <c r="Q41" s="815">
        <v>0</v>
      </c>
      <c r="S41" s="859" t="s">
        <v>338</v>
      </c>
      <c r="T41" s="852" t="s">
        <v>335</v>
      </c>
      <c r="U41" s="852" t="s">
        <v>38</v>
      </c>
      <c r="V41" s="852" t="s">
        <v>41</v>
      </c>
      <c r="W41" s="852" t="s">
        <v>42</v>
      </c>
      <c r="X41" s="852" t="s">
        <v>43</v>
      </c>
      <c r="Y41" s="853" t="s">
        <v>44</v>
      </c>
    </row>
    <row r="42" spans="1:25" x14ac:dyDescent="0.2">
      <c r="B42" s="804" t="s">
        <v>14</v>
      </c>
      <c r="C42" s="815">
        <v>0</v>
      </c>
      <c r="D42" s="815">
        <v>0</v>
      </c>
      <c r="E42" s="815">
        <v>0</v>
      </c>
      <c r="F42" s="815">
        <v>0</v>
      </c>
      <c r="G42" s="815">
        <v>0</v>
      </c>
      <c r="H42" s="815">
        <v>0</v>
      </c>
      <c r="I42" s="815">
        <v>0</v>
      </c>
      <c r="J42" s="815">
        <v>0</v>
      </c>
      <c r="K42" s="815">
        <v>0</v>
      </c>
      <c r="L42" s="815">
        <v>0</v>
      </c>
      <c r="M42" s="815">
        <v>0</v>
      </c>
      <c r="N42" s="815">
        <v>0</v>
      </c>
      <c r="O42" s="815">
        <v>0</v>
      </c>
      <c r="P42" s="815">
        <v>0</v>
      </c>
      <c r="Q42" s="815">
        <v>0</v>
      </c>
      <c r="S42" s="833" t="s">
        <v>335</v>
      </c>
      <c r="T42" s="850">
        <v>0</v>
      </c>
      <c r="U42" s="820"/>
      <c r="V42" s="820"/>
      <c r="W42" s="820"/>
      <c r="X42" s="820"/>
      <c r="Y42" s="854"/>
    </row>
    <row r="43" spans="1:25" x14ac:dyDescent="0.2">
      <c r="B43" s="804" t="s">
        <v>8</v>
      </c>
      <c r="C43" s="815">
        <v>1</v>
      </c>
      <c r="D43" s="815">
        <v>1</v>
      </c>
      <c r="E43" s="815">
        <v>1</v>
      </c>
      <c r="F43" s="815">
        <v>1</v>
      </c>
      <c r="G43" s="815">
        <v>1</v>
      </c>
      <c r="H43" s="815">
        <v>1</v>
      </c>
      <c r="I43" s="815">
        <v>1</v>
      </c>
      <c r="J43" s="815">
        <v>1</v>
      </c>
      <c r="K43" s="815">
        <v>1</v>
      </c>
      <c r="L43" s="815">
        <v>0</v>
      </c>
      <c r="M43" s="815">
        <v>1</v>
      </c>
      <c r="N43" s="815">
        <v>1</v>
      </c>
      <c r="O43" s="815">
        <v>1</v>
      </c>
      <c r="P43" s="815">
        <v>0</v>
      </c>
      <c r="Q43" s="815">
        <v>0</v>
      </c>
      <c r="S43" s="833" t="s">
        <v>38</v>
      </c>
      <c r="T43" s="855">
        <f>C43/5</f>
        <v>0.2</v>
      </c>
      <c r="U43" s="823">
        <v>0</v>
      </c>
      <c r="V43" s="823"/>
      <c r="W43" s="823"/>
      <c r="X43" s="823"/>
      <c r="Y43" s="826"/>
    </row>
    <row r="44" spans="1:25" x14ac:dyDescent="0.2">
      <c r="B44" s="961" t="s">
        <v>451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S44" s="833" t="s">
        <v>41</v>
      </c>
      <c r="T44" s="855">
        <f>D43/5</f>
        <v>0.2</v>
      </c>
      <c r="U44" s="823">
        <f>E43/5</f>
        <v>0.2</v>
      </c>
      <c r="V44" s="823">
        <v>0</v>
      </c>
      <c r="W44" s="823"/>
      <c r="X44" s="823"/>
      <c r="Y44" s="826"/>
    </row>
    <row r="45" spans="1:25" x14ac:dyDescent="0.2">
      <c r="S45" s="833" t="s">
        <v>42</v>
      </c>
      <c r="T45" s="855">
        <f>F43/5</f>
        <v>0.2</v>
      </c>
      <c r="U45" s="823">
        <f t="shared" ref="U45:V45" si="13">G43/5</f>
        <v>0.2</v>
      </c>
      <c r="V45" s="823">
        <f t="shared" si="13"/>
        <v>0.2</v>
      </c>
      <c r="W45" s="825">
        <v>0</v>
      </c>
      <c r="X45" s="825"/>
      <c r="Y45" s="826"/>
    </row>
    <row r="46" spans="1:25" x14ac:dyDescent="0.2">
      <c r="S46" s="833" t="s">
        <v>43</v>
      </c>
      <c r="T46" s="855">
        <f>I43/5</f>
        <v>0.2</v>
      </c>
      <c r="U46" s="823">
        <f t="shared" ref="U46:W46" si="14">J43/5</f>
        <v>0.2</v>
      </c>
      <c r="V46" s="823">
        <f t="shared" si="14"/>
        <v>0.2</v>
      </c>
      <c r="W46" s="823">
        <f t="shared" si="14"/>
        <v>0</v>
      </c>
      <c r="X46" s="825">
        <v>0</v>
      </c>
      <c r="Y46" s="826"/>
    </row>
    <row r="47" spans="1:25" ht="17" thickBot="1" x14ac:dyDescent="0.25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s="834" t="s">
        <v>44</v>
      </c>
      <c r="T47" s="856">
        <f>M43/5</f>
        <v>0.2</v>
      </c>
      <c r="U47" s="827">
        <f t="shared" ref="U47:X47" si="15">N43/5</f>
        <v>0.2</v>
      </c>
      <c r="V47" s="827">
        <f t="shared" si="15"/>
        <v>0.2</v>
      </c>
      <c r="W47" s="827">
        <f t="shared" si="15"/>
        <v>0</v>
      </c>
      <c r="X47" s="829">
        <f t="shared" si="15"/>
        <v>0</v>
      </c>
      <c r="Y47" s="828">
        <v>0</v>
      </c>
    </row>
    <row r="48" spans="1:25" ht="17" thickBot="1" x14ac:dyDescent="0.25">
      <c r="S48" s="24"/>
    </row>
    <row r="49" spans="19:25" ht="17" thickBot="1" x14ac:dyDescent="0.25">
      <c r="S49" s="861" t="s">
        <v>342</v>
      </c>
      <c r="T49" s="852" t="s">
        <v>335</v>
      </c>
      <c r="U49" s="852" t="s">
        <v>38</v>
      </c>
      <c r="V49" s="852" t="s">
        <v>41</v>
      </c>
      <c r="W49" s="852" t="s">
        <v>42</v>
      </c>
      <c r="X49" s="852" t="s">
        <v>43</v>
      </c>
      <c r="Y49" s="853" t="s">
        <v>44</v>
      </c>
    </row>
    <row r="50" spans="19:25" x14ac:dyDescent="0.2">
      <c r="S50" s="833" t="s">
        <v>335</v>
      </c>
      <c r="T50" s="850">
        <v>0</v>
      </c>
      <c r="U50" s="820"/>
      <c r="V50" s="820"/>
      <c r="W50" s="820"/>
      <c r="X50" s="820"/>
      <c r="Y50" s="854"/>
    </row>
    <row r="51" spans="19:25" x14ac:dyDescent="0.2">
      <c r="S51" s="833" t="s">
        <v>38</v>
      </c>
      <c r="T51" s="855">
        <f>C44/4</f>
        <v>0</v>
      </c>
      <c r="U51" s="823">
        <v>0</v>
      </c>
      <c r="V51" s="823"/>
      <c r="W51" s="823"/>
      <c r="X51" s="823"/>
      <c r="Y51" s="826"/>
    </row>
    <row r="52" spans="19:25" x14ac:dyDescent="0.2">
      <c r="S52" s="833" t="s">
        <v>41</v>
      </c>
      <c r="T52" s="855">
        <f>D44/4</f>
        <v>0</v>
      </c>
      <c r="U52" s="823">
        <f>E44/4</f>
        <v>0</v>
      </c>
      <c r="V52" s="823">
        <v>0</v>
      </c>
      <c r="W52" s="823"/>
      <c r="X52" s="823"/>
      <c r="Y52" s="826"/>
    </row>
    <row r="53" spans="19:25" x14ac:dyDescent="0.2">
      <c r="S53" s="833" t="s">
        <v>42</v>
      </c>
      <c r="T53" s="855">
        <f>F44/4</f>
        <v>0</v>
      </c>
      <c r="U53" s="823">
        <f>G44/4</f>
        <v>0</v>
      </c>
      <c r="V53" s="823">
        <f>H44/4</f>
        <v>0</v>
      </c>
      <c r="W53" s="825">
        <v>0</v>
      </c>
      <c r="X53" s="825"/>
      <c r="Y53" s="826"/>
    </row>
    <row r="54" spans="19:25" x14ac:dyDescent="0.2">
      <c r="S54" s="833" t="s">
        <v>43</v>
      </c>
      <c r="T54" s="855">
        <f>I44/4</f>
        <v>0</v>
      </c>
      <c r="U54" s="823">
        <f>J44/4</f>
        <v>0</v>
      </c>
      <c r="V54" s="823">
        <f>K44/4</f>
        <v>0</v>
      </c>
      <c r="W54" s="823">
        <f>L44/4</f>
        <v>0</v>
      </c>
      <c r="X54" s="825">
        <v>0</v>
      </c>
      <c r="Y54" s="826"/>
    </row>
    <row r="55" spans="19:25" ht="17" thickBot="1" x14ac:dyDescent="0.25">
      <c r="S55" s="834" t="s">
        <v>44</v>
      </c>
      <c r="T55" s="856">
        <f>M44/4</f>
        <v>0</v>
      </c>
      <c r="U55" s="827">
        <f>N44/4</f>
        <v>0</v>
      </c>
      <c r="V55" s="827">
        <f>O44/4</f>
        <v>0</v>
      </c>
      <c r="W55" s="827">
        <f>P44/4</f>
        <v>0</v>
      </c>
      <c r="X55" s="827">
        <f>Q44/4</f>
        <v>0</v>
      </c>
      <c r="Y55" s="828">
        <v>0</v>
      </c>
    </row>
    <row r="56" spans="19:25" x14ac:dyDescent="0.2">
      <c r="S56" s="24"/>
    </row>
    <row r="57" spans="19:25" x14ac:dyDescent="0.2">
      <c r="S57" s="24"/>
    </row>
    <row r="58" spans="19:25" x14ac:dyDescent="0.2">
      <c r="S58" s="24"/>
    </row>
    <row r="59" spans="19:25" x14ac:dyDescent="0.2">
      <c r="S59" s="24"/>
    </row>
    <row r="60" spans="19:25" x14ac:dyDescent="0.2">
      <c r="S60" s="24"/>
    </row>
    <row r="61" spans="19:25" x14ac:dyDescent="0.2">
      <c r="S61" s="24"/>
    </row>
    <row r="62" spans="19:25" x14ac:dyDescent="0.2">
      <c r="S62" s="24"/>
    </row>
    <row r="63" spans="19:25" x14ac:dyDescent="0.2">
      <c r="S63" s="24"/>
    </row>
    <row r="64" spans="19:25" x14ac:dyDescent="0.2">
      <c r="S64" s="24"/>
    </row>
    <row r="65" spans="19:19" x14ac:dyDescent="0.2">
      <c r="S65" s="24"/>
    </row>
    <row r="66" spans="19:19" x14ac:dyDescent="0.2">
      <c r="S66" s="24"/>
    </row>
    <row r="67" spans="19:19" x14ac:dyDescent="0.2">
      <c r="S67" s="24"/>
    </row>
    <row r="68" spans="19:19" x14ac:dyDescent="0.2">
      <c r="S68" s="24"/>
    </row>
    <row r="69" spans="19:19" x14ac:dyDescent="0.2">
      <c r="S69" s="24"/>
    </row>
    <row r="70" spans="19:19" x14ac:dyDescent="0.2">
      <c r="S70" s="24"/>
    </row>
    <row r="71" spans="19:19" x14ac:dyDescent="0.2">
      <c r="S71" s="24"/>
    </row>
    <row r="72" spans="19:19" x14ac:dyDescent="0.2">
      <c r="S72" s="24"/>
    </row>
    <row r="73" spans="19:19" x14ac:dyDescent="0.2">
      <c r="S73" s="24"/>
    </row>
    <row r="74" spans="19:19" x14ac:dyDescent="0.2">
      <c r="S74" s="24"/>
    </row>
  </sheetData>
  <mergeCells count="54">
    <mergeCell ref="I33:L33"/>
    <mergeCell ref="M33:Q33"/>
    <mergeCell ref="C15:C17"/>
    <mergeCell ref="D15:E17"/>
    <mergeCell ref="P17:Q17"/>
    <mergeCell ref="P15:Q15"/>
    <mergeCell ref="F16:H16"/>
    <mergeCell ref="I16:L16"/>
    <mergeCell ref="M16:Q16"/>
    <mergeCell ref="P18:Q18"/>
    <mergeCell ref="P19:Q19"/>
    <mergeCell ref="P20:Q20"/>
    <mergeCell ref="I29:L29"/>
    <mergeCell ref="M29:Q29"/>
    <mergeCell ref="I1:L1"/>
    <mergeCell ref="M1:Q1"/>
    <mergeCell ref="D36:E36"/>
    <mergeCell ref="F36:H36"/>
    <mergeCell ref="I36:L36"/>
    <mergeCell ref="M36:Q36"/>
    <mergeCell ref="D3:E5"/>
    <mergeCell ref="F3:H5"/>
    <mergeCell ref="I3:L5"/>
    <mergeCell ref="M3:Q5"/>
    <mergeCell ref="H7:H9"/>
    <mergeCell ref="K7:L9"/>
    <mergeCell ref="D1:E1"/>
    <mergeCell ref="F1:H1"/>
    <mergeCell ref="D11:E11"/>
    <mergeCell ref="O7:Q9"/>
    <mergeCell ref="A31:A35"/>
    <mergeCell ref="D33:E33"/>
    <mergeCell ref="F33:H33"/>
    <mergeCell ref="C3:C5"/>
    <mergeCell ref="C7:C9"/>
    <mergeCell ref="D10:E10"/>
    <mergeCell ref="F10:H10"/>
    <mergeCell ref="D19:E19"/>
    <mergeCell ref="D27:E27"/>
    <mergeCell ref="D29:E29"/>
    <mergeCell ref="F29:H29"/>
    <mergeCell ref="D20:E20"/>
    <mergeCell ref="A3:A9"/>
    <mergeCell ref="A10:A23"/>
    <mergeCell ref="A24:A28"/>
    <mergeCell ref="A29:A30"/>
    <mergeCell ref="C12:C13"/>
    <mergeCell ref="D12:E13"/>
    <mergeCell ref="F12:H13"/>
    <mergeCell ref="I10:L10"/>
    <mergeCell ref="M10:Q10"/>
    <mergeCell ref="P11:Q11"/>
    <mergeCell ref="I12:L13"/>
    <mergeCell ref="M12:Q1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74"/>
  <sheetViews>
    <sheetView topLeftCell="F1" zoomScaleNormal="100" workbookViewId="0">
      <selection activeCell="U4" sqref="U4:X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9.6640625" style="22" bestFit="1" customWidth="1"/>
    <col min="4" max="4" width="9.83203125" style="22" bestFit="1" customWidth="1"/>
    <col min="5" max="5" width="10.33203125" style="22" bestFit="1" customWidth="1"/>
    <col min="6" max="6" width="9.83203125" style="22" bestFit="1" customWidth="1"/>
    <col min="7" max="7" width="10.33203125" style="22" bestFit="1" customWidth="1"/>
    <col min="8" max="8" width="11" style="22" bestFit="1" customWidth="1"/>
    <col min="9" max="9" width="9.33203125" style="22" bestFit="1" customWidth="1"/>
    <col min="10" max="10" width="9.83203125" style="22" bestFit="1" customWidth="1"/>
    <col min="11" max="11" width="10.33203125" style="22" bestFit="1" customWidth="1"/>
    <col min="12" max="12" width="10.5" style="1" bestFit="1" customWidth="1"/>
    <col min="13" max="13" width="7.83203125" customWidth="1"/>
    <col min="14" max="14" width="5.83203125" style="803" bestFit="1" customWidth="1"/>
    <col min="15" max="15" width="4.83203125" style="22" bestFit="1" customWidth="1"/>
    <col min="16" max="17" width="5.1640625" style="22" bestFit="1" customWidth="1"/>
    <col min="18" max="18" width="5.83203125" style="22" bestFit="1" customWidth="1"/>
    <col min="19" max="19" width="5.33203125" style="22" bestFit="1" customWidth="1"/>
    <col min="20" max="20" width="10.5" customWidth="1"/>
    <col min="21" max="22" width="4.6640625" bestFit="1" customWidth="1"/>
    <col min="23" max="23" width="6.33203125" bestFit="1" customWidth="1"/>
    <col min="24" max="24" width="8.33203125" bestFit="1" customWidth="1"/>
    <col min="26" max="26" width="5.83203125" bestFit="1" customWidth="1"/>
    <col min="27" max="27" width="4.6640625" bestFit="1" customWidth="1"/>
    <col min="28" max="29" width="5.1640625" bestFit="1" customWidth="1"/>
    <col min="30" max="30" width="5.83203125" bestFit="1" customWidth="1"/>
    <col min="31" max="31" width="5.33203125" bestFit="1" customWidth="1"/>
    <col min="33" max="33" width="4.6640625" bestFit="1" customWidth="1"/>
    <col min="34" max="34" width="4.83203125" bestFit="1" customWidth="1"/>
    <col min="35" max="35" width="6.33203125" bestFit="1" customWidth="1"/>
    <col min="36" max="36" width="8.33203125" bestFit="1" customWidth="1"/>
  </cols>
  <sheetData>
    <row r="1" spans="1:36" ht="21" thickTop="1" thickBot="1" x14ac:dyDescent="0.25">
      <c r="C1" s="226" t="s">
        <v>61</v>
      </c>
      <c r="D1" s="1011" t="s">
        <v>62</v>
      </c>
      <c r="E1" s="1011"/>
      <c r="F1" s="1009" t="s">
        <v>150</v>
      </c>
      <c r="G1" s="1011"/>
      <c r="H1" s="1010"/>
      <c r="I1" s="1011" t="s">
        <v>151</v>
      </c>
      <c r="J1" s="1011"/>
      <c r="K1" s="1011"/>
      <c r="L1" s="1010"/>
      <c r="N1" s="830" t="s">
        <v>215</v>
      </c>
      <c r="O1" s="816" t="s">
        <v>340</v>
      </c>
      <c r="P1" s="816" t="s">
        <v>61</v>
      </c>
      <c r="Q1" s="816" t="s">
        <v>61</v>
      </c>
      <c r="R1" s="805" t="s">
        <v>150</v>
      </c>
      <c r="S1" s="810" t="s">
        <v>151</v>
      </c>
      <c r="T1" s="236"/>
      <c r="U1" s="791" t="s">
        <v>443</v>
      </c>
      <c r="V1" s="791" t="s">
        <v>442</v>
      </c>
      <c r="W1" s="791" t="s">
        <v>444</v>
      </c>
      <c r="X1" s="791" t="s">
        <v>445</v>
      </c>
      <c r="Z1" s="830" t="s">
        <v>215</v>
      </c>
      <c r="AA1" s="816" t="s">
        <v>340</v>
      </c>
      <c r="AB1" s="816" t="s">
        <v>61</v>
      </c>
      <c r="AC1" s="816" t="s">
        <v>61</v>
      </c>
      <c r="AD1" s="805" t="s">
        <v>150</v>
      </c>
      <c r="AE1" s="810" t="s">
        <v>151</v>
      </c>
      <c r="AG1" s="791" t="s">
        <v>443</v>
      </c>
      <c r="AH1" s="791" t="s">
        <v>442</v>
      </c>
      <c r="AI1" s="791" t="s">
        <v>444</v>
      </c>
      <c r="AJ1" s="791" t="s">
        <v>445</v>
      </c>
    </row>
    <row r="2" spans="1:36" ht="17" thickBot="1" x14ac:dyDescent="0.25">
      <c r="C2" s="177" t="s">
        <v>152</v>
      </c>
      <c r="D2" s="25" t="s">
        <v>153</v>
      </c>
      <c r="E2" s="20" t="s">
        <v>154</v>
      </c>
      <c r="F2" s="115" t="s">
        <v>155</v>
      </c>
      <c r="G2" s="21" t="s">
        <v>156</v>
      </c>
      <c r="H2" s="127" t="s">
        <v>157</v>
      </c>
      <c r="I2" s="25" t="s">
        <v>158</v>
      </c>
      <c r="J2" s="21" t="s">
        <v>159</v>
      </c>
      <c r="K2" s="21" t="s">
        <v>160</v>
      </c>
      <c r="L2" s="127" t="s">
        <v>161</v>
      </c>
      <c r="N2" s="831" t="s">
        <v>340</v>
      </c>
      <c r="O2" s="820">
        <v>0</v>
      </c>
      <c r="P2" s="820"/>
      <c r="Q2" s="820"/>
      <c r="R2" s="820"/>
      <c r="S2" s="821"/>
      <c r="T2" s="29"/>
      <c r="U2" s="907">
        <f>MIN(O3:O6,P4:P6,Q5:Q6,R6)</f>
        <v>8.1081081081081086E-2</v>
      </c>
      <c r="V2" s="907">
        <f>MAX(O3:O6,P4:P6,Q5:Q6,R6)</f>
        <v>0.1891891891891892</v>
      </c>
      <c r="W2" s="907">
        <f>AVERAGE(O3:O6,P4:P6,Q5:Q6,R6)</f>
        <v>0.14054054054054055</v>
      </c>
      <c r="X2" s="907">
        <f>MEDIAN(O3:O6,P4:P6,Q5:Q6,R6)</f>
        <v>0.14864864864864866</v>
      </c>
      <c r="Z2" s="831" t="s">
        <v>340</v>
      </c>
      <c r="AA2" s="820">
        <v>0</v>
      </c>
      <c r="AB2" s="820"/>
      <c r="AC2" s="820"/>
      <c r="AD2" s="820"/>
      <c r="AE2" s="821"/>
      <c r="AG2" s="907">
        <f>MIN(AA3:AA6,AB4:AB6,AC5:AC6,AD6)</f>
        <v>8.3333333333333329E-2</v>
      </c>
      <c r="AH2" s="907">
        <f>MAX(AA3:AA6,AB4:AB6,AC5:AC6,AD6)</f>
        <v>0.19444444444444445</v>
      </c>
      <c r="AI2" s="907">
        <f>AVERAGE(AA3:AA6,AB4:AB6,AC5:AC6,AD6)</f>
        <v>0.14444444444444446</v>
      </c>
      <c r="AJ2" s="907">
        <f>MEDIAN(AA3:AA6,AB4:AB6,AC5:AC6,AD6)</f>
        <v>0.15277777777777779</v>
      </c>
    </row>
    <row r="3" spans="1:36" x14ac:dyDescent="0.2">
      <c r="A3" s="1029" t="s">
        <v>357</v>
      </c>
      <c r="B3" s="4" t="s">
        <v>22</v>
      </c>
      <c r="C3" s="181" t="s">
        <v>34</v>
      </c>
      <c r="D3" s="1044" t="s">
        <v>34</v>
      </c>
      <c r="E3" s="1045"/>
      <c r="F3" s="1044" t="s">
        <v>34</v>
      </c>
      <c r="G3" s="1053"/>
      <c r="H3" s="1045"/>
      <c r="I3" s="1044" t="s">
        <v>34</v>
      </c>
      <c r="J3" s="1053"/>
      <c r="K3" s="1053"/>
      <c r="L3" s="1045"/>
      <c r="N3" s="832" t="s">
        <v>61</v>
      </c>
      <c r="O3" s="822">
        <f>C38/37</f>
        <v>8.1081081081081086E-2</v>
      </c>
      <c r="P3" s="823">
        <v>0</v>
      </c>
      <c r="Q3" s="823"/>
      <c r="R3" s="823"/>
      <c r="S3" s="824"/>
      <c r="U3" s="907">
        <f>MIN(O10:O13,P11:P13,Q12:Q13,R13)</f>
        <v>0</v>
      </c>
      <c r="V3" s="907">
        <f>MAX(O10:O13,P11:P13,Q12:Q13,R13)</f>
        <v>0.2</v>
      </c>
      <c r="W3" s="907">
        <f>AVERAGE(O10:O13,P11:P13,Q12:Q13,R13)</f>
        <v>0.15999999999999998</v>
      </c>
      <c r="X3" s="907">
        <f>MEDIAN(O10:O13,P11:P13,Q12:Q13,R13)</f>
        <v>0.2</v>
      </c>
      <c r="Z3" s="832" t="s">
        <v>61</v>
      </c>
      <c r="AA3" s="822">
        <f>C38/36</f>
        <v>8.3333333333333329E-2</v>
      </c>
      <c r="AB3" s="823">
        <v>0</v>
      </c>
      <c r="AC3" s="823"/>
      <c r="AD3" s="823"/>
      <c r="AE3" s="824"/>
    </row>
    <row r="4" spans="1:36" x14ac:dyDescent="0.2">
      <c r="A4" s="1030"/>
      <c r="B4" s="5" t="s">
        <v>0</v>
      </c>
      <c r="C4" s="178" t="s">
        <v>34</v>
      </c>
      <c r="D4" s="81" t="s">
        <v>33</v>
      </c>
      <c r="E4" s="80" t="s">
        <v>33</v>
      </c>
      <c r="F4" s="134" t="s">
        <v>33</v>
      </c>
      <c r="G4" s="97" t="s">
        <v>33</v>
      </c>
      <c r="H4" s="174" t="s">
        <v>33</v>
      </c>
      <c r="I4" s="82" t="s">
        <v>33</v>
      </c>
      <c r="J4" s="97" t="s">
        <v>33</v>
      </c>
      <c r="K4" s="82" t="s">
        <v>33</v>
      </c>
      <c r="L4" s="141" t="s">
        <v>34</v>
      </c>
      <c r="N4" s="833" t="s">
        <v>62</v>
      </c>
      <c r="O4" s="823">
        <f>D38/37</f>
        <v>0.13513513513513514</v>
      </c>
      <c r="P4" s="823">
        <f>E38/37</f>
        <v>0.16216216216216217</v>
      </c>
      <c r="Q4" s="823">
        <v>0</v>
      </c>
      <c r="R4" s="823"/>
      <c r="S4" s="824"/>
      <c r="U4" s="907">
        <f>MIN(O17:O20,P18:P20,Q19:Q20,R20)</f>
        <v>0.15384615384615385</v>
      </c>
      <c r="V4" s="907">
        <f>MAX(O17:O20,P18:P20,Q19:Q20,R20)</f>
        <v>0.15384615384615385</v>
      </c>
      <c r="W4" s="907">
        <f>AVERAGE(O17:O20,P18:P20,Q19:Q20,R20)</f>
        <v>0.15384615384615383</v>
      </c>
      <c r="X4" s="907">
        <f>MEDIAN(O17:O20,P18:P20,Q19:Q20,R20)</f>
        <v>0.15384615384615385</v>
      </c>
      <c r="Z4" s="833" t="s">
        <v>62</v>
      </c>
      <c r="AA4" s="823">
        <f>D38/36</f>
        <v>0.1388888888888889</v>
      </c>
      <c r="AB4" s="823">
        <f>E38/36</f>
        <v>0.16666666666666666</v>
      </c>
      <c r="AC4" s="823">
        <v>0</v>
      </c>
      <c r="AD4" s="823"/>
      <c r="AE4" s="824"/>
    </row>
    <row r="5" spans="1:36" x14ac:dyDescent="0.2">
      <c r="A5" s="1030"/>
      <c r="B5" s="5" t="s">
        <v>1</v>
      </c>
      <c r="C5" s="178" t="s">
        <v>34</v>
      </c>
      <c r="D5" s="81" t="s">
        <v>33</v>
      </c>
      <c r="E5" s="80" t="s">
        <v>33</v>
      </c>
      <c r="F5" s="134" t="s">
        <v>33</v>
      </c>
      <c r="G5" s="97" t="s">
        <v>33</v>
      </c>
      <c r="H5" s="174" t="s">
        <v>33</v>
      </c>
      <c r="I5" s="82" t="s">
        <v>33</v>
      </c>
      <c r="J5" s="97" t="s">
        <v>33</v>
      </c>
      <c r="K5" s="82" t="s">
        <v>33</v>
      </c>
      <c r="L5" s="141" t="s">
        <v>34</v>
      </c>
      <c r="N5" s="833" t="s">
        <v>150</v>
      </c>
      <c r="O5" s="823">
        <f>F38/37</f>
        <v>0.13513513513513514</v>
      </c>
      <c r="P5" s="823">
        <f>G38/37</f>
        <v>0.16216216216216217</v>
      </c>
      <c r="Q5" s="823">
        <f>H38/37</f>
        <v>0.10810810810810811</v>
      </c>
      <c r="R5" s="825">
        <v>0</v>
      </c>
      <c r="S5" s="826"/>
      <c r="U5" s="907">
        <f>MIN(O24:O27,P25:P27,Q26:Q27,R27)</f>
        <v>0</v>
      </c>
      <c r="V5" s="907">
        <f>MAX(O24:O27,P25:P27,Q26:Q27,R27)</f>
        <v>0</v>
      </c>
      <c r="W5" s="907">
        <f>AVERAGE(O24:O27,P25:P27,Q26:Q27,R27)</f>
        <v>0</v>
      </c>
      <c r="X5" s="907">
        <f>MEDIAN(O24:O27,P25:P27,Q26:Q27,R27)</f>
        <v>0</v>
      </c>
      <c r="Z5" s="833" t="s">
        <v>150</v>
      </c>
      <c r="AA5" s="823">
        <f>F38/36</f>
        <v>0.1388888888888889</v>
      </c>
      <c r="AB5" s="823">
        <f t="shared" ref="AB5:AC5" si="0">G38/36</f>
        <v>0.16666666666666666</v>
      </c>
      <c r="AC5" s="823">
        <f t="shared" si="0"/>
        <v>0.1111111111111111</v>
      </c>
      <c r="AD5" s="825">
        <v>0</v>
      </c>
      <c r="AE5" s="826"/>
    </row>
    <row r="6" spans="1:36" ht="17" thickBot="1" x14ac:dyDescent="0.25">
      <c r="A6" s="1030"/>
      <c r="B6" s="5" t="s">
        <v>2</v>
      </c>
      <c r="C6" s="178"/>
      <c r="D6" s="81"/>
      <c r="E6" s="80"/>
      <c r="F6" s="134"/>
      <c r="G6" s="97"/>
      <c r="H6" s="174"/>
      <c r="I6" s="82"/>
      <c r="J6" s="97"/>
      <c r="K6" s="82"/>
      <c r="L6" s="141"/>
      <c r="N6" s="834" t="s">
        <v>151</v>
      </c>
      <c r="O6" s="827">
        <f>I38/37</f>
        <v>0.1891891891891892</v>
      </c>
      <c r="P6" s="827">
        <f>J38/37</f>
        <v>0.16216216216216217</v>
      </c>
      <c r="Q6" s="827">
        <f>K38/37</f>
        <v>0.16216216216216217</v>
      </c>
      <c r="R6" s="827">
        <f>L38/37</f>
        <v>0.10810810810810811</v>
      </c>
      <c r="S6" s="828">
        <v>0</v>
      </c>
      <c r="U6" s="907">
        <f>MIN(O31:O34,P32:P34,Q33:Q34,R34)</f>
        <v>0</v>
      </c>
      <c r="V6" s="907">
        <f>MAX(O31:O34,P32:P34,Q33:Q34,R34)</f>
        <v>0</v>
      </c>
      <c r="W6" s="907">
        <f>AVERAGE(O31:O34,P32:P34,Q33:Q34,R34)</f>
        <v>0</v>
      </c>
      <c r="X6" s="907">
        <f>MEDIAN(O31:O34,P32:P34,Q33:Q34,R34)</f>
        <v>0</v>
      </c>
      <c r="Z6" s="834" t="s">
        <v>151</v>
      </c>
      <c r="AA6" s="827">
        <f>I38/36</f>
        <v>0.19444444444444445</v>
      </c>
      <c r="AB6" s="827">
        <f t="shared" ref="AB6:AD6" si="1">J38/36</f>
        <v>0.16666666666666666</v>
      </c>
      <c r="AC6" s="827">
        <f t="shared" si="1"/>
        <v>0.16666666666666666</v>
      </c>
      <c r="AD6" s="827">
        <f t="shared" si="1"/>
        <v>0.1111111111111111</v>
      </c>
      <c r="AE6" s="828">
        <v>0</v>
      </c>
    </row>
    <row r="7" spans="1:36" ht="17" thickBot="1" x14ac:dyDescent="0.25">
      <c r="A7" s="1030"/>
      <c r="B7" s="5" t="s">
        <v>3</v>
      </c>
      <c r="C7" s="178" t="s">
        <v>34</v>
      </c>
      <c r="D7" s="1046" t="s">
        <v>34</v>
      </c>
      <c r="E7" s="1047"/>
      <c r="F7" s="1046" t="s">
        <v>34</v>
      </c>
      <c r="G7" s="1051"/>
      <c r="H7" s="1047"/>
      <c r="I7" s="1046" t="s">
        <v>34</v>
      </c>
      <c r="J7" s="1051"/>
      <c r="K7" s="1051"/>
      <c r="L7" s="1047"/>
      <c r="U7" s="907">
        <f>MIN(O38:O41,P39:P41,Q40:Q41,R41)</f>
        <v>0</v>
      </c>
      <c r="V7" s="907">
        <f>MAX(O38:O41,P39:P41,Q40:Q41,R41)</f>
        <v>0.6</v>
      </c>
      <c r="W7" s="907">
        <f>AVERAGE(O38:O41,P39:P41,Q40:Q41,R41)</f>
        <v>0.31999999999999995</v>
      </c>
      <c r="X7" s="907">
        <f>MEDIAN(O38:O41,P39:P41,Q40:Q41,R41)</f>
        <v>0.4</v>
      </c>
    </row>
    <row r="8" spans="1:36" ht="17" thickBot="1" x14ac:dyDescent="0.25">
      <c r="A8" s="1030"/>
      <c r="B8" s="6" t="s">
        <v>4</v>
      </c>
      <c r="C8" s="178"/>
      <c r="D8" s="81"/>
      <c r="E8" s="80"/>
      <c r="F8" s="134"/>
      <c r="G8" s="97"/>
      <c r="H8" s="174"/>
      <c r="I8" s="82"/>
      <c r="J8" s="97"/>
      <c r="K8" s="82"/>
      <c r="L8" s="141"/>
      <c r="N8" s="830" t="s">
        <v>339</v>
      </c>
      <c r="O8" s="816" t="s">
        <v>340</v>
      </c>
      <c r="P8" s="816" t="s">
        <v>61</v>
      </c>
      <c r="Q8" s="816" t="s">
        <v>61</v>
      </c>
      <c r="R8" s="805" t="s">
        <v>150</v>
      </c>
      <c r="S8" s="810" t="s">
        <v>151</v>
      </c>
      <c r="U8" s="907">
        <f>MIN(O45:O48,P46:P48,Q47:Q48,R48)</f>
        <v>0</v>
      </c>
      <c r="V8" s="907">
        <f>MAX(O45:O48,P46:P48,Q47:Q48,R48)</f>
        <v>0</v>
      </c>
      <c r="W8" s="907">
        <f>AVERAGE(O45:O48,P46:P48,Q47:Q48,R48)</f>
        <v>0</v>
      </c>
      <c r="X8" s="907">
        <f>MEDIAN(O45:O48,P46:P48,Q47:Q48,R48)</f>
        <v>0</v>
      </c>
    </row>
    <row r="9" spans="1:36" ht="17" thickBot="1" x14ac:dyDescent="0.25">
      <c r="A9" s="1031"/>
      <c r="B9" s="505" t="s">
        <v>123</v>
      </c>
      <c r="C9" s="178" t="s">
        <v>34</v>
      </c>
      <c r="D9" s="1059" t="s">
        <v>34</v>
      </c>
      <c r="E9" s="1055"/>
      <c r="F9" s="1059" t="s">
        <v>34</v>
      </c>
      <c r="G9" s="1060"/>
      <c r="H9" s="1055"/>
      <c r="I9" s="1059" t="s">
        <v>34</v>
      </c>
      <c r="J9" s="1060"/>
      <c r="K9" s="1060"/>
      <c r="L9" s="1055"/>
      <c r="N9" s="831" t="s">
        <v>340</v>
      </c>
      <c r="O9" s="820">
        <v>0</v>
      </c>
      <c r="P9" s="820"/>
      <c r="Q9" s="820"/>
      <c r="R9" s="820"/>
      <c r="S9" s="821"/>
    </row>
    <row r="10" spans="1:36" x14ac:dyDescent="0.2">
      <c r="A10" s="1029" t="s">
        <v>5</v>
      </c>
      <c r="B10" s="732" t="s">
        <v>6</v>
      </c>
      <c r="C10" s="1042" t="s">
        <v>34</v>
      </c>
      <c r="D10" s="1044" t="s">
        <v>34</v>
      </c>
      <c r="E10" s="1053"/>
      <c r="F10" s="1044" t="s">
        <v>34</v>
      </c>
      <c r="G10" s="1053"/>
      <c r="H10" s="1045"/>
      <c r="I10" s="1044" t="s">
        <v>34</v>
      </c>
      <c r="J10" s="1053"/>
      <c r="K10" s="1053"/>
      <c r="L10" s="1045"/>
      <c r="N10" s="832" t="s">
        <v>61</v>
      </c>
      <c r="O10" s="822">
        <f>C39/10</f>
        <v>0</v>
      </c>
      <c r="P10" s="823">
        <v>0</v>
      </c>
      <c r="Q10" s="823"/>
      <c r="R10" s="823"/>
      <c r="S10" s="824"/>
    </row>
    <row r="11" spans="1:36" x14ac:dyDescent="0.2">
      <c r="A11" s="1030"/>
      <c r="B11" s="733" t="s">
        <v>7</v>
      </c>
      <c r="C11" s="1043"/>
      <c r="D11" s="1046"/>
      <c r="E11" s="1051"/>
      <c r="F11" s="1046"/>
      <c r="G11" s="1051"/>
      <c r="H11" s="1047"/>
      <c r="I11" s="1046"/>
      <c r="J11" s="1051"/>
      <c r="K11" s="1051"/>
      <c r="L11" s="1047"/>
      <c r="N11" s="833" t="s">
        <v>62</v>
      </c>
      <c r="O11" s="823">
        <f>D39/10</f>
        <v>0.2</v>
      </c>
      <c r="P11" s="823">
        <f>E39/10</f>
        <v>0.2</v>
      </c>
      <c r="Q11" s="823">
        <v>0</v>
      </c>
      <c r="R11" s="823"/>
      <c r="S11" s="824"/>
    </row>
    <row r="12" spans="1:36" x14ac:dyDescent="0.2">
      <c r="A12" s="1030"/>
      <c r="B12" s="733" t="s">
        <v>16</v>
      </c>
      <c r="C12" s="1043"/>
      <c r="D12" s="1046"/>
      <c r="E12" s="1051"/>
      <c r="F12" s="1046"/>
      <c r="G12" s="1051"/>
      <c r="H12" s="1047"/>
      <c r="I12" s="1046"/>
      <c r="J12" s="1051"/>
      <c r="K12" s="1051"/>
      <c r="L12" s="1047"/>
      <c r="N12" s="833" t="s">
        <v>150</v>
      </c>
      <c r="O12" s="823">
        <f>F39/10</f>
        <v>0.2</v>
      </c>
      <c r="P12" s="823">
        <f>G39/10</f>
        <v>0.2</v>
      </c>
      <c r="Q12" s="823">
        <f>H39/10</f>
        <v>0.2</v>
      </c>
      <c r="R12" s="825">
        <v>0</v>
      </c>
      <c r="S12" s="826"/>
    </row>
    <row r="13" spans="1:36" ht="17" thickBot="1" x14ac:dyDescent="0.25">
      <c r="A13" s="1030"/>
      <c r="B13" s="733" t="s">
        <v>26</v>
      </c>
      <c r="C13" s="1043"/>
      <c r="D13" s="1046"/>
      <c r="E13" s="1051"/>
      <c r="F13" s="1046"/>
      <c r="G13" s="1051"/>
      <c r="H13" s="1047"/>
      <c r="I13" s="1046"/>
      <c r="J13" s="1051"/>
      <c r="K13" s="1051"/>
      <c r="L13" s="1047"/>
      <c r="N13" s="834" t="s">
        <v>151</v>
      </c>
      <c r="O13" s="827">
        <f>I39/10</f>
        <v>0.2</v>
      </c>
      <c r="P13" s="827">
        <f>J39/10</f>
        <v>0.2</v>
      </c>
      <c r="Q13" s="827">
        <f>K39/10</f>
        <v>0.2</v>
      </c>
      <c r="R13" s="829">
        <f>L39/10</f>
        <v>0</v>
      </c>
      <c r="S13" s="828">
        <v>0</v>
      </c>
    </row>
    <row r="14" spans="1:36" ht="17" thickBot="1" x14ac:dyDescent="0.25">
      <c r="A14" s="1030"/>
      <c r="B14" s="733" t="s">
        <v>316</v>
      </c>
      <c r="C14" s="170"/>
      <c r="D14" s="168"/>
      <c r="E14" s="48"/>
      <c r="F14" s="173"/>
      <c r="G14" s="9"/>
      <c r="H14" s="235"/>
      <c r="I14" s="173"/>
      <c r="J14" s="9"/>
      <c r="K14" s="10"/>
      <c r="L14" s="214"/>
    </row>
    <row r="15" spans="1:36" ht="17" thickBot="1" x14ac:dyDescent="0.25">
      <c r="A15" s="1030"/>
      <c r="B15" s="733" t="s">
        <v>17</v>
      </c>
      <c r="C15" s="1043" t="s">
        <v>34</v>
      </c>
      <c r="D15" s="1046" t="s">
        <v>34</v>
      </c>
      <c r="E15" s="1051"/>
      <c r="F15" s="1046" t="s">
        <v>34</v>
      </c>
      <c r="G15" s="1051"/>
      <c r="H15" s="1047"/>
      <c r="I15" s="1046" t="s">
        <v>34</v>
      </c>
      <c r="J15" s="1051"/>
      <c r="K15" s="1051"/>
      <c r="L15" s="1047"/>
      <c r="N15" s="831" t="s">
        <v>337</v>
      </c>
      <c r="O15" s="816" t="s">
        <v>340</v>
      </c>
      <c r="P15" s="816" t="s">
        <v>61</v>
      </c>
      <c r="Q15" s="816" t="s">
        <v>61</v>
      </c>
      <c r="R15" s="805" t="s">
        <v>150</v>
      </c>
      <c r="S15" s="810" t="s">
        <v>151</v>
      </c>
    </row>
    <row r="16" spans="1:36" x14ac:dyDescent="0.2">
      <c r="A16" s="1030"/>
      <c r="B16" s="733" t="s">
        <v>253</v>
      </c>
      <c r="C16" s="1043"/>
      <c r="D16" s="1046"/>
      <c r="E16" s="1051"/>
      <c r="F16" s="1046"/>
      <c r="G16" s="1051"/>
      <c r="H16" s="1047"/>
      <c r="I16" s="1046"/>
      <c r="J16" s="1051"/>
      <c r="K16" s="1051"/>
      <c r="L16" s="1047"/>
      <c r="N16" s="831" t="s">
        <v>340</v>
      </c>
      <c r="O16" s="820">
        <v>0</v>
      </c>
      <c r="P16" s="820"/>
      <c r="Q16" s="820"/>
      <c r="R16" s="820"/>
      <c r="S16" s="821"/>
    </row>
    <row r="17" spans="1:20" x14ac:dyDescent="0.2">
      <c r="A17" s="1030"/>
      <c r="B17" s="733" t="s">
        <v>254</v>
      </c>
      <c r="C17" s="1043"/>
      <c r="D17" s="1046"/>
      <c r="E17" s="1051"/>
      <c r="F17" s="1046"/>
      <c r="G17" s="1051"/>
      <c r="H17" s="1047"/>
      <c r="I17" s="1046"/>
      <c r="J17" s="1051"/>
      <c r="K17" s="1051"/>
      <c r="L17" s="1047"/>
      <c r="N17" s="832" t="s">
        <v>61</v>
      </c>
      <c r="O17" s="823">
        <f>C40/13</f>
        <v>0.15384615384615385</v>
      </c>
      <c r="P17" s="823">
        <v>0</v>
      </c>
      <c r="Q17" s="823"/>
      <c r="R17" s="823"/>
      <c r="S17" s="824"/>
    </row>
    <row r="18" spans="1:20" x14ac:dyDescent="0.2">
      <c r="A18" s="1030"/>
      <c r="B18" s="733" t="s">
        <v>98</v>
      </c>
      <c r="C18" s="1043" t="s">
        <v>34</v>
      </c>
      <c r="D18" s="1046" t="s">
        <v>34</v>
      </c>
      <c r="E18" s="1047"/>
      <c r="F18" s="1046" t="s">
        <v>34</v>
      </c>
      <c r="G18" s="1051"/>
      <c r="H18" s="1047"/>
      <c r="I18" s="1046" t="s">
        <v>34</v>
      </c>
      <c r="J18" s="1051"/>
      <c r="K18" s="1051"/>
      <c r="L18" s="1047"/>
      <c r="N18" s="833" t="s">
        <v>62</v>
      </c>
      <c r="O18" s="823">
        <f>D40/13</f>
        <v>0.15384615384615385</v>
      </c>
      <c r="P18" s="823">
        <f>E40/13</f>
        <v>0.15384615384615385</v>
      </c>
      <c r="Q18" s="823">
        <v>0</v>
      </c>
      <c r="R18" s="823"/>
      <c r="S18" s="824"/>
    </row>
    <row r="19" spans="1:20" x14ac:dyDescent="0.2">
      <c r="A19" s="1030"/>
      <c r="B19" s="733" t="s">
        <v>99</v>
      </c>
      <c r="C19" s="1043"/>
      <c r="D19" s="1046"/>
      <c r="E19" s="1047"/>
      <c r="F19" s="1046"/>
      <c r="G19" s="1051"/>
      <c r="H19" s="1047"/>
      <c r="I19" s="1046"/>
      <c r="J19" s="1051"/>
      <c r="K19" s="1051"/>
      <c r="L19" s="1047"/>
      <c r="N19" s="833" t="s">
        <v>150</v>
      </c>
      <c r="O19" s="823">
        <f>F40/13</f>
        <v>0.15384615384615385</v>
      </c>
      <c r="P19" s="823">
        <f>G40/13</f>
        <v>0.15384615384615385</v>
      </c>
      <c r="Q19" s="823">
        <f>H40/13</f>
        <v>0.15384615384615385</v>
      </c>
      <c r="R19" s="825">
        <v>0</v>
      </c>
      <c r="S19" s="826"/>
    </row>
    <row r="20" spans="1:20" ht="17" thickBot="1" x14ac:dyDescent="0.25">
      <c r="A20" s="1030"/>
      <c r="B20" s="734" t="s">
        <v>23</v>
      </c>
      <c r="C20" s="1048"/>
      <c r="D20" s="1059"/>
      <c r="E20" s="1055"/>
      <c r="F20" s="1059"/>
      <c r="G20" s="1060"/>
      <c r="H20" s="1055"/>
      <c r="I20" s="1059"/>
      <c r="J20" s="1060"/>
      <c r="K20" s="1060"/>
      <c r="L20" s="1055"/>
      <c r="N20" s="834" t="s">
        <v>151</v>
      </c>
      <c r="O20" s="827">
        <f>I40/13</f>
        <v>0.15384615384615385</v>
      </c>
      <c r="P20" s="827">
        <f>J40/13</f>
        <v>0.15384615384615385</v>
      </c>
      <c r="Q20" s="827">
        <f>K40/13</f>
        <v>0.15384615384615385</v>
      </c>
      <c r="R20" s="827">
        <f>L40/13</f>
        <v>0.15384615384615385</v>
      </c>
      <c r="S20" s="828">
        <v>0</v>
      </c>
    </row>
    <row r="21" spans="1:20" ht="17" thickBot="1" x14ac:dyDescent="0.25">
      <c r="A21" s="1030"/>
      <c r="B21" s="732" t="s">
        <v>10</v>
      </c>
      <c r="C21" s="181" t="s">
        <v>34</v>
      </c>
      <c r="D21" s="1044" t="s">
        <v>34</v>
      </c>
      <c r="E21" s="1045"/>
      <c r="F21" s="1044" t="s">
        <v>34</v>
      </c>
      <c r="G21" s="1053"/>
      <c r="H21" s="1045"/>
      <c r="I21" s="1044" t="s">
        <v>34</v>
      </c>
      <c r="J21" s="1053"/>
      <c r="K21" s="1053"/>
      <c r="L21" s="1045"/>
    </row>
    <row r="22" spans="1:20" ht="17" thickBot="1" x14ac:dyDescent="0.25">
      <c r="A22" s="1030"/>
      <c r="B22" s="736" t="s">
        <v>11</v>
      </c>
      <c r="C22" s="178"/>
      <c r="D22" s="134"/>
      <c r="E22" s="141"/>
      <c r="F22" s="134"/>
      <c r="G22" s="97"/>
      <c r="H22" s="174"/>
      <c r="I22" s="81"/>
      <c r="J22" s="97"/>
      <c r="K22" s="82"/>
      <c r="L22" s="174"/>
      <c r="N22" s="835" t="s">
        <v>336</v>
      </c>
      <c r="O22" s="816" t="s">
        <v>340</v>
      </c>
      <c r="P22" s="816" t="s">
        <v>61</v>
      </c>
      <c r="Q22" s="816" t="s">
        <v>61</v>
      </c>
      <c r="R22" s="805" t="s">
        <v>150</v>
      </c>
      <c r="S22" s="810" t="s">
        <v>151</v>
      </c>
    </row>
    <row r="23" spans="1:20" ht="16" customHeight="1" thickBot="1" x14ac:dyDescent="0.25">
      <c r="A23" s="1031"/>
      <c r="B23" s="734" t="s">
        <v>18</v>
      </c>
      <c r="C23" s="179"/>
      <c r="D23" s="135"/>
      <c r="E23" s="143"/>
      <c r="F23" s="135"/>
      <c r="G23" s="98"/>
      <c r="H23" s="186"/>
      <c r="I23" s="85"/>
      <c r="J23" s="98"/>
      <c r="K23" s="86"/>
      <c r="L23" s="186"/>
      <c r="N23" s="831" t="s">
        <v>340</v>
      </c>
      <c r="O23" s="820">
        <v>0</v>
      </c>
      <c r="P23" s="820"/>
      <c r="Q23" s="820"/>
      <c r="R23" s="820"/>
      <c r="S23" s="821"/>
      <c r="T23" s="2"/>
    </row>
    <row r="24" spans="1:20" x14ac:dyDescent="0.2">
      <c r="A24" s="1032" t="s">
        <v>24</v>
      </c>
      <c r="B24" s="4" t="s">
        <v>100</v>
      </c>
      <c r="C24" s="1042" t="s">
        <v>34</v>
      </c>
      <c r="D24" s="1044" t="s">
        <v>34</v>
      </c>
      <c r="E24" s="1045"/>
      <c r="F24" s="1044" t="s">
        <v>34</v>
      </c>
      <c r="G24" s="1053"/>
      <c r="H24" s="1045"/>
      <c r="I24" s="1044" t="s">
        <v>34</v>
      </c>
      <c r="J24" s="1053"/>
      <c r="K24" s="1053"/>
      <c r="L24" s="1045"/>
      <c r="N24" s="832" t="s">
        <v>61</v>
      </c>
      <c r="O24" s="823">
        <f>C41/5</f>
        <v>0</v>
      </c>
      <c r="P24" s="823">
        <v>0</v>
      </c>
      <c r="Q24" s="823"/>
      <c r="R24" s="823"/>
      <c r="S24" s="824"/>
      <c r="T24" s="2"/>
    </row>
    <row r="25" spans="1:20" x14ac:dyDescent="0.2">
      <c r="A25" s="1034"/>
      <c r="B25" s="7" t="s">
        <v>27</v>
      </c>
      <c r="C25" s="1043"/>
      <c r="D25" s="1046"/>
      <c r="E25" s="1047"/>
      <c r="F25" s="1046"/>
      <c r="G25" s="1051"/>
      <c r="H25" s="1047"/>
      <c r="I25" s="1046"/>
      <c r="J25" s="1051"/>
      <c r="K25" s="1051"/>
      <c r="L25" s="1047"/>
      <c r="M25" s="3"/>
      <c r="N25" s="833" t="s">
        <v>62</v>
      </c>
      <c r="O25" s="823">
        <f>D41/5</f>
        <v>0</v>
      </c>
      <c r="P25" s="823">
        <f>E41/5</f>
        <v>0</v>
      </c>
      <c r="Q25" s="823">
        <v>0</v>
      </c>
      <c r="R25" s="823"/>
      <c r="S25" s="824"/>
      <c r="T25" s="2"/>
    </row>
    <row r="26" spans="1:20" ht="17" customHeight="1" thickBot="1" x14ac:dyDescent="0.25">
      <c r="A26" s="1034"/>
      <c r="B26" s="794" t="s">
        <v>101</v>
      </c>
      <c r="C26" s="179"/>
      <c r="D26" s="92"/>
      <c r="E26" s="147"/>
      <c r="F26" s="151"/>
      <c r="G26" s="101"/>
      <c r="H26" s="167"/>
      <c r="I26" s="92"/>
      <c r="J26" s="101"/>
      <c r="K26" s="93"/>
      <c r="L26" s="167"/>
      <c r="N26" s="833" t="s">
        <v>150</v>
      </c>
      <c r="O26" s="823">
        <f>F41/5</f>
        <v>0</v>
      </c>
      <c r="P26" s="823">
        <f t="shared" ref="P26:Q26" si="2">G41/5</f>
        <v>0</v>
      </c>
      <c r="Q26" s="823">
        <f t="shared" si="2"/>
        <v>0</v>
      </c>
      <c r="R26" s="825">
        <v>0</v>
      </c>
      <c r="S26" s="826"/>
    </row>
    <row r="27" spans="1:20" ht="17" thickBot="1" x14ac:dyDescent="0.25">
      <c r="A27" s="1034"/>
      <c r="B27" s="795" t="s">
        <v>12</v>
      </c>
      <c r="C27" s="242" t="s">
        <v>34</v>
      </c>
      <c r="D27" s="1026" t="s">
        <v>34</v>
      </c>
      <c r="E27" s="1077"/>
      <c r="F27" s="1076" t="s">
        <v>34</v>
      </c>
      <c r="G27" s="1027"/>
      <c r="H27" s="1077"/>
      <c r="I27" s="1076" t="s">
        <v>34</v>
      </c>
      <c r="J27" s="1027"/>
      <c r="K27" s="1027"/>
      <c r="L27" s="1077"/>
      <c r="N27" s="834" t="s">
        <v>151</v>
      </c>
      <c r="O27" s="827">
        <f>I41/5</f>
        <v>0</v>
      </c>
      <c r="P27" s="827">
        <f t="shared" ref="P27:R27" si="3">J41/5</f>
        <v>0</v>
      </c>
      <c r="Q27" s="827">
        <f t="shared" si="3"/>
        <v>0</v>
      </c>
      <c r="R27" s="827">
        <f t="shared" si="3"/>
        <v>0</v>
      </c>
      <c r="S27" s="828">
        <v>0</v>
      </c>
      <c r="T27" s="3"/>
    </row>
    <row r="28" spans="1:20" ht="17" thickBot="1" x14ac:dyDescent="0.25">
      <c r="A28" s="1034"/>
      <c r="B28" s="800" t="s">
        <v>25</v>
      </c>
      <c r="C28" s="243" t="s">
        <v>34</v>
      </c>
      <c r="D28" s="1078" t="s">
        <v>34</v>
      </c>
      <c r="E28" s="1075"/>
      <c r="F28" s="1073" t="s">
        <v>34</v>
      </c>
      <c r="G28" s="1074"/>
      <c r="H28" s="1075"/>
      <c r="I28" s="1073" t="s">
        <v>34</v>
      </c>
      <c r="J28" s="1074"/>
      <c r="K28" s="1074"/>
      <c r="L28" s="1075"/>
    </row>
    <row r="29" spans="1:20" ht="17" thickBot="1" x14ac:dyDescent="0.25">
      <c r="A29" s="1032" t="s">
        <v>14</v>
      </c>
      <c r="B29" s="800" t="s">
        <v>14</v>
      </c>
      <c r="C29" s="1043" t="s">
        <v>34</v>
      </c>
      <c r="D29" s="1046" t="s">
        <v>34</v>
      </c>
      <c r="E29" s="1047"/>
      <c r="F29" s="1046" t="s">
        <v>34</v>
      </c>
      <c r="G29" s="1051"/>
      <c r="H29" s="1047"/>
      <c r="I29" s="1046" t="s">
        <v>34</v>
      </c>
      <c r="J29" s="1051"/>
      <c r="K29" s="1051"/>
      <c r="L29" s="1047"/>
      <c r="N29" s="831" t="s">
        <v>334</v>
      </c>
      <c r="O29" s="816" t="s">
        <v>340</v>
      </c>
      <c r="P29" s="816" t="s">
        <v>61</v>
      </c>
      <c r="Q29" s="816" t="s">
        <v>61</v>
      </c>
      <c r="R29" s="805" t="s">
        <v>150</v>
      </c>
      <c r="S29" s="810" t="s">
        <v>151</v>
      </c>
    </row>
    <row r="30" spans="1:20" ht="17" thickBot="1" x14ac:dyDescent="0.25">
      <c r="A30" s="1033"/>
      <c r="B30" s="8" t="s">
        <v>15</v>
      </c>
      <c r="C30" s="1043"/>
      <c r="D30" s="1046"/>
      <c r="E30" s="1047"/>
      <c r="F30" s="1046"/>
      <c r="G30" s="1051"/>
      <c r="H30" s="1047"/>
      <c r="I30" s="1046"/>
      <c r="J30" s="1051"/>
      <c r="K30" s="1051"/>
      <c r="L30" s="1047"/>
      <c r="N30" s="831" t="s">
        <v>340</v>
      </c>
      <c r="O30" s="820">
        <v>0</v>
      </c>
      <c r="P30" s="820"/>
      <c r="Q30" s="820"/>
      <c r="R30" s="820"/>
      <c r="S30" s="821"/>
    </row>
    <row r="31" spans="1:20" x14ac:dyDescent="0.2">
      <c r="A31" s="1029" t="s">
        <v>8</v>
      </c>
      <c r="B31" s="735" t="s">
        <v>9</v>
      </c>
      <c r="C31" s="181" t="s">
        <v>33</v>
      </c>
      <c r="D31" s="84" t="s">
        <v>34</v>
      </c>
      <c r="E31" s="87" t="s">
        <v>33</v>
      </c>
      <c r="F31" s="163" t="s">
        <v>34</v>
      </c>
      <c r="G31" s="96" t="s">
        <v>33</v>
      </c>
      <c r="H31" s="182" t="s">
        <v>34</v>
      </c>
      <c r="I31" s="83" t="s">
        <v>33</v>
      </c>
      <c r="J31" s="96" t="s">
        <v>33</v>
      </c>
      <c r="K31" s="84" t="s">
        <v>33</v>
      </c>
      <c r="L31" s="182" t="s">
        <v>33</v>
      </c>
      <c r="N31" s="832" t="s">
        <v>61</v>
      </c>
      <c r="O31" s="823">
        <f>C42/2</f>
        <v>0</v>
      </c>
      <c r="P31" s="823">
        <v>0</v>
      </c>
      <c r="Q31" s="823"/>
      <c r="R31" s="823"/>
      <c r="S31" s="824"/>
    </row>
    <row r="32" spans="1:20" x14ac:dyDescent="0.2">
      <c r="A32" s="1030"/>
      <c r="B32" s="731" t="s">
        <v>19</v>
      </c>
      <c r="C32" s="178"/>
      <c r="D32" s="82" t="s">
        <v>34</v>
      </c>
      <c r="E32" s="80"/>
      <c r="F32" s="134" t="s">
        <v>34</v>
      </c>
      <c r="G32" s="97"/>
      <c r="H32" s="174" t="s">
        <v>34</v>
      </c>
      <c r="I32" s="81" t="s">
        <v>33</v>
      </c>
      <c r="J32" s="97"/>
      <c r="K32" s="82" t="s">
        <v>33</v>
      </c>
      <c r="L32" s="174" t="s">
        <v>33</v>
      </c>
      <c r="M32" s="3"/>
      <c r="N32" s="833" t="s">
        <v>62</v>
      </c>
      <c r="O32" s="823">
        <f>D42/2</f>
        <v>0</v>
      </c>
      <c r="P32" s="823">
        <f>E42/2</f>
        <v>0</v>
      </c>
      <c r="Q32" s="823">
        <v>0</v>
      </c>
      <c r="R32" s="823"/>
      <c r="S32" s="824"/>
    </row>
    <row r="33" spans="1:20" x14ac:dyDescent="0.2">
      <c r="A33" s="1030"/>
      <c r="B33" s="47" t="s">
        <v>20</v>
      </c>
      <c r="C33" s="178" t="s">
        <v>34</v>
      </c>
      <c r="D33" s="134" t="s">
        <v>106</v>
      </c>
      <c r="E33" s="141" t="s">
        <v>106</v>
      </c>
      <c r="F33" s="134" t="s">
        <v>106</v>
      </c>
      <c r="G33" s="97" t="s">
        <v>106</v>
      </c>
      <c r="H33" s="174" t="s">
        <v>34</v>
      </c>
      <c r="I33" s="134" t="s">
        <v>106</v>
      </c>
      <c r="J33" s="97" t="s">
        <v>106</v>
      </c>
      <c r="K33" s="81" t="s">
        <v>34</v>
      </c>
      <c r="L33" s="141" t="s">
        <v>34</v>
      </c>
      <c r="N33" s="833" t="s">
        <v>150</v>
      </c>
      <c r="O33" s="823">
        <f>F42/2</f>
        <v>0</v>
      </c>
      <c r="P33" s="823">
        <f t="shared" ref="P33:Q33" si="4">G42/2</f>
        <v>0</v>
      </c>
      <c r="Q33" s="823">
        <f t="shared" si="4"/>
        <v>0</v>
      </c>
      <c r="R33" s="825">
        <v>0</v>
      </c>
      <c r="S33" s="826"/>
    </row>
    <row r="34" spans="1:20" ht="17" thickBot="1" x14ac:dyDescent="0.25">
      <c r="A34" s="1030"/>
      <c r="B34" s="7" t="s">
        <v>21</v>
      </c>
      <c r="C34" s="178"/>
      <c r="D34" s="82"/>
      <c r="E34" s="81"/>
      <c r="F34" s="134"/>
      <c r="G34" s="97"/>
      <c r="H34" s="174"/>
      <c r="I34" s="81"/>
      <c r="J34" s="97"/>
      <c r="K34" s="82"/>
      <c r="L34" s="174"/>
      <c r="N34" s="834" t="s">
        <v>151</v>
      </c>
      <c r="O34" s="827">
        <f>I42/2</f>
        <v>0</v>
      </c>
      <c r="P34" s="827">
        <f t="shared" ref="P34:R34" si="5">J42/2</f>
        <v>0</v>
      </c>
      <c r="Q34" s="827">
        <f t="shared" si="5"/>
        <v>0</v>
      </c>
      <c r="R34" s="827">
        <f t="shared" si="5"/>
        <v>0</v>
      </c>
      <c r="S34" s="828">
        <v>0</v>
      </c>
    </row>
    <row r="35" spans="1:20" ht="17" thickBot="1" x14ac:dyDescent="0.25">
      <c r="A35" s="1031"/>
      <c r="B35" s="8" t="s">
        <v>13</v>
      </c>
      <c r="C35" s="178" t="s">
        <v>34</v>
      </c>
      <c r="D35" s="1059" t="s">
        <v>34</v>
      </c>
      <c r="E35" s="1055"/>
      <c r="F35" s="1059" t="s">
        <v>34</v>
      </c>
      <c r="G35" s="1060"/>
      <c r="H35" s="1055"/>
      <c r="I35" s="1059" t="s">
        <v>34</v>
      </c>
      <c r="J35" s="1060"/>
      <c r="K35" s="1060"/>
      <c r="L35" s="1055"/>
    </row>
    <row r="36" spans="1:20" ht="21" thickTop="1" thickBot="1" x14ac:dyDescent="0.25">
      <c r="A36" s="799"/>
      <c r="C36" s="226" t="s">
        <v>61</v>
      </c>
      <c r="D36" s="1011" t="s">
        <v>62</v>
      </c>
      <c r="E36" s="1011"/>
      <c r="F36" s="1009" t="s">
        <v>150</v>
      </c>
      <c r="G36" s="1011"/>
      <c r="H36" s="1010"/>
      <c r="I36" s="1011" t="s">
        <v>151</v>
      </c>
      <c r="J36" s="1011"/>
      <c r="K36" s="1011"/>
      <c r="L36" s="1010"/>
      <c r="N36" s="830" t="s">
        <v>338</v>
      </c>
      <c r="O36" s="816" t="s">
        <v>340</v>
      </c>
      <c r="P36" s="816" t="s">
        <v>61</v>
      </c>
      <c r="Q36" s="816" t="s">
        <v>61</v>
      </c>
      <c r="R36" s="805" t="s">
        <v>150</v>
      </c>
      <c r="S36" s="810" t="s">
        <v>151</v>
      </c>
      <c r="T36" s="236"/>
    </row>
    <row r="37" spans="1:20" x14ac:dyDescent="0.2">
      <c r="N37" s="831" t="s">
        <v>340</v>
      </c>
      <c r="O37" s="820">
        <v>0</v>
      </c>
      <c r="P37" s="820"/>
      <c r="Q37" s="820"/>
      <c r="R37" s="820"/>
      <c r="S37" s="821"/>
    </row>
    <row r="38" spans="1:20" x14ac:dyDescent="0.2">
      <c r="B38" s="804" t="s">
        <v>215</v>
      </c>
      <c r="C38" s="811">
        <v>3</v>
      </c>
      <c r="D38" s="808">
        <v>5</v>
      </c>
      <c r="E38" s="808">
        <v>6</v>
      </c>
      <c r="F38" s="808">
        <v>5</v>
      </c>
      <c r="G38" s="808">
        <v>6</v>
      </c>
      <c r="H38" s="808">
        <v>4</v>
      </c>
      <c r="I38" s="808">
        <v>7</v>
      </c>
      <c r="J38" s="808">
        <v>6</v>
      </c>
      <c r="K38" s="808">
        <v>6</v>
      </c>
      <c r="L38" s="815">
        <v>4</v>
      </c>
      <c r="N38" s="832" t="s">
        <v>61</v>
      </c>
      <c r="O38" s="823">
        <f>C43/5</f>
        <v>0.2</v>
      </c>
      <c r="P38" s="823">
        <v>0</v>
      </c>
      <c r="Q38" s="823"/>
      <c r="R38" s="823"/>
      <c r="S38" s="824"/>
    </row>
    <row r="39" spans="1:20" x14ac:dyDescent="0.2">
      <c r="B39" s="804" t="s">
        <v>357</v>
      </c>
      <c r="C39" s="811">
        <v>0</v>
      </c>
      <c r="D39" s="808">
        <v>2</v>
      </c>
      <c r="E39" s="808">
        <v>2</v>
      </c>
      <c r="F39" s="808">
        <v>2</v>
      </c>
      <c r="G39" s="808">
        <v>2</v>
      </c>
      <c r="H39" s="808">
        <v>2</v>
      </c>
      <c r="I39" s="808">
        <v>2</v>
      </c>
      <c r="J39" s="808">
        <v>2</v>
      </c>
      <c r="K39" s="808">
        <v>2</v>
      </c>
      <c r="L39" s="815">
        <v>0</v>
      </c>
      <c r="N39" s="833" t="s">
        <v>62</v>
      </c>
      <c r="O39" s="823">
        <f>D43/5</f>
        <v>0.2</v>
      </c>
      <c r="P39" s="823">
        <f>E43/5</f>
        <v>0.4</v>
      </c>
      <c r="Q39" s="823">
        <v>0</v>
      </c>
      <c r="R39" s="823"/>
      <c r="S39" s="824"/>
    </row>
    <row r="40" spans="1:20" x14ac:dyDescent="0.2">
      <c r="B40" s="804" t="s">
        <v>5</v>
      </c>
      <c r="C40" s="811">
        <v>2</v>
      </c>
      <c r="D40" s="811">
        <v>2</v>
      </c>
      <c r="E40" s="811">
        <v>2</v>
      </c>
      <c r="F40" s="811">
        <v>2</v>
      </c>
      <c r="G40" s="811">
        <v>2</v>
      </c>
      <c r="H40" s="811">
        <v>2</v>
      </c>
      <c r="I40" s="811">
        <v>2</v>
      </c>
      <c r="J40" s="811">
        <v>2</v>
      </c>
      <c r="K40" s="811">
        <v>2</v>
      </c>
      <c r="L40" s="815">
        <v>2</v>
      </c>
      <c r="N40" s="833" t="s">
        <v>150</v>
      </c>
      <c r="O40" s="823">
        <f>F43/5</f>
        <v>0.2</v>
      </c>
      <c r="P40" s="823">
        <f t="shared" ref="P40:Q40" si="6">G43/5</f>
        <v>0.4</v>
      </c>
      <c r="Q40" s="822">
        <f t="shared" si="6"/>
        <v>0</v>
      </c>
      <c r="R40" s="825">
        <v>0</v>
      </c>
      <c r="S40" s="826"/>
    </row>
    <row r="41" spans="1:20" ht="17" thickBot="1" x14ac:dyDescent="0.25">
      <c r="B41" s="804" t="s">
        <v>24</v>
      </c>
      <c r="C41" s="811">
        <v>0</v>
      </c>
      <c r="D41" s="811">
        <v>0</v>
      </c>
      <c r="E41" s="811">
        <v>0</v>
      </c>
      <c r="F41" s="811">
        <v>0</v>
      </c>
      <c r="G41" s="811">
        <v>0</v>
      </c>
      <c r="H41" s="811">
        <v>0</v>
      </c>
      <c r="I41" s="811">
        <v>0</v>
      </c>
      <c r="J41" s="811">
        <v>0</v>
      </c>
      <c r="K41" s="811">
        <v>0</v>
      </c>
      <c r="L41" s="815">
        <v>0</v>
      </c>
      <c r="N41" s="834" t="s">
        <v>151</v>
      </c>
      <c r="O41" s="827">
        <f>I43/5</f>
        <v>0.6</v>
      </c>
      <c r="P41" s="827">
        <f t="shared" ref="P41:R41" si="7">J43/5</f>
        <v>0.4</v>
      </c>
      <c r="Q41" s="827">
        <f t="shared" si="7"/>
        <v>0.4</v>
      </c>
      <c r="R41" s="827">
        <f t="shared" si="7"/>
        <v>0.4</v>
      </c>
      <c r="S41" s="828">
        <v>0</v>
      </c>
    </row>
    <row r="42" spans="1:20" ht="17" thickBot="1" x14ac:dyDescent="0.25">
      <c r="B42" s="804" t="s">
        <v>14</v>
      </c>
      <c r="C42" s="811">
        <v>0</v>
      </c>
      <c r="D42" s="811">
        <v>0</v>
      </c>
      <c r="E42" s="811">
        <v>0</v>
      </c>
      <c r="F42" s="811">
        <v>0</v>
      </c>
      <c r="G42" s="811">
        <v>0</v>
      </c>
      <c r="H42" s="811">
        <v>0</v>
      </c>
      <c r="I42" s="811">
        <v>0</v>
      </c>
      <c r="J42" s="811">
        <v>0</v>
      </c>
      <c r="K42" s="811">
        <v>0</v>
      </c>
      <c r="L42" s="815">
        <v>0</v>
      </c>
      <c r="N42" s="24"/>
    </row>
    <row r="43" spans="1:20" ht="17" thickBot="1" x14ac:dyDescent="0.25">
      <c r="B43" s="804" t="s">
        <v>8</v>
      </c>
      <c r="C43" s="811">
        <v>1</v>
      </c>
      <c r="D43" s="811">
        <v>1</v>
      </c>
      <c r="E43" s="811">
        <v>2</v>
      </c>
      <c r="F43" s="811">
        <v>1</v>
      </c>
      <c r="G43" s="811">
        <v>2</v>
      </c>
      <c r="H43" s="811">
        <v>0</v>
      </c>
      <c r="I43" s="811">
        <v>3</v>
      </c>
      <c r="J43" s="811">
        <v>2</v>
      </c>
      <c r="K43" s="811">
        <v>2</v>
      </c>
      <c r="L43" s="815">
        <v>2</v>
      </c>
      <c r="N43" s="835" t="s">
        <v>338</v>
      </c>
      <c r="O43" s="816" t="s">
        <v>340</v>
      </c>
      <c r="P43" s="816" t="s">
        <v>61</v>
      </c>
      <c r="Q43" s="816" t="s">
        <v>61</v>
      </c>
      <c r="R43" s="805" t="s">
        <v>150</v>
      </c>
      <c r="S43" s="810" t="s">
        <v>151</v>
      </c>
    </row>
    <row r="44" spans="1:20" x14ac:dyDescent="0.2">
      <c r="B44" s="961" t="s">
        <v>451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1">
        <v>0</v>
      </c>
      <c r="N44" s="831" t="s">
        <v>340</v>
      </c>
      <c r="O44" s="820">
        <v>0</v>
      </c>
      <c r="P44" s="820"/>
      <c r="Q44" s="820"/>
      <c r="R44" s="820"/>
      <c r="S44" s="821"/>
    </row>
    <row r="45" spans="1:20" x14ac:dyDescent="0.2">
      <c r="N45" s="832" t="s">
        <v>61</v>
      </c>
      <c r="O45" s="823">
        <f>C44/4</f>
        <v>0</v>
      </c>
      <c r="P45" s="823">
        <v>0</v>
      </c>
      <c r="Q45" s="823"/>
      <c r="R45" s="823"/>
      <c r="S45" s="824"/>
    </row>
    <row r="46" spans="1:20" x14ac:dyDescent="0.2">
      <c r="N46" s="833" t="s">
        <v>62</v>
      </c>
      <c r="O46" s="823">
        <f>D44/4</f>
        <v>0</v>
      </c>
      <c r="P46" s="823">
        <f>E44/4</f>
        <v>0</v>
      </c>
      <c r="Q46" s="823">
        <v>0</v>
      </c>
      <c r="R46" s="823"/>
      <c r="S46" s="824"/>
    </row>
    <row r="47" spans="1:20" x14ac:dyDescent="0.2">
      <c r="N47" s="833" t="s">
        <v>150</v>
      </c>
      <c r="O47" s="823">
        <f>F44/4</f>
        <v>0</v>
      </c>
      <c r="P47" s="823">
        <f>G44/4</f>
        <v>0</v>
      </c>
      <c r="Q47" s="823">
        <f>H44/4</f>
        <v>0</v>
      </c>
      <c r="R47" s="825">
        <v>0</v>
      </c>
      <c r="S47" s="826"/>
    </row>
    <row r="48" spans="1:20" ht="17" thickBot="1" x14ac:dyDescent="0.25">
      <c r="L48" s="22"/>
      <c r="N48" s="834" t="s">
        <v>151</v>
      </c>
      <c r="O48" s="827">
        <f>I44/4</f>
        <v>0</v>
      </c>
      <c r="P48" s="827">
        <f>J44/4</f>
        <v>0</v>
      </c>
      <c r="Q48" s="827">
        <f>K44/4</f>
        <v>0</v>
      </c>
      <c r="R48" s="827">
        <f>L44/4</f>
        <v>0</v>
      </c>
      <c r="S48" s="828">
        <v>0</v>
      </c>
    </row>
    <row r="49" spans="14:14" x14ac:dyDescent="0.2">
      <c r="N49" s="24"/>
    </row>
    <row r="50" spans="14:14" x14ac:dyDescent="0.2">
      <c r="N50" s="24"/>
    </row>
    <row r="51" spans="14:14" x14ac:dyDescent="0.2">
      <c r="N51" s="24"/>
    </row>
    <row r="52" spans="14:14" x14ac:dyDescent="0.2">
      <c r="N52" s="24"/>
    </row>
    <row r="53" spans="14:14" x14ac:dyDescent="0.2">
      <c r="N53" s="24"/>
    </row>
    <row r="54" spans="14:14" x14ac:dyDescent="0.2">
      <c r="N54" s="24"/>
    </row>
    <row r="55" spans="14:14" x14ac:dyDescent="0.2">
      <c r="N55" s="24"/>
    </row>
    <row r="56" spans="14:14" x14ac:dyDescent="0.2">
      <c r="N56" s="24"/>
    </row>
    <row r="57" spans="14:14" x14ac:dyDescent="0.2">
      <c r="N57" s="24"/>
    </row>
    <row r="58" spans="14:14" x14ac:dyDescent="0.2">
      <c r="N58" s="24"/>
    </row>
    <row r="59" spans="14:14" x14ac:dyDescent="0.2">
      <c r="N59" s="24"/>
    </row>
    <row r="60" spans="14:14" x14ac:dyDescent="0.2">
      <c r="N60" s="24"/>
    </row>
    <row r="61" spans="14:14" x14ac:dyDescent="0.2">
      <c r="N61" s="24"/>
    </row>
    <row r="62" spans="14:14" x14ac:dyDescent="0.2">
      <c r="N62" s="24"/>
    </row>
    <row r="63" spans="14:14" x14ac:dyDescent="0.2">
      <c r="N63" s="24"/>
    </row>
    <row r="64" spans="14:14" x14ac:dyDescent="0.2">
      <c r="N64" s="24"/>
    </row>
    <row r="65" spans="14:14" x14ac:dyDescent="0.2">
      <c r="N65" s="24"/>
    </row>
    <row r="66" spans="14:14" x14ac:dyDescent="0.2">
      <c r="N66" s="24"/>
    </row>
    <row r="67" spans="14:14" x14ac:dyDescent="0.2">
      <c r="N67" s="24"/>
    </row>
    <row r="68" spans="14:14" x14ac:dyDescent="0.2">
      <c r="N68" s="24"/>
    </row>
    <row r="69" spans="14:14" x14ac:dyDescent="0.2">
      <c r="N69" s="24"/>
    </row>
    <row r="70" spans="14:14" x14ac:dyDescent="0.2">
      <c r="N70" s="24"/>
    </row>
    <row r="71" spans="14:14" x14ac:dyDescent="0.2">
      <c r="N71" s="24"/>
    </row>
    <row r="72" spans="14:14" x14ac:dyDescent="0.2">
      <c r="N72" s="24"/>
    </row>
    <row r="73" spans="14:14" x14ac:dyDescent="0.2">
      <c r="N73" s="24"/>
    </row>
    <row r="74" spans="14:14" x14ac:dyDescent="0.2">
      <c r="N74" s="24"/>
    </row>
  </sheetData>
  <mergeCells count="52">
    <mergeCell ref="I36:L36"/>
    <mergeCell ref="F35:H35"/>
    <mergeCell ref="I35:L35"/>
    <mergeCell ref="F29:H30"/>
    <mergeCell ref="I29:L30"/>
    <mergeCell ref="D36:E36"/>
    <mergeCell ref="D21:E21"/>
    <mergeCell ref="D27:E27"/>
    <mergeCell ref="D35:E35"/>
    <mergeCell ref="F36:H36"/>
    <mergeCell ref="D29:E30"/>
    <mergeCell ref="D24:E25"/>
    <mergeCell ref="F27:H27"/>
    <mergeCell ref="D28:E28"/>
    <mergeCell ref="F21:H21"/>
    <mergeCell ref="I28:L28"/>
    <mergeCell ref="F28:H28"/>
    <mergeCell ref="F24:H25"/>
    <mergeCell ref="I24:L25"/>
    <mergeCell ref="I27:L27"/>
    <mergeCell ref="F7:H7"/>
    <mergeCell ref="I7:L7"/>
    <mergeCell ref="D3:E3"/>
    <mergeCell ref="A3:A9"/>
    <mergeCell ref="A10:A23"/>
    <mergeCell ref="C10:C13"/>
    <mergeCell ref="C15:C17"/>
    <mergeCell ref="D10:E13"/>
    <mergeCell ref="D15:E17"/>
    <mergeCell ref="D7:E7"/>
    <mergeCell ref="I21:L21"/>
    <mergeCell ref="D18:E20"/>
    <mergeCell ref="F18:H20"/>
    <mergeCell ref="I18:L20"/>
    <mergeCell ref="D9:E9"/>
    <mergeCell ref="F9:H9"/>
    <mergeCell ref="D1:E1"/>
    <mergeCell ref="F1:H1"/>
    <mergeCell ref="I1:L1"/>
    <mergeCell ref="F3:H3"/>
    <mergeCell ref="I3:L3"/>
    <mergeCell ref="I9:L9"/>
    <mergeCell ref="F10:H13"/>
    <mergeCell ref="F15:H17"/>
    <mergeCell ref="I10:L13"/>
    <mergeCell ref="I15:L17"/>
    <mergeCell ref="C29:C30"/>
    <mergeCell ref="C18:C20"/>
    <mergeCell ref="C24:C25"/>
    <mergeCell ref="A31:A35"/>
    <mergeCell ref="A24:A28"/>
    <mergeCell ref="A29:A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74"/>
  <sheetViews>
    <sheetView topLeftCell="G1" zoomScaleNormal="100" workbookViewId="0">
      <selection activeCell="U4" sqref="U4:X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5" width="11.83203125" style="22" bestFit="1" customWidth="1"/>
    <col min="6" max="6" width="11.6640625" style="22" bestFit="1" customWidth="1"/>
    <col min="7" max="7" width="12.1640625" style="22" bestFit="1" customWidth="1"/>
    <col min="8" max="8" width="12.1640625" style="1" bestFit="1" customWidth="1"/>
    <col min="9" max="9" width="10.5" style="1" bestFit="1" customWidth="1"/>
    <col min="10" max="10" width="11" style="1" bestFit="1" customWidth="1"/>
    <col min="11" max="11" width="10.33203125" style="1" bestFit="1" customWidth="1"/>
    <col min="12" max="12" width="11" style="1" bestFit="1" customWidth="1"/>
    <col min="13" max="13" width="7.83203125" customWidth="1"/>
    <col min="14" max="14" width="6.5" style="803" bestFit="1" customWidth="1"/>
    <col min="15" max="15" width="6" style="22" bestFit="1" customWidth="1"/>
    <col min="16" max="16" width="6.5" style="22" bestFit="1" customWidth="1"/>
    <col min="17" max="17" width="5.83203125" style="22" bestFit="1" customWidth="1"/>
    <col min="18" max="18" width="6.33203125" style="22" bestFit="1" customWidth="1"/>
    <col min="19" max="19" width="5.1640625" style="22" bestFit="1" customWidth="1"/>
    <col min="21" max="22" width="4.6640625" bestFit="1" customWidth="1"/>
    <col min="23" max="23" width="6.33203125" bestFit="1" customWidth="1"/>
    <col min="24" max="24" width="8.33203125" bestFit="1" customWidth="1"/>
    <col min="26" max="26" width="6.5" bestFit="1" customWidth="1"/>
    <col min="27" max="27" width="6" bestFit="1" customWidth="1"/>
    <col min="28" max="28" width="6.5" bestFit="1" customWidth="1"/>
    <col min="29" max="29" width="5.83203125" bestFit="1" customWidth="1"/>
    <col min="30" max="30" width="6.33203125" bestFit="1" customWidth="1"/>
    <col min="31" max="31" width="5.1640625" bestFit="1" customWidth="1"/>
    <col min="33" max="33" width="4.6640625" bestFit="1" customWidth="1"/>
    <col min="34" max="34" width="4.83203125" bestFit="1" customWidth="1"/>
    <col min="35" max="35" width="6.33203125" bestFit="1" customWidth="1"/>
    <col min="36" max="36" width="8.33203125" bestFit="1" customWidth="1"/>
  </cols>
  <sheetData>
    <row r="1" spans="1:36" ht="21" thickTop="1" thickBot="1" x14ac:dyDescent="0.25">
      <c r="C1" s="244" t="s">
        <v>45</v>
      </c>
      <c r="D1" s="1009" t="s">
        <v>46</v>
      </c>
      <c r="E1" s="1010"/>
      <c r="F1" s="1009" t="s">
        <v>47</v>
      </c>
      <c r="G1" s="1011"/>
      <c r="H1" s="1010"/>
      <c r="I1" s="1009" t="s">
        <v>48</v>
      </c>
      <c r="J1" s="1011"/>
      <c r="K1" s="1011"/>
      <c r="L1" s="1010"/>
      <c r="N1" s="830" t="s">
        <v>215</v>
      </c>
      <c r="O1" s="816" t="s">
        <v>358</v>
      </c>
      <c r="P1" s="816" t="s">
        <v>45</v>
      </c>
      <c r="Q1" s="816" t="s">
        <v>46</v>
      </c>
      <c r="R1" s="805" t="s">
        <v>47</v>
      </c>
      <c r="S1" s="810" t="s">
        <v>48</v>
      </c>
      <c r="T1" s="36"/>
      <c r="U1" s="791" t="s">
        <v>443</v>
      </c>
      <c r="V1" s="791" t="s">
        <v>442</v>
      </c>
      <c r="W1" s="791" t="s">
        <v>444</v>
      </c>
      <c r="X1" s="791" t="s">
        <v>445</v>
      </c>
      <c r="Y1" s="36"/>
      <c r="Z1" s="830" t="s">
        <v>215</v>
      </c>
      <c r="AA1" s="816" t="s">
        <v>358</v>
      </c>
      <c r="AB1" s="816" t="s">
        <v>45</v>
      </c>
      <c r="AC1" s="816" t="s">
        <v>46</v>
      </c>
      <c r="AD1" s="805" t="s">
        <v>47</v>
      </c>
      <c r="AE1" s="810" t="s">
        <v>48</v>
      </c>
      <c r="AG1" s="791" t="s">
        <v>443</v>
      </c>
      <c r="AH1" s="791" t="s">
        <v>442</v>
      </c>
      <c r="AI1" s="791" t="s">
        <v>444</v>
      </c>
      <c r="AJ1" s="791" t="s">
        <v>445</v>
      </c>
    </row>
    <row r="2" spans="1:36" ht="17" thickBot="1" x14ac:dyDescent="0.25">
      <c r="C2" s="177" t="s">
        <v>163</v>
      </c>
      <c r="D2" s="238" t="s">
        <v>164</v>
      </c>
      <c r="E2" s="127" t="s">
        <v>165</v>
      </c>
      <c r="F2" s="238" t="s">
        <v>166</v>
      </c>
      <c r="G2" s="20" t="s">
        <v>167</v>
      </c>
      <c r="H2" s="20" t="s">
        <v>168</v>
      </c>
      <c r="I2" s="126" t="s">
        <v>169</v>
      </c>
      <c r="J2" s="20" t="s">
        <v>170</v>
      </c>
      <c r="K2" s="20" t="s">
        <v>171</v>
      </c>
      <c r="L2" s="127" t="s">
        <v>172</v>
      </c>
      <c r="N2" s="831" t="s">
        <v>358</v>
      </c>
      <c r="O2" s="820">
        <v>0</v>
      </c>
      <c r="P2" s="820"/>
      <c r="Q2" s="820"/>
      <c r="R2" s="820"/>
      <c r="S2" s="821"/>
      <c r="U2" s="907">
        <f>MIN(O3:O6,P4:P6,Q5:Q6,R6)</f>
        <v>8.1081081081081086E-2</v>
      </c>
      <c r="V2" s="907">
        <f>MAX(O3:O6,P4:P6,Q5:Q6,R6)</f>
        <v>0.29729729729729731</v>
      </c>
      <c r="W2" s="907">
        <f>AVERAGE(O3:O6,P4:P6,Q5:Q6,R6)</f>
        <v>0.19189189189189187</v>
      </c>
      <c r="X2" s="907">
        <f>MEDIAN(O3:O6,P4:P6,Q5:Q6,R6)</f>
        <v>0.1891891891891892</v>
      </c>
      <c r="Z2" s="831" t="s">
        <v>358</v>
      </c>
      <c r="AA2" s="820">
        <v>0</v>
      </c>
      <c r="AB2" s="820"/>
      <c r="AC2" s="820"/>
      <c r="AD2" s="820"/>
      <c r="AE2" s="821"/>
      <c r="AG2" s="907">
        <f>MIN(AA3:AA6,AB4:AB6,AC5:AC6,AD6)</f>
        <v>8.3333333333333329E-2</v>
      </c>
      <c r="AH2" s="907">
        <f>MAX(AA3:AA6,AB4:AB6,AC5:AC6,AD6)</f>
        <v>0.30555555555555558</v>
      </c>
      <c r="AI2" s="907">
        <f>AVERAGE(AA3:AA6,AB4:AB6,AC5:AC6,AD6)</f>
        <v>0.19722222222222222</v>
      </c>
      <c r="AJ2" s="907">
        <f>MEDIAN(AA3:AA6,AB4:AB6,AC5:AC6,AD6)</f>
        <v>0.19444444444444445</v>
      </c>
    </row>
    <row r="3" spans="1:36" x14ac:dyDescent="0.2">
      <c r="A3" s="1029" t="s">
        <v>357</v>
      </c>
      <c r="B3" s="4" t="s">
        <v>22</v>
      </c>
      <c r="C3" s="181" t="s">
        <v>34</v>
      </c>
      <c r="D3" s="1044" t="s">
        <v>34</v>
      </c>
      <c r="E3" s="1045"/>
      <c r="F3" s="1044" t="s">
        <v>34</v>
      </c>
      <c r="G3" s="1053"/>
      <c r="H3" s="1045"/>
      <c r="I3" s="1044" t="s">
        <v>34</v>
      </c>
      <c r="J3" s="1053"/>
      <c r="K3" s="1053"/>
      <c r="L3" s="1045"/>
      <c r="N3" s="832" t="s">
        <v>45</v>
      </c>
      <c r="O3" s="823">
        <f>C38/37</f>
        <v>0.1891891891891892</v>
      </c>
      <c r="P3" s="823">
        <v>0</v>
      </c>
      <c r="Q3" s="823"/>
      <c r="R3" s="823"/>
      <c r="S3" s="824"/>
      <c r="U3" s="907">
        <f>MIN(O10:O13,P11:P13,Q12:Q13,R13)</f>
        <v>0</v>
      </c>
      <c r="V3" s="907">
        <f>MAX(O10:O13,P11:P13,Q12:Q13,R13)</f>
        <v>0.1</v>
      </c>
      <c r="W3" s="907">
        <f>AVERAGE(O10:O13,P11:P13,Q12:Q13,R13)</f>
        <v>7.9999999999999988E-2</v>
      </c>
      <c r="X3" s="907">
        <f>MEDIAN(O10:O13,P11:P13,Q12:Q13,R13)</f>
        <v>0.1</v>
      </c>
      <c r="Z3" s="832" t="s">
        <v>45</v>
      </c>
      <c r="AA3" s="823">
        <f>C38/36</f>
        <v>0.19444444444444445</v>
      </c>
      <c r="AB3" s="823">
        <v>0</v>
      </c>
      <c r="AC3" s="823"/>
      <c r="AD3" s="823"/>
      <c r="AE3" s="824"/>
    </row>
    <row r="4" spans="1:36" x14ac:dyDescent="0.2">
      <c r="A4" s="1030"/>
      <c r="B4" s="5" t="s">
        <v>0</v>
      </c>
      <c r="C4" s="178" t="s">
        <v>34</v>
      </c>
      <c r="D4" s="81" t="s">
        <v>33</v>
      </c>
      <c r="E4" s="141" t="s">
        <v>33</v>
      </c>
      <c r="F4" s="82" t="s">
        <v>33</v>
      </c>
      <c r="G4" s="82" t="s">
        <v>33</v>
      </c>
      <c r="H4" s="141" t="s">
        <v>34</v>
      </c>
      <c r="I4" s="81" t="s">
        <v>32</v>
      </c>
      <c r="J4" s="97" t="s">
        <v>32</v>
      </c>
      <c r="K4" s="82" t="s">
        <v>32</v>
      </c>
      <c r="L4" s="141" t="s">
        <v>32</v>
      </c>
      <c r="N4" s="833" t="s">
        <v>46</v>
      </c>
      <c r="O4" s="823">
        <f>D38/37</f>
        <v>0.1891891891891892</v>
      </c>
      <c r="P4" s="823">
        <f>E38/37</f>
        <v>0.29729729729729731</v>
      </c>
      <c r="Q4" s="823">
        <v>0</v>
      </c>
      <c r="R4" s="823"/>
      <c r="S4" s="824"/>
      <c r="U4" s="907">
        <f>MIN(O17:O20,P18:P20,Q19:Q20,R20)</f>
        <v>0.15384615384615385</v>
      </c>
      <c r="V4" s="907">
        <f>MAX(O17:O20,P18:P20,Q19:Q20,R20)</f>
        <v>0.38461538461538464</v>
      </c>
      <c r="W4" s="907">
        <f>AVERAGE(O17:O20,P18:P20,Q19:Q20,R20)</f>
        <v>0.24615384615384611</v>
      </c>
      <c r="X4" s="907">
        <f>MEDIAN(O17:O20,P18:P20,Q19:Q20,R20)</f>
        <v>0.15384615384615385</v>
      </c>
      <c r="Z4" s="833" t="s">
        <v>46</v>
      </c>
      <c r="AA4" s="823">
        <f>D38/36</f>
        <v>0.19444444444444445</v>
      </c>
      <c r="AB4" s="823">
        <f>E38/36</f>
        <v>0.30555555555555558</v>
      </c>
      <c r="AC4" s="823">
        <v>0</v>
      </c>
      <c r="AD4" s="823"/>
      <c r="AE4" s="824"/>
    </row>
    <row r="5" spans="1:36" x14ac:dyDescent="0.2">
      <c r="A5" s="1030"/>
      <c r="B5" s="5" t="s">
        <v>1</v>
      </c>
      <c r="C5" s="178"/>
      <c r="D5" s="81"/>
      <c r="E5" s="141"/>
      <c r="F5" s="82"/>
      <c r="G5" s="82"/>
      <c r="H5" s="141"/>
      <c r="I5" s="81"/>
      <c r="J5" s="97"/>
      <c r="K5" s="82"/>
      <c r="L5" s="141"/>
      <c r="N5" s="833" t="s">
        <v>47</v>
      </c>
      <c r="O5" s="823">
        <f>F38/37</f>
        <v>0.1891891891891892</v>
      </c>
      <c r="P5" s="823">
        <f>G38/37</f>
        <v>0.29729729729729731</v>
      </c>
      <c r="Q5" s="822">
        <f>H38/37</f>
        <v>8.1081081081081086E-2</v>
      </c>
      <c r="R5" s="825">
        <v>0</v>
      </c>
      <c r="S5" s="826"/>
      <c r="U5" s="907">
        <f>MIN(O24:O27,P25:P27,Q26:Q27,R27)</f>
        <v>0</v>
      </c>
      <c r="V5" s="907">
        <f>MAX(O24:O27,P25:P27,Q26:Q27,R27)</f>
        <v>0.8</v>
      </c>
      <c r="W5" s="907">
        <f>AVERAGE(O24:O27,P25:P27,Q26:Q27,R27)</f>
        <v>0.43999999999999995</v>
      </c>
      <c r="X5" s="907">
        <f>MEDIAN(O24:O27,P25:P27,Q26:Q27,R27)</f>
        <v>0.5</v>
      </c>
      <c r="Z5" s="833" t="s">
        <v>47</v>
      </c>
      <c r="AA5" s="823">
        <f>F38/36</f>
        <v>0.19444444444444445</v>
      </c>
      <c r="AB5" s="823">
        <f t="shared" ref="AB5:AC5" si="0">G38/36</f>
        <v>0.30555555555555558</v>
      </c>
      <c r="AC5" s="822">
        <f t="shared" si="0"/>
        <v>8.3333333333333329E-2</v>
      </c>
      <c r="AD5" s="825">
        <v>0</v>
      </c>
      <c r="AE5" s="826"/>
    </row>
    <row r="6" spans="1:36" ht="17" thickBot="1" x14ac:dyDescent="0.25">
      <c r="A6" s="1030"/>
      <c r="B6" s="5" t="s">
        <v>2</v>
      </c>
      <c r="C6" s="178"/>
      <c r="D6" s="81"/>
      <c r="E6" s="141"/>
      <c r="F6" s="82"/>
      <c r="G6" s="82"/>
      <c r="H6" s="141"/>
      <c r="I6" s="81"/>
      <c r="J6" s="97"/>
      <c r="K6" s="82"/>
      <c r="L6" s="141"/>
      <c r="N6" s="834" t="s">
        <v>48</v>
      </c>
      <c r="O6" s="827">
        <f>I38/37</f>
        <v>0.13513513513513514</v>
      </c>
      <c r="P6" s="827">
        <f>J38/37</f>
        <v>0.27027027027027029</v>
      </c>
      <c r="Q6" s="827">
        <f>K38/37</f>
        <v>0.13513513513513514</v>
      </c>
      <c r="R6" s="827">
        <f>L38/37</f>
        <v>0.13513513513513514</v>
      </c>
      <c r="S6" s="828">
        <v>0</v>
      </c>
      <c r="U6" s="907">
        <f>MIN(O31:O34,P32:P34,Q33:Q34,R34)</f>
        <v>0</v>
      </c>
      <c r="V6" s="907">
        <f>MAX(O31:O34,P32:P34,Q33:Q34,R34)</f>
        <v>0</v>
      </c>
      <c r="W6" s="907">
        <f>AVERAGE(O31:O34,P32:P34,Q33:Q34,R34)</f>
        <v>0</v>
      </c>
      <c r="X6" s="907">
        <f>MEDIAN(O31:O34,P32:P34,Q33:Q34,R34)</f>
        <v>0</v>
      </c>
      <c r="Z6" s="834" t="s">
        <v>48</v>
      </c>
      <c r="AA6" s="827">
        <f>I38/36</f>
        <v>0.1388888888888889</v>
      </c>
      <c r="AB6" s="827">
        <f t="shared" ref="AB6:AD6" si="1">J38/36</f>
        <v>0.27777777777777779</v>
      </c>
      <c r="AC6" s="827">
        <f t="shared" si="1"/>
        <v>0.1388888888888889</v>
      </c>
      <c r="AD6" s="827">
        <f t="shared" si="1"/>
        <v>0.1388888888888889</v>
      </c>
      <c r="AE6" s="828">
        <v>0</v>
      </c>
    </row>
    <row r="7" spans="1:36" ht="17" thickBot="1" x14ac:dyDescent="0.25">
      <c r="A7" s="1030"/>
      <c r="B7" s="5" t="s">
        <v>3</v>
      </c>
      <c r="C7" s="178" t="s">
        <v>34</v>
      </c>
      <c r="D7" s="1046" t="s">
        <v>34</v>
      </c>
      <c r="E7" s="1047"/>
      <c r="F7" s="1046" t="s">
        <v>34</v>
      </c>
      <c r="G7" s="1051"/>
      <c r="H7" s="1047"/>
      <c r="I7" s="1046" t="s">
        <v>34</v>
      </c>
      <c r="J7" s="1051"/>
      <c r="K7" s="1051"/>
      <c r="L7" s="1047"/>
      <c r="U7" s="907">
        <f>MIN(O38:O41,P39:P41,Q40:Q41,R41)</f>
        <v>0</v>
      </c>
      <c r="V7" s="907">
        <f>MAX(O38:O41,P39:P41,Q40:Q41,R41)</f>
        <v>0.2</v>
      </c>
      <c r="W7" s="907">
        <f>AVERAGE(O38:O41,P39:P41,Q40:Q41,R41)</f>
        <v>0.18</v>
      </c>
      <c r="X7" s="907">
        <f>MEDIAN(O38:O41,P39:P41,Q40:Q41,R41)</f>
        <v>0.2</v>
      </c>
    </row>
    <row r="8" spans="1:36" ht="17" thickBot="1" x14ac:dyDescent="0.25">
      <c r="A8" s="1030"/>
      <c r="B8" s="6" t="s">
        <v>4</v>
      </c>
      <c r="C8" s="178"/>
      <c r="D8" s="81"/>
      <c r="E8" s="141"/>
      <c r="F8" s="82"/>
      <c r="G8" s="82"/>
      <c r="H8" s="141"/>
      <c r="I8" s="81"/>
      <c r="J8" s="97"/>
      <c r="K8" s="82"/>
      <c r="L8" s="141"/>
      <c r="N8" s="830" t="s">
        <v>339</v>
      </c>
      <c r="O8" s="816" t="s">
        <v>358</v>
      </c>
      <c r="P8" s="816" t="s">
        <v>45</v>
      </c>
      <c r="Q8" s="816" t="s">
        <v>46</v>
      </c>
      <c r="R8" s="805" t="s">
        <v>47</v>
      </c>
      <c r="S8" s="810" t="s">
        <v>48</v>
      </c>
      <c r="U8" s="907">
        <f>MIN(O45:O48,P46:P48,Q47:Q48,R48)</f>
        <v>0</v>
      </c>
      <c r="V8" s="907">
        <f>MAX(O45:O48,P46:P48,Q47:Q48,R48)</f>
        <v>0</v>
      </c>
      <c r="W8" s="907">
        <f>AVERAGE(O45:O48,P46:P48,Q47:Q48,R48)</f>
        <v>0</v>
      </c>
      <c r="X8" s="907">
        <f>MEDIAN(O45:O48,P46:P48,Q47:Q48,R48)</f>
        <v>0</v>
      </c>
    </row>
    <row r="9" spans="1:36" ht="17" thickBot="1" x14ac:dyDescent="0.25">
      <c r="A9" s="1031"/>
      <c r="B9" s="505" t="s">
        <v>123</v>
      </c>
      <c r="C9" s="178" t="s">
        <v>34</v>
      </c>
      <c r="D9" s="1059" t="s">
        <v>34</v>
      </c>
      <c r="E9" s="1055"/>
      <c r="F9" s="1059" t="s">
        <v>34</v>
      </c>
      <c r="G9" s="1060"/>
      <c r="H9" s="1055"/>
      <c r="I9" s="1059" t="s">
        <v>34</v>
      </c>
      <c r="J9" s="1060"/>
      <c r="K9" s="1060"/>
      <c r="L9" s="1055"/>
      <c r="N9" s="831" t="s">
        <v>358</v>
      </c>
      <c r="O9" s="820">
        <v>0</v>
      </c>
      <c r="P9" s="820"/>
      <c r="Q9" s="820"/>
      <c r="R9" s="820"/>
      <c r="S9" s="821"/>
    </row>
    <row r="10" spans="1:36" x14ac:dyDescent="0.2">
      <c r="A10" s="1029" t="s">
        <v>5</v>
      </c>
      <c r="B10" s="732" t="s">
        <v>6</v>
      </c>
      <c r="C10" s="1042" t="s">
        <v>34</v>
      </c>
      <c r="D10" s="1044" t="s">
        <v>34</v>
      </c>
      <c r="E10" s="1045"/>
      <c r="F10" s="1044" t="s">
        <v>34</v>
      </c>
      <c r="G10" s="1053"/>
      <c r="H10" s="1045"/>
      <c r="I10" s="1044" t="s">
        <v>34</v>
      </c>
      <c r="J10" s="1053"/>
      <c r="K10" s="1053"/>
      <c r="L10" s="1045"/>
      <c r="N10" s="832" t="s">
        <v>45</v>
      </c>
      <c r="O10" s="822">
        <f>C39/10</f>
        <v>0</v>
      </c>
      <c r="P10" s="823">
        <v>0</v>
      </c>
      <c r="Q10" s="823"/>
      <c r="R10" s="823"/>
      <c r="S10" s="824"/>
    </row>
    <row r="11" spans="1:36" x14ac:dyDescent="0.2">
      <c r="A11" s="1030"/>
      <c r="B11" s="733" t="s">
        <v>7</v>
      </c>
      <c r="C11" s="1043"/>
      <c r="D11" s="1046"/>
      <c r="E11" s="1047"/>
      <c r="F11" s="1046"/>
      <c r="G11" s="1051"/>
      <c r="H11" s="1047"/>
      <c r="I11" s="1046"/>
      <c r="J11" s="1051"/>
      <c r="K11" s="1051"/>
      <c r="L11" s="1047"/>
      <c r="N11" s="833" t="s">
        <v>46</v>
      </c>
      <c r="O11" s="823">
        <f>D39/10</f>
        <v>0.1</v>
      </c>
      <c r="P11" s="823">
        <f>E39/10</f>
        <v>0.1</v>
      </c>
      <c r="Q11" s="823">
        <v>0</v>
      </c>
      <c r="R11" s="823"/>
      <c r="S11" s="824"/>
    </row>
    <row r="12" spans="1:36" x14ac:dyDescent="0.2">
      <c r="A12" s="1030"/>
      <c r="B12" s="733" t="s">
        <v>16</v>
      </c>
      <c r="C12" s="1043"/>
      <c r="D12" s="1046"/>
      <c r="E12" s="1047"/>
      <c r="F12" s="1046"/>
      <c r="G12" s="1051"/>
      <c r="H12" s="1047"/>
      <c r="I12" s="1046"/>
      <c r="J12" s="1051"/>
      <c r="K12" s="1051"/>
      <c r="L12" s="1047"/>
      <c r="N12" s="833" t="s">
        <v>47</v>
      </c>
      <c r="O12" s="823">
        <f>F39/10</f>
        <v>0.1</v>
      </c>
      <c r="P12" s="823">
        <f>G39/10</f>
        <v>0.1</v>
      </c>
      <c r="Q12" s="822">
        <f>H39/10</f>
        <v>0</v>
      </c>
      <c r="R12" s="825">
        <v>0</v>
      </c>
      <c r="S12" s="826"/>
    </row>
    <row r="13" spans="1:36" ht="17" thickBot="1" x14ac:dyDescent="0.25">
      <c r="A13" s="1030"/>
      <c r="B13" s="733" t="s">
        <v>26</v>
      </c>
      <c r="C13" s="1043"/>
      <c r="D13" s="1046"/>
      <c r="E13" s="1047"/>
      <c r="F13" s="1046"/>
      <c r="G13" s="1051"/>
      <c r="H13" s="1047"/>
      <c r="I13" s="1046"/>
      <c r="J13" s="1051"/>
      <c r="K13" s="1051"/>
      <c r="L13" s="1047"/>
      <c r="N13" s="834" t="s">
        <v>48</v>
      </c>
      <c r="O13" s="827">
        <f>I39/10</f>
        <v>0.1</v>
      </c>
      <c r="P13" s="827">
        <f>J39/10</f>
        <v>0.1</v>
      </c>
      <c r="Q13" s="827">
        <f>K39/10</f>
        <v>0.1</v>
      </c>
      <c r="R13" s="827">
        <f>L39/10</f>
        <v>0.1</v>
      </c>
      <c r="S13" s="828">
        <v>0</v>
      </c>
    </row>
    <row r="14" spans="1:36" ht="17" thickBot="1" x14ac:dyDescent="0.25">
      <c r="A14" s="1030"/>
      <c r="B14" s="733" t="s">
        <v>316</v>
      </c>
      <c r="C14" s="170"/>
      <c r="D14" s="168"/>
      <c r="E14" s="235"/>
      <c r="F14" s="173"/>
      <c r="G14" s="9"/>
      <c r="H14" s="235"/>
      <c r="I14" s="173"/>
      <c r="J14" s="9"/>
      <c r="K14" s="10"/>
      <c r="L14" s="214"/>
    </row>
    <row r="15" spans="1:36" ht="17" thickBot="1" x14ac:dyDescent="0.25">
      <c r="A15" s="1030"/>
      <c r="B15" s="733" t="s">
        <v>17</v>
      </c>
      <c r="C15" s="1043" t="s">
        <v>34</v>
      </c>
      <c r="D15" s="1046" t="s">
        <v>34</v>
      </c>
      <c r="E15" s="1047"/>
      <c r="F15" s="1046" t="s">
        <v>34</v>
      </c>
      <c r="G15" s="1051"/>
      <c r="H15" s="1047"/>
      <c r="I15" s="1046" t="s">
        <v>34</v>
      </c>
      <c r="J15" s="1051"/>
      <c r="K15" s="1051"/>
      <c r="L15" s="1047"/>
      <c r="N15" s="830" t="s">
        <v>337</v>
      </c>
      <c r="O15" s="816" t="s">
        <v>358</v>
      </c>
      <c r="P15" s="816" t="s">
        <v>45</v>
      </c>
      <c r="Q15" s="816" t="s">
        <v>46</v>
      </c>
      <c r="R15" s="805" t="s">
        <v>47</v>
      </c>
      <c r="S15" s="810" t="s">
        <v>48</v>
      </c>
    </row>
    <row r="16" spans="1:36" x14ac:dyDescent="0.2">
      <c r="A16" s="1030"/>
      <c r="B16" s="733" t="s">
        <v>253</v>
      </c>
      <c r="C16" s="1043"/>
      <c r="D16" s="1046"/>
      <c r="E16" s="1047"/>
      <c r="F16" s="1046"/>
      <c r="G16" s="1051"/>
      <c r="H16" s="1047"/>
      <c r="I16" s="1046"/>
      <c r="J16" s="1051"/>
      <c r="K16" s="1051"/>
      <c r="L16" s="1047"/>
      <c r="N16" s="831" t="s">
        <v>358</v>
      </c>
      <c r="O16" s="820">
        <v>0</v>
      </c>
      <c r="P16" s="820"/>
      <c r="Q16" s="820"/>
      <c r="R16" s="820"/>
      <c r="S16" s="821"/>
    </row>
    <row r="17" spans="1:19" x14ac:dyDescent="0.2">
      <c r="A17" s="1030"/>
      <c r="B17" s="733" t="s">
        <v>254</v>
      </c>
      <c r="C17" s="1043"/>
      <c r="D17" s="1046"/>
      <c r="E17" s="1047"/>
      <c r="F17" s="1046"/>
      <c r="G17" s="1051"/>
      <c r="H17" s="1047"/>
      <c r="I17" s="1046"/>
      <c r="J17" s="1051"/>
      <c r="K17" s="1051"/>
      <c r="L17" s="1047"/>
      <c r="N17" s="832" t="s">
        <v>45</v>
      </c>
      <c r="O17" s="823">
        <f>C40/13</f>
        <v>0.38461538461538464</v>
      </c>
      <c r="P17" s="823">
        <v>0</v>
      </c>
      <c r="Q17" s="823"/>
      <c r="R17" s="823"/>
      <c r="S17" s="824"/>
    </row>
    <row r="18" spans="1:19" x14ac:dyDescent="0.2">
      <c r="A18" s="1030"/>
      <c r="B18" s="733" t="s">
        <v>98</v>
      </c>
      <c r="C18" s="1043" t="s">
        <v>34</v>
      </c>
      <c r="D18" s="1046" t="s">
        <v>34</v>
      </c>
      <c r="E18" s="1047"/>
      <c r="F18" s="1046" t="s">
        <v>34</v>
      </c>
      <c r="G18" s="1051"/>
      <c r="H18" s="1047"/>
      <c r="I18" s="1046" t="s">
        <v>34</v>
      </c>
      <c r="J18" s="1051"/>
      <c r="K18" s="1051"/>
      <c r="L18" s="1047"/>
      <c r="N18" s="833" t="s">
        <v>46</v>
      </c>
      <c r="O18" s="822">
        <f>D40/13</f>
        <v>0.15384615384615385</v>
      </c>
      <c r="P18" s="823">
        <f>E40/13</f>
        <v>0.38461538461538464</v>
      </c>
      <c r="Q18" s="823">
        <v>0</v>
      </c>
      <c r="R18" s="823"/>
      <c r="S18" s="824"/>
    </row>
    <row r="19" spans="1:19" x14ac:dyDescent="0.2">
      <c r="A19" s="1030"/>
      <c r="B19" s="733" t="s">
        <v>99</v>
      </c>
      <c r="C19" s="1043"/>
      <c r="D19" s="1046"/>
      <c r="E19" s="1047"/>
      <c r="F19" s="1046"/>
      <c r="G19" s="1051"/>
      <c r="H19" s="1047"/>
      <c r="I19" s="1046"/>
      <c r="J19" s="1051"/>
      <c r="K19" s="1051"/>
      <c r="L19" s="1047"/>
      <c r="N19" s="833" t="s">
        <v>47</v>
      </c>
      <c r="O19" s="822">
        <f>F40/13</f>
        <v>0.15384615384615385</v>
      </c>
      <c r="P19" s="823">
        <f>G40/13</f>
        <v>0.38461538461538464</v>
      </c>
      <c r="Q19" s="822">
        <f>H40/13</f>
        <v>0.15384615384615385</v>
      </c>
      <c r="R19" s="825">
        <v>0</v>
      </c>
      <c r="S19" s="826"/>
    </row>
    <row r="20" spans="1:19" ht="17" thickBot="1" x14ac:dyDescent="0.25">
      <c r="A20" s="1030"/>
      <c r="B20" s="734" t="s">
        <v>23</v>
      </c>
      <c r="C20" s="1048"/>
      <c r="D20" s="1059"/>
      <c r="E20" s="1055"/>
      <c r="F20" s="1059"/>
      <c r="G20" s="1060"/>
      <c r="H20" s="1055"/>
      <c r="I20" s="1059"/>
      <c r="J20" s="1060"/>
      <c r="K20" s="1060"/>
      <c r="L20" s="1055"/>
      <c r="N20" s="834" t="s">
        <v>48</v>
      </c>
      <c r="O20" s="829">
        <f>I40/13</f>
        <v>0.15384615384615385</v>
      </c>
      <c r="P20" s="827">
        <f>J40/13</f>
        <v>0.38461538461538464</v>
      </c>
      <c r="Q20" s="829">
        <f>K40/13</f>
        <v>0.15384615384615385</v>
      </c>
      <c r="R20" s="829">
        <f>L40/13</f>
        <v>0.15384615384615385</v>
      </c>
      <c r="S20" s="828">
        <v>0</v>
      </c>
    </row>
    <row r="21" spans="1:19" ht="17" thickBot="1" x14ac:dyDescent="0.25">
      <c r="A21" s="1030"/>
      <c r="B21" s="732" t="s">
        <v>10</v>
      </c>
      <c r="C21" s="181" t="s">
        <v>33</v>
      </c>
      <c r="D21" s="1080" t="s">
        <v>34</v>
      </c>
      <c r="E21" s="140" t="s">
        <v>33</v>
      </c>
      <c r="F21" s="1080" t="s">
        <v>34</v>
      </c>
      <c r="G21" s="82" t="s">
        <v>33</v>
      </c>
      <c r="H21" s="1083" t="s">
        <v>34</v>
      </c>
      <c r="I21" s="1080" t="s">
        <v>34</v>
      </c>
      <c r="J21" s="96" t="s">
        <v>33</v>
      </c>
      <c r="K21" s="1079" t="s">
        <v>34</v>
      </c>
      <c r="L21" s="1045"/>
    </row>
    <row r="22" spans="1:19" ht="17" thickBot="1" x14ac:dyDescent="0.25">
      <c r="A22" s="1030"/>
      <c r="B22" s="736" t="s">
        <v>11</v>
      </c>
      <c r="C22" s="178" t="s">
        <v>33</v>
      </c>
      <c r="D22" s="1081"/>
      <c r="E22" s="141" t="s">
        <v>33</v>
      </c>
      <c r="F22" s="1081"/>
      <c r="G22" s="82" t="s">
        <v>33</v>
      </c>
      <c r="H22" s="1071"/>
      <c r="I22" s="1081"/>
      <c r="J22" s="97" t="s">
        <v>33</v>
      </c>
      <c r="K22" s="1052"/>
      <c r="L22" s="1047"/>
      <c r="N22" s="830" t="s">
        <v>336</v>
      </c>
      <c r="O22" s="816" t="s">
        <v>358</v>
      </c>
      <c r="P22" s="816" t="s">
        <v>45</v>
      </c>
      <c r="Q22" s="816" t="s">
        <v>46</v>
      </c>
      <c r="R22" s="805" t="s">
        <v>47</v>
      </c>
      <c r="S22" s="810" t="s">
        <v>48</v>
      </c>
    </row>
    <row r="23" spans="1:19" ht="16" customHeight="1" thickBot="1" x14ac:dyDescent="0.25">
      <c r="A23" s="1031"/>
      <c r="B23" s="734" t="s">
        <v>18</v>
      </c>
      <c r="C23" s="179" t="s">
        <v>33</v>
      </c>
      <c r="D23" s="1082"/>
      <c r="E23" s="143" t="s">
        <v>33</v>
      </c>
      <c r="F23" s="1082"/>
      <c r="G23" s="86" t="s">
        <v>33</v>
      </c>
      <c r="H23" s="1072"/>
      <c r="I23" s="1082"/>
      <c r="J23" s="98" t="s">
        <v>33</v>
      </c>
      <c r="K23" s="1054"/>
      <c r="L23" s="1055"/>
      <c r="N23" s="831" t="s">
        <v>358</v>
      </c>
      <c r="O23" s="820">
        <v>0</v>
      </c>
      <c r="P23" s="820"/>
      <c r="Q23" s="820"/>
      <c r="R23" s="820"/>
      <c r="S23" s="821"/>
    </row>
    <row r="24" spans="1:19" x14ac:dyDescent="0.2">
      <c r="A24" s="1032" t="s">
        <v>24</v>
      </c>
      <c r="B24" s="4" t="s">
        <v>100</v>
      </c>
      <c r="C24" s="178" t="s">
        <v>34</v>
      </c>
      <c r="D24" s="163" t="s">
        <v>33</v>
      </c>
      <c r="E24" s="182" t="s">
        <v>33</v>
      </c>
      <c r="F24" s="163" t="s">
        <v>33</v>
      </c>
      <c r="G24" s="96" t="s">
        <v>33</v>
      </c>
      <c r="H24" s="182" t="s">
        <v>34</v>
      </c>
      <c r="I24" s="163" t="s">
        <v>33</v>
      </c>
      <c r="J24" s="96" t="s">
        <v>33</v>
      </c>
      <c r="K24" s="96" t="s">
        <v>34</v>
      </c>
      <c r="L24" s="182" t="s">
        <v>34</v>
      </c>
      <c r="N24" s="832" t="s">
        <v>45</v>
      </c>
      <c r="O24" s="823">
        <f>C41/5</f>
        <v>0.2</v>
      </c>
      <c r="P24" s="823">
        <v>0</v>
      </c>
      <c r="Q24" s="823"/>
      <c r="R24" s="823"/>
      <c r="S24" s="824"/>
    </row>
    <row r="25" spans="1:19" x14ac:dyDescent="0.2">
      <c r="A25" s="1034"/>
      <c r="B25" s="7" t="s">
        <v>27</v>
      </c>
      <c r="C25" s="178" t="s">
        <v>34</v>
      </c>
      <c r="D25" s="92" t="s">
        <v>185</v>
      </c>
      <c r="E25" s="147" t="s">
        <v>185</v>
      </c>
      <c r="F25" s="93" t="s">
        <v>185</v>
      </c>
      <c r="G25" s="93" t="s">
        <v>185</v>
      </c>
      <c r="H25" s="147" t="s">
        <v>34</v>
      </c>
      <c r="I25" s="92" t="s">
        <v>32</v>
      </c>
      <c r="J25" s="101" t="s">
        <v>32</v>
      </c>
      <c r="K25" s="93" t="s">
        <v>106</v>
      </c>
      <c r="L25" s="147" t="s">
        <v>106</v>
      </c>
      <c r="M25" s="3"/>
      <c r="N25" s="833" t="s">
        <v>46</v>
      </c>
      <c r="O25" s="823">
        <f>D41/5</f>
        <v>0.6</v>
      </c>
      <c r="P25" s="823">
        <f>E41/5</f>
        <v>0.8</v>
      </c>
      <c r="Q25" s="823">
        <v>0</v>
      </c>
      <c r="R25" s="823"/>
      <c r="S25" s="824"/>
    </row>
    <row r="26" spans="1:19" ht="17" thickBot="1" x14ac:dyDescent="0.25">
      <c r="A26" s="1034"/>
      <c r="B26" s="794" t="s">
        <v>101</v>
      </c>
      <c r="C26" s="179" t="s">
        <v>33</v>
      </c>
      <c r="D26" s="92" t="s">
        <v>34</v>
      </c>
      <c r="E26" s="147" t="s">
        <v>33</v>
      </c>
      <c r="F26" s="93" t="s">
        <v>34</v>
      </c>
      <c r="G26" s="93" t="s">
        <v>33</v>
      </c>
      <c r="H26" s="147" t="s">
        <v>34</v>
      </c>
      <c r="I26" s="92" t="s">
        <v>34</v>
      </c>
      <c r="J26" s="101" t="s">
        <v>33</v>
      </c>
      <c r="K26" s="93" t="s">
        <v>34</v>
      </c>
      <c r="L26" s="147" t="s">
        <v>34</v>
      </c>
      <c r="N26" s="833" t="s">
        <v>47</v>
      </c>
      <c r="O26" s="823">
        <f>F41/5</f>
        <v>0.6</v>
      </c>
      <c r="P26" s="823">
        <f t="shared" ref="P26:Q26" si="2">G41/5</f>
        <v>0.8</v>
      </c>
      <c r="Q26" s="822">
        <f t="shared" si="2"/>
        <v>0</v>
      </c>
      <c r="R26" s="825">
        <v>0</v>
      </c>
      <c r="S26" s="826"/>
    </row>
    <row r="27" spans="1:19" ht="17" thickBot="1" x14ac:dyDescent="0.25">
      <c r="A27" s="1034"/>
      <c r="B27" s="795" t="s">
        <v>12</v>
      </c>
      <c r="C27" s="181" t="s">
        <v>34</v>
      </c>
      <c r="D27" s="253" t="s">
        <v>32</v>
      </c>
      <c r="E27" s="248" t="s">
        <v>32</v>
      </c>
      <c r="F27" s="245" t="s">
        <v>32</v>
      </c>
      <c r="G27" s="245" t="s">
        <v>32</v>
      </c>
      <c r="H27" s="138" t="s">
        <v>34</v>
      </c>
      <c r="I27" s="102"/>
      <c r="J27" s="49"/>
      <c r="K27" s="90"/>
      <c r="L27" s="138"/>
      <c r="N27" s="834" t="s">
        <v>48</v>
      </c>
      <c r="O27" s="827">
        <f>I41/5</f>
        <v>0.4</v>
      </c>
      <c r="P27" s="827">
        <f t="shared" ref="P27:R27" si="3">J41/5</f>
        <v>0.6</v>
      </c>
      <c r="Q27" s="827">
        <f t="shared" si="3"/>
        <v>0.2</v>
      </c>
      <c r="R27" s="827">
        <f t="shared" si="3"/>
        <v>0.2</v>
      </c>
      <c r="S27" s="828">
        <v>0</v>
      </c>
    </row>
    <row r="28" spans="1:19" ht="17" thickBot="1" x14ac:dyDescent="0.25">
      <c r="A28" s="1034"/>
      <c r="B28" s="800" t="s">
        <v>25</v>
      </c>
      <c r="C28" s="219" t="s">
        <v>34</v>
      </c>
      <c r="D28" s="1059" t="s">
        <v>34</v>
      </c>
      <c r="E28" s="1055"/>
      <c r="F28" s="1059" t="s">
        <v>34</v>
      </c>
      <c r="G28" s="1060"/>
      <c r="H28" s="1055"/>
      <c r="I28" s="1059" t="s">
        <v>34</v>
      </c>
      <c r="J28" s="1060"/>
      <c r="K28" s="1060"/>
      <c r="L28" s="1055"/>
    </row>
    <row r="29" spans="1:19" ht="17" thickBot="1" x14ac:dyDescent="0.25">
      <c r="A29" s="1032" t="s">
        <v>14</v>
      </c>
      <c r="B29" s="800" t="s">
        <v>14</v>
      </c>
      <c r="C29" s="178" t="s">
        <v>34</v>
      </c>
      <c r="D29" s="1046" t="s">
        <v>34</v>
      </c>
      <c r="E29" s="1047"/>
      <c r="F29" s="1046" t="s">
        <v>34</v>
      </c>
      <c r="G29" s="1051"/>
      <c r="H29" s="1047"/>
      <c r="I29" s="1046" t="s">
        <v>34</v>
      </c>
      <c r="J29" s="1051"/>
      <c r="K29" s="1051"/>
      <c r="L29" s="1047"/>
      <c r="N29" s="831" t="s">
        <v>334</v>
      </c>
      <c r="O29" s="816" t="s">
        <v>358</v>
      </c>
      <c r="P29" s="816" t="s">
        <v>45</v>
      </c>
      <c r="Q29" s="816" t="s">
        <v>46</v>
      </c>
      <c r="R29" s="805" t="s">
        <v>47</v>
      </c>
      <c r="S29" s="810" t="s">
        <v>48</v>
      </c>
    </row>
    <row r="30" spans="1:19" ht="17" thickBot="1" x14ac:dyDescent="0.25">
      <c r="A30" s="1033"/>
      <c r="B30" s="8" t="s">
        <v>15</v>
      </c>
      <c r="C30" s="178"/>
      <c r="D30" s="151"/>
      <c r="E30" s="147"/>
      <c r="F30" s="93"/>
      <c r="G30" s="93"/>
      <c r="H30" s="147"/>
      <c r="I30" s="151"/>
      <c r="J30" s="101"/>
      <c r="K30" s="93"/>
      <c r="L30" s="147"/>
      <c r="N30" s="831" t="s">
        <v>358</v>
      </c>
      <c r="O30" s="820">
        <v>0</v>
      </c>
      <c r="P30" s="820"/>
      <c r="Q30" s="820"/>
      <c r="R30" s="820"/>
      <c r="S30" s="821"/>
    </row>
    <row r="31" spans="1:19" x14ac:dyDescent="0.2">
      <c r="A31" s="1029" t="s">
        <v>8</v>
      </c>
      <c r="B31" s="735" t="s">
        <v>9</v>
      </c>
      <c r="C31" s="181" t="s">
        <v>33</v>
      </c>
      <c r="D31" s="84" t="s">
        <v>33</v>
      </c>
      <c r="E31" s="140" t="s">
        <v>33</v>
      </c>
      <c r="F31" s="84" t="s">
        <v>33</v>
      </c>
      <c r="G31" s="96" t="s">
        <v>33</v>
      </c>
      <c r="H31" s="140" t="s">
        <v>33</v>
      </c>
      <c r="I31" s="83" t="s">
        <v>34</v>
      </c>
      <c r="J31" s="96" t="s">
        <v>33</v>
      </c>
      <c r="K31" s="96" t="s">
        <v>33</v>
      </c>
      <c r="L31" s="140" t="s">
        <v>33</v>
      </c>
      <c r="N31" s="832" t="s">
        <v>45</v>
      </c>
      <c r="O31" s="823">
        <f>C42/2</f>
        <v>0</v>
      </c>
      <c r="P31" s="823">
        <v>0</v>
      </c>
      <c r="Q31" s="823"/>
      <c r="R31" s="823"/>
      <c r="S31" s="824"/>
    </row>
    <row r="32" spans="1:19" x14ac:dyDescent="0.2">
      <c r="A32" s="1030"/>
      <c r="B32" s="731" t="s">
        <v>19</v>
      </c>
      <c r="C32" s="178"/>
      <c r="D32" s="82"/>
      <c r="E32" s="141"/>
      <c r="F32" s="82"/>
      <c r="G32" s="97"/>
      <c r="H32" s="141"/>
      <c r="I32" s="81"/>
      <c r="J32" s="97"/>
      <c r="K32" s="97"/>
      <c r="L32" s="141"/>
      <c r="M32" s="3"/>
      <c r="N32" s="833" t="s">
        <v>46</v>
      </c>
      <c r="O32" s="823">
        <f>D42/2</f>
        <v>0</v>
      </c>
      <c r="P32" s="823">
        <f>E42/2</f>
        <v>0</v>
      </c>
      <c r="Q32" s="823">
        <v>0</v>
      </c>
      <c r="R32" s="823"/>
      <c r="S32" s="824"/>
    </row>
    <row r="33" spans="1:19" x14ac:dyDescent="0.2">
      <c r="A33" s="1030"/>
      <c r="B33" s="47" t="s">
        <v>20</v>
      </c>
      <c r="C33" s="178" t="s">
        <v>34</v>
      </c>
      <c r="D33" s="1046" t="s">
        <v>34</v>
      </c>
      <c r="E33" s="1047"/>
      <c r="F33" s="1046" t="s">
        <v>34</v>
      </c>
      <c r="G33" s="1051"/>
      <c r="H33" s="1047"/>
      <c r="I33" s="1046" t="s">
        <v>34</v>
      </c>
      <c r="J33" s="1051"/>
      <c r="K33" s="1051"/>
      <c r="L33" s="1047"/>
      <c r="N33" s="833" t="s">
        <v>47</v>
      </c>
      <c r="O33" s="823">
        <f>F42/2</f>
        <v>0</v>
      </c>
      <c r="P33" s="823">
        <f t="shared" ref="P33:Q33" si="4">G42/2</f>
        <v>0</v>
      </c>
      <c r="Q33" s="823">
        <f t="shared" si="4"/>
        <v>0</v>
      </c>
      <c r="R33" s="825">
        <v>0</v>
      </c>
      <c r="S33" s="826"/>
    </row>
    <row r="34" spans="1:19" ht="17" thickBot="1" x14ac:dyDescent="0.25">
      <c r="A34" s="1030"/>
      <c r="B34" s="7" t="s">
        <v>21</v>
      </c>
      <c r="C34" s="178"/>
      <c r="D34" s="82"/>
      <c r="E34" s="141"/>
      <c r="F34" s="82"/>
      <c r="G34" s="82"/>
      <c r="H34" s="141"/>
      <c r="I34" s="81"/>
      <c r="J34" s="97"/>
      <c r="K34" s="82"/>
      <c r="L34" s="141"/>
      <c r="N34" s="834" t="s">
        <v>48</v>
      </c>
      <c r="O34" s="827">
        <f>I42/2</f>
        <v>0</v>
      </c>
      <c r="P34" s="827">
        <f t="shared" ref="P34:R34" si="5">J42/2</f>
        <v>0</v>
      </c>
      <c r="Q34" s="827">
        <f t="shared" si="5"/>
        <v>0</v>
      </c>
      <c r="R34" s="827">
        <f t="shared" si="5"/>
        <v>0</v>
      </c>
      <c r="S34" s="828">
        <v>0</v>
      </c>
    </row>
    <row r="35" spans="1:19" ht="17" thickBot="1" x14ac:dyDescent="0.25">
      <c r="A35" s="1031"/>
      <c r="B35" s="8" t="s">
        <v>13</v>
      </c>
      <c r="C35" s="179" t="s">
        <v>34</v>
      </c>
      <c r="D35" s="1059" t="s">
        <v>34</v>
      </c>
      <c r="E35" s="1055"/>
      <c r="F35" s="1059" t="s">
        <v>34</v>
      </c>
      <c r="G35" s="1060"/>
      <c r="H35" s="1055"/>
      <c r="I35" s="1059" t="s">
        <v>34</v>
      </c>
      <c r="J35" s="1060"/>
      <c r="K35" s="1060"/>
      <c r="L35" s="1055"/>
    </row>
    <row r="36" spans="1:19" ht="21" thickTop="1" thickBot="1" x14ac:dyDescent="0.25">
      <c r="A36" s="799"/>
      <c r="C36" s="246" t="s">
        <v>45</v>
      </c>
      <c r="D36" s="1084" t="s">
        <v>46</v>
      </c>
      <c r="E36" s="1084"/>
      <c r="F36" s="1009" t="s">
        <v>47</v>
      </c>
      <c r="G36" s="1011"/>
      <c r="H36" s="1010"/>
      <c r="I36" s="1011" t="s">
        <v>48</v>
      </c>
      <c r="J36" s="1011"/>
      <c r="K36" s="1011"/>
      <c r="L36" s="1010"/>
      <c r="N36" s="830" t="s">
        <v>338</v>
      </c>
      <c r="O36" s="816" t="s">
        <v>358</v>
      </c>
      <c r="P36" s="816" t="s">
        <v>45</v>
      </c>
      <c r="Q36" s="816" t="s">
        <v>46</v>
      </c>
      <c r="R36" s="805" t="s">
        <v>47</v>
      </c>
      <c r="S36" s="810" t="s">
        <v>48</v>
      </c>
    </row>
    <row r="37" spans="1:19" x14ac:dyDescent="0.2">
      <c r="N37" s="831" t="s">
        <v>358</v>
      </c>
      <c r="O37" s="820">
        <v>0</v>
      </c>
      <c r="P37" s="820"/>
      <c r="Q37" s="820"/>
      <c r="R37" s="820"/>
      <c r="S37" s="821"/>
    </row>
    <row r="38" spans="1:19" x14ac:dyDescent="0.2">
      <c r="B38" s="804" t="s">
        <v>215</v>
      </c>
      <c r="C38" s="811">
        <v>7</v>
      </c>
      <c r="D38" s="808">
        <v>7</v>
      </c>
      <c r="E38" s="808">
        <v>11</v>
      </c>
      <c r="F38" s="808">
        <v>7</v>
      </c>
      <c r="G38" s="808">
        <v>11</v>
      </c>
      <c r="H38" s="815">
        <v>3</v>
      </c>
      <c r="I38" s="815">
        <v>5</v>
      </c>
      <c r="J38" s="815">
        <v>10</v>
      </c>
      <c r="K38" s="815">
        <v>5</v>
      </c>
      <c r="L38" s="815">
        <v>5</v>
      </c>
      <c r="N38" s="832" t="s">
        <v>45</v>
      </c>
      <c r="O38" s="823">
        <f>C43/5</f>
        <v>0.2</v>
      </c>
      <c r="P38" s="823">
        <v>0</v>
      </c>
      <c r="Q38" s="823"/>
      <c r="R38" s="823"/>
      <c r="S38" s="824"/>
    </row>
    <row r="39" spans="1:19" x14ac:dyDescent="0.2">
      <c r="B39" s="804" t="s">
        <v>357</v>
      </c>
      <c r="C39" s="811">
        <v>0</v>
      </c>
      <c r="D39" s="808">
        <v>1</v>
      </c>
      <c r="E39" s="808">
        <v>1</v>
      </c>
      <c r="F39" s="808">
        <v>1</v>
      </c>
      <c r="G39" s="808">
        <v>1</v>
      </c>
      <c r="H39" s="815">
        <v>0</v>
      </c>
      <c r="I39" s="815">
        <v>1</v>
      </c>
      <c r="J39" s="815">
        <v>1</v>
      </c>
      <c r="K39" s="815">
        <v>1</v>
      </c>
      <c r="L39" s="815">
        <v>1</v>
      </c>
      <c r="N39" s="833" t="s">
        <v>46</v>
      </c>
      <c r="O39" s="823">
        <f>D43/5</f>
        <v>0.2</v>
      </c>
      <c r="P39" s="823">
        <f>E43/5</f>
        <v>0.2</v>
      </c>
      <c r="Q39" s="823">
        <v>0</v>
      </c>
      <c r="R39" s="823"/>
      <c r="S39" s="824"/>
    </row>
    <row r="40" spans="1:19" x14ac:dyDescent="0.2">
      <c r="B40" s="804" t="s">
        <v>5</v>
      </c>
      <c r="C40" s="811">
        <v>5</v>
      </c>
      <c r="D40" s="811">
        <v>2</v>
      </c>
      <c r="E40" s="811">
        <v>5</v>
      </c>
      <c r="F40" s="811">
        <v>2</v>
      </c>
      <c r="G40" s="811">
        <v>5</v>
      </c>
      <c r="H40" s="815">
        <v>2</v>
      </c>
      <c r="I40" s="815">
        <v>2</v>
      </c>
      <c r="J40" s="815">
        <v>5</v>
      </c>
      <c r="K40" s="815">
        <v>2</v>
      </c>
      <c r="L40" s="815">
        <v>2</v>
      </c>
      <c r="N40" s="833" t="s">
        <v>47</v>
      </c>
      <c r="O40" s="823">
        <f>F43/5</f>
        <v>0.2</v>
      </c>
      <c r="P40" s="823">
        <f t="shared" ref="P40:Q40" si="6">G43/5</f>
        <v>0.2</v>
      </c>
      <c r="Q40" s="823">
        <f t="shared" si="6"/>
        <v>0.2</v>
      </c>
      <c r="R40" s="825">
        <v>0</v>
      </c>
      <c r="S40" s="826"/>
    </row>
    <row r="41" spans="1:19" ht="17" thickBot="1" x14ac:dyDescent="0.25">
      <c r="B41" s="804" t="s">
        <v>24</v>
      </c>
      <c r="C41" s="808">
        <v>1</v>
      </c>
      <c r="D41" s="808">
        <v>3</v>
      </c>
      <c r="E41" s="808">
        <v>4</v>
      </c>
      <c r="F41" s="808">
        <v>3</v>
      </c>
      <c r="G41" s="808">
        <v>4</v>
      </c>
      <c r="H41" s="815">
        <v>0</v>
      </c>
      <c r="I41" s="815">
        <v>2</v>
      </c>
      <c r="J41" s="815">
        <v>3</v>
      </c>
      <c r="K41" s="815">
        <v>1</v>
      </c>
      <c r="L41" s="815">
        <v>1</v>
      </c>
      <c r="N41" s="834" t="s">
        <v>48</v>
      </c>
      <c r="O41" s="829">
        <f>I43/5</f>
        <v>0</v>
      </c>
      <c r="P41" s="827">
        <f t="shared" ref="P41:R41" si="7">J43/5</f>
        <v>0.2</v>
      </c>
      <c r="Q41" s="827">
        <f t="shared" si="7"/>
        <v>0.2</v>
      </c>
      <c r="R41" s="827">
        <f t="shared" si="7"/>
        <v>0.2</v>
      </c>
      <c r="S41" s="828">
        <v>0</v>
      </c>
    </row>
    <row r="42" spans="1:19" ht="17" thickBot="1" x14ac:dyDescent="0.25">
      <c r="B42" s="804" t="s">
        <v>14</v>
      </c>
      <c r="C42" s="808">
        <v>0</v>
      </c>
      <c r="D42" s="808">
        <v>0</v>
      </c>
      <c r="E42" s="808">
        <v>0</v>
      </c>
      <c r="F42" s="808">
        <v>0</v>
      </c>
      <c r="G42" s="808">
        <v>0</v>
      </c>
      <c r="H42" s="815">
        <v>0</v>
      </c>
      <c r="I42" s="815">
        <v>0</v>
      </c>
      <c r="J42" s="815">
        <v>0</v>
      </c>
      <c r="K42" s="815">
        <v>0</v>
      </c>
      <c r="L42" s="815">
        <v>0</v>
      </c>
      <c r="N42" s="24"/>
    </row>
    <row r="43" spans="1:19" ht="16" customHeight="1" thickBot="1" x14ac:dyDescent="0.25">
      <c r="B43" s="804" t="s">
        <v>8</v>
      </c>
      <c r="C43" s="808">
        <v>1</v>
      </c>
      <c r="D43" s="808">
        <v>1</v>
      </c>
      <c r="E43" s="808">
        <v>1</v>
      </c>
      <c r="F43" s="808">
        <v>1</v>
      </c>
      <c r="G43" s="808">
        <v>1</v>
      </c>
      <c r="H43" s="815">
        <v>1</v>
      </c>
      <c r="I43" s="815">
        <v>0</v>
      </c>
      <c r="J43" s="815">
        <v>1</v>
      </c>
      <c r="K43" s="815">
        <v>1</v>
      </c>
      <c r="L43" s="815">
        <v>1</v>
      </c>
      <c r="N43" s="835" t="s">
        <v>342</v>
      </c>
      <c r="O43" s="816" t="s">
        <v>358</v>
      </c>
      <c r="P43" s="816" t="s">
        <v>45</v>
      </c>
      <c r="Q43" s="816" t="s">
        <v>46</v>
      </c>
      <c r="R43" s="805" t="s">
        <v>47</v>
      </c>
      <c r="S43" s="810" t="s">
        <v>48</v>
      </c>
    </row>
    <row r="44" spans="1:19" x14ac:dyDescent="0.2">
      <c r="B44" s="961" t="s">
        <v>451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N44" s="831" t="s">
        <v>358</v>
      </c>
      <c r="O44" s="820">
        <v>0</v>
      </c>
      <c r="P44" s="820"/>
      <c r="Q44" s="820"/>
      <c r="R44" s="820"/>
      <c r="S44" s="821"/>
    </row>
    <row r="45" spans="1:19" x14ac:dyDescent="0.2">
      <c r="N45" s="832" t="s">
        <v>45</v>
      </c>
      <c r="O45" s="823">
        <f>C44/4</f>
        <v>0</v>
      </c>
      <c r="P45" s="823">
        <v>0</v>
      </c>
      <c r="Q45" s="823"/>
      <c r="R45" s="823"/>
      <c r="S45" s="824"/>
    </row>
    <row r="46" spans="1:19" x14ac:dyDescent="0.2">
      <c r="N46" s="833" t="s">
        <v>46</v>
      </c>
      <c r="O46" s="823">
        <f>D44/4</f>
        <v>0</v>
      </c>
      <c r="P46" s="823">
        <f>E44/4</f>
        <v>0</v>
      </c>
      <c r="Q46" s="823">
        <v>0</v>
      </c>
      <c r="R46" s="823"/>
      <c r="S46" s="824"/>
    </row>
    <row r="47" spans="1:19" x14ac:dyDescent="0.2">
      <c r="H47" s="22"/>
      <c r="I47" s="22"/>
      <c r="J47" s="22"/>
      <c r="K47" s="22"/>
      <c r="L47" s="22"/>
      <c r="N47" s="833" t="s">
        <v>47</v>
      </c>
      <c r="O47" s="823">
        <f>F44/4</f>
        <v>0</v>
      </c>
      <c r="P47" s="823">
        <f>G44/4</f>
        <v>0</v>
      </c>
      <c r="Q47" s="823">
        <f>H44/4</f>
        <v>0</v>
      </c>
      <c r="R47" s="825">
        <v>0</v>
      </c>
      <c r="S47" s="826"/>
    </row>
    <row r="48" spans="1:19" ht="17" thickBot="1" x14ac:dyDescent="0.25">
      <c r="N48" s="834" t="s">
        <v>48</v>
      </c>
      <c r="O48" s="827">
        <f>I44/4</f>
        <v>0</v>
      </c>
      <c r="P48" s="827">
        <f>J44/4</f>
        <v>0</v>
      </c>
      <c r="Q48" s="827">
        <f>K44/4</f>
        <v>0</v>
      </c>
      <c r="R48" s="827">
        <f>L44/4</f>
        <v>0</v>
      </c>
      <c r="S48" s="828">
        <v>0</v>
      </c>
    </row>
    <row r="49" spans="14:14" x14ac:dyDescent="0.2">
      <c r="N49" s="24"/>
    </row>
    <row r="50" spans="14:14" x14ac:dyDescent="0.2">
      <c r="N50" s="24"/>
    </row>
    <row r="51" spans="14:14" x14ac:dyDescent="0.2">
      <c r="N51" s="24"/>
    </row>
    <row r="52" spans="14:14" x14ac:dyDescent="0.2">
      <c r="N52" s="24"/>
    </row>
    <row r="53" spans="14:14" x14ac:dyDescent="0.2">
      <c r="N53" s="24"/>
    </row>
    <row r="54" spans="14:14" x14ac:dyDescent="0.2">
      <c r="N54" s="24"/>
    </row>
    <row r="55" spans="14:14" x14ac:dyDescent="0.2">
      <c r="N55" s="24"/>
    </row>
    <row r="56" spans="14:14" x14ac:dyDescent="0.2">
      <c r="N56" s="24"/>
    </row>
    <row r="57" spans="14:14" x14ac:dyDescent="0.2">
      <c r="N57" s="24"/>
    </row>
    <row r="58" spans="14:14" x14ac:dyDescent="0.2">
      <c r="N58" s="24"/>
    </row>
    <row r="59" spans="14:14" x14ac:dyDescent="0.2">
      <c r="N59" s="24"/>
    </row>
    <row r="60" spans="14:14" x14ac:dyDescent="0.2">
      <c r="N60" s="24"/>
    </row>
    <row r="61" spans="14:14" x14ac:dyDescent="0.2">
      <c r="N61" s="24"/>
    </row>
    <row r="62" spans="14:14" x14ac:dyDescent="0.2">
      <c r="N62" s="24"/>
    </row>
    <row r="63" spans="14:14" x14ac:dyDescent="0.2">
      <c r="N63" s="24"/>
    </row>
    <row r="64" spans="14:14" x14ac:dyDescent="0.2">
      <c r="N64" s="24"/>
    </row>
    <row r="65" spans="14:14" x14ac:dyDescent="0.2">
      <c r="N65" s="24"/>
    </row>
    <row r="66" spans="14:14" x14ac:dyDescent="0.2">
      <c r="N66" s="24"/>
    </row>
    <row r="67" spans="14:14" x14ac:dyDescent="0.2">
      <c r="N67" s="24"/>
    </row>
    <row r="68" spans="14:14" x14ac:dyDescent="0.2">
      <c r="N68" s="24"/>
    </row>
    <row r="69" spans="14:14" x14ac:dyDescent="0.2">
      <c r="N69" s="24"/>
    </row>
    <row r="70" spans="14:14" x14ac:dyDescent="0.2">
      <c r="N70" s="24"/>
    </row>
    <row r="71" spans="14:14" x14ac:dyDescent="0.2">
      <c r="N71" s="24"/>
    </row>
    <row r="72" spans="14:14" x14ac:dyDescent="0.2">
      <c r="N72" s="24"/>
    </row>
    <row r="73" spans="14:14" x14ac:dyDescent="0.2">
      <c r="N73" s="24"/>
    </row>
    <row r="74" spans="14:14" x14ac:dyDescent="0.2">
      <c r="N74" s="24"/>
    </row>
  </sheetData>
  <mergeCells count="49">
    <mergeCell ref="D1:E1"/>
    <mergeCell ref="F1:H1"/>
    <mergeCell ref="I1:L1"/>
    <mergeCell ref="D3:E3"/>
    <mergeCell ref="F3:H3"/>
    <mergeCell ref="I3:L3"/>
    <mergeCell ref="D36:E36"/>
    <mergeCell ref="F36:H36"/>
    <mergeCell ref="I36:L36"/>
    <mergeCell ref="D29:E29"/>
    <mergeCell ref="F29:H29"/>
    <mergeCell ref="I29:L29"/>
    <mergeCell ref="I33:L33"/>
    <mergeCell ref="I35:L35"/>
    <mergeCell ref="F33:H33"/>
    <mergeCell ref="D35:E35"/>
    <mergeCell ref="F35:H35"/>
    <mergeCell ref="I28:L28"/>
    <mergeCell ref="C15:C17"/>
    <mergeCell ref="A24:A28"/>
    <mergeCell ref="A3:A9"/>
    <mergeCell ref="A10:A23"/>
    <mergeCell ref="I21:I23"/>
    <mergeCell ref="F9:H9"/>
    <mergeCell ref="I9:L9"/>
    <mergeCell ref="D9:E9"/>
    <mergeCell ref="D15:E17"/>
    <mergeCell ref="F10:H13"/>
    <mergeCell ref="F15:H17"/>
    <mergeCell ref="I10:L13"/>
    <mergeCell ref="I15:L17"/>
    <mergeCell ref="D7:E7"/>
    <mergeCell ref="D28:E28"/>
    <mergeCell ref="F28:H28"/>
    <mergeCell ref="C10:C13"/>
    <mergeCell ref="D10:E13"/>
    <mergeCell ref="A31:A35"/>
    <mergeCell ref="C18:C20"/>
    <mergeCell ref="D18:E20"/>
    <mergeCell ref="D33:E33"/>
    <mergeCell ref="A29:A30"/>
    <mergeCell ref="D21:D23"/>
    <mergeCell ref="F21:F23"/>
    <mergeCell ref="H21:H23"/>
    <mergeCell ref="K21:L23"/>
    <mergeCell ref="F7:H7"/>
    <mergeCell ref="I7:L7"/>
    <mergeCell ref="F18:H20"/>
    <mergeCell ref="I18:L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74"/>
  <sheetViews>
    <sheetView zoomScaleNormal="100" workbookViewId="0">
      <selection activeCell="L4" sqref="L4:O4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4" width="12.5" style="22" bestFit="1" customWidth="1"/>
    <col min="5" max="5" width="11.5" style="22" bestFit="1" customWidth="1"/>
    <col min="6" max="6" width="7.83203125" customWidth="1"/>
    <col min="7" max="7" width="7.6640625" style="803" bestFit="1" customWidth="1"/>
    <col min="8" max="8" width="7.6640625" style="22" bestFit="1" customWidth="1"/>
    <col min="9" max="10" width="5.33203125" style="22" bestFit="1" customWidth="1"/>
    <col min="11" max="11" width="9.83203125" style="22" customWidth="1"/>
    <col min="12" max="12" width="4.6640625" bestFit="1" customWidth="1"/>
    <col min="13" max="13" width="4.83203125" bestFit="1" customWidth="1"/>
    <col min="14" max="14" width="6.33203125" bestFit="1" customWidth="1"/>
    <col min="15" max="15" width="8.33203125" bestFit="1" customWidth="1"/>
  </cols>
  <sheetData>
    <row r="1" spans="1:17" ht="21" thickTop="1" thickBot="1" x14ac:dyDescent="0.25">
      <c r="C1" s="244" t="s">
        <v>36</v>
      </c>
      <c r="D1" s="1009" t="s">
        <v>37</v>
      </c>
      <c r="E1" s="1010"/>
      <c r="G1" s="830" t="s">
        <v>215</v>
      </c>
      <c r="H1" s="816" t="s">
        <v>359</v>
      </c>
      <c r="I1" s="816" t="s">
        <v>36</v>
      </c>
      <c r="J1" s="841" t="s">
        <v>37</v>
      </c>
      <c r="K1" s="236"/>
      <c r="L1" s="791" t="s">
        <v>443</v>
      </c>
      <c r="M1" s="791" t="s">
        <v>442</v>
      </c>
      <c r="N1" s="791" t="s">
        <v>444</v>
      </c>
      <c r="O1" s="791" t="s">
        <v>445</v>
      </c>
      <c r="P1" s="36"/>
      <c r="Q1" s="36"/>
    </row>
    <row r="2" spans="1:17" ht="17" thickBot="1" x14ac:dyDescent="0.25">
      <c r="C2" s="177" t="s">
        <v>173</v>
      </c>
      <c r="D2" s="126" t="s">
        <v>174</v>
      </c>
      <c r="E2" s="116" t="s">
        <v>127</v>
      </c>
      <c r="G2" s="831" t="s">
        <v>359</v>
      </c>
      <c r="H2" s="820">
        <v>0</v>
      </c>
      <c r="I2" s="820"/>
      <c r="J2" s="821"/>
      <c r="K2" s="29"/>
      <c r="L2" s="907">
        <f>MIN(H3:H4,I4)</f>
        <v>5.4054054054054057E-2</v>
      </c>
      <c r="M2" s="907">
        <f>MAX(H3:H4,I4)</f>
        <v>0.10810810810810811</v>
      </c>
      <c r="N2" s="907">
        <f>AVERAGE(H3:H4,I4)</f>
        <v>9.00900900900901E-2</v>
      </c>
      <c r="O2" s="907">
        <f>MEDIAN(H3:H4,I4)</f>
        <v>0.10810810810810811</v>
      </c>
    </row>
    <row r="3" spans="1:17" x14ac:dyDescent="0.2">
      <c r="A3" s="1029" t="s">
        <v>357</v>
      </c>
      <c r="B3" s="4" t="s">
        <v>22</v>
      </c>
      <c r="C3" s="1042" t="s">
        <v>34</v>
      </c>
      <c r="D3" s="1044" t="s">
        <v>34</v>
      </c>
      <c r="E3" s="1045"/>
      <c r="G3" s="832" t="s">
        <v>36</v>
      </c>
      <c r="H3" s="822">
        <f>C38/37</f>
        <v>5.4054054054054057E-2</v>
      </c>
      <c r="I3" s="823">
        <v>0</v>
      </c>
      <c r="J3" s="824"/>
      <c r="K3" s="81"/>
      <c r="L3" s="907">
        <f>MIN(H8:H9,I9)</f>
        <v>0</v>
      </c>
      <c r="M3" s="907">
        <f>MAX(H8:H9,I9)</f>
        <v>0</v>
      </c>
      <c r="N3" s="907">
        <f>AVERAGE(H8:H9,I9)</f>
        <v>0</v>
      </c>
      <c r="O3" s="907">
        <f>MEDIAN(H8:H9,I9)</f>
        <v>0</v>
      </c>
    </row>
    <row r="4" spans="1:17" ht="17" thickBot="1" x14ac:dyDescent="0.25">
      <c r="A4" s="1030"/>
      <c r="B4" s="5" t="s">
        <v>0</v>
      </c>
      <c r="C4" s="1043"/>
      <c r="D4" s="1046"/>
      <c r="E4" s="1047"/>
      <c r="G4" s="834" t="s">
        <v>37</v>
      </c>
      <c r="H4" s="827">
        <f>D38/37</f>
        <v>0.10810810810810811</v>
      </c>
      <c r="I4" s="827">
        <f>E38/37</f>
        <v>0.10810810810810811</v>
      </c>
      <c r="J4" s="842">
        <v>0</v>
      </c>
      <c r="K4" s="81"/>
      <c r="L4" s="907">
        <f>MIN(H13:H14,I14)</f>
        <v>0.15384615384615385</v>
      </c>
      <c r="M4" s="907">
        <f>MAX(H13:H14,I14)</f>
        <v>0.15384615384615385</v>
      </c>
      <c r="N4" s="907">
        <f>AVERAGE(H13:H14,I14)</f>
        <v>0.15384615384615385</v>
      </c>
      <c r="O4" s="907">
        <f>MEDIAN(H13:H14,I14)</f>
        <v>0.15384615384615385</v>
      </c>
    </row>
    <row r="5" spans="1:17" ht="17" thickBot="1" x14ac:dyDescent="0.25">
      <c r="A5" s="1030"/>
      <c r="B5" s="5" t="s">
        <v>1</v>
      </c>
      <c r="C5" s="1043"/>
      <c r="D5" s="1046"/>
      <c r="E5" s="1047"/>
      <c r="G5" s="55"/>
      <c r="H5" s="823"/>
      <c r="I5" s="823"/>
      <c r="J5" s="823"/>
      <c r="K5" s="81"/>
      <c r="L5" s="907">
        <f>MIN(H18:H19,I19)</f>
        <v>0</v>
      </c>
      <c r="M5" s="907">
        <f>MAX(H18:H19,I19)</f>
        <v>0.4</v>
      </c>
      <c r="N5" s="907">
        <f>AVERAGE(H18:H19,I19)</f>
        <v>0.26666666666666666</v>
      </c>
      <c r="O5" s="907">
        <f>MEDIAN(H18:H19,I19)</f>
        <v>0.4</v>
      </c>
    </row>
    <row r="6" spans="1:17" ht="17" thickBot="1" x14ac:dyDescent="0.25">
      <c r="A6" s="1030"/>
      <c r="B6" s="5" t="s">
        <v>2</v>
      </c>
      <c r="C6" s="178"/>
      <c r="D6" s="134"/>
      <c r="E6" s="141"/>
      <c r="G6" s="835" t="s">
        <v>339</v>
      </c>
      <c r="H6" s="816" t="s">
        <v>359</v>
      </c>
      <c r="I6" s="816" t="s">
        <v>36</v>
      </c>
      <c r="J6" s="841" t="s">
        <v>37</v>
      </c>
      <c r="K6" s="81"/>
      <c r="L6" s="907">
        <f>MIN(H23:H24,I24)</f>
        <v>0</v>
      </c>
      <c r="M6" s="907">
        <f>MAX(H23:H24,I24)</f>
        <v>0</v>
      </c>
      <c r="N6" s="907">
        <f>AVERAGE(H23:H24,I24)</f>
        <v>0</v>
      </c>
      <c r="O6" s="907">
        <f>MEDIAN(H23:H24,I24)</f>
        <v>0</v>
      </c>
    </row>
    <row r="7" spans="1:17" x14ac:dyDescent="0.2">
      <c r="A7" s="1030"/>
      <c r="B7" s="5" t="s">
        <v>3</v>
      </c>
      <c r="C7" s="178" t="s">
        <v>34</v>
      </c>
      <c r="D7" s="1046" t="s">
        <v>34</v>
      </c>
      <c r="E7" s="1047"/>
      <c r="G7" s="831" t="s">
        <v>359</v>
      </c>
      <c r="H7" s="820">
        <v>0</v>
      </c>
      <c r="I7" s="820"/>
      <c r="J7" s="821"/>
      <c r="K7" s="81"/>
      <c r="L7" s="907">
        <f>MIN(H28:H29,I29)</f>
        <v>0</v>
      </c>
      <c r="M7" s="907">
        <f>MAX(H28:H29,I29)</f>
        <v>0</v>
      </c>
      <c r="N7" s="907">
        <f>AVERAGE(H28:H29,I29)</f>
        <v>0</v>
      </c>
      <c r="O7" s="907">
        <f>MEDIAN(H28:H29,I29)</f>
        <v>0</v>
      </c>
    </row>
    <row r="8" spans="1:17" x14ac:dyDescent="0.2">
      <c r="A8" s="1030"/>
      <c r="B8" s="6" t="s">
        <v>4</v>
      </c>
      <c r="C8" s="178"/>
      <c r="D8" s="134"/>
      <c r="E8" s="141"/>
      <c r="G8" s="832" t="s">
        <v>36</v>
      </c>
      <c r="H8" s="823">
        <f>C39/10</f>
        <v>0</v>
      </c>
      <c r="I8" s="823">
        <v>0</v>
      </c>
      <c r="J8" s="824"/>
      <c r="K8" s="81"/>
      <c r="L8" s="907">
        <f>MIN(H33:H34,I34)</f>
        <v>0</v>
      </c>
      <c r="M8" s="907">
        <f>MAX(H33:H34,I34)</f>
        <v>0</v>
      </c>
      <c r="N8" s="907">
        <f>AVERAGE(H33:H34,I34)</f>
        <v>0</v>
      </c>
      <c r="O8" s="907">
        <f>MEDIAN(H33:H34,I34)</f>
        <v>0</v>
      </c>
    </row>
    <row r="9" spans="1:17" ht="17" thickBot="1" x14ac:dyDescent="0.25">
      <c r="A9" s="1031"/>
      <c r="B9" s="505" t="s">
        <v>123</v>
      </c>
      <c r="C9" s="178" t="s">
        <v>34</v>
      </c>
      <c r="D9" s="1059" t="s">
        <v>34</v>
      </c>
      <c r="E9" s="1055"/>
      <c r="F9" s="11"/>
      <c r="G9" s="834" t="s">
        <v>37</v>
      </c>
      <c r="H9" s="827">
        <f>D39/10</f>
        <v>0</v>
      </c>
      <c r="I9" s="827">
        <f>E39/10</f>
        <v>0</v>
      </c>
      <c r="J9" s="842">
        <v>0</v>
      </c>
      <c r="K9" s="81"/>
    </row>
    <row r="10" spans="1:17" ht="17" thickBot="1" x14ac:dyDescent="0.25">
      <c r="A10" s="1029" t="s">
        <v>5</v>
      </c>
      <c r="B10" s="732" t="s">
        <v>6</v>
      </c>
      <c r="C10" s="1042" t="s">
        <v>34</v>
      </c>
      <c r="D10" s="1044" t="s">
        <v>34</v>
      </c>
      <c r="E10" s="1045"/>
      <c r="F10" s="11"/>
      <c r="G10" s="55"/>
      <c r="H10" s="823"/>
      <c r="I10" s="823"/>
      <c r="J10" s="823"/>
      <c r="K10" s="81"/>
    </row>
    <row r="11" spans="1:17" ht="17" thickBot="1" x14ac:dyDescent="0.25">
      <c r="A11" s="1030"/>
      <c r="B11" s="733" t="s">
        <v>7</v>
      </c>
      <c r="C11" s="1043"/>
      <c r="D11" s="1046"/>
      <c r="E11" s="1047"/>
      <c r="F11" s="11"/>
      <c r="G11" s="835" t="s">
        <v>337</v>
      </c>
      <c r="H11" s="816" t="s">
        <v>359</v>
      </c>
      <c r="I11" s="816" t="s">
        <v>36</v>
      </c>
      <c r="J11" s="841" t="s">
        <v>37</v>
      </c>
      <c r="K11" s="81"/>
    </row>
    <row r="12" spans="1:17" x14ac:dyDescent="0.2">
      <c r="A12" s="1030"/>
      <c r="B12" s="733" t="s">
        <v>16</v>
      </c>
      <c r="C12" s="1043"/>
      <c r="D12" s="1046"/>
      <c r="E12" s="1047"/>
      <c r="F12" s="11"/>
      <c r="G12" s="831" t="s">
        <v>359</v>
      </c>
      <c r="H12" s="820">
        <v>0</v>
      </c>
      <c r="I12" s="820"/>
      <c r="J12" s="821"/>
      <c r="K12" s="81"/>
    </row>
    <row r="13" spans="1:17" x14ac:dyDescent="0.2">
      <c r="A13" s="1030"/>
      <c r="B13" s="733" t="s">
        <v>26</v>
      </c>
      <c r="C13" s="1043"/>
      <c r="D13" s="1046"/>
      <c r="E13" s="1047"/>
      <c r="G13" s="832" t="s">
        <v>36</v>
      </c>
      <c r="H13" s="823">
        <f>C40/13</f>
        <v>0.15384615384615385</v>
      </c>
      <c r="I13" s="823">
        <v>0</v>
      </c>
      <c r="J13" s="824"/>
      <c r="K13" s="81"/>
    </row>
    <row r="14" spans="1:17" ht="17" thickBot="1" x14ac:dyDescent="0.25">
      <c r="A14" s="1030"/>
      <c r="B14" s="733" t="s">
        <v>316</v>
      </c>
      <c r="C14" s="170"/>
      <c r="D14" s="715"/>
      <c r="E14" s="722"/>
      <c r="G14" s="834" t="s">
        <v>37</v>
      </c>
      <c r="H14" s="827">
        <f>D40/13</f>
        <v>0.15384615384615385</v>
      </c>
      <c r="I14" s="827">
        <f>E40/13</f>
        <v>0.15384615384615385</v>
      </c>
      <c r="J14" s="842">
        <v>0</v>
      </c>
      <c r="K14" s="658"/>
    </row>
    <row r="15" spans="1:17" ht="17" thickBot="1" x14ac:dyDescent="0.25">
      <c r="A15" s="1030"/>
      <c r="B15" s="733" t="s">
        <v>17</v>
      </c>
      <c r="C15" s="1043" t="s">
        <v>34</v>
      </c>
      <c r="D15" s="1046" t="s">
        <v>34</v>
      </c>
      <c r="E15" s="1047"/>
      <c r="G15" s="55"/>
      <c r="H15" s="823"/>
      <c r="I15" s="823"/>
      <c r="J15" s="823"/>
      <c r="K15" s="81"/>
    </row>
    <row r="16" spans="1:17" ht="17" thickBot="1" x14ac:dyDescent="0.25">
      <c r="A16" s="1030"/>
      <c r="B16" s="733" t="s">
        <v>253</v>
      </c>
      <c r="C16" s="1043"/>
      <c r="D16" s="1046"/>
      <c r="E16" s="1047"/>
      <c r="G16" s="830" t="s">
        <v>336</v>
      </c>
      <c r="H16" s="816" t="s">
        <v>359</v>
      </c>
      <c r="I16" s="816" t="s">
        <v>36</v>
      </c>
      <c r="J16" s="841" t="s">
        <v>37</v>
      </c>
      <c r="K16" s="81"/>
    </row>
    <row r="17" spans="1:11" x14ac:dyDescent="0.2">
      <c r="A17" s="1030"/>
      <c r="B17" s="733" t="s">
        <v>254</v>
      </c>
      <c r="C17" s="1043"/>
      <c r="D17" s="1046"/>
      <c r="E17" s="1047"/>
      <c r="G17" s="831" t="s">
        <v>359</v>
      </c>
      <c r="H17" s="820">
        <v>0</v>
      </c>
      <c r="I17" s="820"/>
      <c r="J17" s="821"/>
      <c r="K17" s="402"/>
    </row>
    <row r="18" spans="1:11" x14ac:dyDescent="0.2">
      <c r="A18" s="1030"/>
      <c r="B18" s="733" t="s">
        <v>98</v>
      </c>
      <c r="C18" s="1043" t="s">
        <v>34</v>
      </c>
      <c r="D18" s="1046" t="s">
        <v>34</v>
      </c>
      <c r="E18" s="1047"/>
      <c r="G18" s="832" t="s">
        <v>36</v>
      </c>
      <c r="H18" s="822">
        <f>C41/5</f>
        <v>0</v>
      </c>
      <c r="I18" s="823">
        <v>0</v>
      </c>
      <c r="J18" s="824"/>
      <c r="K18" s="81"/>
    </row>
    <row r="19" spans="1:11" ht="17" thickBot="1" x14ac:dyDescent="0.25">
      <c r="A19" s="1030"/>
      <c r="B19" s="733" t="s">
        <v>99</v>
      </c>
      <c r="C19" s="1043"/>
      <c r="D19" s="1046"/>
      <c r="E19" s="1047"/>
      <c r="G19" s="834" t="s">
        <v>37</v>
      </c>
      <c r="H19" s="827">
        <f>D41/5</f>
        <v>0.4</v>
      </c>
      <c r="I19" s="827">
        <f>E41/5</f>
        <v>0.4</v>
      </c>
      <c r="J19" s="842">
        <v>0</v>
      </c>
      <c r="K19" s="81"/>
    </row>
    <row r="20" spans="1:11" ht="17" thickBot="1" x14ac:dyDescent="0.25">
      <c r="A20" s="1030"/>
      <c r="B20" s="734" t="s">
        <v>23</v>
      </c>
      <c r="C20" s="1048"/>
      <c r="D20" s="1059"/>
      <c r="E20" s="1055"/>
      <c r="G20" s="55"/>
      <c r="H20" s="823"/>
      <c r="I20" s="823"/>
      <c r="J20" s="823"/>
      <c r="K20" s="81"/>
    </row>
    <row r="21" spans="1:11" ht="17" thickBot="1" x14ac:dyDescent="0.25">
      <c r="A21" s="1030"/>
      <c r="B21" s="732" t="s">
        <v>10</v>
      </c>
      <c r="C21" s="181" t="s">
        <v>34</v>
      </c>
      <c r="D21" s="1044" t="s">
        <v>34</v>
      </c>
      <c r="E21" s="1045"/>
      <c r="G21" s="835" t="s">
        <v>334</v>
      </c>
      <c r="H21" s="816" t="s">
        <v>359</v>
      </c>
      <c r="I21" s="816" t="s">
        <v>36</v>
      </c>
      <c r="J21" s="841" t="s">
        <v>37</v>
      </c>
      <c r="K21" s="81"/>
    </row>
    <row r="22" spans="1:11" x14ac:dyDescent="0.2">
      <c r="A22" s="1030"/>
      <c r="B22" s="736" t="s">
        <v>11</v>
      </c>
      <c r="C22" s="178"/>
      <c r="D22" s="134"/>
      <c r="E22" s="141"/>
      <c r="G22" s="831" t="s">
        <v>359</v>
      </c>
      <c r="H22" s="820">
        <v>0</v>
      </c>
      <c r="I22" s="820"/>
      <c r="J22" s="821"/>
      <c r="K22" s="81"/>
    </row>
    <row r="23" spans="1:11" ht="16" customHeight="1" thickBot="1" x14ac:dyDescent="0.25">
      <c r="A23" s="1031"/>
      <c r="B23" s="734" t="s">
        <v>18</v>
      </c>
      <c r="C23" s="179"/>
      <c r="D23" s="135"/>
      <c r="E23" s="143"/>
      <c r="F23" s="2"/>
      <c r="G23" s="832" t="s">
        <v>36</v>
      </c>
      <c r="H23" s="823">
        <f>C42/2</f>
        <v>0</v>
      </c>
      <c r="I23" s="823">
        <v>0</v>
      </c>
      <c r="J23" s="824"/>
      <c r="K23" s="81"/>
    </row>
    <row r="24" spans="1:11" ht="17" thickBot="1" x14ac:dyDescent="0.25">
      <c r="A24" s="1032" t="s">
        <v>24</v>
      </c>
      <c r="B24" s="4" t="s">
        <v>100</v>
      </c>
      <c r="C24" s="181"/>
      <c r="D24" s="222"/>
      <c r="E24" s="247"/>
      <c r="F24" s="2"/>
      <c r="G24" s="834" t="s">
        <v>37</v>
      </c>
      <c r="H24" s="827">
        <f>D42/2</f>
        <v>0</v>
      </c>
      <c r="I24" s="827">
        <f>E42/2</f>
        <v>0</v>
      </c>
      <c r="J24" s="842">
        <v>0</v>
      </c>
      <c r="K24" s="13"/>
    </row>
    <row r="25" spans="1:11" ht="17" thickBot="1" x14ac:dyDescent="0.25">
      <c r="A25" s="1034"/>
      <c r="B25" s="7" t="s">
        <v>27</v>
      </c>
      <c r="C25" s="178" t="s">
        <v>34</v>
      </c>
      <c r="D25" s="151" t="s">
        <v>333</v>
      </c>
      <c r="E25" s="147" t="s">
        <v>333</v>
      </c>
      <c r="F25" s="2"/>
      <c r="G25" s="55"/>
      <c r="H25" s="823"/>
      <c r="I25" s="823"/>
      <c r="J25" s="823"/>
      <c r="K25" s="92"/>
    </row>
    <row r="26" spans="1:11" ht="17" customHeight="1" thickBot="1" x14ac:dyDescent="0.25">
      <c r="A26" s="1034"/>
      <c r="B26" s="794" t="s">
        <v>101</v>
      </c>
      <c r="C26" s="179"/>
      <c r="D26" s="151"/>
      <c r="E26" s="147"/>
      <c r="G26" s="835" t="s">
        <v>338</v>
      </c>
      <c r="H26" s="816" t="s">
        <v>359</v>
      </c>
      <c r="I26" s="816" t="s">
        <v>36</v>
      </c>
      <c r="J26" s="841" t="s">
        <v>37</v>
      </c>
      <c r="K26" s="92"/>
    </row>
    <row r="27" spans="1:11" ht="17" thickBot="1" x14ac:dyDescent="0.25">
      <c r="A27" s="1034"/>
      <c r="B27" s="795" t="s">
        <v>12</v>
      </c>
      <c r="C27" s="181" t="s">
        <v>34</v>
      </c>
      <c r="D27" s="254" t="s">
        <v>32</v>
      </c>
      <c r="E27" s="255" t="s">
        <v>32</v>
      </c>
      <c r="F27" s="3"/>
      <c r="G27" s="831" t="s">
        <v>359</v>
      </c>
      <c r="H27" s="820">
        <v>0</v>
      </c>
      <c r="I27" s="820"/>
      <c r="J27" s="821"/>
      <c r="K27" s="92"/>
    </row>
    <row r="28" spans="1:11" ht="17" thickBot="1" x14ac:dyDescent="0.25">
      <c r="A28" s="1034"/>
      <c r="B28" s="800" t="s">
        <v>25</v>
      </c>
      <c r="C28" s="219"/>
      <c r="D28" s="146"/>
      <c r="E28" s="152"/>
      <c r="G28" s="832" t="s">
        <v>36</v>
      </c>
      <c r="H28" s="823">
        <f>C43/5</f>
        <v>0</v>
      </c>
      <c r="I28" s="823">
        <v>0</v>
      </c>
      <c r="J28" s="824"/>
      <c r="K28" s="92"/>
    </row>
    <row r="29" spans="1:11" ht="17" thickBot="1" x14ac:dyDescent="0.25">
      <c r="A29" s="1032" t="s">
        <v>14</v>
      </c>
      <c r="B29" s="800" t="s">
        <v>14</v>
      </c>
      <c r="C29" s="1043" t="s">
        <v>34</v>
      </c>
      <c r="D29" s="1015" t="s">
        <v>34</v>
      </c>
      <c r="E29" s="1016"/>
      <c r="G29" s="834" t="s">
        <v>37</v>
      </c>
      <c r="H29" s="827">
        <f>D43/5</f>
        <v>0</v>
      </c>
      <c r="I29" s="827">
        <f>E43/5</f>
        <v>0</v>
      </c>
      <c r="J29" s="842">
        <v>0</v>
      </c>
      <c r="K29" s="92"/>
    </row>
    <row r="30" spans="1:11" ht="17" thickBot="1" x14ac:dyDescent="0.25">
      <c r="A30" s="1033"/>
      <c r="B30" s="8" t="s">
        <v>15</v>
      </c>
      <c r="C30" s="1043"/>
      <c r="D30" s="1015"/>
      <c r="E30" s="1016"/>
      <c r="G30" s="55"/>
      <c r="H30" s="823"/>
      <c r="I30" s="823"/>
      <c r="J30" s="823"/>
      <c r="K30" s="92"/>
    </row>
    <row r="31" spans="1:11" ht="17" thickBot="1" x14ac:dyDescent="0.25">
      <c r="A31" s="1029" t="s">
        <v>8</v>
      </c>
      <c r="B31" s="735" t="s">
        <v>9</v>
      </c>
      <c r="C31" s="181" t="s">
        <v>34</v>
      </c>
      <c r="D31" s="1044" t="s">
        <v>34</v>
      </c>
      <c r="E31" s="1045"/>
      <c r="G31" s="835" t="s">
        <v>342</v>
      </c>
      <c r="H31" s="816" t="s">
        <v>359</v>
      </c>
      <c r="I31" s="816" t="s">
        <v>36</v>
      </c>
      <c r="J31" s="841" t="s">
        <v>37</v>
      </c>
      <c r="K31" s="81"/>
    </row>
    <row r="32" spans="1:11" x14ac:dyDescent="0.2">
      <c r="A32" s="1030"/>
      <c r="B32" s="731" t="s">
        <v>19</v>
      </c>
      <c r="C32" s="178"/>
      <c r="D32" s="134"/>
      <c r="E32" s="235"/>
      <c r="G32" s="831" t="s">
        <v>359</v>
      </c>
      <c r="H32" s="820">
        <v>0</v>
      </c>
      <c r="I32" s="820"/>
      <c r="J32" s="821"/>
      <c r="K32" s="9"/>
    </row>
    <row r="33" spans="1:15" x14ac:dyDescent="0.2">
      <c r="A33" s="1030"/>
      <c r="B33" s="47" t="s">
        <v>20</v>
      </c>
      <c r="C33" s="178" t="s">
        <v>34</v>
      </c>
      <c r="D33" s="1046" t="s">
        <v>34</v>
      </c>
      <c r="E33" s="1047"/>
      <c r="G33" s="832" t="s">
        <v>36</v>
      </c>
      <c r="H33" s="823">
        <f>C44/4</f>
        <v>0</v>
      </c>
      <c r="I33" s="823">
        <v>0</v>
      </c>
      <c r="J33" s="824"/>
      <c r="K33" s="81"/>
    </row>
    <row r="34" spans="1:15" ht="17" thickBot="1" x14ac:dyDescent="0.25">
      <c r="A34" s="1030"/>
      <c r="B34" s="7" t="s">
        <v>21</v>
      </c>
      <c r="C34" s="178"/>
      <c r="D34" s="134"/>
      <c r="E34" s="141"/>
      <c r="G34" s="834" t="s">
        <v>37</v>
      </c>
      <c r="H34" s="827">
        <f>D44/4</f>
        <v>0</v>
      </c>
      <c r="I34" s="827">
        <f>E44/4</f>
        <v>0</v>
      </c>
      <c r="J34" s="842">
        <v>0</v>
      </c>
      <c r="K34" s="81"/>
    </row>
    <row r="35" spans="1:15" ht="17" thickBot="1" x14ac:dyDescent="0.25">
      <c r="A35" s="1031"/>
      <c r="B35" s="8" t="s">
        <v>13</v>
      </c>
      <c r="C35" s="179"/>
      <c r="D35" s="135"/>
      <c r="E35" s="143"/>
      <c r="G35" s="68"/>
      <c r="H35" s="760"/>
      <c r="I35" s="760"/>
      <c r="J35" s="760"/>
      <c r="K35" s="81"/>
    </row>
    <row r="36" spans="1:15" ht="21" thickTop="1" thickBot="1" x14ac:dyDescent="0.25">
      <c r="A36" s="799"/>
      <c r="C36" s="226" t="s">
        <v>36</v>
      </c>
      <c r="D36" s="1011" t="s">
        <v>37</v>
      </c>
      <c r="E36" s="1010"/>
      <c r="G36" s="55"/>
      <c r="H36" s="839"/>
      <c r="I36" s="839"/>
      <c r="J36" s="839"/>
    </row>
    <row r="37" spans="1:15" x14ac:dyDescent="0.2">
      <c r="G37" s="55"/>
      <c r="H37" s="840"/>
      <c r="I37" s="840"/>
      <c r="J37" s="840"/>
    </row>
    <row r="38" spans="1:15" x14ac:dyDescent="0.2">
      <c r="B38" s="804" t="s">
        <v>215</v>
      </c>
      <c r="C38" s="808">
        <v>2</v>
      </c>
      <c r="D38" s="808">
        <v>4</v>
      </c>
      <c r="E38" s="808">
        <v>4</v>
      </c>
      <c r="G38" s="843"/>
      <c r="H38" s="823"/>
      <c r="I38" s="823"/>
      <c r="J38" s="823"/>
      <c r="K38" s="23"/>
    </row>
    <row r="39" spans="1:15" x14ac:dyDescent="0.2">
      <c r="B39" s="804" t="s">
        <v>357</v>
      </c>
      <c r="C39" s="808">
        <v>0</v>
      </c>
      <c r="D39" s="808">
        <v>0</v>
      </c>
      <c r="E39" s="808">
        <v>0</v>
      </c>
      <c r="G39" s="55"/>
      <c r="H39" s="823"/>
      <c r="I39" s="823"/>
      <c r="J39" s="823"/>
      <c r="K39" s="23"/>
    </row>
    <row r="40" spans="1:15" x14ac:dyDescent="0.2">
      <c r="B40" s="804" t="s">
        <v>5</v>
      </c>
      <c r="C40" s="862">
        <v>2</v>
      </c>
      <c r="D40" s="862">
        <v>2</v>
      </c>
      <c r="E40" s="862">
        <v>2</v>
      </c>
      <c r="G40" s="55"/>
      <c r="H40" s="823"/>
      <c r="I40" s="823"/>
      <c r="J40" s="823"/>
      <c r="K40" s="23"/>
    </row>
    <row r="41" spans="1:15" x14ac:dyDescent="0.2">
      <c r="B41" s="804" t="s">
        <v>24</v>
      </c>
      <c r="C41" s="862">
        <v>0</v>
      </c>
      <c r="D41" s="862">
        <v>2</v>
      </c>
      <c r="E41" s="862">
        <v>2</v>
      </c>
      <c r="F41" s="17"/>
      <c r="G41" s="55"/>
      <c r="H41" s="823"/>
      <c r="I41" s="823"/>
      <c r="J41" s="823"/>
      <c r="K41" s="99"/>
      <c r="N41" s="17"/>
      <c r="O41" s="17"/>
    </row>
    <row r="42" spans="1:15" x14ac:dyDescent="0.2">
      <c r="B42" s="804" t="s">
        <v>14</v>
      </c>
      <c r="C42" s="862">
        <v>0</v>
      </c>
      <c r="D42" s="862">
        <v>0</v>
      </c>
      <c r="E42" s="862">
        <v>0</v>
      </c>
      <c r="F42" s="17"/>
      <c r="G42" s="24"/>
      <c r="H42" s="760"/>
      <c r="I42" s="760"/>
      <c r="J42" s="760"/>
      <c r="K42" s="99"/>
      <c r="N42" s="17"/>
      <c r="O42" s="17"/>
    </row>
    <row r="43" spans="1:15" x14ac:dyDescent="0.2">
      <c r="B43" s="804" t="s">
        <v>8</v>
      </c>
      <c r="C43" s="862">
        <v>0</v>
      </c>
      <c r="D43" s="862">
        <v>0</v>
      </c>
      <c r="E43" s="862">
        <v>0</v>
      </c>
      <c r="G43" s="24"/>
      <c r="K43" s="99"/>
    </row>
    <row r="44" spans="1:15" x14ac:dyDescent="0.2">
      <c r="B44" s="961" t="s">
        <v>451</v>
      </c>
      <c r="C44" s="37">
        <v>0</v>
      </c>
      <c r="D44" s="37">
        <v>0</v>
      </c>
      <c r="E44" s="37">
        <v>0</v>
      </c>
      <c r="G44" s="24"/>
      <c r="K44" s="23"/>
    </row>
    <row r="45" spans="1:15" x14ac:dyDescent="0.2">
      <c r="C45" s="23"/>
      <c r="D45" s="23"/>
      <c r="E45" s="23"/>
      <c r="G45" s="24"/>
      <c r="K45" s="23"/>
    </row>
    <row r="46" spans="1:15" x14ac:dyDescent="0.2">
      <c r="C46" s="23"/>
      <c r="D46" s="23"/>
      <c r="E46" s="23"/>
      <c r="G46" s="24"/>
      <c r="K46" s="23"/>
    </row>
    <row r="47" spans="1:15" x14ac:dyDescent="0.2">
      <c r="C47" s="23"/>
      <c r="D47" s="23"/>
      <c r="E47" s="23"/>
      <c r="G47" s="24"/>
      <c r="K47" s="23"/>
    </row>
    <row r="48" spans="1:15" x14ac:dyDescent="0.2">
      <c r="C48" s="23"/>
      <c r="D48" s="23"/>
      <c r="E48" s="23"/>
      <c r="G48" s="24"/>
      <c r="K48" s="23"/>
    </row>
    <row r="49" spans="3:11" x14ac:dyDescent="0.2">
      <c r="C49" s="23"/>
      <c r="D49" s="23"/>
      <c r="E49" s="23"/>
      <c r="G49" s="24"/>
      <c r="K49" s="23"/>
    </row>
    <row r="50" spans="3:11" x14ac:dyDescent="0.2">
      <c r="C50" s="23"/>
      <c r="D50" s="23"/>
      <c r="E50" s="23"/>
      <c r="G50" s="24"/>
      <c r="K50" s="23"/>
    </row>
    <row r="51" spans="3:11" x14ac:dyDescent="0.2">
      <c r="C51" s="23"/>
      <c r="D51" s="23"/>
      <c r="E51" s="23"/>
      <c r="G51" s="24"/>
      <c r="K51" s="23"/>
    </row>
    <row r="52" spans="3:11" x14ac:dyDescent="0.2">
      <c r="G52" s="24"/>
    </row>
    <row r="53" spans="3:11" x14ac:dyDescent="0.2">
      <c r="G53" s="24"/>
    </row>
    <row r="54" spans="3:11" x14ac:dyDescent="0.2">
      <c r="G54" s="24"/>
    </row>
    <row r="55" spans="3:11" x14ac:dyDescent="0.2">
      <c r="G55" s="24"/>
    </row>
    <row r="56" spans="3:11" x14ac:dyDescent="0.2">
      <c r="G56" s="24"/>
    </row>
    <row r="57" spans="3:11" x14ac:dyDescent="0.2">
      <c r="G57" s="24"/>
    </row>
    <row r="58" spans="3:11" x14ac:dyDescent="0.2">
      <c r="G58" s="24"/>
    </row>
    <row r="59" spans="3:11" x14ac:dyDescent="0.2">
      <c r="G59" s="24"/>
    </row>
    <row r="60" spans="3:11" x14ac:dyDescent="0.2">
      <c r="G60" s="24"/>
    </row>
    <row r="61" spans="3:11" x14ac:dyDescent="0.2">
      <c r="G61" s="24"/>
    </row>
    <row r="62" spans="3:11" x14ac:dyDescent="0.2">
      <c r="G62" s="24"/>
    </row>
    <row r="63" spans="3:11" x14ac:dyDescent="0.2">
      <c r="G63" s="24"/>
    </row>
    <row r="64" spans="3:11" x14ac:dyDescent="0.2">
      <c r="G64" s="24"/>
    </row>
    <row r="65" spans="7:7" x14ac:dyDescent="0.2">
      <c r="G65" s="24"/>
    </row>
    <row r="66" spans="7:7" x14ac:dyDescent="0.2">
      <c r="G66" s="24"/>
    </row>
    <row r="67" spans="7:7" x14ac:dyDescent="0.2">
      <c r="G67" s="24"/>
    </row>
    <row r="68" spans="7:7" x14ac:dyDescent="0.2">
      <c r="G68" s="24"/>
    </row>
    <row r="69" spans="7:7" x14ac:dyDescent="0.2">
      <c r="G69" s="24"/>
    </row>
    <row r="70" spans="7:7" x14ac:dyDescent="0.2">
      <c r="G70" s="24"/>
    </row>
    <row r="71" spans="7:7" x14ac:dyDescent="0.2">
      <c r="G71" s="24"/>
    </row>
    <row r="72" spans="7:7" x14ac:dyDescent="0.2">
      <c r="G72" s="24"/>
    </row>
    <row r="73" spans="7:7" x14ac:dyDescent="0.2">
      <c r="G73" s="24"/>
    </row>
    <row r="74" spans="7:7" x14ac:dyDescent="0.2">
      <c r="G74" s="24"/>
    </row>
  </sheetData>
  <mergeCells count="22">
    <mergeCell ref="D1:E1"/>
    <mergeCell ref="D7:E7"/>
    <mergeCell ref="D9:E9"/>
    <mergeCell ref="D21:E21"/>
    <mergeCell ref="C29:C30"/>
    <mergeCell ref="D29:E30"/>
    <mergeCell ref="C18:C20"/>
    <mergeCell ref="D18:E20"/>
    <mergeCell ref="C3:C5"/>
    <mergeCell ref="D3:E5"/>
    <mergeCell ref="C10:C13"/>
    <mergeCell ref="C15:C17"/>
    <mergeCell ref="D10:E13"/>
    <mergeCell ref="D15:E17"/>
    <mergeCell ref="A31:A35"/>
    <mergeCell ref="A3:A9"/>
    <mergeCell ref="A24:A28"/>
    <mergeCell ref="D36:E36"/>
    <mergeCell ref="A29:A30"/>
    <mergeCell ref="D31:E31"/>
    <mergeCell ref="D33:E33"/>
    <mergeCell ref="A10:A23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74"/>
  <sheetViews>
    <sheetView topLeftCell="F1" zoomScaleNormal="100" workbookViewId="0">
      <selection activeCell="X7" sqref="X7"/>
    </sheetView>
  </sheetViews>
  <sheetFormatPr baseColWidth="10" defaultRowHeight="16" x14ac:dyDescent="0.2"/>
  <cols>
    <col min="1" max="1" width="16.6640625" style="791" bestFit="1" customWidth="1"/>
    <col min="2" max="2" width="38.1640625" bestFit="1" customWidth="1"/>
    <col min="3" max="3" width="11.5" style="1" bestFit="1" customWidth="1"/>
    <col min="4" max="4" width="9.83203125" style="1" bestFit="1" customWidth="1"/>
    <col min="5" max="5" width="7.33203125" style="1" customWidth="1"/>
    <col min="6" max="6" width="9.83203125" style="1" bestFit="1" customWidth="1"/>
    <col min="7" max="11" width="9.83203125" style="1" customWidth="1"/>
    <col min="12" max="12" width="9.83203125" style="1" bestFit="1" customWidth="1"/>
    <col min="13" max="13" width="7.83203125" customWidth="1"/>
    <col min="14" max="14" width="5.33203125" style="803" bestFit="1" customWidth="1"/>
    <col min="15" max="19" width="4.6640625" style="22" bestFit="1" customWidth="1"/>
    <col min="21" max="22" width="4.6640625" bestFit="1" customWidth="1"/>
    <col min="23" max="23" width="6.33203125" bestFit="1" customWidth="1"/>
    <col min="24" max="24" width="8.33203125" bestFit="1" customWidth="1"/>
  </cols>
  <sheetData>
    <row r="1" spans="1:24" ht="21" thickTop="1" thickBot="1" x14ac:dyDescent="0.25">
      <c r="C1" s="256" t="s">
        <v>49</v>
      </c>
      <c r="D1" s="1012" t="s">
        <v>50</v>
      </c>
      <c r="E1" s="1013"/>
      <c r="F1" s="1068" t="s">
        <v>51</v>
      </c>
      <c r="G1" s="1069"/>
      <c r="H1" s="1070"/>
      <c r="I1" s="1068" t="s">
        <v>52</v>
      </c>
      <c r="J1" s="1069"/>
      <c r="K1" s="1069"/>
      <c r="L1" s="1070"/>
      <c r="N1" s="830" t="s">
        <v>215</v>
      </c>
      <c r="O1" s="816" t="s">
        <v>341</v>
      </c>
      <c r="P1" s="816" t="s">
        <v>49</v>
      </c>
      <c r="Q1" s="816" t="s">
        <v>50</v>
      </c>
      <c r="R1" s="805" t="s">
        <v>51</v>
      </c>
      <c r="S1" s="810" t="s">
        <v>52</v>
      </c>
      <c r="U1" s="791" t="s">
        <v>443</v>
      </c>
      <c r="V1" s="791" t="s">
        <v>442</v>
      </c>
      <c r="W1" s="791" t="s">
        <v>444</v>
      </c>
      <c r="X1" s="791" t="s">
        <v>445</v>
      </c>
    </row>
    <row r="2" spans="1:24" ht="18" thickTop="1" thickBot="1" x14ac:dyDescent="0.25">
      <c r="C2" s="263" t="s">
        <v>175</v>
      </c>
      <c r="D2" s="261" t="s">
        <v>176</v>
      </c>
      <c r="E2" s="262" t="s">
        <v>177</v>
      </c>
      <c r="F2" s="258" t="s">
        <v>178</v>
      </c>
      <c r="G2" s="260" t="s">
        <v>179</v>
      </c>
      <c r="H2" s="259" t="s">
        <v>180</v>
      </c>
      <c r="I2" s="258" t="s">
        <v>181</v>
      </c>
      <c r="J2" s="260" t="s">
        <v>182</v>
      </c>
      <c r="K2" s="260" t="s">
        <v>184</v>
      </c>
      <c r="L2" s="259" t="s">
        <v>183</v>
      </c>
      <c r="N2" s="831" t="s">
        <v>341</v>
      </c>
      <c r="O2" s="820">
        <v>0</v>
      </c>
      <c r="P2" s="820"/>
      <c r="Q2" s="820"/>
      <c r="R2" s="820"/>
      <c r="S2" s="821"/>
      <c r="U2" s="907">
        <f>MIN(O3:O6,P4:P6,Q5:Q6,R6)</f>
        <v>8.1081081081081086E-2</v>
      </c>
      <c r="V2" s="907">
        <f>MAX(O3:O6,P4:P6,Q5:Q6,R6)</f>
        <v>0.48648648648648651</v>
      </c>
      <c r="W2" s="907">
        <f>AVERAGE(O3:O6,P4:P6,Q5:Q6,R6)</f>
        <v>0.31891891891891888</v>
      </c>
      <c r="X2" s="907">
        <f>MEDIAN(O3:O6,P4:P6,Q5:Q6,R6)</f>
        <v>0.32432432432432434</v>
      </c>
    </row>
    <row r="3" spans="1:24" x14ac:dyDescent="0.2">
      <c r="A3" s="1029" t="s">
        <v>357</v>
      </c>
      <c r="B3" s="4" t="s">
        <v>22</v>
      </c>
      <c r="C3" s="1042" t="s">
        <v>34</v>
      </c>
      <c r="D3" s="1044" t="s">
        <v>34</v>
      </c>
      <c r="E3" s="1045"/>
      <c r="F3" s="1044" t="s">
        <v>34</v>
      </c>
      <c r="G3" s="1053"/>
      <c r="H3" s="1045"/>
      <c r="I3" s="768" t="s">
        <v>33</v>
      </c>
      <c r="J3" s="767" t="s">
        <v>33</v>
      </c>
      <c r="K3" s="767" t="s">
        <v>33</v>
      </c>
      <c r="L3" s="747" t="s">
        <v>33</v>
      </c>
      <c r="N3" s="832" t="s">
        <v>49</v>
      </c>
      <c r="O3" s="822">
        <f>C38/37</f>
        <v>8.1081081081081086E-2</v>
      </c>
      <c r="P3" s="823">
        <v>0</v>
      </c>
      <c r="Q3" s="823"/>
      <c r="R3" s="823"/>
      <c r="S3" s="824"/>
      <c r="U3" s="907">
        <f>MIN(O10:O13,P11:P13,Q12:Q13,R13)</f>
        <v>0</v>
      </c>
      <c r="V3" s="907">
        <f>MAX(O10:O13,P11:P13,Q12:Q13,R13)</f>
        <v>0.5</v>
      </c>
      <c r="W3" s="907">
        <f>AVERAGE(O10:O13,P11:P13,Q12:Q13,R13)</f>
        <v>0.30000000000000004</v>
      </c>
      <c r="X3" s="907">
        <f>MEDIAN(O10:O13,P11:P13,Q12:Q13,R13)</f>
        <v>0.4</v>
      </c>
    </row>
    <row r="4" spans="1:24" x14ac:dyDescent="0.2">
      <c r="A4" s="1030"/>
      <c r="B4" s="5" t="s">
        <v>0</v>
      </c>
      <c r="C4" s="1043"/>
      <c r="D4" s="769" t="s">
        <v>106</v>
      </c>
      <c r="E4" s="757" t="s">
        <v>106</v>
      </c>
      <c r="F4" s="769" t="s">
        <v>106</v>
      </c>
      <c r="G4" s="783" t="s">
        <v>106</v>
      </c>
      <c r="H4" s="755" t="s">
        <v>34</v>
      </c>
      <c r="I4" s="769" t="s">
        <v>106</v>
      </c>
      <c r="J4" s="783" t="s">
        <v>106</v>
      </c>
      <c r="K4" s="783" t="s">
        <v>106</v>
      </c>
      <c r="L4" s="755" t="s">
        <v>106</v>
      </c>
      <c r="N4" s="833" t="s">
        <v>50</v>
      </c>
      <c r="O4" s="823">
        <f>D38/37</f>
        <v>0.32432432432432434</v>
      </c>
      <c r="P4" s="823">
        <f>E38/37</f>
        <v>0.32432432432432434</v>
      </c>
      <c r="Q4" s="823">
        <v>0</v>
      </c>
      <c r="R4" s="823"/>
      <c r="S4" s="824"/>
      <c r="U4" s="907">
        <f>MIN(O17:O20,P18:P20,Q19:Q20,R20)</f>
        <v>0.15384615384615385</v>
      </c>
      <c r="V4" s="907">
        <f>MAX(O17:O20,P18:P20,Q19:Q20,R20)</f>
        <v>0.69230769230769229</v>
      </c>
      <c r="W4" s="907">
        <f>AVERAGE(O17:O20,P18:P20,Q19:Q20,R20)</f>
        <v>0.4</v>
      </c>
      <c r="X4" s="907">
        <f>MEDIAN(O17:O20,P18:P20,Q19:Q20,R20)</f>
        <v>0.23076923076923078</v>
      </c>
    </row>
    <row r="5" spans="1:24" x14ac:dyDescent="0.2">
      <c r="A5" s="1030"/>
      <c r="B5" s="5" t="s">
        <v>1</v>
      </c>
      <c r="C5" s="754"/>
      <c r="D5" s="769"/>
      <c r="E5" s="757"/>
      <c r="F5" s="769"/>
      <c r="G5" s="783"/>
      <c r="H5" s="755"/>
      <c r="I5" s="769"/>
      <c r="J5" s="783"/>
      <c r="K5" s="783"/>
      <c r="L5" s="755"/>
      <c r="N5" s="833" t="s">
        <v>51</v>
      </c>
      <c r="O5" s="823">
        <f>F38/37</f>
        <v>0.27027027027027029</v>
      </c>
      <c r="P5" s="823">
        <f>G38/37</f>
        <v>0.27027027027027029</v>
      </c>
      <c r="Q5" s="823">
        <f>H38/37</f>
        <v>0.13513513513513514</v>
      </c>
      <c r="R5" s="825">
        <v>0</v>
      </c>
      <c r="S5" s="826"/>
      <c r="U5" s="907">
        <f>MIN(O24:O27,P25:P27,Q26:Q27,R27)</f>
        <v>0</v>
      </c>
      <c r="V5" s="907">
        <f>MAX(O24:O27,P25:P27,Q26:Q27,R27)</f>
        <v>0.4</v>
      </c>
      <c r="W5" s="907">
        <f>AVERAGE(O24:O27,P25:P27,Q26:Q27,R27)</f>
        <v>0.33999999999999997</v>
      </c>
      <c r="X5" s="907">
        <f>MEDIAN(O24:O27,P25:P27,Q26:Q27,R27)</f>
        <v>0.4</v>
      </c>
    </row>
    <row r="6" spans="1:24" ht="17" thickBot="1" x14ac:dyDescent="0.25">
      <c r="A6" s="1030"/>
      <c r="B6" s="5" t="s">
        <v>2</v>
      </c>
      <c r="C6" s="754"/>
      <c r="D6" s="769"/>
      <c r="E6" s="757"/>
      <c r="F6" s="769"/>
      <c r="G6" s="783"/>
      <c r="H6" s="755"/>
      <c r="I6" s="769"/>
      <c r="J6" s="783"/>
      <c r="K6" s="783"/>
      <c r="L6" s="755"/>
      <c r="N6" s="834" t="s">
        <v>52</v>
      </c>
      <c r="O6" s="827">
        <f>I38/37</f>
        <v>0.48648648648648651</v>
      </c>
      <c r="P6" s="827">
        <f>J38/37</f>
        <v>0.48648648648648651</v>
      </c>
      <c r="Q6" s="827">
        <f>K38/37</f>
        <v>0.40540540540540543</v>
      </c>
      <c r="R6" s="827">
        <f>L38/37</f>
        <v>0.40540540540540543</v>
      </c>
      <c r="S6" s="828">
        <v>0</v>
      </c>
      <c r="U6" s="907">
        <f>MIN(O31:O34,P32:P34,Q33:Q34,R34)</f>
        <v>0</v>
      </c>
      <c r="V6" s="907">
        <f>MAX(O31:O34,P32:P34,Q33:Q34,R34)</f>
        <v>0</v>
      </c>
      <c r="W6" s="907">
        <f>AVERAGE(O31:O34,P32:P34,Q33:Q34,R34)</f>
        <v>0</v>
      </c>
      <c r="X6" s="907">
        <f>MEDIAN(O31:O34,P32:P34,Q33:Q34,R34)</f>
        <v>0</v>
      </c>
    </row>
    <row r="7" spans="1:24" ht="17" thickBot="1" x14ac:dyDescent="0.25">
      <c r="A7" s="1030"/>
      <c r="B7" s="5" t="s">
        <v>3</v>
      </c>
      <c r="C7" s="1043" t="s">
        <v>34</v>
      </c>
      <c r="D7" s="769" t="s">
        <v>32</v>
      </c>
      <c r="E7" s="757" t="s">
        <v>32</v>
      </c>
      <c r="F7" s="769" t="s">
        <v>32</v>
      </c>
      <c r="G7" s="783" t="s">
        <v>32</v>
      </c>
      <c r="H7" s="755" t="s">
        <v>34</v>
      </c>
      <c r="I7" s="769" t="s">
        <v>32</v>
      </c>
      <c r="J7" s="783" t="s">
        <v>32</v>
      </c>
      <c r="K7" s="783" t="s">
        <v>34</v>
      </c>
      <c r="L7" s="755" t="s">
        <v>34</v>
      </c>
      <c r="U7" s="907">
        <f>MIN(O38:O41,P39:P41,Q40:Q41,R41)</f>
        <v>0.2</v>
      </c>
      <c r="V7" s="907">
        <f>MAX(O38:O41,P39:P41,Q40:Q41,R41)</f>
        <v>0.6</v>
      </c>
      <c r="W7" s="907">
        <f>AVERAGE(O38:O41,P39:P41,Q40:Q41,R41)</f>
        <v>0.38</v>
      </c>
      <c r="X7" s="907">
        <f>MEDIAN(O38:O41,P39:P41,Q40:Q41,R41)</f>
        <v>0.4</v>
      </c>
    </row>
    <row r="8" spans="1:24" ht="17" thickBot="1" x14ac:dyDescent="0.25">
      <c r="A8" s="1030"/>
      <c r="B8" s="6" t="s">
        <v>4</v>
      </c>
      <c r="C8" s="1043"/>
      <c r="D8" s="769" t="s">
        <v>106</v>
      </c>
      <c r="E8" s="757" t="s">
        <v>106</v>
      </c>
      <c r="F8" s="769" t="s">
        <v>106</v>
      </c>
      <c r="G8" s="783" t="s">
        <v>106</v>
      </c>
      <c r="H8" s="755" t="s">
        <v>34</v>
      </c>
      <c r="I8" s="769" t="s">
        <v>106</v>
      </c>
      <c r="J8" s="783" t="s">
        <v>106</v>
      </c>
      <c r="K8" s="783" t="s">
        <v>34</v>
      </c>
      <c r="L8" s="755" t="s">
        <v>34</v>
      </c>
      <c r="N8" s="830" t="s">
        <v>339</v>
      </c>
      <c r="O8" s="816" t="s">
        <v>341</v>
      </c>
      <c r="P8" s="816" t="s">
        <v>49</v>
      </c>
      <c r="Q8" s="816" t="s">
        <v>50</v>
      </c>
      <c r="R8" s="805" t="s">
        <v>51</v>
      </c>
      <c r="S8" s="810" t="s">
        <v>52</v>
      </c>
      <c r="U8" s="907">
        <f>MIN(O45:O48,P46:P48,Q47:Q48,R48)</f>
        <v>0</v>
      </c>
      <c r="V8" s="907">
        <f>MAX(O45:O48,P46:P48,Q47:Q48,R48)</f>
        <v>0</v>
      </c>
      <c r="W8" s="907">
        <f>AVERAGE(O45:O48,P46:P48,Q47:Q48,R48)</f>
        <v>0</v>
      </c>
      <c r="X8" s="907">
        <f>MEDIAN(O45:O48,P46:P48,Q47:Q48,R48)</f>
        <v>0</v>
      </c>
    </row>
    <row r="9" spans="1:24" ht="17" thickBot="1" x14ac:dyDescent="0.25">
      <c r="A9" s="1031"/>
      <c r="B9" s="505" t="s">
        <v>123</v>
      </c>
      <c r="C9" s="1048"/>
      <c r="D9" s="770" t="s">
        <v>106</v>
      </c>
      <c r="E9" s="758" t="s">
        <v>106</v>
      </c>
      <c r="F9" s="770" t="s">
        <v>106</v>
      </c>
      <c r="G9" s="305" t="s">
        <v>106</v>
      </c>
      <c r="H9" s="759" t="s">
        <v>34</v>
      </c>
      <c r="I9" s="770" t="s">
        <v>106</v>
      </c>
      <c r="J9" s="305" t="s">
        <v>106</v>
      </c>
      <c r="K9" s="305" t="s">
        <v>34</v>
      </c>
      <c r="L9" s="759" t="s">
        <v>34</v>
      </c>
      <c r="N9" s="831" t="s">
        <v>341</v>
      </c>
      <c r="O9" s="820">
        <v>0</v>
      </c>
      <c r="P9" s="820"/>
      <c r="Q9" s="820"/>
      <c r="R9" s="820"/>
      <c r="S9" s="821"/>
    </row>
    <row r="10" spans="1:24" x14ac:dyDescent="0.2">
      <c r="A10" s="1029" t="s">
        <v>5</v>
      </c>
      <c r="B10" s="732" t="s">
        <v>6</v>
      </c>
      <c r="C10" s="1043" t="s">
        <v>34</v>
      </c>
      <c r="D10" s="1046" t="s">
        <v>34</v>
      </c>
      <c r="E10" s="1047"/>
      <c r="F10" s="1046" t="s">
        <v>34</v>
      </c>
      <c r="G10" s="1051"/>
      <c r="H10" s="1047"/>
      <c r="I10" s="118" t="s">
        <v>32</v>
      </c>
      <c r="J10" s="82" t="s">
        <v>32</v>
      </c>
      <c r="K10" s="82" t="s">
        <v>32</v>
      </c>
      <c r="L10" s="174" t="s">
        <v>32</v>
      </c>
      <c r="N10" s="832" t="s">
        <v>49</v>
      </c>
      <c r="O10" s="822">
        <f>C39/10</f>
        <v>0</v>
      </c>
      <c r="P10" s="823">
        <v>0</v>
      </c>
      <c r="Q10" s="823"/>
      <c r="R10" s="823"/>
      <c r="S10" s="824"/>
    </row>
    <row r="11" spans="1:24" x14ac:dyDescent="0.2">
      <c r="A11" s="1030"/>
      <c r="B11" s="733" t="s">
        <v>7</v>
      </c>
      <c r="C11" s="1043"/>
      <c r="D11" s="1046"/>
      <c r="E11" s="1047"/>
      <c r="F11" s="1046"/>
      <c r="G11" s="1051"/>
      <c r="H11" s="1047"/>
      <c r="I11" s="118" t="s">
        <v>106</v>
      </c>
      <c r="J11" s="82" t="s">
        <v>106</v>
      </c>
      <c r="K11" s="82" t="s">
        <v>106</v>
      </c>
      <c r="L11" s="174" t="s">
        <v>106</v>
      </c>
      <c r="N11" s="833" t="s">
        <v>50</v>
      </c>
      <c r="O11" s="836">
        <f>D39/10</f>
        <v>0.4</v>
      </c>
      <c r="P11" s="823">
        <f>E39/10</f>
        <v>0.4</v>
      </c>
      <c r="Q11" s="823">
        <v>0</v>
      </c>
      <c r="R11" s="823"/>
      <c r="S11" s="824"/>
    </row>
    <row r="12" spans="1:24" x14ac:dyDescent="0.2">
      <c r="A12" s="1030"/>
      <c r="B12" s="733" t="s">
        <v>16</v>
      </c>
      <c r="C12" s="1043"/>
      <c r="D12" s="1046"/>
      <c r="E12" s="1047"/>
      <c r="F12" s="1046"/>
      <c r="G12" s="1051"/>
      <c r="H12" s="1047"/>
      <c r="I12" s="118" t="s">
        <v>106</v>
      </c>
      <c r="J12" s="82" t="s">
        <v>106</v>
      </c>
      <c r="K12" s="82" t="s">
        <v>106</v>
      </c>
      <c r="L12" s="174" t="s">
        <v>106</v>
      </c>
      <c r="N12" s="833" t="s">
        <v>51</v>
      </c>
      <c r="O12" s="823">
        <f>F39/10</f>
        <v>0.4</v>
      </c>
      <c r="P12" s="823">
        <f>G39/10</f>
        <v>0.4</v>
      </c>
      <c r="Q12" s="822">
        <f>H39/10</f>
        <v>0</v>
      </c>
      <c r="R12" s="825">
        <v>0</v>
      </c>
      <c r="S12" s="826"/>
    </row>
    <row r="13" spans="1:24" ht="17" thickBot="1" x14ac:dyDescent="0.25">
      <c r="A13" s="1030"/>
      <c r="B13" s="733" t="s">
        <v>26</v>
      </c>
      <c r="C13" s="1043"/>
      <c r="D13" s="1046"/>
      <c r="E13" s="1047"/>
      <c r="F13" s="1046"/>
      <c r="G13" s="1051"/>
      <c r="H13" s="1047"/>
      <c r="I13" s="118" t="s">
        <v>106</v>
      </c>
      <c r="J13" s="82" t="s">
        <v>106</v>
      </c>
      <c r="K13" s="82" t="s">
        <v>106</v>
      </c>
      <c r="L13" s="174" t="s">
        <v>106</v>
      </c>
      <c r="N13" s="834" t="s">
        <v>52</v>
      </c>
      <c r="O13" s="827">
        <f>I39/10</f>
        <v>0.5</v>
      </c>
      <c r="P13" s="827">
        <f>J39/10</f>
        <v>0.5</v>
      </c>
      <c r="Q13" s="827">
        <f>K39/10</f>
        <v>0.2</v>
      </c>
      <c r="R13" s="827">
        <f>L39/10</f>
        <v>0.2</v>
      </c>
      <c r="S13" s="828">
        <v>0</v>
      </c>
    </row>
    <row r="14" spans="1:24" ht="17" thickBot="1" x14ac:dyDescent="0.25">
      <c r="A14" s="1030"/>
      <c r="B14" s="733" t="s">
        <v>316</v>
      </c>
      <c r="C14" s="1043"/>
      <c r="D14" s="1046"/>
      <c r="E14" s="1047"/>
      <c r="F14" s="1046"/>
      <c r="G14" s="1051"/>
      <c r="H14" s="1047"/>
      <c r="I14" s="662" t="s">
        <v>33</v>
      </c>
      <c r="J14" s="668" t="s">
        <v>33</v>
      </c>
      <c r="K14" s="668" t="s">
        <v>33</v>
      </c>
      <c r="L14" s="657" t="s">
        <v>33</v>
      </c>
    </row>
    <row r="15" spans="1:24" ht="17" thickBot="1" x14ac:dyDescent="0.25">
      <c r="A15" s="1030"/>
      <c r="B15" s="733" t="s">
        <v>17</v>
      </c>
      <c r="C15" s="1043"/>
      <c r="D15" s="1046"/>
      <c r="E15" s="1047"/>
      <c r="F15" s="1046"/>
      <c r="G15" s="1051"/>
      <c r="H15" s="1047"/>
      <c r="I15" s="1081" t="s">
        <v>34</v>
      </c>
      <c r="J15" s="1085" t="s">
        <v>34</v>
      </c>
      <c r="K15" s="1085" t="s">
        <v>34</v>
      </c>
      <c r="L15" s="1071" t="s">
        <v>34</v>
      </c>
      <c r="N15" s="830" t="s">
        <v>337</v>
      </c>
      <c r="O15" s="816" t="s">
        <v>341</v>
      </c>
      <c r="P15" s="816" t="s">
        <v>49</v>
      </c>
      <c r="Q15" s="816" t="s">
        <v>50</v>
      </c>
      <c r="R15" s="805" t="s">
        <v>51</v>
      </c>
      <c r="S15" s="810" t="s">
        <v>52</v>
      </c>
    </row>
    <row r="16" spans="1:24" x14ac:dyDescent="0.2">
      <c r="A16" s="1030"/>
      <c r="B16" s="733" t="s">
        <v>253</v>
      </c>
      <c r="C16" s="1043"/>
      <c r="D16" s="1046"/>
      <c r="E16" s="1047"/>
      <c r="F16" s="1046"/>
      <c r="G16" s="1051"/>
      <c r="H16" s="1047"/>
      <c r="I16" s="1081"/>
      <c r="J16" s="1085"/>
      <c r="K16" s="1085"/>
      <c r="L16" s="1071"/>
      <c r="N16" s="831" t="s">
        <v>341</v>
      </c>
      <c r="O16" s="820">
        <v>0</v>
      </c>
      <c r="P16" s="820"/>
      <c r="Q16" s="820"/>
      <c r="R16" s="820"/>
      <c r="S16" s="821"/>
    </row>
    <row r="17" spans="1:19" x14ac:dyDescent="0.2">
      <c r="A17" s="1030"/>
      <c r="B17" s="733" t="s">
        <v>254</v>
      </c>
      <c r="C17" s="1043"/>
      <c r="D17" s="1046"/>
      <c r="E17" s="1047"/>
      <c r="F17" s="1046"/>
      <c r="G17" s="1051"/>
      <c r="H17" s="1047"/>
      <c r="I17" s="121" t="s">
        <v>106</v>
      </c>
      <c r="J17" s="104" t="s">
        <v>106</v>
      </c>
      <c r="K17" s="104" t="s">
        <v>106</v>
      </c>
      <c r="L17" s="119" t="s">
        <v>106</v>
      </c>
      <c r="N17" s="832" t="s">
        <v>49</v>
      </c>
      <c r="O17" s="822">
        <f>C40/13</f>
        <v>0.15384615384615385</v>
      </c>
      <c r="P17" s="823">
        <v>0</v>
      </c>
      <c r="Q17" s="823"/>
      <c r="R17" s="823"/>
      <c r="S17" s="824"/>
    </row>
    <row r="18" spans="1:19" x14ac:dyDescent="0.2">
      <c r="A18" s="1030"/>
      <c r="B18" s="733" t="s">
        <v>98</v>
      </c>
      <c r="C18" s="178" t="s">
        <v>34</v>
      </c>
      <c r="D18" s="118" t="s">
        <v>106</v>
      </c>
      <c r="E18" s="80" t="s">
        <v>106</v>
      </c>
      <c r="F18" s="118" t="s">
        <v>106</v>
      </c>
      <c r="G18" s="82" t="s">
        <v>106</v>
      </c>
      <c r="H18" s="174" t="s">
        <v>34</v>
      </c>
      <c r="I18" s="121" t="s">
        <v>106</v>
      </c>
      <c r="J18" s="104" t="s">
        <v>106</v>
      </c>
      <c r="K18" s="104" t="s">
        <v>34</v>
      </c>
      <c r="L18" s="119" t="s">
        <v>34</v>
      </c>
      <c r="N18" s="833" t="s">
        <v>50</v>
      </c>
      <c r="O18" s="823">
        <f>D40/13</f>
        <v>0.23076923076923078</v>
      </c>
      <c r="P18" s="823">
        <f>E40/13</f>
        <v>0.23076923076923078</v>
      </c>
      <c r="Q18" s="823">
        <v>0</v>
      </c>
      <c r="R18" s="823"/>
      <c r="S18" s="824"/>
    </row>
    <row r="19" spans="1:19" x14ac:dyDescent="0.2">
      <c r="A19" s="1030"/>
      <c r="B19" s="733" t="s">
        <v>99</v>
      </c>
      <c r="C19" s="178"/>
      <c r="D19" s="118"/>
      <c r="E19" s="80"/>
      <c r="F19" s="118"/>
      <c r="G19" s="82"/>
      <c r="H19" s="174" t="s">
        <v>34</v>
      </c>
      <c r="I19" s="118"/>
      <c r="J19" s="82"/>
      <c r="K19" s="82" t="s">
        <v>33</v>
      </c>
      <c r="L19" s="174" t="s">
        <v>33</v>
      </c>
      <c r="N19" s="833" t="s">
        <v>51</v>
      </c>
      <c r="O19" s="823">
        <f>F40/13</f>
        <v>0.23076923076923078</v>
      </c>
      <c r="P19" s="823">
        <f>G40/13</f>
        <v>0.23076923076923078</v>
      </c>
      <c r="Q19" s="822">
        <f>H40/13</f>
        <v>0.15384615384615385</v>
      </c>
      <c r="R19" s="825">
        <v>0</v>
      </c>
      <c r="S19" s="826"/>
    </row>
    <row r="20" spans="1:19" ht="17" thickBot="1" x14ac:dyDescent="0.25">
      <c r="A20" s="1030"/>
      <c r="B20" s="734" t="s">
        <v>23</v>
      </c>
      <c r="C20" s="178"/>
      <c r="D20" s="118"/>
      <c r="E20" s="51"/>
      <c r="F20" s="118"/>
      <c r="G20" s="82"/>
      <c r="H20" s="174"/>
      <c r="I20" s="118"/>
      <c r="J20" s="82"/>
      <c r="K20" s="82"/>
      <c r="L20" s="174"/>
      <c r="N20" s="834" t="s">
        <v>52</v>
      </c>
      <c r="O20" s="827">
        <f>I40/13</f>
        <v>0.69230769230769229</v>
      </c>
      <c r="P20" s="827">
        <f>J40/13</f>
        <v>0.69230769230769229</v>
      </c>
      <c r="Q20" s="827">
        <f>K40/13</f>
        <v>0.69230769230769229</v>
      </c>
      <c r="R20" s="827">
        <f>L40/13</f>
        <v>0.69230769230769229</v>
      </c>
      <c r="S20" s="828">
        <v>0</v>
      </c>
    </row>
    <row r="21" spans="1:19" ht="17" thickBot="1" x14ac:dyDescent="0.25">
      <c r="A21" s="1030"/>
      <c r="B21" s="732" t="s">
        <v>10</v>
      </c>
      <c r="C21" s="198" t="s">
        <v>34</v>
      </c>
      <c r="D21" s="1044" t="s">
        <v>34</v>
      </c>
      <c r="E21" s="1045"/>
      <c r="F21" s="1044" t="s">
        <v>34</v>
      </c>
      <c r="G21" s="1053"/>
      <c r="H21" s="1045"/>
      <c r="I21" s="1044" t="s">
        <v>34</v>
      </c>
      <c r="J21" s="1053"/>
      <c r="K21" s="1053"/>
      <c r="L21" s="1045"/>
    </row>
    <row r="22" spans="1:19" ht="17" thickBot="1" x14ac:dyDescent="0.25">
      <c r="A22" s="1030"/>
      <c r="B22" s="736" t="s">
        <v>11</v>
      </c>
      <c r="C22" s="170"/>
      <c r="D22" s="212"/>
      <c r="E22" s="195"/>
      <c r="F22" s="190"/>
      <c r="G22" s="210"/>
      <c r="H22" s="195"/>
      <c r="I22" s="190"/>
      <c r="J22" s="210"/>
      <c r="K22" s="210"/>
      <c r="L22" s="195"/>
      <c r="N22" s="830" t="s">
        <v>336</v>
      </c>
      <c r="O22" s="816" t="s">
        <v>341</v>
      </c>
      <c r="P22" s="816" t="s">
        <v>49</v>
      </c>
      <c r="Q22" s="816" t="s">
        <v>50</v>
      </c>
      <c r="R22" s="805" t="s">
        <v>51</v>
      </c>
      <c r="S22" s="810" t="s">
        <v>52</v>
      </c>
    </row>
    <row r="23" spans="1:19" ht="16" customHeight="1" thickBot="1" x14ac:dyDescent="0.25">
      <c r="A23" s="1031"/>
      <c r="B23" s="734" t="s">
        <v>18</v>
      </c>
      <c r="C23" s="179"/>
      <c r="D23" s="158"/>
      <c r="E23" s="85"/>
      <c r="F23" s="135"/>
      <c r="G23" s="98"/>
      <c r="H23" s="85"/>
      <c r="I23" s="135"/>
      <c r="J23" s="98"/>
      <c r="K23" s="98"/>
      <c r="L23" s="186"/>
      <c r="N23" s="831" t="s">
        <v>341</v>
      </c>
      <c r="O23" s="820">
        <v>0</v>
      </c>
      <c r="P23" s="820"/>
      <c r="Q23" s="820"/>
      <c r="R23" s="820"/>
      <c r="S23" s="821"/>
    </row>
    <row r="24" spans="1:19" x14ac:dyDescent="0.2">
      <c r="A24" s="1032" t="s">
        <v>24</v>
      </c>
      <c r="B24" s="4" t="s">
        <v>100</v>
      </c>
      <c r="C24" s="178"/>
      <c r="D24" s="234"/>
      <c r="E24" s="12"/>
      <c r="F24" s="180"/>
      <c r="G24" s="16"/>
      <c r="H24" s="257"/>
      <c r="I24" s="223"/>
      <c r="J24" s="15"/>
      <c r="K24" s="15"/>
      <c r="L24" s="224"/>
      <c r="N24" s="832" t="s">
        <v>49</v>
      </c>
      <c r="O24" s="822">
        <f>C41/5</f>
        <v>0</v>
      </c>
      <c r="P24" s="823">
        <v>0</v>
      </c>
      <c r="Q24" s="823"/>
      <c r="R24" s="823"/>
      <c r="S24" s="824"/>
    </row>
    <row r="25" spans="1:19" x14ac:dyDescent="0.2">
      <c r="A25" s="1034"/>
      <c r="B25" s="7" t="s">
        <v>27</v>
      </c>
      <c r="C25" s="178" t="s">
        <v>34</v>
      </c>
      <c r="D25" s="234" t="s">
        <v>106</v>
      </c>
      <c r="E25" s="91" t="s">
        <v>106</v>
      </c>
      <c r="F25" s="234" t="s">
        <v>106</v>
      </c>
      <c r="G25" s="101" t="s">
        <v>106</v>
      </c>
      <c r="H25" s="147" t="s">
        <v>106</v>
      </c>
      <c r="I25" s="151" t="s">
        <v>106</v>
      </c>
      <c r="J25" s="101" t="s">
        <v>106</v>
      </c>
      <c r="K25" s="101" t="s">
        <v>106</v>
      </c>
      <c r="L25" s="167" t="s">
        <v>106</v>
      </c>
      <c r="M25" s="3"/>
      <c r="N25" s="833" t="s">
        <v>50</v>
      </c>
      <c r="O25" s="823">
        <f>D41/5</f>
        <v>0.4</v>
      </c>
      <c r="P25" s="823">
        <f>E41/5</f>
        <v>0.4</v>
      </c>
      <c r="Q25" s="823">
        <v>0</v>
      </c>
      <c r="R25" s="823"/>
      <c r="S25" s="824"/>
    </row>
    <row r="26" spans="1:19" ht="17" customHeight="1" thickBot="1" x14ac:dyDescent="0.25">
      <c r="A26" s="1034"/>
      <c r="B26" s="794" t="s">
        <v>101</v>
      </c>
      <c r="C26" s="178"/>
      <c r="D26" s="164"/>
      <c r="E26" s="165"/>
      <c r="F26" s="154"/>
      <c r="G26" s="14"/>
      <c r="H26" s="165"/>
      <c r="I26" s="154"/>
      <c r="J26" s="14"/>
      <c r="K26" s="703"/>
      <c r="L26" s="371"/>
      <c r="N26" s="833" t="s">
        <v>51</v>
      </c>
      <c r="O26" s="823">
        <f>F41/5</f>
        <v>0.4</v>
      </c>
      <c r="P26" s="823">
        <f t="shared" ref="P26:Q26" si="0">G41/5</f>
        <v>0.4</v>
      </c>
      <c r="Q26" s="823">
        <f t="shared" si="0"/>
        <v>0.2</v>
      </c>
      <c r="R26" s="825">
        <v>0</v>
      </c>
      <c r="S26" s="826"/>
    </row>
    <row r="27" spans="1:19" ht="17" thickBot="1" x14ac:dyDescent="0.25">
      <c r="A27" s="1034"/>
      <c r="B27" s="795" t="s">
        <v>12</v>
      </c>
      <c r="C27" s="219" t="s">
        <v>34</v>
      </c>
      <c r="D27" s="161" t="s">
        <v>32</v>
      </c>
      <c r="E27" s="72" t="s">
        <v>32</v>
      </c>
      <c r="F27" s="161" t="s">
        <v>32</v>
      </c>
      <c r="G27" s="70" t="s">
        <v>32</v>
      </c>
      <c r="H27" s="89" t="s">
        <v>34</v>
      </c>
      <c r="I27" s="72" t="s">
        <v>33</v>
      </c>
      <c r="J27" s="70" t="s">
        <v>33</v>
      </c>
      <c r="K27" s="70" t="s">
        <v>33</v>
      </c>
      <c r="L27" s="148" t="s">
        <v>33</v>
      </c>
      <c r="N27" s="834" t="s">
        <v>52</v>
      </c>
      <c r="O27" s="827">
        <f>I41/5</f>
        <v>0.4</v>
      </c>
      <c r="P27" s="827">
        <f t="shared" ref="P27:R27" si="1">J41/5</f>
        <v>0.4</v>
      </c>
      <c r="Q27" s="827">
        <f t="shared" si="1"/>
        <v>0.4</v>
      </c>
      <c r="R27" s="827">
        <f t="shared" si="1"/>
        <v>0.4</v>
      </c>
      <c r="S27" s="828">
        <v>0</v>
      </c>
    </row>
    <row r="28" spans="1:19" ht="17" thickBot="1" x14ac:dyDescent="0.25">
      <c r="A28" s="1034"/>
      <c r="B28" s="800" t="s">
        <v>25</v>
      </c>
      <c r="C28" s="754"/>
      <c r="D28" s="776"/>
      <c r="E28" s="91"/>
      <c r="F28" s="234"/>
      <c r="G28" s="101"/>
      <c r="H28" s="147"/>
      <c r="I28" s="151"/>
      <c r="J28" s="100"/>
      <c r="K28" s="100"/>
      <c r="L28" s="167"/>
    </row>
    <row r="29" spans="1:19" ht="17" thickBot="1" x14ac:dyDescent="0.25">
      <c r="A29" s="1032" t="s">
        <v>14</v>
      </c>
      <c r="B29" s="797" t="s">
        <v>14</v>
      </c>
      <c r="C29" s="1042" t="s">
        <v>34</v>
      </c>
      <c r="D29" s="1062" t="s">
        <v>34</v>
      </c>
      <c r="E29" s="1064"/>
      <c r="F29" s="1062" t="s">
        <v>34</v>
      </c>
      <c r="G29" s="1063"/>
      <c r="H29" s="1064"/>
      <c r="I29" s="1062" t="s">
        <v>34</v>
      </c>
      <c r="J29" s="1063"/>
      <c r="K29" s="1063"/>
      <c r="L29" s="1064"/>
      <c r="N29" s="831" t="s">
        <v>334</v>
      </c>
      <c r="O29" s="816" t="s">
        <v>341</v>
      </c>
      <c r="P29" s="816" t="s">
        <v>49</v>
      </c>
      <c r="Q29" s="816" t="s">
        <v>50</v>
      </c>
      <c r="R29" s="805" t="s">
        <v>51</v>
      </c>
      <c r="S29" s="810" t="s">
        <v>52</v>
      </c>
    </row>
    <row r="30" spans="1:19" ht="17" thickBot="1" x14ac:dyDescent="0.25">
      <c r="A30" s="1033"/>
      <c r="B30" s="798" t="s">
        <v>15</v>
      </c>
      <c r="C30" s="1048"/>
      <c r="D30" s="1017"/>
      <c r="E30" s="1018"/>
      <c r="F30" s="1017"/>
      <c r="G30" s="1019"/>
      <c r="H30" s="1018"/>
      <c r="I30" s="1017"/>
      <c r="J30" s="1019"/>
      <c r="K30" s="1019"/>
      <c r="L30" s="1018"/>
      <c r="N30" s="831" t="s">
        <v>341</v>
      </c>
      <c r="O30" s="820">
        <v>0</v>
      </c>
      <c r="P30" s="820"/>
      <c r="Q30" s="820"/>
      <c r="R30" s="820"/>
      <c r="S30" s="821"/>
    </row>
    <row r="31" spans="1:19" x14ac:dyDescent="0.2">
      <c r="A31" s="1029" t="s">
        <v>8</v>
      </c>
      <c r="B31" s="731" t="s">
        <v>9</v>
      </c>
      <c r="C31" s="754" t="s">
        <v>34</v>
      </c>
      <c r="D31" s="82" t="s">
        <v>33</v>
      </c>
      <c r="E31" s="80" t="s">
        <v>33</v>
      </c>
      <c r="F31" s="118" t="s">
        <v>34</v>
      </c>
      <c r="G31" s="97" t="s">
        <v>34</v>
      </c>
      <c r="H31" s="141" t="s">
        <v>33</v>
      </c>
      <c r="I31" s="134" t="s">
        <v>33</v>
      </c>
      <c r="J31" s="97" t="s">
        <v>33</v>
      </c>
      <c r="K31" s="97" t="s">
        <v>33</v>
      </c>
      <c r="L31" s="174" t="s">
        <v>33</v>
      </c>
      <c r="N31" s="832" t="s">
        <v>49</v>
      </c>
      <c r="O31" s="823">
        <f>C42/2</f>
        <v>0</v>
      </c>
      <c r="P31" s="823">
        <v>0</v>
      </c>
      <c r="Q31" s="823"/>
      <c r="R31" s="823"/>
      <c r="S31" s="824"/>
    </row>
    <row r="32" spans="1:19" x14ac:dyDescent="0.2">
      <c r="A32" s="1030"/>
      <c r="B32" s="731" t="s">
        <v>19</v>
      </c>
      <c r="C32" s="178" t="s">
        <v>33</v>
      </c>
      <c r="D32" s="82" t="s">
        <v>356</v>
      </c>
      <c r="E32" s="80" t="s">
        <v>356</v>
      </c>
      <c r="F32" s="118" t="s">
        <v>34</v>
      </c>
      <c r="G32" s="97" t="s">
        <v>34</v>
      </c>
      <c r="H32" s="141" t="s">
        <v>33</v>
      </c>
      <c r="I32" s="134"/>
      <c r="J32" s="97"/>
      <c r="K32" s="97"/>
      <c r="L32" s="214"/>
      <c r="M32" s="3"/>
      <c r="N32" s="833" t="s">
        <v>50</v>
      </c>
      <c r="O32" s="823">
        <f>D42/2</f>
        <v>0</v>
      </c>
      <c r="P32" s="823">
        <f>E42/2</f>
        <v>0</v>
      </c>
      <c r="Q32" s="823">
        <v>0</v>
      </c>
      <c r="R32" s="823"/>
      <c r="S32" s="824"/>
    </row>
    <row r="33" spans="1:19" x14ac:dyDescent="0.2">
      <c r="A33" s="1030"/>
      <c r="B33" s="47" t="s">
        <v>20</v>
      </c>
      <c r="C33" s="178" t="s">
        <v>34</v>
      </c>
      <c r="D33" s="82" t="s">
        <v>106</v>
      </c>
      <c r="E33" s="80" t="s">
        <v>106</v>
      </c>
      <c r="F33" s="118" t="s">
        <v>106</v>
      </c>
      <c r="G33" s="97" t="s">
        <v>106</v>
      </c>
      <c r="H33" s="141" t="s">
        <v>34</v>
      </c>
      <c r="I33" s="134" t="s">
        <v>106</v>
      </c>
      <c r="J33" s="97" t="s">
        <v>106</v>
      </c>
      <c r="K33" s="97" t="s">
        <v>106</v>
      </c>
      <c r="L33" s="174" t="s">
        <v>106</v>
      </c>
      <c r="N33" s="833" t="s">
        <v>51</v>
      </c>
      <c r="O33" s="823">
        <f>F42/2</f>
        <v>0</v>
      </c>
      <c r="P33" s="823">
        <f t="shared" ref="P33:Q33" si="2">G42/2</f>
        <v>0</v>
      </c>
      <c r="Q33" s="823">
        <f t="shared" si="2"/>
        <v>0</v>
      </c>
      <c r="R33" s="825">
        <v>0</v>
      </c>
      <c r="S33" s="826"/>
    </row>
    <row r="34" spans="1:19" ht="17" thickBot="1" x14ac:dyDescent="0.25">
      <c r="A34" s="1030"/>
      <c r="B34" s="7" t="s">
        <v>21</v>
      </c>
      <c r="C34" s="178"/>
      <c r="D34" s="82"/>
      <c r="E34" s="80"/>
      <c r="F34" s="118"/>
      <c r="G34" s="97"/>
      <c r="H34" s="141"/>
      <c r="I34" s="134"/>
      <c r="J34" s="97"/>
      <c r="K34" s="97"/>
      <c r="L34" s="174"/>
      <c r="N34" s="834" t="s">
        <v>52</v>
      </c>
      <c r="O34" s="827">
        <f>I42/2</f>
        <v>0</v>
      </c>
      <c r="P34" s="827">
        <f t="shared" ref="P34:R34" si="3">J42/2</f>
        <v>0</v>
      </c>
      <c r="Q34" s="827">
        <f t="shared" si="3"/>
        <v>0</v>
      </c>
      <c r="R34" s="827">
        <f t="shared" si="3"/>
        <v>0</v>
      </c>
      <c r="S34" s="828">
        <v>0</v>
      </c>
    </row>
    <row r="35" spans="1:19" ht="17" thickBot="1" x14ac:dyDescent="0.25">
      <c r="A35" s="1031"/>
      <c r="B35" s="8" t="s">
        <v>13</v>
      </c>
      <c r="C35" s="754"/>
      <c r="D35" s="783"/>
      <c r="E35" s="757"/>
      <c r="F35" s="118"/>
      <c r="G35" s="97"/>
      <c r="H35" s="141"/>
      <c r="I35" s="134"/>
      <c r="J35" s="97"/>
      <c r="K35" s="97"/>
      <c r="L35" s="174"/>
    </row>
    <row r="36" spans="1:19" ht="21" thickTop="1" thickBot="1" x14ac:dyDescent="0.25">
      <c r="A36" s="799"/>
      <c r="C36" s="782" t="s">
        <v>49</v>
      </c>
      <c r="D36" s="1009" t="s">
        <v>50</v>
      </c>
      <c r="E36" s="1011"/>
      <c r="F36" s="1009" t="s">
        <v>51</v>
      </c>
      <c r="G36" s="1011"/>
      <c r="H36" s="1010"/>
      <c r="I36" s="1009" t="s">
        <v>52</v>
      </c>
      <c r="J36" s="1011"/>
      <c r="K36" s="1011"/>
      <c r="L36" s="1010"/>
      <c r="N36" s="830" t="s">
        <v>338</v>
      </c>
      <c r="O36" s="816" t="s">
        <v>341</v>
      </c>
      <c r="P36" s="816" t="s">
        <v>49</v>
      </c>
      <c r="Q36" s="816" t="s">
        <v>50</v>
      </c>
      <c r="R36" s="805" t="s">
        <v>51</v>
      </c>
      <c r="S36" s="810" t="s">
        <v>52</v>
      </c>
    </row>
    <row r="37" spans="1:19" x14ac:dyDescent="0.2">
      <c r="N37" s="831" t="s">
        <v>341</v>
      </c>
      <c r="O37" s="820">
        <v>0</v>
      </c>
      <c r="P37" s="820"/>
      <c r="Q37" s="820"/>
      <c r="R37" s="820"/>
      <c r="S37" s="821"/>
    </row>
    <row r="38" spans="1:19" x14ac:dyDescent="0.2">
      <c r="B38" s="804" t="s">
        <v>215</v>
      </c>
      <c r="C38" s="815">
        <v>3</v>
      </c>
      <c r="D38" s="815">
        <v>12</v>
      </c>
      <c r="E38" s="815">
        <v>12</v>
      </c>
      <c r="F38" s="815">
        <v>10</v>
      </c>
      <c r="G38" s="815">
        <v>10</v>
      </c>
      <c r="H38" s="815">
        <v>5</v>
      </c>
      <c r="I38" s="815">
        <v>18</v>
      </c>
      <c r="J38" s="815">
        <v>18</v>
      </c>
      <c r="K38" s="815">
        <v>15</v>
      </c>
      <c r="L38" s="815">
        <v>15</v>
      </c>
      <c r="N38" s="832" t="s">
        <v>49</v>
      </c>
      <c r="O38" s="822">
        <f>C43/5</f>
        <v>0.2</v>
      </c>
      <c r="P38" s="823">
        <v>0</v>
      </c>
      <c r="Q38" s="823"/>
      <c r="R38" s="823"/>
      <c r="S38" s="824"/>
    </row>
    <row r="39" spans="1:19" x14ac:dyDescent="0.2">
      <c r="B39" s="804" t="s">
        <v>357</v>
      </c>
      <c r="C39" s="815">
        <v>0</v>
      </c>
      <c r="D39" s="815">
        <v>4</v>
      </c>
      <c r="E39" s="815">
        <v>4</v>
      </c>
      <c r="F39" s="815">
        <v>4</v>
      </c>
      <c r="G39" s="815">
        <v>4</v>
      </c>
      <c r="H39" s="815">
        <v>0</v>
      </c>
      <c r="I39" s="815">
        <v>5</v>
      </c>
      <c r="J39" s="815">
        <v>5</v>
      </c>
      <c r="K39" s="815">
        <v>2</v>
      </c>
      <c r="L39" s="815">
        <v>2</v>
      </c>
      <c r="N39" s="833" t="s">
        <v>50</v>
      </c>
      <c r="O39" s="823">
        <f>D43/5</f>
        <v>0.6</v>
      </c>
      <c r="P39" s="823">
        <f>E43/5</f>
        <v>0.6</v>
      </c>
      <c r="Q39" s="823">
        <v>0</v>
      </c>
      <c r="R39" s="823"/>
      <c r="S39" s="824"/>
    </row>
    <row r="40" spans="1:19" x14ac:dyDescent="0.2">
      <c r="B40" s="804" t="s">
        <v>5</v>
      </c>
      <c r="C40" s="815">
        <v>2</v>
      </c>
      <c r="D40" s="815">
        <v>3</v>
      </c>
      <c r="E40" s="815">
        <v>3</v>
      </c>
      <c r="F40" s="815">
        <v>3</v>
      </c>
      <c r="G40" s="815">
        <v>3</v>
      </c>
      <c r="H40" s="815">
        <v>2</v>
      </c>
      <c r="I40" s="815">
        <v>9</v>
      </c>
      <c r="J40" s="815">
        <v>9</v>
      </c>
      <c r="K40" s="815">
        <v>9</v>
      </c>
      <c r="L40" s="815">
        <v>9</v>
      </c>
      <c r="N40" s="833" t="s">
        <v>51</v>
      </c>
      <c r="O40" s="822">
        <f>F43/5</f>
        <v>0.2</v>
      </c>
      <c r="P40" s="822">
        <f t="shared" ref="P40:Q40" si="4">G43/5</f>
        <v>0.2</v>
      </c>
      <c r="Q40" s="823">
        <f t="shared" si="4"/>
        <v>0.4</v>
      </c>
      <c r="R40" s="825">
        <v>0</v>
      </c>
      <c r="S40" s="826"/>
    </row>
    <row r="41" spans="1:19" ht="17" thickBot="1" x14ac:dyDescent="0.25">
      <c r="B41" s="804" t="s">
        <v>24</v>
      </c>
      <c r="C41" s="808">
        <v>0</v>
      </c>
      <c r="D41" s="808">
        <v>2</v>
      </c>
      <c r="E41" s="808">
        <v>2</v>
      </c>
      <c r="F41" s="808">
        <v>2</v>
      </c>
      <c r="G41" s="808">
        <v>2</v>
      </c>
      <c r="H41" s="808">
        <v>1</v>
      </c>
      <c r="I41" s="808">
        <v>2</v>
      </c>
      <c r="J41" s="808">
        <v>2</v>
      </c>
      <c r="K41" s="808">
        <v>2</v>
      </c>
      <c r="L41" s="808">
        <v>2</v>
      </c>
      <c r="N41" s="834" t="s">
        <v>52</v>
      </c>
      <c r="O41" s="827">
        <f>I43/5</f>
        <v>0.4</v>
      </c>
      <c r="P41" s="827">
        <f t="shared" ref="P41:R41" si="5">J43/5</f>
        <v>0.4</v>
      </c>
      <c r="Q41" s="827">
        <f t="shared" si="5"/>
        <v>0.4</v>
      </c>
      <c r="R41" s="827">
        <f t="shared" si="5"/>
        <v>0.4</v>
      </c>
      <c r="S41" s="828">
        <v>0</v>
      </c>
    </row>
    <row r="42" spans="1:19" ht="17" thickBot="1" x14ac:dyDescent="0.25">
      <c r="B42" s="804" t="s">
        <v>14</v>
      </c>
      <c r="C42" s="815">
        <v>0</v>
      </c>
      <c r="D42" s="815">
        <v>0</v>
      </c>
      <c r="E42" s="815">
        <v>0</v>
      </c>
      <c r="F42" s="815">
        <v>0</v>
      </c>
      <c r="G42" s="815">
        <v>0</v>
      </c>
      <c r="H42" s="815">
        <v>0</v>
      </c>
      <c r="I42" s="815">
        <v>0</v>
      </c>
      <c r="J42" s="815">
        <v>0</v>
      </c>
      <c r="K42" s="815">
        <v>0</v>
      </c>
      <c r="L42" s="815">
        <v>0</v>
      </c>
      <c r="N42" s="24"/>
    </row>
    <row r="43" spans="1:19" ht="17" thickBot="1" x14ac:dyDescent="0.25">
      <c r="B43" s="804" t="s">
        <v>8</v>
      </c>
      <c r="C43" s="815">
        <v>1</v>
      </c>
      <c r="D43" s="815">
        <v>3</v>
      </c>
      <c r="E43" s="815">
        <v>3</v>
      </c>
      <c r="F43" s="815">
        <v>1</v>
      </c>
      <c r="G43" s="815">
        <v>1</v>
      </c>
      <c r="H43" s="815">
        <v>2</v>
      </c>
      <c r="I43" s="815">
        <v>2</v>
      </c>
      <c r="J43" s="815">
        <v>2</v>
      </c>
      <c r="K43" s="815">
        <v>2</v>
      </c>
      <c r="L43" s="815">
        <v>2</v>
      </c>
      <c r="N43" s="835" t="s">
        <v>342</v>
      </c>
      <c r="O43" s="844" t="s">
        <v>341</v>
      </c>
      <c r="P43" s="844" t="s">
        <v>49</v>
      </c>
      <c r="Q43" s="844" t="s">
        <v>50</v>
      </c>
      <c r="R43" s="844" t="s">
        <v>51</v>
      </c>
      <c r="S43" s="813" t="s">
        <v>52</v>
      </c>
    </row>
    <row r="44" spans="1:19" x14ac:dyDescent="0.2">
      <c r="B44" s="961" t="s">
        <v>451</v>
      </c>
      <c r="C44" s="37">
        <v>0</v>
      </c>
      <c r="D44" s="37">
        <v>0</v>
      </c>
      <c r="E44" s="37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N44" s="835" t="s">
        <v>341</v>
      </c>
      <c r="O44" s="820">
        <v>0</v>
      </c>
      <c r="P44" s="820"/>
      <c r="Q44" s="820"/>
      <c r="R44" s="820"/>
      <c r="S44" s="821"/>
    </row>
    <row r="45" spans="1:19" x14ac:dyDescent="0.2">
      <c r="N45" s="845" t="s">
        <v>49</v>
      </c>
      <c r="O45" s="823">
        <f>C44/4</f>
        <v>0</v>
      </c>
      <c r="P45" s="823">
        <v>0</v>
      </c>
      <c r="Q45" s="823"/>
      <c r="R45" s="823"/>
      <c r="S45" s="824"/>
    </row>
    <row r="46" spans="1:19" x14ac:dyDescent="0.2">
      <c r="N46" s="846" t="s">
        <v>50</v>
      </c>
      <c r="O46" s="823">
        <f>D44/4</f>
        <v>0</v>
      </c>
      <c r="P46" s="823">
        <f>E44/4</f>
        <v>0</v>
      </c>
      <c r="Q46" s="823">
        <v>0</v>
      </c>
      <c r="R46" s="823"/>
      <c r="S46" s="824"/>
    </row>
    <row r="47" spans="1:19" x14ac:dyDescent="0.2">
      <c r="N47" s="846" t="s">
        <v>51</v>
      </c>
      <c r="O47" s="823">
        <f>F44/4</f>
        <v>0</v>
      </c>
      <c r="P47" s="823">
        <f>G44/4</f>
        <v>0</v>
      </c>
      <c r="Q47" s="823">
        <f>H44/4</f>
        <v>0</v>
      </c>
      <c r="R47" s="823">
        <v>0</v>
      </c>
      <c r="S47" s="824"/>
    </row>
    <row r="48" spans="1:19" ht="17" thickBot="1" x14ac:dyDescent="0.25">
      <c r="N48" s="847" t="s">
        <v>52</v>
      </c>
      <c r="O48" s="827">
        <f>I44/4</f>
        <v>0</v>
      </c>
      <c r="P48" s="827">
        <f>J44/4</f>
        <v>0</v>
      </c>
      <c r="Q48" s="827">
        <f>K44/4</f>
        <v>0</v>
      </c>
      <c r="R48" s="827">
        <f>L44/4</f>
        <v>0</v>
      </c>
      <c r="S48" s="842">
        <v>0</v>
      </c>
    </row>
    <row r="49" spans="14:14" x14ac:dyDescent="0.2">
      <c r="N49" s="24"/>
    </row>
    <row r="50" spans="14:14" x14ac:dyDescent="0.2">
      <c r="N50" s="24"/>
    </row>
    <row r="51" spans="14:14" x14ac:dyDescent="0.2">
      <c r="N51" s="24"/>
    </row>
    <row r="52" spans="14:14" x14ac:dyDescent="0.2">
      <c r="N52" s="24"/>
    </row>
    <row r="53" spans="14:14" x14ac:dyDescent="0.2">
      <c r="N53" s="24"/>
    </row>
    <row r="54" spans="14:14" x14ac:dyDescent="0.2">
      <c r="N54" s="24"/>
    </row>
    <row r="55" spans="14:14" x14ac:dyDescent="0.2">
      <c r="N55" s="24"/>
    </row>
    <row r="56" spans="14:14" x14ac:dyDescent="0.2">
      <c r="N56" s="24"/>
    </row>
    <row r="57" spans="14:14" x14ac:dyDescent="0.2">
      <c r="N57" s="24"/>
    </row>
    <row r="58" spans="14:14" x14ac:dyDescent="0.2">
      <c r="N58" s="24"/>
    </row>
    <row r="59" spans="14:14" x14ac:dyDescent="0.2">
      <c r="N59" s="24"/>
    </row>
    <row r="60" spans="14:14" x14ac:dyDescent="0.2">
      <c r="N60" s="24"/>
    </row>
    <row r="61" spans="14:14" x14ac:dyDescent="0.2">
      <c r="N61" s="24"/>
    </row>
    <row r="62" spans="14:14" x14ac:dyDescent="0.2">
      <c r="N62" s="24"/>
    </row>
    <row r="63" spans="14:14" x14ac:dyDescent="0.2">
      <c r="N63" s="24"/>
    </row>
    <row r="64" spans="14:14" x14ac:dyDescent="0.2">
      <c r="N64" s="24"/>
    </row>
    <row r="65" spans="14:14" x14ac:dyDescent="0.2">
      <c r="N65" s="24"/>
    </row>
    <row r="66" spans="14:14" x14ac:dyDescent="0.2">
      <c r="N66" s="24"/>
    </row>
    <row r="67" spans="14:14" x14ac:dyDescent="0.2">
      <c r="N67" s="24"/>
    </row>
    <row r="68" spans="14:14" x14ac:dyDescent="0.2">
      <c r="N68" s="24"/>
    </row>
    <row r="69" spans="14:14" x14ac:dyDescent="0.2">
      <c r="N69" s="24"/>
    </row>
    <row r="70" spans="14:14" x14ac:dyDescent="0.2">
      <c r="N70" s="24"/>
    </row>
    <row r="71" spans="14:14" x14ac:dyDescent="0.2">
      <c r="N71" s="24"/>
    </row>
    <row r="72" spans="14:14" x14ac:dyDescent="0.2">
      <c r="N72" s="24"/>
    </row>
    <row r="73" spans="14:14" x14ac:dyDescent="0.2">
      <c r="N73" s="24"/>
    </row>
    <row r="74" spans="14:14" x14ac:dyDescent="0.2">
      <c r="N74" s="24"/>
    </row>
  </sheetData>
  <mergeCells count="29">
    <mergeCell ref="C29:C30"/>
    <mergeCell ref="D29:E30"/>
    <mergeCell ref="F29:H30"/>
    <mergeCell ref="I29:L30"/>
    <mergeCell ref="I21:L21"/>
    <mergeCell ref="D21:E21"/>
    <mergeCell ref="F21:H21"/>
    <mergeCell ref="D1:E1"/>
    <mergeCell ref="F1:H1"/>
    <mergeCell ref="I1:L1"/>
    <mergeCell ref="C3:C4"/>
    <mergeCell ref="D3:E3"/>
    <mergeCell ref="F3:H3"/>
    <mergeCell ref="C7:C9"/>
    <mergeCell ref="K15:K16"/>
    <mergeCell ref="L15:L16"/>
    <mergeCell ref="C10:C17"/>
    <mergeCell ref="D10:E17"/>
    <mergeCell ref="F10:H17"/>
    <mergeCell ref="D36:E36"/>
    <mergeCell ref="F36:H36"/>
    <mergeCell ref="I36:L36"/>
    <mergeCell ref="I15:I16"/>
    <mergeCell ref="J15:J16"/>
    <mergeCell ref="A3:A9"/>
    <mergeCell ref="A10:A23"/>
    <mergeCell ref="A24:A28"/>
    <mergeCell ref="A29:A30"/>
    <mergeCell ref="A31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47</vt:i4>
      </vt:variant>
    </vt:vector>
  </HeadingPairs>
  <TitlesOfParts>
    <vt:vector size="47" baseType="lpstr">
      <vt:lpstr>27</vt:lpstr>
      <vt:lpstr>30</vt:lpstr>
      <vt:lpstr>41</vt:lpstr>
      <vt:lpstr>64</vt:lpstr>
      <vt:lpstr>67</vt:lpstr>
      <vt:lpstr>124</vt:lpstr>
      <vt:lpstr>127</vt:lpstr>
      <vt:lpstr>140</vt:lpstr>
      <vt:lpstr>141</vt:lpstr>
      <vt:lpstr>198</vt:lpstr>
      <vt:lpstr>209</vt:lpstr>
      <vt:lpstr>213</vt:lpstr>
      <vt:lpstr>220</vt:lpstr>
      <vt:lpstr>239</vt:lpstr>
      <vt:lpstr>244</vt:lpstr>
      <vt:lpstr>248</vt:lpstr>
      <vt:lpstr>262</vt:lpstr>
      <vt:lpstr>266</vt:lpstr>
      <vt:lpstr>289</vt:lpstr>
      <vt:lpstr>312_Join</vt:lpstr>
      <vt:lpstr>330</vt:lpstr>
      <vt:lpstr>492</vt:lpstr>
      <vt:lpstr>496</vt:lpstr>
      <vt:lpstr>504</vt:lpstr>
      <vt:lpstr>539</vt:lpstr>
      <vt:lpstr>545</vt:lpstr>
      <vt:lpstr>575</vt:lpstr>
      <vt:lpstr>583</vt:lpstr>
      <vt:lpstr>603</vt:lpstr>
      <vt:lpstr>614</vt:lpstr>
      <vt:lpstr>615</vt:lpstr>
      <vt:lpstr>618</vt:lpstr>
      <vt:lpstr>647</vt:lpstr>
      <vt:lpstr>715</vt:lpstr>
      <vt:lpstr>717</vt:lpstr>
      <vt:lpstr>728</vt:lpstr>
      <vt:lpstr>730</vt:lpstr>
      <vt:lpstr>928</vt:lpstr>
      <vt:lpstr>1195</vt:lpstr>
      <vt:lpstr>1</vt:lpstr>
      <vt:lpstr>2</vt:lpstr>
      <vt:lpstr>3</vt:lpstr>
      <vt:lpstr>4</vt:lpstr>
      <vt:lpstr>6</vt:lpstr>
      <vt:lpstr>7</vt:lpstr>
      <vt:lpstr>8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cp:lastPrinted>2017-06-05T10:18:03Z</cp:lastPrinted>
  <dcterms:created xsi:type="dcterms:W3CDTF">2017-05-29T09:34:26Z</dcterms:created>
  <dcterms:modified xsi:type="dcterms:W3CDTF">2019-11-15T11:02:15Z</dcterms:modified>
</cp:coreProperties>
</file>