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 Drive/My Drive/14-RESEARCH/10--DNA_ETNP_EPR_BATS/"/>
    </mc:Choice>
  </mc:AlternateContent>
  <xr:revisionPtr revIDLastSave="0" documentId="13_ncr:1_{38F95431-FA13-D64B-A244-6C52F91513C7}" xr6:coauthVersionLast="47" xr6:coauthVersionMax="47" xr10:uidLastSave="{00000000-0000-0000-0000-000000000000}"/>
  <bookViews>
    <workbookView xWindow="840" yWindow="1140" windowWidth="24760" windowHeight="13480" tabRatio="500" activeTab="5" xr2:uid="{00000000-000D-0000-FFFF-FFFF00000000}"/>
  </bookViews>
  <sheets>
    <sheet name="AT4209005" sheetId="1" r:id="rId1"/>
    <sheet name="AT4209008" sheetId="2" r:id="rId2"/>
    <sheet name="Sheet1" sheetId="3" state="hidden" r:id="rId3"/>
    <sheet name="AT4209010" sheetId="4" r:id="rId4"/>
    <sheet name="AT4209012" sheetId="5" r:id="rId5"/>
    <sheet name="New_label" sheetId="10" r:id="rId6"/>
    <sheet name="oldPRINTEDLABEL" sheetId="6" r:id="rId7"/>
    <sheet name="oldLabel_backup" sheetId="7" r:id="rId8"/>
    <sheet name="Labels (originals)" sheetId="8" r:id="rId9"/>
    <sheet name="Lab Metadata" sheetId="9" r:id="rId10"/>
  </sheets>
  <definedNames>
    <definedName name="_xlnm._FilterDatabase" localSheetId="0" hidden="1">AT4209005!$A$11:$AX$11</definedName>
    <definedName name="_xlnm._FilterDatabase" localSheetId="1" hidden="1">AT4209008!$A$10:$AX$10</definedName>
    <definedName name="_xlnm._FilterDatabase" localSheetId="3" hidden="1">AT4209010!$A$10:$AY$10</definedName>
    <definedName name="_xlnm._FilterDatabase" localSheetId="4" hidden="1">AT4209012!$A$10:$AV$10</definedName>
    <definedName name="_xlnm._FilterDatabase" localSheetId="5" hidden="1">New_label!$A$1:$M$1</definedName>
    <definedName name="_xlnm._FilterDatabase" localSheetId="6" hidden="1">oldPRINTEDLABEL!$A$1:$L$1</definedName>
    <definedName name="Z_1F1EC15A_3F24_4BE7_884B_F056C71ADAEF_.wvu.FilterData" localSheetId="1">AT4209008!$S$11:$S$35</definedName>
    <definedName name="Z_1F1EC15A_3F24_4BE7_884B_F056C71ADAEF_.wvu.FilterData" localSheetId="4">AT4209012!$N$10:$N$27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Q12" i="4" l="1"/>
  <c r="AR12" i="4"/>
  <c r="AS12" i="4"/>
  <c r="AT12" i="4"/>
  <c r="AU12" i="4"/>
  <c r="AV12" i="4"/>
  <c r="AK12" i="4"/>
  <c r="AL12" i="4"/>
  <c r="AP12" i="4"/>
  <c r="T27" i="5" l="1"/>
  <c r="S27" i="5"/>
  <c r="T26" i="5"/>
  <c r="S26" i="5"/>
  <c r="T25" i="5"/>
  <c r="S25" i="5"/>
  <c r="T24" i="5"/>
  <c r="AI24" i="5" s="1"/>
  <c r="S24" i="5"/>
  <c r="Y24" i="5" s="1"/>
  <c r="T23" i="5"/>
  <c r="AI23" i="5" s="1"/>
  <c r="S23" i="5"/>
  <c r="Y23" i="5" s="1"/>
  <c r="T22" i="5"/>
  <c r="AI22" i="5" s="1"/>
  <c r="S22" i="5"/>
  <c r="Y22" i="5" s="1"/>
  <c r="Y21" i="5"/>
  <c r="T21" i="5"/>
  <c r="AI21" i="5" s="1"/>
  <c r="S21" i="5"/>
  <c r="T20" i="5"/>
  <c r="AI20" i="5" s="1"/>
  <c r="S20" i="5"/>
  <c r="Y20" i="5" s="1"/>
  <c r="T19" i="5"/>
  <c r="AI19" i="5" s="1"/>
  <c r="S19" i="5"/>
  <c r="Y19" i="5" s="1"/>
  <c r="T18" i="5"/>
  <c r="AI18" i="5" s="1"/>
  <c r="S18" i="5"/>
  <c r="Y18" i="5" s="1"/>
  <c r="AI17" i="5"/>
  <c r="Y17" i="5"/>
  <c r="S17" i="5"/>
  <c r="T16" i="5"/>
  <c r="AI16" i="5" s="1"/>
  <c r="S16" i="5"/>
  <c r="Y16" i="5" s="1"/>
  <c r="T15" i="5"/>
  <c r="AI15" i="5" s="1"/>
  <c r="S15" i="5"/>
  <c r="Y15" i="5" s="1"/>
  <c r="Y14" i="5"/>
  <c r="AB14" i="5" s="1"/>
  <c r="AC14" i="5" s="1"/>
  <c r="T14" i="5"/>
  <c r="AI14" i="5" s="1"/>
  <c r="S14" i="5"/>
  <c r="T13" i="5"/>
  <c r="AI13" i="5" s="1"/>
  <c r="S13" i="5"/>
  <c r="Y13" i="5" s="1"/>
  <c r="T12" i="5"/>
  <c r="AI12" i="5" s="1"/>
  <c r="S12" i="5"/>
  <c r="Y12" i="5" s="1"/>
  <c r="AL27" i="4"/>
  <c r="X27" i="4"/>
  <c r="W27" i="4"/>
  <c r="V27" i="4"/>
  <c r="T27" i="4"/>
  <c r="AJ27" i="4" s="1"/>
  <c r="S27" i="4"/>
  <c r="Z27" i="4" s="1"/>
  <c r="AL26" i="4"/>
  <c r="X26" i="4"/>
  <c r="W26" i="4"/>
  <c r="V26" i="4"/>
  <c r="T26" i="4"/>
  <c r="AJ26" i="4" s="1"/>
  <c r="S26" i="4"/>
  <c r="Z26" i="4" s="1"/>
  <c r="AL25" i="4"/>
  <c r="X25" i="4"/>
  <c r="W25" i="4"/>
  <c r="V25" i="4"/>
  <c r="T25" i="4"/>
  <c r="AJ25" i="4" s="1"/>
  <c r="S25" i="4"/>
  <c r="Z25" i="4" s="1"/>
  <c r="AL24" i="4"/>
  <c r="X24" i="4"/>
  <c r="W24" i="4"/>
  <c r="V24" i="4"/>
  <c r="T24" i="4"/>
  <c r="AJ24" i="4" s="1"/>
  <c r="S24" i="4"/>
  <c r="Z24" i="4" s="1"/>
  <c r="AL23" i="4"/>
  <c r="X23" i="4"/>
  <c r="W23" i="4"/>
  <c r="V23" i="4"/>
  <c r="T23" i="4"/>
  <c r="AJ23" i="4" s="1"/>
  <c r="S23" i="4"/>
  <c r="Z23" i="4" s="1"/>
  <c r="AL22" i="4"/>
  <c r="X22" i="4"/>
  <c r="W22" i="4"/>
  <c r="V22" i="4"/>
  <c r="T22" i="4"/>
  <c r="AJ22" i="4" s="1"/>
  <c r="S22" i="4"/>
  <c r="Z22" i="4" s="1"/>
  <c r="AL21" i="4"/>
  <c r="X21" i="4"/>
  <c r="W21" i="4"/>
  <c r="V21" i="4"/>
  <c r="T21" i="4"/>
  <c r="AJ21" i="4" s="1"/>
  <c r="S21" i="4"/>
  <c r="Z21" i="4" s="1"/>
  <c r="AL20" i="4"/>
  <c r="AJ20" i="4"/>
  <c r="Z20" i="4"/>
  <c r="X20" i="4"/>
  <c r="W20" i="4"/>
  <c r="S20" i="4"/>
  <c r="AL19" i="4"/>
  <c r="X19" i="4"/>
  <c r="W19" i="4"/>
  <c r="V19" i="4"/>
  <c r="T19" i="4"/>
  <c r="AJ19" i="4" s="1"/>
  <c r="S19" i="4"/>
  <c r="Z19" i="4" s="1"/>
  <c r="AL18" i="4"/>
  <c r="Z18" i="4"/>
  <c r="X18" i="4"/>
  <c r="W18" i="4"/>
  <c r="V18" i="4"/>
  <c r="T18" i="4"/>
  <c r="AJ18" i="4" s="1"/>
  <c r="S18" i="4"/>
  <c r="AL17" i="4"/>
  <c r="X17" i="4"/>
  <c r="W17" i="4"/>
  <c r="T17" i="4"/>
  <c r="AJ17" i="4" s="1"/>
  <c r="S17" i="4"/>
  <c r="Z17" i="4" s="1"/>
  <c r="AL16" i="4"/>
  <c r="X16" i="4"/>
  <c r="W16" i="4"/>
  <c r="V16" i="4"/>
  <c r="T16" i="4"/>
  <c r="AJ16" i="4" s="1"/>
  <c r="S16" i="4"/>
  <c r="Z16" i="4" s="1"/>
  <c r="X15" i="4"/>
  <c r="W15" i="4"/>
  <c r="T15" i="4"/>
  <c r="S15" i="4"/>
  <c r="AL14" i="4"/>
  <c r="Z14" i="4"/>
  <c r="X14" i="4"/>
  <c r="W14" i="4"/>
  <c r="V14" i="4"/>
  <c r="T14" i="4"/>
  <c r="AJ14" i="4" s="1"/>
  <c r="S14" i="4"/>
  <c r="AL13" i="4"/>
  <c r="X13" i="4"/>
  <c r="W13" i="4"/>
  <c r="V13" i="4"/>
  <c r="T13" i="4"/>
  <c r="AJ13" i="4" s="1"/>
  <c r="S13" i="4"/>
  <c r="Z13" i="4" s="1"/>
  <c r="AJ12" i="4"/>
  <c r="X12" i="4"/>
  <c r="W12" i="4"/>
  <c r="AM12" i="4" s="1"/>
  <c r="S12" i="4"/>
  <c r="T11" i="4"/>
  <c r="AJ11" i="4" s="1"/>
  <c r="S11" i="4"/>
  <c r="AI35" i="2"/>
  <c r="Y35" i="2"/>
  <c r="AB35" i="2" s="1"/>
  <c r="AC35" i="2" s="1"/>
  <c r="W35" i="2"/>
  <c r="S35" i="2"/>
  <c r="AI34" i="2"/>
  <c r="Y34" i="2"/>
  <c r="W34" i="2"/>
  <c r="S34" i="2"/>
  <c r="AI33" i="2"/>
  <c r="Y33" i="2"/>
  <c r="W33" i="2"/>
  <c r="S33" i="2"/>
  <c r="AI32" i="2"/>
  <c r="Y32" i="2"/>
  <c r="W32" i="2"/>
  <c r="S32" i="2"/>
  <c r="AI31" i="2"/>
  <c r="Y31" i="2"/>
  <c r="W31" i="2"/>
  <c r="S31" i="2"/>
  <c r="AI30" i="2"/>
  <c r="Y30" i="2"/>
  <c r="W30" i="2"/>
  <c r="S30" i="2"/>
  <c r="AI29" i="2"/>
  <c r="Y29" i="2"/>
  <c r="W29" i="2"/>
  <c r="S29" i="2"/>
  <c r="AI28" i="2"/>
  <c r="W28" i="2"/>
  <c r="S28" i="2"/>
  <c r="Y28" i="2" s="1"/>
  <c r="AI27" i="2"/>
  <c r="Y27" i="2"/>
  <c r="W27" i="2"/>
  <c r="S27" i="2"/>
  <c r="AI26" i="2"/>
  <c r="W26" i="2"/>
  <c r="S26" i="2"/>
  <c r="Y26" i="2" s="1"/>
  <c r="AI25" i="2"/>
  <c r="W25" i="2"/>
  <c r="S25" i="2"/>
  <c r="Y25" i="2" s="1"/>
  <c r="Y24" i="2"/>
  <c r="W24" i="2"/>
  <c r="T24" i="2"/>
  <c r="AI24" i="2" s="1"/>
  <c r="S24" i="2"/>
  <c r="W23" i="2"/>
  <c r="T23" i="2"/>
  <c r="AI23" i="2" s="1"/>
  <c r="S23" i="2"/>
  <c r="Y23" i="2" s="1"/>
  <c r="Y22" i="2"/>
  <c r="AB22" i="2" s="1"/>
  <c r="AC22" i="2" s="1"/>
  <c r="W22" i="2"/>
  <c r="T22" i="2"/>
  <c r="AI22" i="2" s="1"/>
  <c r="S22" i="2"/>
  <c r="W21" i="2"/>
  <c r="T21" i="2"/>
  <c r="AI21" i="2" s="1"/>
  <c r="S21" i="2"/>
  <c r="Y21" i="2" s="1"/>
  <c r="Y20" i="2"/>
  <c r="W20" i="2"/>
  <c r="T20" i="2"/>
  <c r="AI20" i="2" s="1"/>
  <c r="S20" i="2"/>
  <c r="W19" i="2"/>
  <c r="T19" i="2"/>
  <c r="AI19" i="2" s="1"/>
  <c r="S19" i="2"/>
  <c r="Y19" i="2" s="1"/>
  <c r="AJ18" i="2"/>
  <c r="W18" i="2"/>
  <c r="S18" i="2"/>
  <c r="Y18" i="2" s="1"/>
  <c r="AJ17" i="2"/>
  <c r="Y17" i="2"/>
  <c r="W17" i="2"/>
  <c r="S17" i="2"/>
  <c r="AJ16" i="2"/>
  <c r="Y16" i="2"/>
  <c r="W16" i="2"/>
  <c r="S16" i="2"/>
  <c r="AJ15" i="2"/>
  <c r="Y15" i="2"/>
  <c r="Z15" i="2" s="1"/>
  <c r="AA15" i="2" s="1"/>
  <c r="W15" i="2"/>
  <c r="V15" i="2"/>
  <c r="AJ14" i="2"/>
  <c r="Y14" i="2"/>
  <c r="W14" i="2"/>
  <c r="AJ13" i="2"/>
  <c r="W13" i="2"/>
  <c r="S13" i="2"/>
  <c r="AJ12" i="2"/>
  <c r="Y12" i="2"/>
  <c r="W12" i="2"/>
  <c r="T12" i="2"/>
  <c r="S12" i="2"/>
  <c r="Y11" i="2"/>
  <c r="Z11" i="2" s="1"/>
  <c r="AA11" i="2" s="1"/>
  <c r="AB11" i="2" s="1"/>
  <c r="AC11" i="2" s="1"/>
  <c r="AD11" i="2" s="1"/>
  <c r="AE11" i="2" s="1"/>
  <c r="AF11" i="2" s="1"/>
  <c r="AG11" i="2" s="1"/>
  <c r="AH11" i="2" s="1"/>
  <c r="AJ11" i="2" s="1"/>
  <c r="W11" i="2"/>
  <c r="S11" i="2"/>
  <c r="AL28" i="1"/>
  <c r="AA28" i="1"/>
  <c r="S28" i="1"/>
  <c r="R28" i="1"/>
  <c r="AA27" i="1"/>
  <c r="AD27" i="1" s="1"/>
  <c r="AE27" i="1" s="1"/>
  <c r="AG27" i="1" s="1"/>
  <c r="X27" i="1"/>
  <c r="V27" i="1"/>
  <c r="AL27" i="1" s="1"/>
  <c r="S27" i="1"/>
  <c r="R27" i="1"/>
  <c r="AA26" i="1"/>
  <c r="V26" i="1"/>
  <c r="AL26" i="1" s="1"/>
  <c r="S26" i="1"/>
  <c r="R26" i="1"/>
  <c r="AL25" i="1"/>
  <c r="AF25" i="1"/>
  <c r="AA25" i="1"/>
  <c r="AG25" i="1" s="1"/>
  <c r="X25" i="1"/>
  <c r="V25" i="1"/>
  <c r="S25" i="1"/>
  <c r="R25" i="1"/>
  <c r="AA24" i="1"/>
  <c r="X24" i="1"/>
  <c r="V24" i="1"/>
  <c r="AL24" i="1" s="1"/>
  <c r="S24" i="1"/>
  <c r="R24" i="1"/>
  <c r="AA23" i="1"/>
  <c r="AD23" i="1" s="1"/>
  <c r="AE23" i="1" s="1"/>
  <c r="X23" i="1"/>
  <c r="V23" i="1"/>
  <c r="AL23" i="1" s="1"/>
  <c r="S23" i="1"/>
  <c r="R23" i="1"/>
  <c r="AA22" i="1"/>
  <c r="X22" i="1"/>
  <c r="V22" i="1"/>
  <c r="AL22" i="1" s="1"/>
  <c r="S22" i="1"/>
  <c r="R22" i="1"/>
  <c r="AA21" i="1"/>
  <c r="AD21" i="1" s="1"/>
  <c r="AE21" i="1" s="1"/>
  <c r="AF21" i="1" s="1"/>
  <c r="X21" i="1"/>
  <c r="V21" i="1"/>
  <c r="AL21" i="1" s="1"/>
  <c r="S21" i="1"/>
  <c r="R21" i="1"/>
  <c r="AA20" i="1"/>
  <c r="X20" i="1"/>
  <c r="S20" i="1"/>
  <c r="AA19" i="1"/>
  <c r="X19" i="1"/>
  <c r="V19" i="1"/>
  <c r="S19" i="1"/>
  <c r="R19" i="1"/>
  <c r="AA18" i="1"/>
  <c r="X18" i="1"/>
  <c r="V18" i="1"/>
  <c r="S18" i="1"/>
  <c r="R18" i="1"/>
  <c r="AA17" i="1"/>
  <c r="X17" i="1"/>
  <c r="V17" i="1"/>
  <c r="S17" i="1"/>
  <c r="R17" i="1"/>
  <c r="AA16" i="1"/>
  <c r="X16" i="1"/>
  <c r="V16" i="1"/>
  <c r="S16" i="1"/>
  <c r="R16" i="1"/>
  <c r="AA15" i="1"/>
  <c r="X15" i="1"/>
  <c r="V15" i="1"/>
  <c r="S15" i="1"/>
  <c r="R15" i="1"/>
  <c r="AA14" i="1"/>
  <c r="X14" i="1"/>
  <c r="V14" i="1"/>
  <c r="S14" i="1"/>
  <c r="R14" i="1"/>
  <c r="AA13" i="1"/>
  <c r="X13" i="1"/>
  <c r="V13" i="1"/>
  <c r="S13" i="1"/>
  <c r="AA12" i="1"/>
  <c r="X12" i="1"/>
  <c r="V12" i="1"/>
  <c r="S12" i="1"/>
  <c r="AB12" i="5" l="1"/>
  <c r="AC12" i="5" s="1"/>
  <c r="AD12" i="5" s="1"/>
  <c r="AB16" i="5"/>
  <c r="AC16" i="5" s="1"/>
  <c r="AE16" i="5" s="1"/>
  <c r="AF16" i="5" s="1"/>
  <c r="AE14" i="5"/>
  <c r="AF14" i="5" s="1"/>
  <c r="AB17" i="5"/>
  <c r="AC17" i="5" s="1"/>
  <c r="AD17" i="5" s="1"/>
  <c r="AB21" i="5"/>
  <c r="AC21" i="5" s="1"/>
  <c r="AD21" i="5" s="1"/>
  <c r="AC13" i="4"/>
  <c r="AD13" i="4" s="1"/>
  <c r="AE13" i="4" s="1"/>
  <c r="AC24" i="4"/>
  <c r="AD24" i="4" s="1"/>
  <c r="AE24" i="4" s="1"/>
  <c r="AC17" i="4"/>
  <c r="AD17" i="4" s="1"/>
  <c r="AE17" i="4" s="1"/>
  <c r="AC22" i="4"/>
  <c r="AD22" i="4" s="1"/>
  <c r="AF22" i="4" s="1"/>
  <c r="AG22" i="4" s="1"/>
  <c r="AC23" i="4"/>
  <c r="AD23" i="4" s="1"/>
  <c r="AE23" i="4" s="1"/>
  <c r="AC20" i="4"/>
  <c r="AD20" i="4" s="1"/>
  <c r="AF20" i="4" s="1"/>
  <c r="AG20" i="4" s="1"/>
  <c r="AC18" i="4"/>
  <c r="AD18" i="4" s="1"/>
  <c r="AE18" i="4" s="1"/>
  <c r="AB25" i="2"/>
  <c r="AC25" i="2" s="1"/>
  <c r="AD25" i="2" s="1"/>
  <c r="AB23" i="2"/>
  <c r="AC23" i="2" s="1"/>
  <c r="AD23" i="2" s="1"/>
  <c r="AB21" i="2"/>
  <c r="AC21" i="2" s="1"/>
  <c r="AD21" i="2" s="1"/>
  <c r="AB30" i="2"/>
  <c r="AC30" i="2" s="1"/>
  <c r="AD30" i="2" s="1"/>
  <c r="AE30" i="2"/>
  <c r="AF30" i="2" s="1"/>
  <c r="AB24" i="2"/>
  <c r="AC24" i="2" s="1"/>
  <c r="AD24" i="2" s="1"/>
  <c r="AE22" i="2"/>
  <c r="AF22" i="2" s="1"/>
  <c r="AG22" i="2" s="1"/>
  <c r="AB19" i="2"/>
  <c r="AC19" i="2" s="1"/>
  <c r="AD19" i="2" s="1"/>
  <c r="AB32" i="2"/>
  <c r="AC32" i="2" s="1"/>
  <c r="AD32" i="2" s="1"/>
  <c r="AB29" i="2"/>
  <c r="AC29" i="2" s="1"/>
  <c r="AD29" i="2" s="1"/>
  <c r="AE29" i="2"/>
  <c r="AF29" i="2" s="1"/>
  <c r="AB20" i="2"/>
  <c r="AC20" i="2" s="1"/>
  <c r="AD20" i="2" s="1"/>
  <c r="AB27" i="2"/>
  <c r="AC27" i="2" s="1"/>
  <c r="AE27" i="2" s="1"/>
  <c r="AF27" i="2" s="1"/>
  <c r="AB31" i="2"/>
  <c r="AC31" i="2" s="1"/>
  <c r="AD31" i="2" s="1"/>
  <c r="AB33" i="2"/>
  <c r="AC33" i="2" s="1"/>
  <c r="AD33" i="2" s="1"/>
  <c r="AE33" i="2"/>
  <c r="AF33" i="2" s="1"/>
  <c r="AE35" i="2"/>
  <c r="AF35" i="2" s="1"/>
  <c r="AD22" i="1"/>
  <c r="AE22" i="1" s="1"/>
  <c r="AF22" i="1" s="1"/>
  <c r="AD25" i="1"/>
  <c r="AC27" i="4"/>
  <c r="AD27" i="4" s="1"/>
  <c r="AE27" i="4" s="1"/>
  <c r="AB15" i="5"/>
  <c r="AC15" i="5" s="1"/>
  <c r="AD15" i="5" s="1"/>
  <c r="AD14" i="5"/>
  <c r="AH27" i="1"/>
  <c r="AI27" i="1" s="1"/>
  <c r="AT27" i="1" s="1"/>
  <c r="AC25" i="4"/>
  <c r="AD25" i="4" s="1"/>
  <c r="AE25" i="4" s="1"/>
  <c r="AB13" i="5"/>
  <c r="AC13" i="5" s="1"/>
  <c r="AD13" i="5" s="1"/>
  <c r="AB24" i="5"/>
  <c r="AC24" i="5" s="1"/>
  <c r="AD24" i="5" s="1"/>
  <c r="AD16" i="5"/>
  <c r="AB28" i="2"/>
  <c r="AC28" i="2" s="1"/>
  <c r="AD28" i="2" s="1"/>
  <c r="AB23" i="5"/>
  <c r="AC23" i="5" s="1"/>
  <c r="AD23" i="5" s="1"/>
  <c r="AB18" i="5"/>
  <c r="AC18" i="5" s="1"/>
  <c r="AD18" i="5" s="1"/>
  <c r="AD35" i="2"/>
  <c r="AB22" i="5"/>
  <c r="AC22" i="5" s="1"/>
  <c r="AD22" i="5" s="1"/>
  <c r="AG23" i="1"/>
  <c r="AF23" i="1"/>
  <c r="AB20" i="5"/>
  <c r="AC20" i="5" s="1"/>
  <c r="AD20" i="5" s="1"/>
  <c r="AC16" i="4"/>
  <c r="AD16" i="4" s="1"/>
  <c r="AE16" i="4" s="1"/>
  <c r="AD27" i="2"/>
  <c r="AC21" i="4"/>
  <c r="AD21" i="4" s="1"/>
  <c r="AE21" i="4" s="1"/>
  <c r="AB19" i="5"/>
  <c r="AC19" i="5" s="1"/>
  <c r="AD19" i="5" s="1"/>
  <c r="AD28" i="1"/>
  <c r="AE28" i="1" s="1"/>
  <c r="AF28" i="1" s="1"/>
  <c r="AG21" i="1"/>
  <c r="AD22" i="2"/>
  <c r="AF27" i="1"/>
  <c r="AD24" i="1"/>
  <c r="AE24" i="1" s="1"/>
  <c r="AF24" i="1" s="1"/>
  <c r="AH25" i="1"/>
  <c r="AI25" i="1" s="1"/>
  <c r="AT25" i="1" s="1"/>
  <c r="AD26" i="1"/>
  <c r="AE26" i="1" s="1"/>
  <c r="AF26" i="1" s="1"/>
  <c r="AC26" i="4"/>
  <c r="AD26" i="4" s="1"/>
  <c r="AE26" i="4" s="1"/>
  <c r="AB26" i="2"/>
  <c r="AC26" i="2" s="1"/>
  <c r="AD26" i="2" s="1"/>
  <c r="AB34" i="2"/>
  <c r="AC34" i="2" s="1"/>
  <c r="AD34" i="2" s="1"/>
  <c r="AC14" i="4"/>
  <c r="AD14" i="4" s="1"/>
  <c r="AE14" i="4" s="1"/>
  <c r="AC19" i="4"/>
  <c r="AD19" i="4" s="1"/>
  <c r="AE19" i="4" s="1"/>
  <c r="AE18" i="5" l="1"/>
  <c r="AF18" i="5" s="1"/>
  <c r="AF14" i="4"/>
  <c r="AG14" i="4" s="1"/>
  <c r="AE25" i="2"/>
  <c r="AF25" i="2" s="1"/>
  <c r="AH22" i="2"/>
  <c r="AS22" i="2" s="1"/>
  <c r="AR22" i="2"/>
  <c r="AE28" i="2"/>
  <c r="AF28" i="2" s="1"/>
  <c r="AE24" i="5"/>
  <c r="AF24" i="5" s="1"/>
  <c r="AE13" i="5"/>
  <c r="AF13" i="5" s="1"/>
  <c r="AE23" i="5"/>
  <c r="AF23" i="5" s="1"/>
  <c r="AE20" i="5"/>
  <c r="AF20" i="5" s="1"/>
  <c r="AE15" i="5"/>
  <c r="AF15" i="5" s="1"/>
  <c r="AE22" i="5"/>
  <c r="AF22" i="5" s="1"/>
  <c r="AG22" i="5" s="1"/>
  <c r="AH22" i="5" s="1"/>
  <c r="AE21" i="5"/>
  <c r="AF21" i="5" s="1"/>
  <c r="AG21" i="5" s="1"/>
  <c r="AH21" i="5" s="1"/>
  <c r="AE17" i="5"/>
  <c r="AF17" i="5" s="1"/>
  <c r="AG17" i="5" s="1"/>
  <c r="AH17" i="5" s="1"/>
  <c r="AE19" i="5"/>
  <c r="AF19" i="5" s="1"/>
  <c r="AG19" i="5" s="1"/>
  <c r="AH19" i="5" s="1"/>
  <c r="AE12" i="5"/>
  <c r="AE20" i="4"/>
  <c r="AF21" i="4"/>
  <c r="AG21" i="4" s="1"/>
  <c r="AF18" i="4"/>
  <c r="AG18" i="4" s="1"/>
  <c r="AH18" i="4" s="1"/>
  <c r="AF17" i="4"/>
  <c r="AG17" i="4" s="1"/>
  <c r="AE22" i="4"/>
  <c r="AF23" i="4"/>
  <c r="AG23" i="4" s="1"/>
  <c r="AH23" i="4" s="1"/>
  <c r="AF24" i="4"/>
  <c r="AG24" i="4" s="1"/>
  <c r="AH24" i="4" s="1"/>
  <c r="AF25" i="4"/>
  <c r="AG25" i="4" s="1"/>
  <c r="AF19" i="4"/>
  <c r="AG19" i="4" s="1"/>
  <c r="AF27" i="4"/>
  <c r="AG27" i="4" s="1"/>
  <c r="AF26" i="4"/>
  <c r="AG26" i="4" s="1"/>
  <c r="AF16" i="4"/>
  <c r="AG16" i="4" s="1"/>
  <c r="AF13" i="4"/>
  <c r="AG13" i="4" s="1"/>
  <c r="AH13" i="4" s="1"/>
  <c r="AE34" i="2"/>
  <c r="AF34" i="2" s="1"/>
  <c r="AE20" i="2"/>
  <c r="AF20" i="2" s="1"/>
  <c r="AE24" i="2"/>
  <c r="AF24" i="2" s="1"/>
  <c r="AE21" i="2"/>
  <c r="AF21" i="2" s="1"/>
  <c r="AG21" i="2" s="1"/>
  <c r="AE23" i="2"/>
  <c r="AF23" i="2" s="1"/>
  <c r="AG23" i="2" s="1"/>
  <c r="AE31" i="2"/>
  <c r="AF31" i="2" s="1"/>
  <c r="AG31" i="2" s="1"/>
  <c r="AE32" i="2"/>
  <c r="AF32" i="2" s="1"/>
  <c r="AG32" i="2" s="1"/>
  <c r="AE19" i="2"/>
  <c r="AF19" i="2" s="1"/>
  <c r="AG19" i="2" s="1"/>
  <c r="AE26" i="2"/>
  <c r="AF26" i="2" s="1"/>
  <c r="AJ25" i="1"/>
  <c r="AU25" i="1" s="1"/>
  <c r="AJ27" i="1"/>
  <c r="AU27" i="1" s="1"/>
  <c r="AG22" i="1"/>
  <c r="AG24" i="1"/>
  <c r="AG27" i="2"/>
  <c r="AG30" i="2"/>
  <c r="AG35" i="2"/>
  <c r="AG14" i="5"/>
  <c r="AH14" i="5" s="1"/>
  <c r="AH14" i="4"/>
  <c r="AG24" i="2"/>
  <c r="AH17" i="4"/>
  <c r="AG20" i="2"/>
  <c r="AR20" i="2" s="1"/>
  <c r="AG25" i="2"/>
  <c r="AH22" i="4"/>
  <c r="AG29" i="2"/>
  <c r="AG16" i="5"/>
  <c r="AH16" i="5" s="1"/>
  <c r="AH20" i="4"/>
  <c r="AH23" i="1"/>
  <c r="AI23" i="1" s="1"/>
  <c r="AG26" i="1"/>
  <c r="AH21" i="1"/>
  <c r="AI21" i="1" s="1"/>
  <c r="AG33" i="2"/>
  <c r="AG28" i="1"/>
  <c r="AI17" i="4" l="1"/>
  <c r="AU17" i="4" s="1"/>
  <c r="AT17" i="4"/>
  <c r="AI20" i="4"/>
  <c r="AU20" i="4" s="1"/>
  <c r="AT20" i="4"/>
  <c r="AI14" i="4"/>
  <c r="AU14" i="4" s="1"/>
  <c r="AT14" i="4"/>
  <c r="AI24" i="4"/>
  <c r="AU24" i="4" s="1"/>
  <c r="AT24" i="4"/>
  <c r="AI23" i="4"/>
  <c r="AU23" i="4" s="1"/>
  <c r="AT23" i="4"/>
  <c r="AI13" i="4"/>
  <c r="AU13" i="4" s="1"/>
  <c r="AT13" i="4"/>
  <c r="AI22" i="4"/>
  <c r="AU22" i="4" s="1"/>
  <c r="AT22" i="4"/>
  <c r="AI18" i="4"/>
  <c r="AU18" i="4" s="1"/>
  <c r="AT18" i="4"/>
  <c r="AH24" i="2"/>
  <c r="AS24" i="2" s="1"/>
  <c r="AR24" i="2"/>
  <c r="AH29" i="2"/>
  <c r="AS29" i="2" s="1"/>
  <c r="AR29" i="2"/>
  <c r="AH23" i="2"/>
  <c r="AS23" i="2" s="1"/>
  <c r="AR23" i="2"/>
  <c r="AH21" i="2"/>
  <c r="AS21" i="2" s="1"/>
  <c r="AR21" i="2"/>
  <c r="AH35" i="2"/>
  <c r="AS35" i="2" s="1"/>
  <c r="AR35" i="2"/>
  <c r="AH19" i="2"/>
  <c r="AS19" i="2" s="1"/>
  <c r="AR19" i="2"/>
  <c r="AH33" i="2"/>
  <c r="AS33" i="2" s="1"/>
  <c r="AR33" i="2"/>
  <c r="AH25" i="2"/>
  <c r="AS25" i="2" s="1"/>
  <c r="AR25" i="2"/>
  <c r="AH30" i="2"/>
  <c r="AS30" i="2" s="1"/>
  <c r="AR30" i="2"/>
  <c r="AH32" i="2"/>
  <c r="AS32" i="2" s="1"/>
  <c r="AR32" i="2"/>
  <c r="AH20" i="2"/>
  <c r="AS20" i="2" s="1"/>
  <c r="AH27" i="2"/>
  <c r="AS27" i="2" s="1"/>
  <c r="AR27" i="2"/>
  <c r="AH31" i="2"/>
  <c r="AS31" i="2" s="1"/>
  <c r="AR31" i="2"/>
  <c r="AF12" i="5"/>
  <c r="AG12" i="5" s="1"/>
  <c r="AH12" i="5" s="1"/>
  <c r="AJ23" i="1"/>
  <c r="AU23" i="1" s="1"/>
  <c r="AT23" i="1"/>
  <c r="AJ21" i="1"/>
  <c r="AU21" i="1" s="1"/>
  <c r="AT21" i="1"/>
  <c r="AH22" i="1"/>
  <c r="AI22" i="1" s="1"/>
  <c r="AT22" i="1" s="1"/>
  <c r="AG18" i="5"/>
  <c r="AH18" i="5" s="1"/>
  <c r="AG24" i="5"/>
  <c r="AH24" i="5" s="1"/>
  <c r="AG20" i="5"/>
  <c r="AH20" i="5" s="1"/>
  <c r="AG23" i="5"/>
  <c r="AH23" i="5" s="1"/>
  <c r="AH26" i="4"/>
  <c r="AT26" i="4" s="1"/>
  <c r="AI26" i="4"/>
  <c r="AU26" i="4" s="1"/>
  <c r="AH28" i="1"/>
  <c r="AI28" i="1" s="1"/>
  <c r="AH16" i="4"/>
  <c r="AG34" i="2"/>
  <c r="AH26" i="1"/>
  <c r="AI26" i="1" s="1"/>
  <c r="AH21" i="4"/>
  <c r="AG13" i="5"/>
  <c r="AH13" i="5" s="1"/>
  <c r="AH27" i="4"/>
  <c r="AH25" i="4"/>
  <c r="AG26" i="2"/>
  <c r="AG15" i="5"/>
  <c r="AH15" i="5" s="1"/>
  <c r="AH19" i="4"/>
  <c r="AG28" i="2"/>
  <c r="AH24" i="1"/>
  <c r="AI24" i="1" s="1"/>
  <c r="AI19" i="4" l="1"/>
  <c r="AU19" i="4" s="1"/>
  <c r="AT19" i="4"/>
  <c r="AI25" i="4"/>
  <c r="AU25" i="4" s="1"/>
  <c r="AT25" i="4"/>
  <c r="AI27" i="4"/>
  <c r="AU27" i="4" s="1"/>
  <c r="AT27" i="4"/>
  <c r="AI16" i="4"/>
  <c r="AU16" i="4" s="1"/>
  <c r="AT16" i="4"/>
  <c r="AI21" i="4"/>
  <c r="AU21" i="4" s="1"/>
  <c r="AT21" i="4"/>
  <c r="AH34" i="2"/>
  <c r="AS34" i="2" s="1"/>
  <c r="AR34" i="2"/>
  <c r="AH26" i="2"/>
  <c r="AS26" i="2" s="1"/>
  <c r="AR26" i="2"/>
  <c r="AH28" i="2"/>
  <c r="AS28" i="2" s="1"/>
  <c r="AR28" i="2"/>
  <c r="AJ26" i="1"/>
  <c r="AU26" i="1" s="1"/>
  <c r="AT26" i="1"/>
  <c r="AJ28" i="1"/>
  <c r="AU28" i="1" s="1"/>
  <c r="AT28" i="1"/>
  <c r="AJ22" i="1"/>
  <c r="AU22" i="1" s="1"/>
  <c r="AJ24" i="1"/>
  <c r="AU24" i="1" s="1"/>
  <c r="AT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1" authorId="0" shapeId="0" xr:uid="{00000000-0006-0000-0100-000001000000}">
      <text>
        <r>
          <rPr>
            <sz val="12"/>
            <color rgb="FF000000"/>
            <rFont val="Arial"/>
            <family val="2"/>
            <charset val="1"/>
          </rPr>
          <t>======
ID#AAAAPSR_55U
Ash    (2021-09-27 17:43:00)
a fiber was noticed in the 500+180 sample. This was stuck in the pellet. Removed when I added 25ul TE</t>
        </r>
      </text>
    </comment>
    <comment ref="M21" authorId="0" shapeId="0" xr:uid="{00000000-0006-0000-0100-000002000000}">
      <text>
        <r>
          <rPr>
            <sz val="12"/>
            <color rgb="FF000000"/>
            <rFont val="Arial"/>
            <family val="2"/>
            <charset val="1"/>
          </rPr>
          <t>======
ID#AAAAPSR_550
Ash    (2021-09-27 17:43:00)
Same situation as in above comments. This time however added 600ul by mistake. Spilt this sample into 2 tubes.</t>
        </r>
      </text>
    </comment>
    <comment ref="M23" authorId="0" shapeId="0" xr:uid="{00000000-0006-0000-0100-000003000000}">
      <text>
        <r>
          <rPr>
            <sz val="12"/>
            <color rgb="FF000000"/>
            <rFont val="Arial"/>
            <family val="2"/>
            <charset val="1"/>
          </rPr>
          <t>======
ID#AAAAPSR_55M
Ash    (2021-09-27 17:43:00)
added 1000ul on accident. I split the sample into 2 tubes. Added</t>
        </r>
      </text>
    </comment>
    <comment ref="M28" authorId="0" shapeId="0" xr:uid="{00000000-0006-0000-0100-000004000000}">
      <text>
        <r>
          <rPr>
            <sz val="12"/>
            <color rgb="FF000000"/>
            <rFont val="Arial"/>
            <family val="2"/>
            <charset val="1"/>
          </rPr>
          <t>======
ID#AAAAPSR_55s
Ash    (2021-09-27 17:43:00)
see above comment 500um. Same situation occurred here.</t>
        </r>
      </text>
    </comment>
    <comment ref="M29" authorId="0" shapeId="0" xr:uid="{00000000-0006-0000-0100-000005000000}">
      <text>
        <r>
          <rPr>
            <sz val="12"/>
            <color rgb="FF000000"/>
            <rFont val="Arial"/>
            <family val="2"/>
            <charset val="1"/>
          </rPr>
          <t>======
ID#AAAAPSR_55Y
Ash    (2021-09-27 17:43:00)
lots of fibers noticed in interface of this sample during extraction</t>
        </r>
      </text>
    </comment>
    <comment ref="M35" authorId="0" shapeId="0" xr:uid="{00000000-0006-0000-0100-000006000000}">
      <text>
        <r>
          <rPr>
            <sz val="12"/>
            <color rgb="FF000000"/>
            <rFont val="Arial"/>
            <family val="2"/>
            <charset val="1"/>
          </rPr>
          <t>======
ID#AAAAPSR_55k
Ash    (2021-09-27 17:43:00)
black spot noticed in pellet. Removed when I added the 25ul of TE buffer.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4" authorId="0" shapeId="0" xr:uid="{00000000-0006-0000-0300-000001000000}">
      <text>
        <r>
          <rPr>
            <sz val="12"/>
            <color rgb="FF000000"/>
            <rFont val="Arial"/>
            <family val="2"/>
            <charset val="1"/>
          </rPr>
          <t>======
ID#AAAAPSR_55c
Ash    (2021-09-27 17:43:00)
small fiber found on lid lip. Removed. Found when checking lysate volume</t>
        </r>
      </text>
    </comment>
    <comment ref="M20" authorId="0" shapeId="0" xr:uid="{00000000-0006-0000-0300-000002000000}">
      <text>
        <r>
          <rPr>
            <sz val="12"/>
            <color rgb="FF000000"/>
            <rFont val="Arial"/>
            <family val="2"/>
            <charset val="1"/>
          </rPr>
          <t>======
ID#AAAAPSR_55g
Ash    (2021-09-27 17:43:00)
DNA pellet was dark brown-green. Lysate was also a transparant variant of said color. Only sample like this.</t>
        </r>
      </text>
    </comment>
    <comment ref="M26" authorId="0" shapeId="0" xr:uid="{00000000-0006-0000-0300-000003000000}">
      <text>
        <r>
          <rPr>
            <sz val="12"/>
            <color rgb="FF000000"/>
            <rFont val="Arial"/>
            <family val="2"/>
            <charset val="1"/>
          </rPr>
          <t>======
ID#AAAAPSR_55Q
Ash    (2021-09-27 17:43:00)
The pellet was slightly browinsh in color. Only sample in the batch like this. Lysate was also a transparent green-brown color.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8" authorId="0" shapeId="0" xr:uid="{00000000-0006-0000-0400-000001000000}">
      <text>
        <r>
          <rPr>
            <sz val="12"/>
            <color rgb="FF000000"/>
            <rFont val="Arial"/>
            <family val="2"/>
            <charset val="1"/>
          </rPr>
          <t>======
ID#AAAAPSR_55w
Ash    (2021-09-27 17:43:00)
Much like sample 53um. Cloudy near interface (see comment above). This lysate voiume will also be lower</t>
        </r>
      </text>
    </comment>
    <comment ref="M20" authorId="0" shapeId="0" xr:uid="{00000000-0006-0000-0400-000002000000}">
      <text>
        <r>
          <rPr>
            <sz val="12"/>
            <color rgb="FF000000"/>
            <rFont val="Arial"/>
            <family val="2"/>
            <charset val="1"/>
          </rPr>
          <t>======
ID#AAAAPSR_55o
Ash    (2021-09-27 17:43:00)
sample was cloudy near interface. I put in the centrifudge a second time for 2 minutes @15000rpm. Did not help much. I took less lysate than I normally would to avoid cloudy area above the interface. This is why the lysate volume is a little low.</t>
        </r>
      </text>
    </comment>
  </commentList>
</comments>
</file>

<file path=xl/sharedStrings.xml><?xml version="1.0" encoding="utf-8"?>
<sst xmlns="http://schemas.openxmlformats.org/spreadsheetml/2006/main" count="3824" uniqueCount="843">
  <si>
    <t>NOTE : the rows are temporarily frozen up to row 11, and half of them are hidden</t>
  </si>
  <si>
    <t>Date</t>
  </si>
  <si>
    <t>Date (UTC)</t>
  </si>
  <si>
    <t>Lat</t>
  </si>
  <si>
    <t>Long</t>
  </si>
  <si>
    <t>CTD Cast #</t>
  </si>
  <si>
    <t>Notes on the color-coding</t>
  </si>
  <si>
    <t>There are hidden columns before this one</t>
  </si>
  <si>
    <t>9°50.869'N</t>
  </si>
  <si>
    <t>104°18.144'W</t>
  </si>
  <si>
    <t>AT4209005</t>
  </si>
  <si>
    <t>The samples are organized into two boxes (Box1, Box2) in the -80. In the table, the column called location makes reference to the position in Box1 or Box2. I color-coded some rows.</t>
  </si>
  <si>
    <t>Sample</t>
  </si>
  <si>
    <t>Depth (m)</t>
  </si>
  <si>
    <t>Time (UTC)</t>
  </si>
  <si>
    <t>Total volume (L)</t>
  </si>
  <si>
    <t>Note</t>
  </si>
  <si>
    <t xml:space="preserve">This data sheet will not have DNA concentrations for after the first lysis wash. These extractions were completed before we decide to make that step apart of the protocol. </t>
  </si>
  <si>
    <t>Purple are samples that I can't find.</t>
  </si>
  <si>
    <t>1/2pt</t>
  </si>
  <si>
    <t>-</t>
  </si>
  <si>
    <t>Blue are samples with confusing labeling that I have to check manually and check Ashley's notes.</t>
  </si>
  <si>
    <t>DCM</t>
  </si>
  <si>
    <t>Yellow are empty tubes (I think most of them are aliquots because I found stocks for most of them)</t>
  </si>
  <si>
    <t>surface</t>
  </si>
  <si>
    <t>sample discarded</t>
  </si>
  <si>
    <t>Confusing labelling</t>
  </si>
  <si>
    <t>Preparing for sequencing</t>
  </si>
  <si>
    <t>Missing tube</t>
  </si>
  <si>
    <t>No value</t>
  </si>
  <si>
    <t>Cast-specific name</t>
  </si>
  <si>
    <t>Size fraction</t>
  </si>
  <si>
    <t>Total volume through mesh (L)</t>
  </si>
  <si>
    <t>Volume DNA filter (L)</t>
  </si>
  <si>
    <t>Volume GFF (L)</t>
  </si>
  <si>
    <t>GFF Filter</t>
  </si>
  <si>
    <t>GFF Pre Weight (mg)</t>
  </si>
  <si>
    <t>GFF Post Weight (mg)</t>
  </si>
  <si>
    <t>DNA Final Conc. (ng/ul)</t>
  </si>
  <si>
    <t>Notes</t>
  </si>
  <si>
    <t>Location box 1</t>
  </si>
  <si>
    <t>Location box 2</t>
  </si>
  <si>
    <t>OBS</t>
  </si>
  <si>
    <t>Empty tube location Box 2</t>
  </si>
  <si>
    <t>Name</t>
  </si>
  <si>
    <t>DNA Final Conc. (ng/ul) AH</t>
  </si>
  <si>
    <t>Box 1</t>
  </si>
  <si>
    <t xml:space="preserve">Number to list this back </t>
  </si>
  <si>
    <t>Box 2</t>
  </si>
  <si>
    <t>Box 2 EMPTY (IGNORED)</t>
  </si>
  <si>
    <t>DNA Final Conc. (ng/ul) PHV</t>
  </si>
  <si>
    <t>Concentration to use: PH if available, if not AH</t>
  </si>
  <si>
    <t>1 ng/ul ideal new concentration</t>
  </si>
  <si>
    <t>Intermediate  volumne</t>
  </si>
  <si>
    <t>V1 to take to make the new concentration</t>
  </si>
  <si>
    <t>V1 actual</t>
  </si>
  <si>
    <t>Add this much water</t>
  </si>
  <si>
    <t>Actual new concentration</t>
  </si>
  <si>
    <t>Spike 5*10e3 copies/ng</t>
  </si>
  <si>
    <t>New volume post spike</t>
  </si>
  <si>
    <t>Post  Spike DNA concentration</t>
  </si>
  <si>
    <t xml:space="preserve"> Box 1Name tag</t>
  </si>
  <si>
    <t>Box name</t>
  </si>
  <si>
    <t xml:space="preserve"> Box 2 Name tag   (AT4209005)</t>
  </si>
  <si>
    <t>Obs</t>
  </si>
  <si>
    <t>BOX</t>
  </si>
  <si>
    <t>Location</t>
  </si>
  <si>
    <t>JOINT</t>
  </si>
  <si>
    <t>FINAL name</t>
  </si>
  <si>
    <t>Tube Volumne µl</t>
  </si>
  <si>
    <t>con</t>
  </si>
  <si>
    <t>Post  Spike DNA concentration ng/µl</t>
  </si>
  <si>
    <t>Printed_LABEL</t>
  </si>
  <si>
    <t>sample A</t>
  </si>
  <si>
    <t>5 μm filtrate</t>
  </si>
  <si>
    <t>003</t>
  </si>
  <si>
    <t>AT4209005_1/2pt_sample_A_5_μm_filtrate</t>
  </si>
  <si>
    <t>sample B</t>
  </si>
  <si>
    <t>009</t>
  </si>
  <si>
    <t>AT4209005_DCM_sample_B_5_μm_filtrate</t>
  </si>
  <si>
    <t>006</t>
  </si>
  <si>
    <t>too low</t>
  </si>
  <si>
    <t>torn filter</t>
  </si>
  <si>
    <t>A4</t>
  </si>
  <si>
    <t xml:space="preserve">STOCK </t>
  </si>
  <si>
    <t>A2</t>
  </si>
  <si>
    <t>Empty</t>
  </si>
  <si>
    <t>AT4209005_1/2pt_sample_A_180</t>
  </si>
  <si>
    <t>Lab Control</t>
  </si>
  <si>
    <t>1.2 Supore</t>
  </si>
  <si>
    <t>A8</t>
  </si>
  <si>
    <t>DCM B control corrected</t>
  </si>
  <si>
    <t>AT4209005_Lab_Control__1.2_Supore</t>
  </si>
  <si>
    <t>005</t>
  </si>
  <si>
    <t>B3</t>
  </si>
  <si>
    <t>Mesh stock</t>
  </si>
  <si>
    <t>B1</t>
  </si>
  <si>
    <t>Mesh but empty</t>
  </si>
  <si>
    <t>AT4209005_1/2pt_sample_A_20</t>
  </si>
  <si>
    <t>007</t>
  </si>
  <si>
    <t>0.0700</t>
  </si>
  <si>
    <t>B4</t>
  </si>
  <si>
    <t>B6</t>
  </si>
  <si>
    <t>AT4209005_1/2pt_sample_A_5</t>
  </si>
  <si>
    <t>001</t>
  </si>
  <si>
    <t>B8</t>
  </si>
  <si>
    <t>STOCK/MESH</t>
  </si>
  <si>
    <t>A1</t>
  </si>
  <si>
    <t>AT4209005_1/2pt_sample_A_500</t>
  </si>
  <si>
    <t>004</t>
  </si>
  <si>
    <t>C9</t>
  </si>
  <si>
    <t>stock/mesh</t>
  </si>
  <si>
    <t>D5</t>
  </si>
  <si>
    <t>Empty mesh dilute</t>
  </si>
  <si>
    <t>AT4209005_DCM_sample_B_500</t>
  </si>
  <si>
    <t>008</t>
  </si>
  <si>
    <t>E2</t>
  </si>
  <si>
    <t>Mesh empty tube corrected</t>
  </si>
  <si>
    <t>D4</t>
  </si>
  <si>
    <t>AT4209005_DCM_sample_B_53</t>
  </si>
  <si>
    <t>Empty tube</t>
  </si>
  <si>
    <t>002</t>
  </si>
  <si>
    <t>A5</t>
  </si>
  <si>
    <t>A3</t>
  </si>
  <si>
    <t>AT4209005_1/2pt_sample_A_53</t>
  </si>
  <si>
    <t>AT512PA53b2A5</t>
  </si>
  <si>
    <t>2A5</t>
  </si>
  <si>
    <t>2A5 1/2pt-A/53 Vol:10.34µl Con:0.03ng/µl</t>
  </si>
  <si>
    <t>12P53</t>
  </si>
  <si>
    <t>10.34ul_0.03ng/ul</t>
  </si>
  <si>
    <t>A6</t>
  </si>
  <si>
    <t>filter/stock</t>
  </si>
  <si>
    <t>A7</t>
  </si>
  <si>
    <t>dilute</t>
  </si>
  <si>
    <t>AT4209005_DCM_sample_B_0.2</t>
  </si>
  <si>
    <t>AT5DCMB0.2b2A6</t>
  </si>
  <si>
    <t>2A6</t>
  </si>
  <si>
    <t>2A6 DCM-B/0.2 Vol:20µl Con:0.5ng/µl</t>
  </si>
  <si>
    <t>DCM02</t>
  </si>
  <si>
    <t>20ul_0.5ng/ul</t>
  </si>
  <si>
    <t>A9</t>
  </si>
  <si>
    <t>Filtrate/stock</t>
  </si>
  <si>
    <t>B5</t>
  </si>
  <si>
    <t>AT4209005_1/2pt_sample_A_1.2</t>
  </si>
  <si>
    <t>AT512PA1.2b2A9</t>
  </si>
  <si>
    <t>2A9</t>
  </si>
  <si>
    <t>2A9 1/2pt-A/1.2 Vol:20µl Con:0.5ng/µl</t>
  </si>
  <si>
    <t>12P12</t>
  </si>
  <si>
    <t>B2</t>
  </si>
  <si>
    <t xml:space="preserve">stock </t>
  </si>
  <si>
    <t>B7</t>
  </si>
  <si>
    <t>AT4209005_1/2pt_sample_A_0.2</t>
  </si>
  <si>
    <t>AT512PA0.2b2B2</t>
  </si>
  <si>
    <t>2B2</t>
  </si>
  <si>
    <t>2B2 1/2pt-A/0.2 Vol:20µl Con:0.5ng/µl</t>
  </si>
  <si>
    <t>12P02</t>
  </si>
  <si>
    <t>040</t>
  </si>
  <si>
    <t>1.96</t>
  </si>
  <si>
    <t>D2</t>
  </si>
  <si>
    <t>stock broken lid</t>
  </si>
  <si>
    <t>D6</t>
  </si>
  <si>
    <t>AT4209005_DCM_sample_B_20</t>
  </si>
  <si>
    <t>Broken lid</t>
  </si>
  <si>
    <t>AT5DCMB20b2D2</t>
  </si>
  <si>
    <t>I added 10ul instead of 9.85 sample, it needs to be recalculated</t>
  </si>
  <si>
    <t>2D2</t>
  </si>
  <si>
    <t>2D2 DCM-B/20 Vol:20µl Con:0.5ng/µl</t>
  </si>
  <si>
    <t>DCM20</t>
  </si>
  <si>
    <t>D3</t>
  </si>
  <si>
    <t>filtrate/ stock</t>
  </si>
  <si>
    <t>D7</t>
  </si>
  <si>
    <t>Filtrate corrected</t>
  </si>
  <si>
    <t>AT4209005_DCM_sample_B_1.2</t>
  </si>
  <si>
    <t>Corrected</t>
  </si>
  <si>
    <t>AT5DCMB1.2b2D3</t>
  </si>
  <si>
    <t>2D3</t>
  </si>
  <si>
    <t>2D3 DCM-B/1.2 Vol:20µl Con:0.5ng/µl</t>
  </si>
  <si>
    <t>DCM12</t>
  </si>
  <si>
    <t>010</t>
  </si>
  <si>
    <t>23.8</t>
  </si>
  <si>
    <t>DNA contains 150mL of 53um filtrate and 250 mL of 180um filtrate - in 53um screw cap tube</t>
  </si>
  <si>
    <t>D9</t>
  </si>
  <si>
    <t>Stock</t>
  </si>
  <si>
    <t>D8</t>
  </si>
  <si>
    <t>Dilute mesh, not empty</t>
  </si>
  <si>
    <t>AT4209005_DCM_sample_B_180</t>
  </si>
  <si>
    <t>AT5DCMB180b2D9</t>
  </si>
  <si>
    <t>2D9</t>
  </si>
  <si>
    <t>2D9 DCM-B/180 Vol:20µl Con:0.5ng/µl</t>
  </si>
  <si>
    <t>DCM18</t>
  </si>
  <si>
    <t>032</t>
  </si>
  <si>
    <t>0.975</t>
  </si>
  <si>
    <t>E1</t>
  </si>
  <si>
    <t>Mesh,dilute/Stock</t>
  </si>
  <si>
    <t>AT4209005_DCM_sample_B_5</t>
  </si>
  <si>
    <t>there are 2 tubes one diluete D1E1 is stock</t>
  </si>
  <si>
    <t>D1</t>
  </si>
  <si>
    <t>AT5DCMB5b2E1</t>
  </si>
  <si>
    <t>2E1</t>
  </si>
  <si>
    <t>2E1 DCM-B/5 Vol:13.69µl Con:0.27ng/µl</t>
  </si>
  <si>
    <t>DCM05</t>
  </si>
  <si>
    <t>13.69ul_0.27ng/ul</t>
  </si>
  <si>
    <t>NOTE : the rows are temporarily frozen up to row 10, and half of them are hidden</t>
  </si>
  <si>
    <t>NEW</t>
  </si>
  <si>
    <t>9°50.850'N</t>
  </si>
  <si>
    <t>104°18.157'W</t>
  </si>
  <si>
    <t>AT4209008</t>
  </si>
  <si>
    <t>pg. 81-83; 91-92 in green notebook</t>
  </si>
  <si>
    <t>AT4209-008DMC ;I need to qubit. Samples slipped through the cracks some how. Will take care of this soon.</t>
  </si>
  <si>
    <t>Samples in -80 Chest Freezer.  EPR Green label</t>
  </si>
  <si>
    <t>I think is box 1</t>
  </si>
  <si>
    <t>Lysate Volume(ul</t>
  </si>
  <si>
    <t>DNA Post Lysis Wash(ng/ul)</t>
  </si>
  <si>
    <t>Spike 10e4 copies/ng</t>
  </si>
  <si>
    <t xml:space="preserve"> Box 1 Name tag   (AT4209008)</t>
  </si>
  <si>
    <t xml:space="preserve"> Box 2 Name tag  </t>
  </si>
  <si>
    <t>TAG</t>
  </si>
  <si>
    <t>035</t>
  </si>
  <si>
    <t>D6?</t>
  </si>
  <si>
    <t>AT4209008_1/2pt_sample_A_500</t>
  </si>
  <si>
    <t>So apparently 500 and 180 were combined into one (current G1)</t>
  </si>
  <si>
    <t>039</t>
  </si>
  <si>
    <t>0.0500</t>
  </si>
  <si>
    <t>AT4209008_1/2pt_sample_A_53</t>
  </si>
  <si>
    <t>034</t>
  </si>
  <si>
    <t>D5/D4???</t>
  </si>
  <si>
    <t>AT4209008_1/2pt_sample_A_5_μm_filtrate</t>
  </si>
  <si>
    <t>I could not find this</t>
  </si>
  <si>
    <t>049</t>
  </si>
  <si>
    <t>?</t>
  </si>
  <si>
    <t>AT4209008_DCM_sample_B_5_μm_filtrate</t>
  </si>
  <si>
    <t>.</t>
  </si>
  <si>
    <t>sample C</t>
  </si>
  <si>
    <t>050</t>
  </si>
  <si>
    <t>DNA sample lost</t>
  </si>
  <si>
    <t>AT4209008_surface_sample_C_53</t>
  </si>
  <si>
    <t>047</t>
  </si>
  <si>
    <t>A5?</t>
  </si>
  <si>
    <t>AT4209008_surface_sample_C_5_μm_filtrate</t>
  </si>
  <si>
    <t>Tear in 1.2 um filter</t>
  </si>
  <si>
    <t>D1/D2?</t>
  </si>
  <si>
    <t>one have a broken lid</t>
  </si>
  <si>
    <t>AT4209008_DCM_sample_B_1.2</t>
  </si>
  <si>
    <t>G7</t>
  </si>
  <si>
    <t>there are 2 tubes with the same name, No idea which one is which</t>
  </si>
  <si>
    <t>Too low</t>
  </si>
  <si>
    <t>A2?</t>
  </si>
  <si>
    <t>AT4209008_Lab_Control__1.2_Supore</t>
  </si>
  <si>
    <t>AT4209008_surface_sample_C_0.2</t>
  </si>
  <si>
    <t>AT8SRFC0.2b1A3</t>
  </si>
  <si>
    <t>1A3</t>
  </si>
  <si>
    <t>1A3 SUR-C/0.2 Vol:20µl Con:0.50ng/µl</t>
  </si>
  <si>
    <t>SURC02</t>
  </si>
  <si>
    <t>20ul_0.50ng/µl</t>
  </si>
  <si>
    <t>AT4209008_surface_sample_C_1.2</t>
  </si>
  <si>
    <t>AT8SRFC1.2b1A4</t>
  </si>
  <si>
    <t>1A4</t>
  </si>
  <si>
    <t>1A4 SUR-C/1.2 Vol:20µl Con:0.50ng/µl</t>
  </si>
  <si>
    <t>SURC12</t>
  </si>
  <si>
    <t>044</t>
  </si>
  <si>
    <t>0.375</t>
  </si>
  <si>
    <t>5.72</t>
  </si>
  <si>
    <t>AT4209008_surface_sample_C_5</t>
  </si>
  <si>
    <t>Check this one 2 tubes, only this was was found</t>
  </si>
  <si>
    <t>AT8SRFC5b1A5</t>
  </si>
  <si>
    <t>1A5</t>
  </si>
  <si>
    <t>1A5 SUR-C/5 Vol:20µl Con:0.50ng/µl</t>
  </si>
  <si>
    <t>SURC05</t>
  </si>
  <si>
    <t>020</t>
  </si>
  <si>
    <t>532</t>
  </si>
  <si>
    <t>0.137</t>
  </si>
  <si>
    <t>1.75</t>
  </si>
  <si>
    <t>AT4209008_surface_sample_C_20</t>
  </si>
  <si>
    <t>AT8SRFC20b1A8</t>
  </si>
  <si>
    <t>1A8</t>
  </si>
  <si>
    <t>1A8 SUR-C/20 Vol:16.50µl Con:0.39ng/µl</t>
  </si>
  <si>
    <t>SURC20</t>
  </si>
  <si>
    <t>16.50ul_0.39ng/µl</t>
  </si>
  <si>
    <t>046</t>
  </si>
  <si>
    <t>0.489</t>
  </si>
  <si>
    <t>7.60</t>
  </si>
  <si>
    <t>AT4209008_surface_sample_C_500</t>
  </si>
  <si>
    <t>Check this one 2 tubes, only 1 was found</t>
  </si>
  <si>
    <t>AT8SRFC500b1B2</t>
  </si>
  <si>
    <t>1B2</t>
  </si>
  <si>
    <t>1B2 SUR-C/500 Vol:20µl Con:0.50ng/µl</t>
  </si>
  <si>
    <t>SURC50</t>
  </si>
  <si>
    <t>AT4209008_DCM_sample_B_0.2</t>
  </si>
  <si>
    <t>AT8DCMB0.2b1B8</t>
  </si>
  <si>
    <t>1B8</t>
  </si>
  <si>
    <t>1B8 DCM-B/0.2 Vol:20µl Con:0.50ng/µl</t>
  </si>
  <si>
    <t>DCMB02</t>
  </si>
  <si>
    <t>C2</t>
  </si>
  <si>
    <t>AT4209008_1/2pt_sample_A_0.2</t>
  </si>
  <si>
    <t>corrected number from D2</t>
  </si>
  <si>
    <t>AT812PA0.2b1C2</t>
  </si>
  <si>
    <t>1C2</t>
  </si>
  <si>
    <t>1C2 1/2pt-A/0.2 Vol:20µl Con:0.50ng/µl</t>
  </si>
  <si>
    <t>12PA02</t>
  </si>
  <si>
    <t>031</t>
  </si>
  <si>
    <t>500</t>
  </si>
  <si>
    <t>0.0660</t>
  </si>
  <si>
    <t>0.747</t>
  </si>
  <si>
    <t>C4</t>
  </si>
  <si>
    <t>AT4209008_1/2pt_sample_A_5</t>
  </si>
  <si>
    <t>Corrected number from D4/D5</t>
  </si>
  <si>
    <t>AT812PA5b1C4</t>
  </si>
  <si>
    <t>1C4</t>
  </si>
  <si>
    <t>1C4 1/2pt-A/5 Vol:13.74µl Con:0.27ng/µl</t>
  </si>
  <si>
    <t>12PA05</t>
  </si>
  <si>
    <t>13.74ul_0.27ng/µl</t>
  </si>
  <si>
    <t>037</t>
  </si>
  <si>
    <t>554</t>
  </si>
  <si>
    <t>C7</t>
  </si>
  <si>
    <t>AT4209008_DCM_sample_B_180</t>
  </si>
  <si>
    <t>corrected from D7</t>
  </si>
  <si>
    <t>AT8DCMB180b1C7</t>
  </si>
  <si>
    <t>1C7</t>
  </si>
  <si>
    <t>1C7 DCM-B/180 Vol:14.23µl Con:0.30ng/µl</t>
  </si>
  <si>
    <t>DCMB18</t>
  </si>
  <si>
    <t>14.23ul_0.30ng/µl</t>
  </si>
  <si>
    <t>048</t>
  </si>
  <si>
    <t>0.154</t>
  </si>
  <si>
    <t>1.85</t>
  </si>
  <si>
    <t>C8</t>
  </si>
  <si>
    <t>AT4209008_surface_sample_C_180</t>
  </si>
  <si>
    <t>Corrected from D8</t>
  </si>
  <si>
    <t>AT8SRFC180b1C8</t>
  </si>
  <si>
    <t>1C8</t>
  </si>
  <si>
    <t>1C8 SUR-C/180 Vol:19.25µl Con:0.48ng/µl</t>
  </si>
  <si>
    <t>SURC18</t>
  </si>
  <si>
    <t>19.25ul_0.48ng/ul</t>
  </si>
  <si>
    <t>042</t>
  </si>
  <si>
    <t>530</t>
  </si>
  <si>
    <t>AT4209008_DCM_sample_B_5</t>
  </si>
  <si>
    <t>Corrected from D9</t>
  </si>
  <si>
    <t>AT8DCMB5b1C9</t>
  </si>
  <si>
    <t>1C9</t>
  </si>
  <si>
    <t>1C9 DCM-B/5 Vol:17.60µl Con:0.43ng/µl</t>
  </si>
  <si>
    <t>DCMB05</t>
  </si>
  <si>
    <t>17.60ul_0.43ng/ul</t>
  </si>
  <si>
    <t>038</t>
  </si>
  <si>
    <t xml:space="preserve">D1 </t>
  </si>
  <si>
    <t>AT4209008_DCM_sample_B_500</t>
  </si>
  <si>
    <t>Corrected from E1</t>
  </si>
  <si>
    <t xml:space="preserve">AT8DCMB500b1D1 </t>
  </si>
  <si>
    <t xml:space="preserve">1D1 </t>
  </si>
  <si>
    <t>1D1 DCM-B/500 Vol:17.40µl Con:0.43ng/µl</t>
  </si>
  <si>
    <t>DCMB50</t>
  </si>
  <si>
    <t>17.40ul_0.43ng/ul</t>
  </si>
  <si>
    <t>045</t>
  </si>
  <si>
    <t>AT4209008_DCM_sample_B_53</t>
  </si>
  <si>
    <t>Corrected from E4</t>
  </si>
  <si>
    <t>AT8DCMB53b1D4</t>
  </si>
  <si>
    <t>1D4</t>
  </si>
  <si>
    <t>1D4 DCM-B/53 Vol:20µl Con:0.50ng/µl</t>
  </si>
  <si>
    <t>DCMB53</t>
  </si>
  <si>
    <t>20ul_0.50ng/ul</t>
  </si>
  <si>
    <t>041</t>
  </si>
  <si>
    <t>580</t>
  </si>
  <si>
    <t xml:space="preserve">D6 </t>
  </si>
  <si>
    <t>AT4209008_DCM_sample_B_20</t>
  </si>
  <si>
    <t>Corrected from E6</t>
  </si>
  <si>
    <t xml:space="preserve">AT8DCMB20b1D6 </t>
  </si>
  <si>
    <t xml:space="preserve">1D6 </t>
  </si>
  <si>
    <t>1D6 DCM-B/20 Vol:20µl Con:0.50ng/µl</t>
  </si>
  <si>
    <t>DCMB20</t>
  </si>
  <si>
    <t>036</t>
  </si>
  <si>
    <t>0.0550</t>
  </si>
  <si>
    <t>0.242</t>
  </si>
  <si>
    <t>E9</t>
  </si>
  <si>
    <t>AT4209008_1/2pt_sample_A_20</t>
  </si>
  <si>
    <t>corrected from F9</t>
  </si>
  <si>
    <t>AT812PA20b1E9</t>
  </si>
  <si>
    <t>1E9</t>
  </si>
  <si>
    <t>1E9 1/2pt-A/20 Vol:10.81µl Con:0.07ng/µl</t>
  </si>
  <si>
    <t>12PA20</t>
  </si>
  <si>
    <t>10.81ul_0.07ng/ul</t>
  </si>
  <si>
    <t>033</t>
  </si>
  <si>
    <t>557</t>
  </si>
  <si>
    <t>0.0850</t>
  </si>
  <si>
    <t>0.399</t>
  </si>
  <si>
    <t>500 + 180 combined on to single filter</t>
  </si>
  <si>
    <t>AT4209008_1/2pt_sample_A_180</t>
  </si>
  <si>
    <t>G1</t>
  </si>
  <si>
    <t>Samples 500-180 seems to be combined, G2 is the new location</t>
  </si>
  <si>
    <t>AT812PA180b1G1</t>
  </si>
  <si>
    <t>1G1</t>
  </si>
  <si>
    <t>1G1 1/2pt-A/180 Vol:12.06µl Con:0.17ng/µl</t>
  </si>
  <si>
    <t>12PA18</t>
  </si>
  <si>
    <t>12.06ul_0.17ng/ul</t>
  </si>
  <si>
    <t>Now G3</t>
  </si>
  <si>
    <t>AT4209008_1/2pt_sample_A_1.2</t>
  </si>
  <si>
    <t>G3</t>
  </si>
  <si>
    <t>labelled as G3   oct 28</t>
  </si>
  <si>
    <t>AT812PA1.2b1G3</t>
  </si>
  <si>
    <t>1G3</t>
  </si>
  <si>
    <t>1G3 1/2pt-A/1.2 Vol:20µl Con:0.50ng/µl</t>
  </si>
  <si>
    <t>12PA12</t>
  </si>
  <si>
    <t>NOTE : the rows are temporarily frozen up to row 8, and half of them are hidden</t>
  </si>
  <si>
    <t>9°50.874'N</t>
  </si>
  <si>
    <t>104°18.158'W</t>
  </si>
  <si>
    <t>AT4209010</t>
  </si>
  <si>
    <t xml:space="preserve">pg. 74-77; 129 in notebook. </t>
  </si>
  <si>
    <t xml:space="preserve">Samples are located in the -80 Chest Freezer. Green Label EPR. </t>
  </si>
  <si>
    <t>1000m</t>
  </si>
  <si>
    <t>OMZ</t>
  </si>
  <si>
    <t>Spike  µ</t>
  </si>
  <si>
    <t>Box 1 name</t>
  </si>
  <si>
    <t xml:space="preserve"> Box 1Name tag (AT4209010)</t>
  </si>
  <si>
    <t>Box 2 name</t>
  </si>
  <si>
    <t xml:space="preserve"> Box 2 Name tag   (AT4209010)</t>
  </si>
  <si>
    <t>Joint</t>
  </si>
  <si>
    <t>015</t>
  </si>
  <si>
    <t>AT4209010_1000m_sample_A_5_μm_filtrate</t>
  </si>
  <si>
    <t>096</t>
  </si>
  <si>
    <t>AT4209010_OMZ_sample_B_5_μm_filtrate</t>
  </si>
  <si>
    <t>011</t>
  </si>
  <si>
    <t>0.188</t>
  </si>
  <si>
    <t>2.61</t>
  </si>
  <si>
    <t>AT4209010_OMZ_sample_B_500</t>
  </si>
  <si>
    <t>A10OMZB500b1A7</t>
  </si>
  <si>
    <t>1A7</t>
  </si>
  <si>
    <t>1A7 OMZ-B/500 Vol:20µl Con:0.50ng/µl</t>
  </si>
  <si>
    <t>OMZB50</t>
  </si>
  <si>
    <t>019</t>
  </si>
  <si>
    <t>570</t>
  </si>
  <si>
    <t>0.147</t>
  </si>
  <si>
    <t>1.80</t>
  </si>
  <si>
    <t>AT4209010_OMZ_sample_B_53</t>
  </si>
  <si>
    <t>A10OMZB53b1B4</t>
  </si>
  <si>
    <t>1B4</t>
  </si>
  <si>
    <t>1B4 OMZ-B/53 Vol:17.65µl Con:0.43ng/µl</t>
  </si>
  <si>
    <t>OMZB53</t>
  </si>
  <si>
    <t>17.65ul_0.43ng/ul</t>
  </si>
  <si>
    <t>B5/C4?</t>
  </si>
  <si>
    <t>AT4209010_Lab_Control__1.2_Supore</t>
  </si>
  <si>
    <t>Check this one b5 control?</t>
  </si>
  <si>
    <t>091</t>
  </si>
  <si>
    <t>545</t>
  </si>
  <si>
    <t>0.201</t>
  </si>
  <si>
    <t>2.46</t>
  </si>
  <si>
    <t>AT4209010_OMZ_sample_B_20</t>
  </si>
  <si>
    <t>A10OMZB20b1B6</t>
  </si>
  <si>
    <t>1B6</t>
  </si>
  <si>
    <t>1B6 OMZ-B/20 Vol:20µl Con:0.50ng/µl</t>
  </si>
  <si>
    <t>OMZB20</t>
  </si>
  <si>
    <t>AT4209010_OMZ_sample_B_0.2</t>
  </si>
  <si>
    <t>A10OMZB0.2b1B7</t>
  </si>
  <si>
    <t>1B7</t>
  </si>
  <si>
    <t>1B7 OMZ-B/0.2 Vol:20µl Con:0.50ng/µl</t>
  </si>
  <si>
    <t>OMZB02</t>
  </si>
  <si>
    <t>095</t>
  </si>
  <si>
    <t>0.215</t>
  </si>
  <si>
    <t>B9</t>
  </si>
  <si>
    <t>AT4209010_OMZ_sample_B_5</t>
  </si>
  <si>
    <t>A10OMZB5b1B9</t>
  </si>
  <si>
    <t>1B9</t>
  </si>
  <si>
    <t>1B9 OMZ-B/5 Vol:20µl Con:0.50ng/µl</t>
  </si>
  <si>
    <t>OMZB05</t>
  </si>
  <si>
    <t>016</t>
  </si>
  <si>
    <t>560</t>
  </si>
  <si>
    <t>0.273</t>
  </si>
  <si>
    <t>3.86</t>
  </si>
  <si>
    <t>E8</t>
  </si>
  <si>
    <t>AT4209010_OMZ_sample_B_180</t>
  </si>
  <si>
    <t>A10OMZB180b1E8</t>
  </si>
  <si>
    <t>1E8</t>
  </si>
  <si>
    <t>1E8 OMZ-B/180 Vol:20µl Con:0.50ng/µl</t>
  </si>
  <si>
    <t>OMZB18</t>
  </si>
  <si>
    <t>AT4209010_OMZ_sample_B_1.2</t>
  </si>
  <si>
    <t>G2</t>
  </si>
  <si>
    <t>Found it</t>
  </si>
  <si>
    <t>A10OMZB1.2b1G2</t>
  </si>
  <si>
    <t>1G2</t>
  </si>
  <si>
    <t>1G2 OMZ-B/1.2 Vol:20µl Con:0.50ng/µl</t>
  </si>
  <si>
    <t>OMZB12</t>
  </si>
  <si>
    <t>C1</t>
  </si>
  <si>
    <t>STOCK</t>
  </si>
  <si>
    <t>AT4209010_1000m_sample_A_0.2</t>
  </si>
  <si>
    <t>AT101KmA0.2b2C1</t>
  </si>
  <si>
    <t>2C1</t>
  </si>
  <si>
    <t>2C1 1000m-A/0.2 Vol:20µl Con:0.50ng/µl</t>
  </si>
  <si>
    <t>100A02</t>
  </si>
  <si>
    <t>018</t>
  </si>
  <si>
    <t>598</t>
  </si>
  <si>
    <t>0.209</t>
  </si>
  <si>
    <t>3.50</t>
  </si>
  <si>
    <t>AT4209010_1000m_sample_A_53</t>
  </si>
  <si>
    <t>AT101KmA53b2C2</t>
  </si>
  <si>
    <t>2C2</t>
  </si>
  <si>
    <t>2C2 1000m-A/53 Vol:20µl Con:0.50ng/µl</t>
  </si>
  <si>
    <t>100A53</t>
  </si>
  <si>
    <t>017</t>
  </si>
  <si>
    <t>0.259</t>
  </si>
  <si>
    <t>4.38</t>
  </si>
  <si>
    <t>C3</t>
  </si>
  <si>
    <t>AT4209010_1000m_sample_A_180</t>
  </si>
  <si>
    <t>AT101KmA180b2C3</t>
  </si>
  <si>
    <t>2C3</t>
  </si>
  <si>
    <t>2C3 1000m-A/180 Vol:20µl Con:0.50ng/µl</t>
  </si>
  <si>
    <t>100A18</t>
  </si>
  <si>
    <t>012</t>
  </si>
  <si>
    <t>578</t>
  </si>
  <si>
    <t>0.257</t>
  </si>
  <si>
    <t>2.63</t>
  </si>
  <si>
    <t>C5</t>
  </si>
  <si>
    <t>AT4209010_1000m_sample_A_20</t>
  </si>
  <si>
    <t>AT101KmA20b2C5</t>
  </si>
  <si>
    <t>2C5</t>
  </si>
  <si>
    <t>2C5 1000m-A/20 Vol:20µl Con:0.50ng/µl</t>
  </si>
  <si>
    <t>100A20</t>
  </si>
  <si>
    <t>013</t>
  </si>
  <si>
    <t>0.0880</t>
  </si>
  <si>
    <t>0.0840</t>
  </si>
  <si>
    <t>C6</t>
  </si>
  <si>
    <t>AT4209010_1000m_sample_A_5</t>
  </si>
  <si>
    <t>AT101KmA5b2C6</t>
  </si>
  <si>
    <t>2C6</t>
  </si>
  <si>
    <t>2C6 1000m-A/5 Vol:10.42µl Con:0.04ng/µl</t>
  </si>
  <si>
    <t>100A05</t>
  </si>
  <si>
    <t>10.42ul_0.04ng/ul</t>
  </si>
  <si>
    <t>AT4209010_1000m_sample_A_1.2</t>
  </si>
  <si>
    <t>AT101KmA1.2b2C7</t>
  </si>
  <si>
    <t>2C7</t>
  </si>
  <si>
    <t>2C7 1000m-A/1.2 Vol:20µl Con:0.50ng/µl</t>
  </si>
  <si>
    <t>100A12</t>
  </si>
  <si>
    <t>014</t>
  </si>
  <si>
    <t>0.129</t>
  </si>
  <si>
    <t>1.64</t>
  </si>
  <si>
    <t>AT4209010_1000m_sample_A_500</t>
  </si>
  <si>
    <t>AT101KmA500b2C8</t>
  </si>
  <si>
    <t>2C8</t>
  </si>
  <si>
    <t>2C8 1000m-A/500 Vol:18.20µl Con:0.45ng/µl</t>
  </si>
  <si>
    <t>100A50</t>
  </si>
  <si>
    <t>18.20ul_0.45ng/ul</t>
  </si>
  <si>
    <t xml:space="preserve">pg. 78-80; 88-90 in green notebook. </t>
  </si>
  <si>
    <t>non-buoyant plume</t>
  </si>
  <si>
    <t xml:space="preserve">Tubes were labeled as AT4209-012 Plume. Not AT4209-012 1000M, as shown in spread sheet. I still have the orginal tubes used on the crusie. </t>
  </si>
  <si>
    <t>the 1000 is actually plume and the sheet should be AT4209012, so the tubes are named like they were supposed to in this part of the list</t>
  </si>
  <si>
    <t>Samples are in -80 chest freezer. Green Label EPR</t>
  </si>
  <si>
    <t>Box 1 Location: there is no box 2 for this list</t>
  </si>
  <si>
    <t xml:space="preserve"> Box 1 Name tag  (AT4209012)</t>
  </si>
  <si>
    <t xml:space="preserve"> Box 2 Name tag   </t>
  </si>
  <si>
    <t>102</t>
  </si>
  <si>
    <t>AT4209012_plume_sample_A_5_μm_filtrate</t>
  </si>
  <si>
    <t>AT4209012_plume_sample_A_0.2</t>
  </si>
  <si>
    <t>AT12PLA0.2b1A6</t>
  </si>
  <si>
    <t>1A6</t>
  </si>
  <si>
    <t>1A6 1000m-A/0.2 Vol:20µl Con:0.50ng/µl</t>
  </si>
  <si>
    <t>AT4209012</t>
  </si>
  <si>
    <t>0.50ng/ul_20ul</t>
  </si>
  <si>
    <t>022</t>
  </si>
  <si>
    <t>AT4209012_OMZ_sample_B_180</t>
  </si>
  <si>
    <t>AT12OMZB180b1B1</t>
  </si>
  <si>
    <t>1B1</t>
  </si>
  <si>
    <t>1B1 OMZ-B/180 Vol:20µl Con:0.50ng/µl</t>
  </si>
  <si>
    <t>AT4209012_OMZ_sample_B_0.2</t>
  </si>
  <si>
    <t>AT12OMZB0.2b1D3</t>
  </si>
  <si>
    <t>1D3</t>
  </si>
  <si>
    <t>1D3 OMZ-B/0.2 Vol:20µl Con:0.50ng/µl</t>
  </si>
  <si>
    <t>099</t>
  </si>
  <si>
    <t>AT4209012_plume_sample_A_53</t>
  </si>
  <si>
    <t>AT12PLA53b1D5</t>
  </si>
  <si>
    <t>1D5</t>
  </si>
  <si>
    <t>1D5 1000m-A/53 Vol:11.40µl Con:0.12ng/µl</t>
  </si>
  <si>
    <t>0.12ng/ul_11.40ul</t>
  </si>
  <si>
    <t>093</t>
  </si>
  <si>
    <t>AT4209012_plume_sample_A_500</t>
  </si>
  <si>
    <t>AT12PLA500b1D7</t>
  </si>
  <si>
    <t>1D7</t>
  </si>
  <si>
    <t>1D7 1000m-A/500 Vol:20µl Con:0.50ng/µl</t>
  </si>
  <si>
    <t>094</t>
  </si>
  <si>
    <t>AT4209012_plume_sample_A_5</t>
  </si>
  <si>
    <t>label was corrected from E8</t>
  </si>
  <si>
    <t>AT12PLA5b1D8</t>
  </si>
  <si>
    <t>1D8</t>
  </si>
  <si>
    <t>1D8 1000m-A/5 Vol:20µl Con:0.50ng/µl</t>
  </si>
  <si>
    <t>028</t>
  </si>
  <si>
    <t>AT4209012_OMZ_sample_B_5</t>
  </si>
  <si>
    <t>AT12OMZB5b1E1</t>
  </si>
  <si>
    <t>1E1</t>
  </si>
  <si>
    <t>1E1 OMZ-B/5 Vol:15.95µl Con:0.37ng/µl</t>
  </si>
  <si>
    <t>0.37ng/ul_15.95ul</t>
  </si>
  <si>
    <t>023</t>
  </si>
  <si>
    <t>AT4209012_OMZ_sample_B_20</t>
  </si>
  <si>
    <t>AT12OMZB20b1E2</t>
  </si>
  <si>
    <t>1E2</t>
  </si>
  <si>
    <t>1E2 OMZ-B/20 Vol:12.74µl Con:0.22ng/µl</t>
  </si>
  <si>
    <t>0.22ng/ul_12.74ul</t>
  </si>
  <si>
    <t>026</t>
  </si>
  <si>
    <t>E3</t>
  </si>
  <si>
    <t>AT4209012_OMZ_sample_B_53</t>
  </si>
  <si>
    <t>AT12OMZB53b1E3</t>
  </si>
  <si>
    <t>1E3</t>
  </si>
  <si>
    <t>1E3 OMZ-B/53 Vol:17µl Con:0.41ng/µl</t>
  </si>
  <si>
    <t>0.41ng/ul_17ul</t>
  </si>
  <si>
    <t>100</t>
  </si>
  <si>
    <t>E4</t>
  </si>
  <si>
    <t>AT4209012_plume_sample_A_180</t>
  </si>
  <si>
    <t>AT12PLA180b1E4</t>
  </si>
  <si>
    <t>1E4</t>
  </si>
  <si>
    <t>1E4 1000m-A/180 Vol:10.81µl Con:0.07ng/µl</t>
  </si>
  <si>
    <t>0.07ng/ul_10.81ul</t>
  </si>
  <si>
    <t>092</t>
  </si>
  <si>
    <t>E5</t>
  </si>
  <si>
    <t>AT4209012_plume_sample_A_20</t>
  </si>
  <si>
    <t>AT12PLA20b1E5</t>
  </si>
  <si>
    <t>1E5</t>
  </si>
  <si>
    <t>1E5 1000m-A/20 Vol:20µl Con:0.50ng/µl</t>
  </si>
  <si>
    <t>021</t>
  </si>
  <si>
    <t>E7</t>
  </si>
  <si>
    <t>AT4209012_OMZ_sample_B_500</t>
  </si>
  <si>
    <t>AT12OMZB500b1E7</t>
  </si>
  <si>
    <t>1E7</t>
  </si>
  <si>
    <t>1E7 OMZ-B/500 Vol:20µl Con:0.50ng/µl</t>
  </si>
  <si>
    <t>F1</t>
  </si>
  <si>
    <t>AT4209012_plume_sample_A_1.2</t>
  </si>
  <si>
    <t>AT12PLA1.2b1F1</t>
  </si>
  <si>
    <t>1F1</t>
  </si>
  <si>
    <t>1F1 1000m-A/1.2 Vol:20µl Con:0.50ng/µl</t>
  </si>
  <si>
    <t>F2?</t>
  </si>
  <si>
    <t>AT4209012_OMZ_sample_B_1.2</t>
  </si>
  <si>
    <t>LAB Negative</t>
  </si>
  <si>
    <t>F6?</t>
  </si>
  <si>
    <t>AT4209012_LAB_Negative_1.2_Supore_</t>
  </si>
  <si>
    <t>E6?</t>
  </si>
  <si>
    <t>030</t>
  </si>
  <si>
    <t>F9?</t>
  </si>
  <si>
    <t>AT4209012_OMZ_sample_B_5_μm_filtrate</t>
  </si>
  <si>
    <t>E9?</t>
  </si>
  <si>
    <t>Printed_LABELWrong</t>
  </si>
  <si>
    <t>#listing</t>
  </si>
  <si>
    <t>Printing</t>
  </si>
  <si>
    <t>NEW NAME</t>
  </si>
  <si>
    <t>final concentrqtion</t>
  </si>
  <si>
    <t>1A3 SURC02 20ul_0.50ng/µl</t>
  </si>
  <si>
    <t>1A4 SURC12 20ul_0.50ng/µl</t>
  </si>
  <si>
    <t>1A5 SURC05 20ul_0.50ng/µl</t>
  </si>
  <si>
    <t>1A6 100A02 0.50ng/ul_20ul</t>
  </si>
  <si>
    <t>1A7 OMZB50 20ul_0.50ng/ul</t>
  </si>
  <si>
    <t>1A8 SURC20 16.50ul_0.39ng/µl</t>
  </si>
  <si>
    <t>1B1 OMZB18 0.50ng/ul_20ul</t>
  </si>
  <si>
    <t>1B2 SURC50 20ul_0.50ng/µl</t>
  </si>
  <si>
    <t>1B4 OMZB53 17.65ul_0.43ng/ul</t>
  </si>
  <si>
    <t>1B6 OMZB20 20ul_0.50ng/ul</t>
  </si>
  <si>
    <t>1B7 OMZB02 20ul_0.50ng/ul</t>
  </si>
  <si>
    <t>1B8 DCMB02 20ul_0.50ng/µl</t>
  </si>
  <si>
    <t>1B9 OMZB05 20ul_0.50ng/ul</t>
  </si>
  <si>
    <t>1C2 12PA02 20ul_0.50ng/µl</t>
  </si>
  <si>
    <t>1C4 12PA05 13.74ul_0.27ng/µl</t>
  </si>
  <si>
    <t>1C7 DCMB18 14.23ul_0.30ng/µl</t>
  </si>
  <si>
    <t>1C8 SURC18 19.25ul_0.48ng/ul</t>
  </si>
  <si>
    <t>1C9 DCMB05 17.60ul_0.43ng/ul</t>
  </si>
  <si>
    <t>1D1 DCMB50 17.40ul_0.43ng/ul</t>
  </si>
  <si>
    <t>1D3 OMZB02 0.50ng/ul_20ul</t>
  </si>
  <si>
    <t>1D4 DCMB53 20ul_0.50ng/ul</t>
  </si>
  <si>
    <t>1D5 100A53 0.12ng/ul_11.40ul</t>
  </si>
  <si>
    <t>1D6 DCMB20 20ul_0.50ng/ul</t>
  </si>
  <si>
    <t>1D7 100A50 0.50ng/ul_20ul</t>
  </si>
  <si>
    <t>1D8 100A05 0.50ng/ul_20ul</t>
  </si>
  <si>
    <t>1E1 OMZB05 0.37ng/ul_15.95ul</t>
  </si>
  <si>
    <t>1E2 OMZB20 0.22ng/ul_12.74ul</t>
  </si>
  <si>
    <t>1E3 OMZB53 0.41ng/ul_17ul</t>
  </si>
  <si>
    <t>1E4 100A18 0.07ng/ul_10.81ul</t>
  </si>
  <si>
    <t>1E5 100A20 0.50ng/ul_20ul</t>
  </si>
  <si>
    <t>1E7 OMZB50 0.50ng/ul_20ul</t>
  </si>
  <si>
    <t>1E8 OMZB18 20ul_0.50ng/ul</t>
  </si>
  <si>
    <t>1E9 12PA20 10.81ul_0.07ng/ul</t>
  </si>
  <si>
    <t>1F1 100A12 0.50ng/ul_20ul</t>
  </si>
  <si>
    <t>1G1 12PA18 12.06ul_0.17ng/ul</t>
  </si>
  <si>
    <t>1G2 OMZB12 20ul_0.50ng/ul</t>
  </si>
  <si>
    <t>1G3 12PA12 20ul_0.50ng/ul</t>
  </si>
  <si>
    <t>2A5 12P53 10.34ul_0.03ng/ul</t>
  </si>
  <si>
    <t>2A6 DCM02 20ul_0.5ng/ul</t>
  </si>
  <si>
    <t>2A9 12P12 20ul_0.5ng/ul</t>
  </si>
  <si>
    <t>2B2 12P02 20ul_0.5ng/ul</t>
  </si>
  <si>
    <t>2C1 100A02 20ul_0.50ng/ul</t>
  </si>
  <si>
    <t>2C2 100A53 20ul_0.50ng/ul</t>
  </si>
  <si>
    <t>2C3 100A18 20ul_0.50ng/ul</t>
  </si>
  <si>
    <t>2C5 100A20 20ul_0.50ng/ul</t>
  </si>
  <si>
    <t>2C6 100A05 10.42ul_0.04ng/ul</t>
  </si>
  <si>
    <t>2C7 100A12 20ul_0.50ng/ul</t>
  </si>
  <si>
    <t>2C8 100A50 18.20ul_0.45ng/ul</t>
  </si>
  <si>
    <t>2D2 DCM20 20ul_0.5ng/ul</t>
  </si>
  <si>
    <t>2D3 DCM12 20ul_0.5ng/ul</t>
  </si>
  <si>
    <t>2D9 DCM18 20ul_0.5ng/ul</t>
  </si>
  <si>
    <t>2E1 DCM05 13.69ul_0.27ng/ul</t>
  </si>
  <si>
    <t xml:space="preserve"> </t>
  </si>
  <si>
    <t>- - -</t>
  </si>
  <si>
    <t>DNA was resuspened in 25ul of 0.002um filtered, UV sterelized TE buffer.</t>
  </si>
  <si>
    <t>DNA samples are stored in -80 chest freezer. POM filteres are located inside the bench top desiccator</t>
  </si>
  <si>
    <t>Samples still need to be diluted to 0.5ng/ul</t>
  </si>
  <si>
    <t>All DNA samples were quantified with the qubit flurometer -DS; High senestivity</t>
  </si>
  <si>
    <t>ALL POM filters were weighed on the Sartorius Micro pan scale. Scale was calibrated with a 10mg weight. Pre Cruise Filter Weigh date: March 1 2019 : Post Filter weigh date September 25 2019</t>
  </si>
  <si>
    <t>12PA53</t>
  </si>
  <si>
    <t>DCMB12</t>
  </si>
  <si>
    <t>2A5 12PA53</t>
  </si>
  <si>
    <t>2A6 DCMB02</t>
  </si>
  <si>
    <t>2A9 12PA12</t>
  </si>
  <si>
    <t>2B2 12PA02</t>
  </si>
  <si>
    <t>2D2 DCMB20</t>
  </si>
  <si>
    <t>2D3 DCMB12</t>
  </si>
  <si>
    <t>2D9 DCMB18</t>
  </si>
  <si>
    <t>2E1 DCMB05</t>
  </si>
  <si>
    <t>Volume</t>
  </si>
  <si>
    <t>concentrations</t>
  </si>
  <si>
    <t>1D1</t>
  </si>
  <si>
    <t>1D6</t>
  </si>
  <si>
    <t>10.34ul_0.06ngul</t>
  </si>
  <si>
    <t>20.00ul_1.00ngul</t>
  </si>
  <si>
    <t>20.15ul_1.01ngul</t>
  </si>
  <si>
    <t>13.69ul_0.54ngul</t>
  </si>
  <si>
    <t>2A5 12PA53 10.34ul_0.06ngul</t>
  </si>
  <si>
    <t>2A6 DCMB02 20.00ul_1.00ngul</t>
  </si>
  <si>
    <t>2A9 12PA12 20.00ul_1.00ngul</t>
  </si>
  <si>
    <t>2B2 12PA02 20.00ul_1.00ngul</t>
  </si>
  <si>
    <t>2D2 DCMB20 20.15ul_1.01ngul</t>
  </si>
  <si>
    <t>2D3 DCMB12 20.00ul_1.00ngul</t>
  </si>
  <si>
    <t>2D9 DCMB18 20.00ul_1.00ngul</t>
  </si>
  <si>
    <t>2E1 DCMB05 13.69ul_0.54ngul</t>
  </si>
  <si>
    <t>16.50ul_0.79ngul</t>
  </si>
  <si>
    <t>13.74ul_0.54ngul</t>
  </si>
  <si>
    <t>14.23ul_0.59ngul</t>
  </si>
  <si>
    <t>19.25ul_0.96ngul</t>
  </si>
  <si>
    <t>17.60ul_0.86ngul</t>
  </si>
  <si>
    <t>17.40ul_0.85ngul</t>
  </si>
  <si>
    <t>10.81ul_0.15ngul</t>
  </si>
  <si>
    <t>12.06ul_0.34ngul</t>
  </si>
  <si>
    <t>1A3 SURC02</t>
  </si>
  <si>
    <t>1A4 SURC12</t>
  </si>
  <si>
    <t>1A5 SURC05</t>
  </si>
  <si>
    <t>1A8 SURC20</t>
  </si>
  <si>
    <t>1B2 SURC50</t>
  </si>
  <si>
    <t>1B8 DCMB02</t>
  </si>
  <si>
    <t>1C2 12PA02</t>
  </si>
  <si>
    <t>1C4 12PA05</t>
  </si>
  <si>
    <t>1C7 DCMB18</t>
  </si>
  <si>
    <t>1C8 SURC18</t>
  </si>
  <si>
    <t>1C9 DCMB05</t>
  </si>
  <si>
    <t>1D1 DCMB50</t>
  </si>
  <si>
    <t>1D4 DCMB53</t>
  </si>
  <si>
    <t>1D6 DCMB20</t>
  </si>
  <si>
    <t>1E9 12PA20</t>
  </si>
  <si>
    <t>1G1 12PA18</t>
  </si>
  <si>
    <t>1G3 12PA12</t>
  </si>
  <si>
    <t>1A3 SURC02 20.00ul_1.00ngul</t>
  </si>
  <si>
    <t>1A4 SURC12 20.00ul_1.00ngul</t>
  </si>
  <si>
    <t>1A5 SURC05 20.00ul_1.00ngul</t>
  </si>
  <si>
    <t>1A8 SURC20 16.50ul_0.79ngul</t>
  </si>
  <si>
    <t>1B2 SURC50 20.00ul_1.00ngul</t>
  </si>
  <si>
    <t>1B8 DCMB02 20.00ul_1.00ngul</t>
  </si>
  <si>
    <t>1C2 12PA02 20.00ul_1.00ngul</t>
  </si>
  <si>
    <t>1C4 12PA05 13.74ul_0.54ngul</t>
  </si>
  <si>
    <t>1C7 DCMB18 14.23ul_0.59ngul</t>
  </si>
  <si>
    <t>1C8 SURC18 19.25ul_0.96ngul</t>
  </si>
  <si>
    <t>1C9 DCMB05 17.60ul_0.86ngul</t>
  </si>
  <si>
    <t>1D1 DCMB50 17.40ul_0.85ngul</t>
  </si>
  <si>
    <t>1D4 DCMB53 20.00ul_1.00ngul</t>
  </si>
  <si>
    <t>1D6 DCMB20 20.00ul_1.00ngul</t>
  </si>
  <si>
    <t>1E9 12PA20 10.81ul_0.15ngul</t>
  </si>
  <si>
    <t>1G1 12PA18 12.06ul_0.34ngul</t>
  </si>
  <si>
    <t>1G3 12PA12 20.00ul_1.00ngul</t>
  </si>
  <si>
    <t>20ul_1ngul</t>
  </si>
  <si>
    <t>17.65ul_0.87ngul</t>
  </si>
  <si>
    <t>10.42ul_0.08ngul</t>
  </si>
  <si>
    <t>18.2ul_0.90ngul</t>
  </si>
  <si>
    <t>1A7 OMZB50</t>
  </si>
  <si>
    <t>1B4 OMZB53</t>
  </si>
  <si>
    <t>1B6 OMZB20</t>
  </si>
  <si>
    <t>1B7 OMZB02</t>
  </si>
  <si>
    <t>1B9 OMZB05</t>
  </si>
  <si>
    <t>1E8 OMZB18</t>
  </si>
  <si>
    <t>1G2 OMZB12</t>
  </si>
  <si>
    <t>2C1 100A02</t>
  </si>
  <si>
    <t>2C2 100A53</t>
  </si>
  <si>
    <t>2C3 100A18</t>
  </si>
  <si>
    <t>2C5 100A20</t>
  </si>
  <si>
    <t>2C6 100A05</t>
  </si>
  <si>
    <t>2C7 100A12</t>
  </si>
  <si>
    <t>2C8 100A50</t>
  </si>
  <si>
    <t>1A7 OMZB50 20ul_1ngul</t>
  </si>
  <si>
    <t>1B4 OMZB53 17.65ul_0.87ngul</t>
  </si>
  <si>
    <t>1B6 OMZB20 20ul_1ngul</t>
  </si>
  <si>
    <t>1B7 OMZB02 20ul_1ngul</t>
  </si>
  <si>
    <t>1B9 OMZB05 20ul_1ngul</t>
  </si>
  <si>
    <t>1E8 OMZB18 20ul_1ngul</t>
  </si>
  <si>
    <t>1G2 OMZB12 20ul_1ngul</t>
  </si>
  <si>
    <t>2C1 100A02 20ul_1ngul</t>
  </si>
  <si>
    <t>2C2 100A53 20ul_1ngul</t>
  </si>
  <si>
    <t>2C3 100A18 20ul_1ngul</t>
  </si>
  <si>
    <t>2C5 100A20 20ul_1ngul</t>
  </si>
  <si>
    <t>2C6 100A05 10.42ul_0.08ngul</t>
  </si>
  <si>
    <t>2C7 100A12 20ul_1ngul</t>
  </si>
  <si>
    <t>2C8 100A50 18.2ul_0.90ngul</t>
  </si>
  <si>
    <t>1A6 100A02</t>
  </si>
  <si>
    <t>1B1 OMZB18</t>
  </si>
  <si>
    <t>1D3 OMZB02</t>
  </si>
  <si>
    <t>1D5 100A53</t>
  </si>
  <si>
    <t>1D7 100A50</t>
  </si>
  <si>
    <t>1D8 100A05</t>
  </si>
  <si>
    <t>1E1 OMZB05</t>
  </si>
  <si>
    <t>1E2 OMZB20</t>
  </si>
  <si>
    <t>1E3 OMZB53</t>
  </si>
  <si>
    <t>1E4 100A18</t>
  </si>
  <si>
    <t>1E5 100A20</t>
  </si>
  <si>
    <t>1E7 OMZB50</t>
  </si>
  <si>
    <t>1F1 100A12</t>
  </si>
  <si>
    <t>11.40ul_0.25ngul</t>
  </si>
  <si>
    <t>15.95ul_0.75ngul</t>
  </si>
  <si>
    <t>12.74ul_0.43ngul</t>
  </si>
  <si>
    <t>17ul_0.82ngul</t>
  </si>
  <si>
    <t>1A6 100A02 20ul_1ngul</t>
  </si>
  <si>
    <t>1B1 OMZB18 20ul_1ngul</t>
  </si>
  <si>
    <t>1D3 OMZB02 20ul_1ngul</t>
  </si>
  <si>
    <t>1D5 100A53 11.40ul_0.25ngul</t>
  </si>
  <si>
    <t>1D7 100A50 20ul_1ngul</t>
  </si>
  <si>
    <t>1D8 100A05 20ul_1ngul</t>
  </si>
  <si>
    <t>1E1 OMZB05 15.95ul_0.75ngul</t>
  </si>
  <si>
    <t>1E2 OMZB20 12.74ul_0.43ngul</t>
  </si>
  <si>
    <t>1E3 OMZB53 17ul_0.82ngul</t>
  </si>
  <si>
    <t>1E4 100A18 10.81ul_0.15ngul</t>
  </si>
  <si>
    <t>1E5 100A20 20ul_1ngul</t>
  </si>
  <si>
    <t>1E7 OMZB50 20ul_1ngul</t>
  </si>
  <si>
    <t>1F1 100A12 20ul_1ngul</t>
  </si>
  <si>
    <t>#sorting_original</t>
  </si>
  <si>
    <t>#</t>
  </si>
  <si>
    <t>AT4209004</t>
  </si>
  <si>
    <t>1A3 SURC02 20ul_1ngul</t>
  </si>
  <si>
    <t>1A4 SURC12 20ul_1ngul</t>
  </si>
  <si>
    <t>1A5 SURC05 20ul_1ngul</t>
  </si>
  <si>
    <t>1B2 SURC50 20ul_1ngul</t>
  </si>
  <si>
    <t>1B8 DCMB02 20ul_1ngul</t>
  </si>
  <si>
    <t>1C2 12PA02 20ul_1ngul</t>
  </si>
  <si>
    <t>1D4 DCMB53 20ul_1ngul</t>
  </si>
  <si>
    <t>1D6 DCMB20 20ul_1ngul</t>
  </si>
  <si>
    <t>1G3 12PA12 20ul_1ngul</t>
  </si>
  <si>
    <t>2A6 DCMB02 20ul_1ngul</t>
  </si>
  <si>
    <t>2A9 12PA12 20ul_1ngul</t>
  </si>
  <si>
    <t>2B2 12PA02 20ul_1ngul</t>
  </si>
  <si>
    <t>2D3 DCMB12 20ul_1ngul</t>
  </si>
  <si>
    <t>2D9 DCMB18 20ul_1ngul</t>
  </si>
  <si>
    <t>To_list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</si>
</sst>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0.0"/>
  </numFmts>
  <fonts count="25" x14ac:knownFonts="1">
    <font>
      <sz val="12"/>
      <color rgb="FF000000"/>
      <name val="Arial"/>
      <charset val="1"/>
    </font>
    <font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222222"/>
      <name val="Verdana"/>
      <family val="2"/>
      <charset val="1"/>
    </font>
    <font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9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sz val="22"/>
      <color rgb="FF000000"/>
      <name val="Arial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2"/>
      <color rgb="FFFFFFFF"/>
      <name val="Arial"/>
      <family val="2"/>
      <charset val="1"/>
    </font>
    <font>
      <sz val="12"/>
      <color rgb="FFA9D18E"/>
      <name val="Arial"/>
      <family val="2"/>
      <charset val="1"/>
    </font>
    <font>
      <b/>
      <sz val="12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sz val="7"/>
      <name val="Arial"/>
      <family val="2"/>
      <charset val="1"/>
    </font>
    <font>
      <sz val="12"/>
      <color rgb="FF000000"/>
      <name val="Arial"/>
      <family val="2"/>
    </font>
    <font>
      <sz val="8"/>
      <name val="Arial"/>
      <family val="2"/>
    </font>
    <font>
      <b/>
      <sz val="12"/>
      <color rgb="FF00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  <fill>
      <patternFill patternType="solid">
        <fgColor rgb="FFFFFFFF"/>
        <bgColor rgb="FFFFF2CC"/>
      </patternFill>
    </fill>
    <fill>
      <patternFill patternType="solid">
        <fgColor rgb="FF5B9BD5"/>
        <bgColor rgb="FF6FA8DC"/>
      </patternFill>
    </fill>
    <fill>
      <patternFill patternType="solid">
        <fgColor rgb="FF8E7CC3"/>
        <bgColor rgb="FF5B9BD5"/>
      </patternFill>
    </fill>
    <fill>
      <patternFill patternType="solid">
        <fgColor rgb="FFF4C7C3"/>
        <bgColor rgb="FFFFC7CE"/>
      </patternFill>
    </fill>
    <fill>
      <patternFill patternType="solid">
        <fgColor rgb="FFBF9000"/>
        <bgColor rgb="FFBF8F00"/>
      </patternFill>
    </fill>
    <fill>
      <patternFill patternType="solid">
        <fgColor rgb="FFFFD966"/>
        <bgColor rgb="FFF4C7C3"/>
      </patternFill>
    </fill>
    <fill>
      <patternFill patternType="solid">
        <fgColor rgb="FFBDD7EE"/>
        <bgColor rgb="FFCCCCCC"/>
      </patternFill>
    </fill>
    <fill>
      <patternFill patternType="solid">
        <fgColor rgb="FFDEEBF7"/>
        <bgColor rgb="FFFFF2CC"/>
      </patternFill>
    </fill>
    <fill>
      <patternFill patternType="solid">
        <fgColor rgb="FF4472C4"/>
        <bgColor rgb="FF4A86E8"/>
      </patternFill>
    </fill>
    <fill>
      <patternFill patternType="solid">
        <fgColor rgb="FF674EA7"/>
        <bgColor rgb="FF4472C4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548235"/>
        <bgColor rgb="FF008000"/>
      </patternFill>
    </fill>
    <fill>
      <patternFill patternType="solid">
        <fgColor rgb="FF6FA8DC"/>
        <bgColor rgb="FF5B9BD5"/>
      </patternFill>
    </fill>
    <fill>
      <patternFill patternType="solid">
        <fgColor rgb="FFBF8F00"/>
        <bgColor rgb="FFBF9000"/>
      </patternFill>
    </fill>
    <fill>
      <patternFill patternType="solid">
        <fgColor rgb="FF9900FF"/>
        <bgColor rgb="FF800080"/>
      </patternFill>
    </fill>
    <fill>
      <patternFill patternType="solid">
        <fgColor rgb="FF4A86E8"/>
        <bgColor rgb="FF5B9BD5"/>
      </patternFill>
    </fill>
    <fill>
      <patternFill patternType="solid">
        <fgColor rgb="FFA4C2F4"/>
        <bgColor rgb="FF9DC3E6"/>
      </patternFill>
    </fill>
    <fill>
      <patternFill patternType="solid">
        <fgColor rgb="FF9DC3E6"/>
        <bgColor rgb="FFA4C2F4"/>
      </patternFill>
    </fill>
    <fill>
      <patternFill patternType="solid">
        <fgColor rgb="FFFFACF4"/>
        <bgColor indexed="64"/>
      </patternFill>
    </fill>
    <fill>
      <patternFill patternType="solid">
        <fgColor rgb="FFFFACF4"/>
        <bgColor rgb="FFFFFFFF"/>
      </patternFill>
    </fill>
    <fill>
      <patternFill patternType="solid">
        <fgColor rgb="FFFFACF4"/>
        <bgColor rgb="FFCC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7">
    <xf numFmtId="0" fontId="0" fillId="0" borderId="0" xfId="0"/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" fillId="12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10" fillId="13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4" fillId="14" borderId="0" xfId="0" applyFont="1" applyFill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wrapText="1"/>
    </xf>
    <xf numFmtId="0" fontId="15" fillId="11" borderId="0" xfId="0" applyFont="1" applyFill="1" applyAlignment="1">
      <alignment horizontal="center" vertical="center" wrapText="1"/>
    </xf>
    <xf numFmtId="0" fontId="1" fillId="14" borderId="9" xfId="0" applyFont="1" applyFill="1" applyBorder="1" applyAlignment="1">
      <alignment horizontal="center" vertical="center" wrapText="1"/>
    </xf>
    <xf numFmtId="0" fontId="13" fillId="14" borderId="0" xfId="0" applyFont="1" applyFill="1" applyAlignment="1">
      <alignment horizontal="center" vertical="center" wrapText="1"/>
    </xf>
    <xf numFmtId="0" fontId="1" fillId="14" borderId="0" xfId="0" applyFont="1" applyFill="1" applyAlignment="1">
      <alignment horizontal="center" vertical="center" wrapText="1"/>
    </xf>
    <xf numFmtId="0" fontId="1" fillId="14" borderId="0" xfId="0" applyFont="1" applyFill="1" applyBorder="1" applyAlignment="1">
      <alignment horizontal="center" vertical="center" wrapText="1"/>
    </xf>
    <xf numFmtId="2" fontId="0" fillId="0" borderId="0" xfId="0" applyNumberFormat="1" applyFont="1" applyAlignment="1">
      <alignment horizontal="center" wrapText="1"/>
    </xf>
    <xf numFmtId="2" fontId="0" fillId="15" borderId="0" xfId="0" applyNumberFormat="1" applyFont="1" applyFill="1" applyAlignment="1">
      <alignment horizontal="center" wrapText="1"/>
    </xf>
    <xf numFmtId="0" fontId="16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2" fontId="0" fillId="10" borderId="0" xfId="0" applyNumberFormat="1" applyFont="1" applyFill="1" applyAlignment="1">
      <alignment horizontal="center" wrapText="1"/>
    </xf>
    <xf numFmtId="0" fontId="0" fillId="10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7" fillId="11" borderId="0" xfId="0" applyFont="1" applyFill="1" applyAlignment="1">
      <alignment horizontal="center" vertical="center" wrapText="1"/>
    </xf>
    <xf numFmtId="2" fontId="18" fillId="16" borderId="0" xfId="0" applyNumberFormat="1" applyFont="1" applyFill="1" applyAlignment="1">
      <alignment horizontal="center" wrapText="1"/>
    </xf>
    <xf numFmtId="0" fontId="13" fillId="0" borderId="0" xfId="0" applyFont="1" applyBorder="1" applyAlignment="1">
      <alignment horizontal="center" vertical="center" wrapText="1"/>
    </xf>
    <xf numFmtId="0" fontId="19" fillId="11" borderId="0" xfId="0" applyFont="1" applyFill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5" fillId="15" borderId="0" xfId="0" applyNumberFormat="1" applyFont="1" applyFill="1" applyAlignment="1">
      <alignment horizontal="center" vertical="center"/>
    </xf>
    <xf numFmtId="2" fontId="0" fillId="15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49" fontId="0" fillId="10" borderId="0" xfId="0" applyNumberFormat="1" applyFont="1" applyFill="1" applyAlignment="1">
      <alignment horizontal="center" vertical="center"/>
    </xf>
    <xf numFmtId="1" fontId="0" fillId="10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0" fillId="1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15" borderId="0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5" fillId="15" borderId="0" xfId="0" applyNumberFormat="1" applyFont="1" applyFill="1" applyAlignment="1">
      <alignment horizontal="center"/>
    </xf>
    <xf numFmtId="2" fontId="0" fillId="15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10" borderId="0" xfId="0" applyNumberFormat="1" applyFont="1" applyFill="1" applyAlignment="1">
      <alignment horizontal="center"/>
    </xf>
    <xf numFmtId="0" fontId="2" fillId="17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" fillId="7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49" fontId="2" fillId="0" borderId="16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9" fillId="1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19" borderId="1" xfId="0" applyFont="1" applyFill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6" fillId="10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center" vertical="center"/>
    </xf>
    <xf numFmtId="49" fontId="0" fillId="0" borderId="0" xfId="0" applyNumberFormat="1" applyFont="1" applyAlignment="1"/>
    <xf numFmtId="49" fontId="0" fillId="10" borderId="0" xfId="0" applyNumberFormat="1" applyFont="1" applyFill="1" applyAlignment="1"/>
    <xf numFmtId="1" fontId="0" fillId="0" borderId="0" xfId="0" applyNumberFormat="1" applyFont="1" applyAlignment="1"/>
    <xf numFmtId="2" fontId="0" fillId="0" borderId="0" xfId="0" applyNumberFormat="1" applyFont="1" applyAlignment="1"/>
    <xf numFmtId="0" fontId="2" fillId="20" borderId="1" xfId="0" applyFont="1" applyFill="1" applyBorder="1" applyAlignment="1">
      <alignment horizontal="center" vertical="center"/>
    </xf>
    <xf numFmtId="165" fontId="2" fillId="20" borderId="1" xfId="0" applyNumberFormat="1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/>
    </xf>
    <xf numFmtId="0" fontId="1" fillId="21" borderId="0" xfId="0" applyFont="1" applyFill="1" applyAlignment="1">
      <alignment horizontal="center" vertical="center"/>
    </xf>
    <xf numFmtId="0" fontId="4" fillId="20" borderId="1" xfId="0" applyFont="1" applyFill="1" applyBorder="1" applyAlignment="1">
      <alignment horizontal="center" vertical="center" wrapText="1"/>
    </xf>
    <xf numFmtId="0" fontId="1" fillId="21" borderId="0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21" borderId="16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11" fillId="8" borderId="0" xfId="0" applyFont="1" applyFill="1" applyAlignment="1">
      <alignment horizontal="center" vertical="center" wrapText="1"/>
    </xf>
    <xf numFmtId="0" fontId="11" fillId="22" borderId="0" xfId="0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2" fontId="0" fillId="10" borderId="0" xfId="0" applyNumberFormat="1" applyFont="1" applyFill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wrapText="1"/>
    </xf>
    <xf numFmtId="0" fontId="6" fillId="8" borderId="0" xfId="0" applyFont="1" applyFill="1" applyAlignment="1">
      <alignment horizontal="center" vertical="center"/>
    </xf>
    <xf numFmtId="2" fontId="6" fillId="8" borderId="0" xfId="0" applyNumberFormat="1" applyFont="1" applyFill="1" applyAlignment="1">
      <alignment horizontal="center"/>
    </xf>
    <xf numFmtId="0" fontId="0" fillId="15" borderId="0" xfId="0" applyFont="1" applyFill="1" applyAlignment="1"/>
    <xf numFmtId="0" fontId="6" fillId="15" borderId="0" xfId="0" applyFont="1" applyFill="1" applyAlignment="1"/>
    <xf numFmtId="0" fontId="2" fillId="0" borderId="0" xfId="0" applyFont="1"/>
    <xf numFmtId="2" fontId="0" fillId="23" borderId="0" xfId="0" applyNumberFormat="1" applyFont="1" applyFill="1" applyAlignment="1">
      <alignment horizontal="center" vertical="center"/>
    </xf>
    <xf numFmtId="0" fontId="9" fillId="23" borderId="0" xfId="0" applyFont="1" applyFill="1" applyBorder="1" applyAlignment="1">
      <alignment horizontal="center" vertical="center" wrapText="1"/>
    </xf>
    <xf numFmtId="2" fontId="0" fillId="24" borderId="0" xfId="0" applyNumberFormat="1" applyFont="1" applyFill="1" applyAlignment="1">
      <alignment horizontal="center" vertical="center"/>
    </xf>
    <xf numFmtId="2" fontId="6" fillId="23" borderId="0" xfId="0" applyNumberFormat="1" applyFont="1" applyFill="1" applyAlignment="1">
      <alignment horizontal="center"/>
    </xf>
    <xf numFmtId="2" fontId="0" fillId="23" borderId="0" xfId="0" applyNumberFormat="1" applyFont="1" applyFill="1" applyAlignment="1">
      <alignment horizontal="center"/>
    </xf>
    <xf numFmtId="0" fontId="9" fillId="25" borderId="0" xfId="0" applyFont="1" applyFill="1" applyBorder="1" applyAlignment="1">
      <alignment horizontal="center" vertical="center" wrapText="1"/>
    </xf>
    <xf numFmtId="2" fontId="6" fillId="24" borderId="0" xfId="0" applyNumberFormat="1" applyFont="1" applyFill="1" applyAlignment="1">
      <alignment horizontal="center"/>
    </xf>
    <xf numFmtId="0" fontId="9" fillId="23" borderId="0" xfId="0" applyFont="1" applyFill="1" applyAlignment="1">
      <alignment horizontal="center" vertical="center" wrapText="1"/>
    </xf>
    <xf numFmtId="2" fontId="0" fillId="24" borderId="0" xfId="0" applyNumberFormat="1" applyFont="1" applyFill="1" applyAlignment="1">
      <alignment horizontal="center"/>
    </xf>
    <xf numFmtId="2" fontId="0" fillId="26" borderId="0" xfId="0" applyNumberFormat="1" applyFont="1" applyFill="1" applyAlignment="1">
      <alignment horizontal="center" wrapText="1"/>
    </xf>
    <xf numFmtId="2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 vertical="center" wrapText="1"/>
    </xf>
    <xf numFmtId="0" fontId="22" fillId="26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9" fillId="27" borderId="0" xfId="0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/>
    </xf>
    <xf numFmtId="0" fontId="9" fillId="27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4" fillId="27" borderId="0" xfId="0" applyFont="1" applyFill="1" applyAlignment="1">
      <alignment horizontal="center" vertical="center" wrapText="1"/>
    </xf>
    <xf numFmtId="0" fontId="0" fillId="27" borderId="0" xfId="0" applyFill="1" applyAlignment="1">
      <alignment horizontal="center"/>
    </xf>
    <xf numFmtId="0" fontId="22" fillId="27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22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  <dxf>
      <fill>
        <patternFill>
          <bgColor rgb="FFF4C7C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9900FF"/>
      <rgbColor rgb="FF008080"/>
      <rgbColor rgb="FFCCCCCC"/>
      <rgbColor rgb="FF8E7CC3"/>
      <rgbColor rgb="FF6FA8DC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DC3E6"/>
      <rgbColor rgb="FFA9D18E"/>
      <rgbColor rgb="FFFFD966"/>
      <rgbColor rgb="FFA4C2F4"/>
      <rgbColor rgb="FFFFC7CE"/>
      <rgbColor rgb="FFB4A7D6"/>
      <rgbColor rgb="FFF4C7C3"/>
      <rgbColor rgb="FF4472C4"/>
      <rgbColor rgb="FF33CCCC"/>
      <rgbColor rgb="FF99CC00"/>
      <rgbColor rgb="FFFFCC00"/>
      <rgbColor rgb="FFBF9000"/>
      <rgbColor rgb="FFBF8F00"/>
      <rgbColor rgb="FF674EA7"/>
      <rgbColor rgb="FF5B9BD5"/>
      <rgbColor rgb="FF003366"/>
      <rgbColor rgb="FF4A86E8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1003300</xdr:colOff>
      <xdr:row>66</xdr:row>
      <xdr:rowOff>25400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EEB1395C-B0C8-0145-A672-5FA327A140B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1003300</xdr:colOff>
      <xdr:row>66</xdr:row>
      <xdr:rowOff>25400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5B0B343B-FE0A-AC45-8126-13A63764AF6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1003300</xdr:colOff>
      <xdr:row>66</xdr:row>
      <xdr:rowOff>25400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65E98AB-C77B-824B-8B88-9617BB47470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1003300</xdr:colOff>
      <xdr:row>66</xdr:row>
      <xdr:rowOff>25400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83F6DCEA-A5B1-0743-B103-A97500AB096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1003300</xdr:colOff>
      <xdr:row>66</xdr:row>
      <xdr:rowOff>25400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DBE8E0CA-A7D5-0643-B393-FEC89C80BE6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1003300</xdr:colOff>
      <xdr:row>66</xdr:row>
      <xdr:rowOff>25400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5B45B8D7-F0ED-AA47-BDE0-104B72CA29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266700</xdr:colOff>
      <xdr:row>60</xdr:row>
      <xdr:rowOff>165100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62788044-F3CC-1246-A8F0-7DBD7D0BAED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266700</xdr:colOff>
      <xdr:row>60</xdr:row>
      <xdr:rowOff>165100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AD37369E-9D5B-6B40-BC1C-FEA6F9C1C0F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25</xdr:col>
      <xdr:colOff>266700</xdr:colOff>
      <xdr:row>60</xdr:row>
      <xdr:rowOff>165100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C8079B11-2ADA-F245-B3D3-DB31B65F82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546100</xdr:colOff>
      <xdr:row>68</xdr:row>
      <xdr:rowOff>152400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5F062879-26CE-5E47-B814-FD9B60D6298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23</xdr:col>
      <xdr:colOff>546100</xdr:colOff>
      <xdr:row>68</xdr:row>
      <xdr:rowOff>152400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387AF599-747F-5642-91CC-8E9E79DDFC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F1000"/>
  <sheetViews>
    <sheetView topLeftCell="AM1" zoomScaleNormal="100" workbookViewId="0">
      <selection activeCell="AO13" sqref="AO12:AO13"/>
    </sheetView>
  </sheetViews>
  <sheetFormatPr baseColWidth="10" defaultColWidth="8.7109375" defaultRowHeight="16" x14ac:dyDescent="0.2"/>
  <cols>
    <col min="1" max="1" width="8.5703125" style="1" customWidth="1"/>
    <col min="2" max="2" width="10.7109375" style="1" customWidth="1"/>
    <col min="3" max="3" width="9.5703125" style="1" customWidth="1"/>
    <col min="4" max="4" width="8.28515625" style="1" hidden="1" customWidth="1"/>
    <col min="5" max="5" width="4.7109375" style="1" hidden="1" customWidth="1"/>
    <col min="6" max="6" width="11" style="1" hidden="1" customWidth="1"/>
    <col min="7" max="7" width="8" style="1" hidden="1" customWidth="1"/>
    <col min="8" max="8" width="8.42578125" style="1" hidden="1" customWidth="1"/>
    <col min="9" max="9" width="8.7109375" style="1" hidden="1" customWidth="1"/>
    <col min="10" max="10" width="8" style="1" customWidth="1"/>
    <col min="11" max="11" width="11" style="1" customWidth="1"/>
    <col min="12" max="13" width="5.42578125" style="1" customWidth="1"/>
    <col min="14" max="14" width="15.140625" style="1" customWidth="1"/>
    <col min="15" max="15" width="5.42578125" style="1" customWidth="1"/>
    <col min="16" max="16" width="16" style="1" customWidth="1"/>
    <col min="17" max="17" width="33.140625" style="1" customWidth="1"/>
    <col min="18" max="18" width="9" style="1" customWidth="1"/>
    <col min="19" max="19" width="5.7109375" style="1" customWidth="1"/>
    <col min="20" max="20" width="11" style="1" hidden="1" customWidth="1"/>
    <col min="21" max="21" width="6.5703125" style="1" customWidth="1"/>
    <col min="22" max="22" width="7" style="1" customWidth="1"/>
    <col min="23" max="23" width="3.28515625" style="1" hidden="1" customWidth="1"/>
    <col min="24" max="24" width="5" style="1" hidden="1" customWidth="1"/>
    <col min="25" max="25" width="3.85546875" style="1" hidden="1" customWidth="1"/>
    <col min="26" max="26" width="11.140625" style="1" customWidth="1"/>
    <col min="27" max="27" width="12.140625" style="1" customWidth="1"/>
    <col min="28" max="28" width="14.140625" style="1" customWidth="1"/>
    <col min="29" max="29" width="11.5703125" style="1" customWidth="1"/>
    <col min="30" max="30" width="10.28515625" style="1" customWidth="1"/>
    <col min="31" max="31" width="16.42578125" style="1" customWidth="1"/>
    <col min="32" max="32" width="15.85546875" style="1" customWidth="1"/>
    <col min="33" max="33" width="24.140625" style="1" customWidth="1"/>
    <col min="34" max="34" width="9.140625" style="1" customWidth="1"/>
    <col min="35" max="35" width="7.7109375" style="1" customWidth="1"/>
    <col min="36" max="36" width="9.28515625" style="1" customWidth="1"/>
    <col min="37" max="37" width="7.140625" style="1" customWidth="1"/>
    <col min="38" max="38" width="6.85546875" style="1" customWidth="1"/>
    <col min="39" max="39" width="17.5703125" style="1" customWidth="1"/>
    <col min="40" max="47" width="11.28515625" style="1" customWidth="1"/>
    <col min="48" max="48" width="19" style="1" customWidth="1"/>
    <col min="49" max="49" width="20" style="1" customWidth="1"/>
    <col min="50" max="50" width="26.85546875" bestFit="1" customWidth="1"/>
    <col min="51" max="52" width="11.28515625" customWidth="1"/>
    <col min="53" max="54" width="9.5703125" customWidth="1"/>
    <col min="55" max="1020" width="11.28515625" style="1" customWidth="1"/>
  </cols>
  <sheetData>
    <row r="1" spans="1:55" ht="15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58" t="s">
        <v>0</v>
      </c>
      <c r="K1" s="258"/>
      <c r="L1" s="258"/>
      <c r="M1" s="258"/>
      <c r="N1" s="258"/>
      <c r="O1" s="258"/>
      <c r="P1" s="258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55" ht="15.75" hidden="1" customHeigh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6</v>
      </c>
      <c r="R2" s="2"/>
      <c r="S2" s="2"/>
      <c r="T2" s="2"/>
      <c r="U2" s="2"/>
      <c r="V2" s="2" t="s">
        <v>7</v>
      </c>
      <c r="W2" s="2"/>
      <c r="X2" s="2"/>
      <c r="Y2" s="2"/>
      <c r="Z2" s="2"/>
      <c r="AA2" s="2"/>
      <c r="AB2" s="2"/>
    </row>
    <row r="3" spans="1:55" ht="102" hidden="1" x14ac:dyDescent="0.2">
      <c r="A3" s="4">
        <v>43561</v>
      </c>
      <c r="B3" s="4">
        <v>43562</v>
      </c>
      <c r="C3" s="5" t="s">
        <v>8</v>
      </c>
      <c r="D3" s="5" t="s">
        <v>9</v>
      </c>
      <c r="E3" s="5" t="s">
        <v>10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6" t="s">
        <v>11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55" ht="15.75" hidden="1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2"/>
      <c r="G4" s="8" t="s">
        <v>17</v>
      </c>
      <c r="H4" s="2"/>
      <c r="I4" s="2"/>
      <c r="J4" s="2"/>
      <c r="K4" s="2"/>
      <c r="L4" s="2"/>
      <c r="M4" s="2"/>
      <c r="N4" s="2"/>
      <c r="O4" s="2"/>
      <c r="P4" s="2"/>
      <c r="Q4" s="6" t="s">
        <v>18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55" ht="15.75" hidden="1" customHeight="1" x14ac:dyDescent="0.2">
      <c r="A5" s="3" t="s">
        <v>19</v>
      </c>
      <c r="B5" s="3">
        <v>275</v>
      </c>
      <c r="C5" s="9">
        <v>0.14513888888888901</v>
      </c>
      <c r="D5" s="3">
        <v>80</v>
      </c>
      <c r="E5" s="3" t="s">
        <v>20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6" t="s">
        <v>21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55" ht="15.75" hidden="1" customHeight="1" x14ac:dyDescent="0.2">
      <c r="A6" s="3" t="s">
        <v>22</v>
      </c>
      <c r="B6" s="3">
        <v>1</v>
      </c>
      <c r="C6" s="9">
        <v>0.15208333333333299</v>
      </c>
      <c r="D6" s="3">
        <v>80</v>
      </c>
      <c r="E6" s="3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6" t="s">
        <v>23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55" ht="15.75" hidden="1" customHeight="1" x14ac:dyDescent="0.2">
      <c r="A7" s="3" t="s">
        <v>24</v>
      </c>
      <c r="B7" s="3">
        <v>2</v>
      </c>
      <c r="C7" s="9">
        <v>0.155555555555556</v>
      </c>
      <c r="D7" s="3">
        <v>80</v>
      </c>
      <c r="E7" s="3" t="s">
        <v>25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55" ht="15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10" t="s">
        <v>26</v>
      </c>
      <c r="S8" s="2"/>
      <c r="T8" s="2"/>
      <c r="U8" s="2"/>
      <c r="V8" s="2"/>
      <c r="W8" s="2"/>
      <c r="X8" s="2"/>
      <c r="Y8" s="2"/>
      <c r="Z8" s="2"/>
      <c r="AA8" s="2"/>
      <c r="AB8" s="2"/>
    </row>
    <row r="9" spans="1:55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1"/>
      <c r="O9" s="11"/>
      <c r="P9" s="2"/>
      <c r="Q9" s="2" t="s">
        <v>27</v>
      </c>
      <c r="R9" s="12" t="s">
        <v>28</v>
      </c>
      <c r="S9" s="11"/>
      <c r="T9" s="2"/>
      <c r="U9" s="2"/>
      <c r="V9" s="2"/>
      <c r="W9" s="2"/>
      <c r="X9" s="2"/>
      <c r="Y9" s="2"/>
      <c r="Z9" s="2"/>
      <c r="AA9" s="2"/>
      <c r="AB9" s="2"/>
    </row>
    <row r="10" spans="1:55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3" t="s">
        <v>29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E10" s="14"/>
    </row>
    <row r="11" spans="1:55" s="31" customFormat="1" ht="121" customHeight="1" x14ac:dyDescent="0.2">
      <c r="A11" s="15" t="s">
        <v>12</v>
      </c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  <c r="G11" s="15" t="s">
        <v>35</v>
      </c>
      <c r="H11" s="15" t="s">
        <v>36</v>
      </c>
      <c r="I11" s="15" t="s">
        <v>37</v>
      </c>
      <c r="J11" s="15" t="s">
        <v>38</v>
      </c>
      <c r="K11" s="15" t="s">
        <v>39</v>
      </c>
      <c r="L11" s="2" t="s">
        <v>40</v>
      </c>
      <c r="M11" s="2" t="s">
        <v>41</v>
      </c>
      <c r="N11" s="2" t="s">
        <v>42</v>
      </c>
      <c r="O11" s="2" t="s">
        <v>43</v>
      </c>
      <c r="P11" s="16" t="s">
        <v>42</v>
      </c>
      <c r="Q11" s="17" t="s">
        <v>44</v>
      </c>
      <c r="R11" s="18" t="s">
        <v>45</v>
      </c>
      <c r="S11" s="19" t="s">
        <v>46</v>
      </c>
      <c r="T11" s="20" t="s">
        <v>47</v>
      </c>
      <c r="U11" s="21" t="s">
        <v>42</v>
      </c>
      <c r="V11" s="22" t="s">
        <v>48</v>
      </c>
      <c r="W11" s="23" t="s">
        <v>42</v>
      </c>
      <c r="X11" s="22" t="s">
        <v>49</v>
      </c>
      <c r="Y11" s="23" t="s">
        <v>42</v>
      </c>
      <c r="Z11" s="24" t="s">
        <v>50</v>
      </c>
      <c r="AA11" s="25" t="s">
        <v>51</v>
      </c>
      <c r="AB11" s="2" t="s">
        <v>52</v>
      </c>
      <c r="AC11" s="2" t="s">
        <v>53</v>
      </c>
      <c r="AD11" s="26" t="s">
        <v>54</v>
      </c>
      <c r="AE11" s="27" t="s">
        <v>55</v>
      </c>
      <c r="AF11" s="28" t="s">
        <v>56</v>
      </c>
      <c r="AG11" s="26" t="s">
        <v>57</v>
      </c>
      <c r="AH11" s="29" t="s">
        <v>58</v>
      </c>
      <c r="AI11" s="26" t="s">
        <v>59</v>
      </c>
      <c r="AJ11" s="255" t="s">
        <v>60</v>
      </c>
      <c r="AK11" s="30" t="s">
        <v>61</v>
      </c>
      <c r="AL11" s="30" t="s">
        <v>62</v>
      </c>
      <c r="AM11" s="30" t="s">
        <v>63</v>
      </c>
      <c r="AN11" s="31" t="s">
        <v>64</v>
      </c>
      <c r="AO11" s="251" t="s">
        <v>216</v>
      </c>
      <c r="AP11" s="32" t="s">
        <v>65</v>
      </c>
      <c r="AQ11" s="32" t="s">
        <v>66</v>
      </c>
      <c r="AR11" s="32" t="s">
        <v>67</v>
      </c>
      <c r="AS11" s="32" t="s">
        <v>44</v>
      </c>
      <c r="AT11" s="33" t="s">
        <v>705</v>
      </c>
      <c r="AU11" s="32" t="s">
        <v>70</v>
      </c>
      <c r="AV11" s="33" t="s">
        <v>68</v>
      </c>
      <c r="AW11" s="250" t="s">
        <v>706</v>
      </c>
      <c r="AX11" s="34" t="s">
        <v>72</v>
      </c>
      <c r="AY11" s="249" t="s">
        <v>825</v>
      </c>
      <c r="AZ11"/>
      <c r="BA11"/>
      <c r="BB11"/>
      <c r="BC11" s="32"/>
    </row>
    <row r="12" spans="1:55" ht="15.75" customHeight="1" x14ac:dyDescent="0.2">
      <c r="A12" s="35" t="s">
        <v>19</v>
      </c>
      <c r="B12" s="35" t="s">
        <v>73</v>
      </c>
      <c r="C12" s="35" t="s">
        <v>74</v>
      </c>
      <c r="D12" s="35" t="s">
        <v>20</v>
      </c>
      <c r="E12" s="35" t="s">
        <v>20</v>
      </c>
      <c r="F12" s="36">
        <v>0.5</v>
      </c>
      <c r="G12" s="37" t="s">
        <v>75</v>
      </c>
      <c r="H12" s="35">
        <v>26.747</v>
      </c>
      <c r="I12" s="35">
        <v>30.648</v>
      </c>
      <c r="J12" s="37"/>
      <c r="K12" s="35" t="s">
        <v>20</v>
      </c>
      <c r="L12" s="38" t="s">
        <v>20</v>
      </c>
      <c r="M12" s="38" t="s">
        <v>20</v>
      </c>
      <c r="N12" s="38" t="s">
        <v>20</v>
      </c>
      <c r="O12" s="38" t="s">
        <v>20</v>
      </c>
      <c r="P12" s="39" t="s">
        <v>20</v>
      </c>
      <c r="Q12" s="40" t="s">
        <v>76</v>
      </c>
      <c r="R12" s="41" t="s">
        <v>20</v>
      </c>
      <c r="S12" s="8" t="str">
        <f t="shared" ref="S12:S28" si="0">L12</f>
        <v>-</v>
      </c>
      <c r="T12" s="2">
        <v>6</v>
      </c>
      <c r="U12" s="8" t="s">
        <v>20</v>
      </c>
      <c r="V12" s="8" t="str">
        <f t="shared" ref="V12:V19" si="1">M12</f>
        <v>-</v>
      </c>
      <c r="W12" s="8" t="s">
        <v>20</v>
      </c>
      <c r="X12" s="42" t="str">
        <f t="shared" ref="X12:X25" si="2">O12</f>
        <v>-</v>
      </c>
      <c r="Y12" s="8" t="s">
        <v>20</v>
      </c>
      <c r="Z12" s="43" t="s">
        <v>20</v>
      </c>
      <c r="AA12" s="2" t="str">
        <f t="shared" ref="AA12:AA28" si="3">IF(Z12&gt;0,Z12,R12)</f>
        <v>-</v>
      </c>
      <c r="AB12" s="2">
        <v>2</v>
      </c>
      <c r="AC12" s="1">
        <v>10</v>
      </c>
      <c r="AD12" s="44" t="s">
        <v>20</v>
      </c>
      <c r="AE12" s="44" t="s">
        <v>20</v>
      </c>
      <c r="AF12" s="44" t="s">
        <v>20</v>
      </c>
      <c r="AG12" s="44" t="s">
        <v>20</v>
      </c>
      <c r="AH12" s="44" t="s">
        <v>20</v>
      </c>
      <c r="AI12" s="44" t="s">
        <v>20</v>
      </c>
      <c r="AJ12" s="44" t="s">
        <v>20</v>
      </c>
      <c r="AK12" s="45" t="s">
        <v>20</v>
      </c>
      <c r="AL12" s="45" t="s">
        <v>20</v>
      </c>
      <c r="AM12" s="45" t="s">
        <v>20</v>
      </c>
      <c r="AN12" s="45" t="s">
        <v>20</v>
      </c>
      <c r="AO12" s="45" t="s">
        <v>827</v>
      </c>
      <c r="AP12" s="45" t="s">
        <v>20</v>
      </c>
      <c r="AQ12" s="45" t="s">
        <v>20</v>
      </c>
      <c r="AR12" s="45" t="s">
        <v>20</v>
      </c>
      <c r="AS12" s="45" t="s">
        <v>20</v>
      </c>
      <c r="AT12" s="45" t="s">
        <v>20</v>
      </c>
      <c r="AU12" s="45" t="s">
        <v>20</v>
      </c>
      <c r="AV12" s="45" t="s">
        <v>20</v>
      </c>
      <c r="AW12" s="45" t="s">
        <v>20</v>
      </c>
      <c r="AX12" s="45" t="s">
        <v>20</v>
      </c>
      <c r="AY12">
        <v>1</v>
      </c>
    </row>
    <row r="13" spans="1:55" ht="15.75" customHeight="1" x14ac:dyDescent="0.2">
      <c r="A13" s="35" t="s">
        <v>22</v>
      </c>
      <c r="B13" s="35" t="s">
        <v>77</v>
      </c>
      <c r="C13" s="35" t="s">
        <v>74</v>
      </c>
      <c r="D13" s="35" t="s">
        <v>20</v>
      </c>
      <c r="E13" s="35" t="s">
        <v>20</v>
      </c>
      <c r="F13" s="36">
        <v>0.45</v>
      </c>
      <c r="G13" s="37" t="s">
        <v>78</v>
      </c>
      <c r="H13" s="35">
        <v>26.559000000000001</v>
      </c>
      <c r="I13" s="35">
        <v>31.649000000000001</v>
      </c>
      <c r="J13" s="37"/>
      <c r="K13" s="35"/>
      <c r="L13" s="38" t="s">
        <v>20</v>
      </c>
      <c r="M13" s="38" t="s">
        <v>20</v>
      </c>
      <c r="N13" s="38" t="s">
        <v>20</v>
      </c>
      <c r="O13" s="38" t="s">
        <v>20</v>
      </c>
      <c r="P13" s="39" t="s">
        <v>20</v>
      </c>
      <c r="Q13" s="40" t="s">
        <v>79</v>
      </c>
      <c r="R13" s="46" t="s">
        <v>20</v>
      </c>
      <c r="S13" s="8" t="str">
        <f t="shared" si="0"/>
        <v>-</v>
      </c>
      <c r="T13" s="2">
        <v>14</v>
      </c>
      <c r="U13" s="8" t="s">
        <v>20</v>
      </c>
      <c r="V13" s="8" t="str">
        <f t="shared" si="1"/>
        <v>-</v>
      </c>
      <c r="W13" s="8" t="s">
        <v>20</v>
      </c>
      <c r="X13" s="42" t="str">
        <f t="shared" si="2"/>
        <v>-</v>
      </c>
      <c r="Y13" s="8" t="s">
        <v>20</v>
      </c>
      <c r="Z13" s="43" t="s">
        <v>20</v>
      </c>
      <c r="AA13" s="2" t="str">
        <f t="shared" si="3"/>
        <v>-</v>
      </c>
      <c r="AB13" s="2">
        <v>2</v>
      </c>
      <c r="AC13" s="1">
        <v>10</v>
      </c>
      <c r="AD13" s="44" t="s">
        <v>20</v>
      </c>
      <c r="AE13" s="44" t="s">
        <v>20</v>
      </c>
      <c r="AF13" s="44" t="s">
        <v>20</v>
      </c>
      <c r="AG13" s="44" t="s">
        <v>20</v>
      </c>
      <c r="AH13" s="44" t="s">
        <v>20</v>
      </c>
      <c r="AI13" s="44" t="s">
        <v>20</v>
      </c>
      <c r="AJ13" s="44" t="s">
        <v>20</v>
      </c>
      <c r="AK13" s="45" t="s">
        <v>20</v>
      </c>
      <c r="AL13" s="45" t="s">
        <v>20</v>
      </c>
      <c r="AM13" s="45" t="s">
        <v>20</v>
      </c>
      <c r="AN13" s="45" t="s">
        <v>20</v>
      </c>
      <c r="AO13" s="45" t="s">
        <v>10</v>
      </c>
      <c r="AP13" s="45" t="s">
        <v>20</v>
      </c>
      <c r="AQ13" s="45" t="s">
        <v>20</v>
      </c>
      <c r="AR13" s="45" t="s">
        <v>20</v>
      </c>
      <c r="AS13" s="45" t="s">
        <v>20</v>
      </c>
      <c r="AT13" s="45" t="s">
        <v>20</v>
      </c>
      <c r="AU13" s="45" t="s">
        <v>20</v>
      </c>
      <c r="AV13" s="45" t="s">
        <v>20</v>
      </c>
      <c r="AW13" s="45" t="s">
        <v>20</v>
      </c>
      <c r="AX13" s="45" t="s">
        <v>20</v>
      </c>
      <c r="AY13">
        <v>2</v>
      </c>
    </row>
    <row r="14" spans="1:55" ht="15.75" customHeight="1" x14ac:dyDescent="0.2">
      <c r="A14" s="3" t="s">
        <v>19</v>
      </c>
      <c r="B14" s="3" t="s">
        <v>73</v>
      </c>
      <c r="C14" s="3">
        <v>180</v>
      </c>
      <c r="D14" s="3">
        <v>78.5</v>
      </c>
      <c r="E14" s="3">
        <v>0.25</v>
      </c>
      <c r="F14" s="47">
        <v>0.2</v>
      </c>
      <c r="G14" s="48" t="s">
        <v>80</v>
      </c>
      <c r="H14" s="3">
        <v>26.83</v>
      </c>
      <c r="I14" s="3">
        <v>32.393999999999998</v>
      </c>
      <c r="J14" s="3" t="s">
        <v>81</v>
      </c>
      <c r="K14" s="3" t="s">
        <v>82</v>
      </c>
      <c r="L14" s="8" t="s">
        <v>20</v>
      </c>
      <c r="M14" s="49" t="s">
        <v>83</v>
      </c>
      <c r="N14" s="8" t="s">
        <v>84</v>
      </c>
      <c r="O14" s="50" t="s">
        <v>85</v>
      </c>
      <c r="P14" s="51" t="s">
        <v>86</v>
      </c>
      <c r="Q14" s="52" t="s">
        <v>87</v>
      </c>
      <c r="R14" s="53" t="str">
        <f t="shared" ref="R14:R19" si="4">J14</f>
        <v>too low</v>
      </c>
      <c r="S14" s="8" t="str">
        <f t="shared" si="0"/>
        <v>-</v>
      </c>
      <c r="T14" s="2">
        <v>2</v>
      </c>
      <c r="U14" s="8" t="s">
        <v>20</v>
      </c>
      <c r="V14" s="8" t="str">
        <f t="shared" si="1"/>
        <v>A4</v>
      </c>
      <c r="W14" s="8" t="s">
        <v>20</v>
      </c>
      <c r="X14" s="42" t="str">
        <f t="shared" si="2"/>
        <v>A2</v>
      </c>
      <c r="Y14" s="8" t="s">
        <v>20</v>
      </c>
      <c r="Z14" s="54" t="s">
        <v>81</v>
      </c>
      <c r="AA14" s="2" t="str">
        <f t="shared" si="3"/>
        <v>too low</v>
      </c>
      <c r="AB14" s="2">
        <v>2</v>
      </c>
      <c r="AC14" s="1">
        <v>10</v>
      </c>
      <c r="AD14" s="44" t="s">
        <v>20</v>
      </c>
      <c r="AE14" s="44" t="s">
        <v>20</v>
      </c>
      <c r="AF14" s="44" t="s">
        <v>20</v>
      </c>
      <c r="AG14" s="44" t="s">
        <v>20</v>
      </c>
      <c r="AH14" s="44" t="s">
        <v>20</v>
      </c>
      <c r="AI14" s="44" t="s">
        <v>20</v>
      </c>
      <c r="AJ14" s="44" t="s">
        <v>20</v>
      </c>
      <c r="AK14" s="45" t="s">
        <v>20</v>
      </c>
      <c r="AL14" s="45" t="s">
        <v>20</v>
      </c>
      <c r="AM14" s="45" t="s">
        <v>20</v>
      </c>
      <c r="AN14" s="45" t="s">
        <v>20</v>
      </c>
      <c r="AO14" s="45" t="s">
        <v>10</v>
      </c>
      <c r="AP14" s="45" t="s">
        <v>20</v>
      </c>
      <c r="AQ14" s="45" t="s">
        <v>20</v>
      </c>
      <c r="AR14" s="45" t="s">
        <v>20</v>
      </c>
      <c r="AS14" s="45" t="s">
        <v>20</v>
      </c>
      <c r="AT14" s="45" t="s">
        <v>20</v>
      </c>
      <c r="AU14" s="45" t="s">
        <v>20</v>
      </c>
      <c r="AV14" s="45" t="s">
        <v>20</v>
      </c>
      <c r="AW14" s="45" t="s">
        <v>20</v>
      </c>
      <c r="AX14" s="45" t="s">
        <v>20</v>
      </c>
      <c r="AY14">
        <v>3</v>
      </c>
    </row>
    <row r="15" spans="1:55" ht="15.75" customHeight="1" x14ac:dyDescent="0.2">
      <c r="A15" s="55" t="s">
        <v>88</v>
      </c>
      <c r="B15" s="55"/>
      <c r="C15" s="55" t="s">
        <v>89</v>
      </c>
      <c r="D15" s="55"/>
      <c r="E15" s="55"/>
      <c r="F15" s="55"/>
      <c r="G15" s="55"/>
      <c r="H15" s="55"/>
      <c r="I15" s="55"/>
      <c r="J15" s="55" t="s">
        <v>81</v>
      </c>
      <c r="K15" s="55"/>
      <c r="L15" s="56" t="s">
        <v>20</v>
      </c>
      <c r="M15" s="56" t="s">
        <v>90</v>
      </c>
      <c r="N15" s="56" t="s">
        <v>91</v>
      </c>
      <c r="O15" s="56" t="s">
        <v>20</v>
      </c>
      <c r="P15" s="56"/>
      <c r="Q15" s="57" t="s">
        <v>92</v>
      </c>
      <c r="R15" s="58" t="str">
        <f t="shared" si="4"/>
        <v>too low</v>
      </c>
      <c r="S15" s="8" t="str">
        <f t="shared" si="0"/>
        <v>-</v>
      </c>
      <c r="T15" s="2">
        <v>17</v>
      </c>
      <c r="U15" s="8" t="s">
        <v>20</v>
      </c>
      <c r="V15" s="8" t="str">
        <f t="shared" si="1"/>
        <v>A8</v>
      </c>
      <c r="W15" s="8" t="s">
        <v>20</v>
      </c>
      <c r="X15" s="42" t="str">
        <f t="shared" si="2"/>
        <v>-</v>
      </c>
      <c r="Y15" s="8" t="s">
        <v>20</v>
      </c>
      <c r="Z15" s="43" t="s">
        <v>20</v>
      </c>
      <c r="AA15" s="2" t="str">
        <f t="shared" si="3"/>
        <v>-</v>
      </c>
      <c r="AB15" s="2">
        <v>2</v>
      </c>
      <c r="AC15" s="1">
        <v>10</v>
      </c>
      <c r="AD15" s="44" t="s">
        <v>20</v>
      </c>
      <c r="AE15" s="44" t="s">
        <v>20</v>
      </c>
      <c r="AF15" s="44" t="s">
        <v>20</v>
      </c>
      <c r="AG15" s="44" t="s">
        <v>20</v>
      </c>
      <c r="AH15" s="44" t="s">
        <v>20</v>
      </c>
      <c r="AI15" s="44" t="s">
        <v>20</v>
      </c>
      <c r="AJ15" s="44" t="s">
        <v>20</v>
      </c>
      <c r="AK15" s="45" t="s">
        <v>20</v>
      </c>
      <c r="AL15" s="45" t="s">
        <v>20</v>
      </c>
      <c r="AM15" s="45" t="s">
        <v>20</v>
      </c>
      <c r="AN15" s="45" t="s">
        <v>20</v>
      </c>
      <c r="AO15" s="45" t="s">
        <v>10</v>
      </c>
      <c r="AP15" s="45" t="s">
        <v>20</v>
      </c>
      <c r="AQ15" s="45" t="s">
        <v>20</v>
      </c>
      <c r="AR15" s="45" t="s">
        <v>20</v>
      </c>
      <c r="AS15" s="45" t="s">
        <v>20</v>
      </c>
      <c r="AT15" s="45" t="s">
        <v>20</v>
      </c>
      <c r="AU15" s="45" t="s">
        <v>20</v>
      </c>
      <c r="AV15" s="45" t="s">
        <v>20</v>
      </c>
      <c r="AW15" s="45" t="s">
        <v>20</v>
      </c>
      <c r="AX15" s="45" t="s">
        <v>20</v>
      </c>
      <c r="AY15">
        <v>4</v>
      </c>
    </row>
    <row r="16" spans="1:55" ht="15.75" customHeight="1" x14ac:dyDescent="0.2">
      <c r="A16" s="3" t="s">
        <v>19</v>
      </c>
      <c r="B16" s="3" t="s">
        <v>73</v>
      </c>
      <c r="C16" s="3">
        <v>20</v>
      </c>
      <c r="D16" s="3">
        <v>78.5</v>
      </c>
      <c r="E16" s="3">
        <v>0.25</v>
      </c>
      <c r="F16" s="47">
        <v>0.2</v>
      </c>
      <c r="G16" s="48" t="s">
        <v>93</v>
      </c>
      <c r="H16" s="3">
        <v>26.85</v>
      </c>
      <c r="I16" s="3">
        <v>32.459000000000003</v>
      </c>
      <c r="J16" s="3">
        <v>7.0999999999999994E-2</v>
      </c>
      <c r="K16" s="3" t="s">
        <v>82</v>
      </c>
      <c r="L16" s="8" t="s">
        <v>20</v>
      </c>
      <c r="M16" s="59" t="s">
        <v>94</v>
      </c>
      <c r="N16" s="8" t="s">
        <v>95</v>
      </c>
      <c r="O16" s="42" t="s">
        <v>96</v>
      </c>
      <c r="P16" s="60" t="s">
        <v>97</v>
      </c>
      <c r="Q16" s="52" t="s">
        <v>98</v>
      </c>
      <c r="R16" s="53">
        <f t="shared" si="4"/>
        <v>7.0999999999999994E-2</v>
      </c>
      <c r="S16" s="8" t="str">
        <f t="shared" si="0"/>
        <v>-</v>
      </c>
      <c r="T16" s="2">
        <v>4</v>
      </c>
      <c r="U16" s="8" t="s">
        <v>20</v>
      </c>
      <c r="V16" s="8" t="str">
        <f t="shared" si="1"/>
        <v>B3</v>
      </c>
      <c r="W16" s="8" t="s">
        <v>20</v>
      </c>
      <c r="X16" s="42" t="str">
        <f t="shared" si="2"/>
        <v>B1</v>
      </c>
      <c r="Y16" s="8" t="s">
        <v>20</v>
      </c>
      <c r="Z16" s="54" t="s">
        <v>81</v>
      </c>
      <c r="AA16" s="2" t="str">
        <f t="shared" si="3"/>
        <v>too low</v>
      </c>
      <c r="AB16" s="2">
        <v>2</v>
      </c>
      <c r="AC16" s="1">
        <v>10</v>
      </c>
      <c r="AD16" s="44" t="s">
        <v>20</v>
      </c>
      <c r="AE16" s="44" t="s">
        <v>20</v>
      </c>
      <c r="AF16" s="44" t="s">
        <v>20</v>
      </c>
      <c r="AG16" s="44" t="s">
        <v>20</v>
      </c>
      <c r="AH16" s="44" t="s">
        <v>20</v>
      </c>
      <c r="AI16" s="44" t="s">
        <v>20</v>
      </c>
      <c r="AJ16" s="44" t="s">
        <v>20</v>
      </c>
      <c r="AK16" s="45" t="s">
        <v>20</v>
      </c>
      <c r="AL16" s="45" t="s">
        <v>20</v>
      </c>
      <c r="AM16" s="45" t="s">
        <v>20</v>
      </c>
      <c r="AN16" s="45" t="s">
        <v>20</v>
      </c>
      <c r="AO16" s="45" t="s">
        <v>10</v>
      </c>
      <c r="AP16" s="45" t="s">
        <v>20</v>
      </c>
      <c r="AQ16" s="45" t="s">
        <v>20</v>
      </c>
      <c r="AR16" s="45" t="s">
        <v>20</v>
      </c>
      <c r="AS16" s="45" t="s">
        <v>20</v>
      </c>
      <c r="AT16" s="45" t="s">
        <v>20</v>
      </c>
      <c r="AU16" s="45" t="s">
        <v>20</v>
      </c>
      <c r="AV16" s="45" t="s">
        <v>20</v>
      </c>
      <c r="AW16" s="45" t="s">
        <v>20</v>
      </c>
      <c r="AX16" s="45" t="s">
        <v>20</v>
      </c>
      <c r="AY16">
        <v>5</v>
      </c>
    </row>
    <row r="17" spans="1:55" ht="15.75" customHeight="1" x14ac:dyDescent="0.2">
      <c r="A17" s="3" t="s">
        <v>19</v>
      </c>
      <c r="B17" s="3" t="s">
        <v>73</v>
      </c>
      <c r="C17" s="3">
        <v>5</v>
      </c>
      <c r="D17" s="61">
        <v>71</v>
      </c>
      <c r="E17" s="47">
        <v>0.2</v>
      </c>
      <c r="F17" s="47">
        <v>0.2</v>
      </c>
      <c r="G17" s="48" t="s">
        <v>99</v>
      </c>
      <c r="H17" s="3">
        <v>26.888999999999999</v>
      </c>
      <c r="I17" s="3">
        <v>34.168999999999997</v>
      </c>
      <c r="J17" s="48" t="s">
        <v>100</v>
      </c>
      <c r="K17" s="3" t="s">
        <v>20</v>
      </c>
      <c r="L17" s="8" t="s">
        <v>20</v>
      </c>
      <c r="M17" s="59" t="s">
        <v>101</v>
      </c>
      <c r="N17" s="8" t="s">
        <v>95</v>
      </c>
      <c r="O17" s="42" t="s">
        <v>102</v>
      </c>
      <c r="P17" s="42" t="s">
        <v>86</v>
      </c>
      <c r="Q17" s="52" t="s">
        <v>103</v>
      </c>
      <c r="R17" s="62" t="str">
        <f t="shared" si="4"/>
        <v>0.0700</v>
      </c>
      <c r="S17" s="8" t="str">
        <f t="shared" si="0"/>
        <v>-</v>
      </c>
      <c r="T17" s="2">
        <v>5</v>
      </c>
      <c r="U17" s="8" t="s">
        <v>20</v>
      </c>
      <c r="V17" s="8" t="str">
        <f t="shared" si="1"/>
        <v>B4</v>
      </c>
      <c r="W17" s="8" t="s">
        <v>20</v>
      </c>
      <c r="X17" s="42" t="str">
        <f t="shared" si="2"/>
        <v>B6</v>
      </c>
      <c r="Y17" s="8" t="s">
        <v>20</v>
      </c>
      <c r="Z17" s="54" t="s">
        <v>81</v>
      </c>
      <c r="AA17" s="2" t="str">
        <f t="shared" si="3"/>
        <v>too low</v>
      </c>
      <c r="AB17" s="2">
        <v>2</v>
      </c>
      <c r="AC17" s="1">
        <v>10</v>
      </c>
      <c r="AD17" s="44" t="s">
        <v>20</v>
      </c>
      <c r="AE17" s="44" t="s">
        <v>20</v>
      </c>
      <c r="AF17" s="44" t="s">
        <v>20</v>
      </c>
      <c r="AG17" s="44" t="s">
        <v>20</v>
      </c>
      <c r="AH17" s="44" t="s">
        <v>20</v>
      </c>
      <c r="AI17" s="44" t="s">
        <v>20</v>
      </c>
      <c r="AJ17" s="44" t="s">
        <v>20</v>
      </c>
      <c r="AK17" s="45" t="s">
        <v>20</v>
      </c>
      <c r="AL17" s="45" t="s">
        <v>20</v>
      </c>
      <c r="AM17" s="45" t="s">
        <v>20</v>
      </c>
      <c r="AN17" s="45" t="s">
        <v>20</v>
      </c>
      <c r="AO17" s="45" t="s">
        <v>10</v>
      </c>
      <c r="AP17" s="45" t="s">
        <v>20</v>
      </c>
      <c r="AQ17" s="45" t="s">
        <v>20</v>
      </c>
      <c r="AR17" s="45" t="s">
        <v>20</v>
      </c>
      <c r="AS17" s="45" t="s">
        <v>20</v>
      </c>
      <c r="AT17" s="45" t="s">
        <v>20</v>
      </c>
      <c r="AU17" s="45" t="s">
        <v>20</v>
      </c>
      <c r="AV17" s="45" t="s">
        <v>20</v>
      </c>
      <c r="AW17" s="45" t="s">
        <v>20</v>
      </c>
      <c r="AX17" s="45" t="s">
        <v>20</v>
      </c>
      <c r="AY17">
        <v>6</v>
      </c>
    </row>
    <row r="18" spans="1:55" ht="15.75" customHeight="1" x14ac:dyDescent="0.2">
      <c r="A18" s="3" t="s">
        <v>19</v>
      </c>
      <c r="B18" s="3" t="s">
        <v>73</v>
      </c>
      <c r="C18" s="3">
        <v>500</v>
      </c>
      <c r="D18" s="3">
        <v>78.5</v>
      </c>
      <c r="E18" s="3">
        <v>0.25</v>
      </c>
      <c r="F18" s="47">
        <v>0.2</v>
      </c>
      <c r="G18" s="48" t="s">
        <v>104</v>
      </c>
      <c r="H18" s="3">
        <v>26.571999999999999</v>
      </c>
      <c r="I18" s="3">
        <v>31.050999999999998</v>
      </c>
      <c r="J18" s="48" t="s">
        <v>100</v>
      </c>
      <c r="K18" s="3" t="s">
        <v>20</v>
      </c>
      <c r="L18" s="8" t="s">
        <v>20</v>
      </c>
      <c r="M18" s="59" t="s">
        <v>105</v>
      </c>
      <c r="N18" s="8" t="s">
        <v>106</v>
      </c>
      <c r="O18" s="42" t="s">
        <v>107</v>
      </c>
      <c r="P18" s="63" t="s">
        <v>86</v>
      </c>
      <c r="Q18" s="52" t="s">
        <v>108</v>
      </c>
      <c r="R18" s="62" t="str">
        <f t="shared" si="4"/>
        <v>0.0700</v>
      </c>
      <c r="S18" s="8" t="str">
        <f t="shared" si="0"/>
        <v>-</v>
      </c>
      <c r="T18" s="2">
        <v>1</v>
      </c>
      <c r="U18" s="8" t="s">
        <v>20</v>
      </c>
      <c r="V18" s="8" t="str">
        <f t="shared" si="1"/>
        <v>B8</v>
      </c>
      <c r="W18" s="8" t="s">
        <v>20</v>
      </c>
      <c r="X18" s="42" t="str">
        <f t="shared" si="2"/>
        <v>A1</v>
      </c>
      <c r="Y18" s="8" t="s">
        <v>20</v>
      </c>
      <c r="Z18" s="54" t="s">
        <v>81</v>
      </c>
      <c r="AA18" s="2" t="str">
        <f t="shared" si="3"/>
        <v>too low</v>
      </c>
      <c r="AB18" s="2">
        <v>2</v>
      </c>
      <c r="AC18" s="1">
        <v>10</v>
      </c>
      <c r="AD18" s="44" t="s">
        <v>20</v>
      </c>
      <c r="AE18" s="44" t="s">
        <v>20</v>
      </c>
      <c r="AF18" s="44" t="s">
        <v>20</v>
      </c>
      <c r="AG18" s="44" t="s">
        <v>20</v>
      </c>
      <c r="AH18" s="44" t="s">
        <v>20</v>
      </c>
      <c r="AI18" s="44" t="s">
        <v>20</v>
      </c>
      <c r="AJ18" s="44" t="s">
        <v>20</v>
      </c>
      <c r="AK18" s="45" t="s">
        <v>20</v>
      </c>
      <c r="AL18" s="45" t="s">
        <v>20</v>
      </c>
      <c r="AM18" s="45" t="s">
        <v>20</v>
      </c>
      <c r="AN18" s="45" t="s">
        <v>20</v>
      </c>
      <c r="AO18" s="45" t="s">
        <v>10</v>
      </c>
      <c r="AP18" s="45" t="s">
        <v>20</v>
      </c>
      <c r="AQ18" s="45" t="s">
        <v>20</v>
      </c>
      <c r="AR18" s="45" t="s">
        <v>20</v>
      </c>
      <c r="AS18" s="45" t="s">
        <v>20</v>
      </c>
      <c r="AT18" s="45" t="s">
        <v>20</v>
      </c>
      <c r="AU18" s="45" t="s">
        <v>20</v>
      </c>
      <c r="AV18" s="45" t="s">
        <v>20</v>
      </c>
      <c r="AW18" s="45" t="s">
        <v>20</v>
      </c>
      <c r="AX18" s="45" t="s">
        <v>20</v>
      </c>
      <c r="AY18">
        <v>7</v>
      </c>
    </row>
    <row r="19" spans="1:55" ht="15.75" customHeight="1" x14ac:dyDescent="0.2">
      <c r="A19" s="3" t="s">
        <v>22</v>
      </c>
      <c r="B19" s="3" t="s">
        <v>77</v>
      </c>
      <c r="C19" s="3">
        <v>500</v>
      </c>
      <c r="D19" s="3">
        <v>80.5</v>
      </c>
      <c r="E19" s="3">
        <v>0.25</v>
      </c>
      <c r="F19" s="47">
        <v>0.25</v>
      </c>
      <c r="G19" s="48" t="s">
        <v>109</v>
      </c>
      <c r="H19" s="3">
        <v>26.675000000000001</v>
      </c>
      <c r="I19" s="3">
        <v>32.100999999999999</v>
      </c>
      <c r="J19" s="3">
        <v>0.5</v>
      </c>
      <c r="K19" s="3" t="s">
        <v>82</v>
      </c>
      <c r="L19" s="8" t="s">
        <v>20</v>
      </c>
      <c r="M19" s="8" t="s">
        <v>110</v>
      </c>
      <c r="N19" s="8" t="s">
        <v>111</v>
      </c>
      <c r="O19" s="65" t="s">
        <v>112</v>
      </c>
      <c r="P19" s="65" t="s">
        <v>113</v>
      </c>
      <c r="Q19" s="66" t="s">
        <v>114</v>
      </c>
      <c r="R19" s="53">
        <f t="shared" si="4"/>
        <v>0.5</v>
      </c>
      <c r="S19" s="8" t="str">
        <f t="shared" si="0"/>
        <v>-</v>
      </c>
      <c r="T19" s="2">
        <v>9</v>
      </c>
      <c r="U19" s="8" t="s">
        <v>20</v>
      </c>
      <c r="V19" s="8" t="str">
        <f t="shared" si="1"/>
        <v>C9</v>
      </c>
      <c r="W19" s="8" t="s">
        <v>20</v>
      </c>
      <c r="X19" s="42" t="str">
        <f t="shared" si="2"/>
        <v>D5</v>
      </c>
      <c r="Y19" s="8" t="s">
        <v>20</v>
      </c>
      <c r="Z19" s="54" t="s">
        <v>81</v>
      </c>
      <c r="AA19" s="2" t="str">
        <f t="shared" si="3"/>
        <v>too low</v>
      </c>
      <c r="AB19" s="2">
        <v>2</v>
      </c>
      <c r="AC19" s="1">
        <v>10</v>
      </c>
      <c r="AD19" s="44" t="s">
        <v>20</v>
      </c>
      <c r="AE19" s="44" t="s">
        <v>20</v>
      </c>
      <c r="AF19" s="44" t="s">
        <v>20</v>
      </c>
      <c r="AG19" s="44" t="s">
        <v>20</v>
      </c>
      <c r="AH19" s="44" t="s">
        <v>20</v>
      </c>
      <c r="AI19" s="44" t="s">
        <v>20</v>
      </c>
      <c r="AJ19" s="44" t="s">
        <v>20</v>
      </c>
      <c r="AK19" s="45" t="s">
        <v>20</v>
      </c>
      <c r="AL19" s="45" t="s">
        <v>20</v>
      </c>
      <c r="AM19" s="45" t="s">
        <v>20</v>
      </c>
      <c r="AN19" s="45" t="s">
        <v>20</v>
      </c>
      <c r="AO19" s="45" t="s">
        <v>10</v>
      </c>
      <c r="AP19" s="45" t="s">
        <v>20</v>
      </c>
      <c r="AQ19" s="45" t="s">
        <v>20</v>
      </c>
      <c r="AR19" s="45" t="s">
        <v>20</v>
      </c>
      <c r="AS19" s="45" t="s">
        <v>20</v>
      </c>
      <c r="AT19" s="45" t="s">
        <v>20</v>
      </c>
      <c r="AU19" s="45" t="s">
        <v>20</v>
      </c>
      <c r="AV19" s="45" t="s">
        <v>20</v>
      </c>
      <c r="AW19" s="45" t="s">
        <v>20</v>
      </c>
      <c r="AX19" s="45" t="s">
        <v>20</v>
      </c>
      <c r="AY19">
        <v>8</v>
      </c>
    </row>
    <row r="20" spans="1:55" ht="15.75" customHeight="1" x14ac:dyDescent="0.2">
      <c r="A20" s="3" t="s">
        <v>22</v>
      </c>
      <c r="B20" s="3" t="s">
        <v>77</v>
      </c>
      <c r="C20" s="3">
        <v>53</v>
      </c>
      <c r="D20" s="3">
        <v>80.5</v>
      </c>
      <c r="E20" s="3" t="s">
        <v>20</v>
      </c>
      <c r="F20" s="3">
        <v>0.25</v>
      </c>
      <c r="G20" s="48" t="s">
        <v>115</v>
      </c>
      <c r="H20" s="3">
        <v>26.413</v>
      </c>
      <c r="I20" s="3">
        <v>32.917999999999999</v>
      </c>
      <c r="J20" s="48"/>
      <c r="K20" s="3"/>
      <c r="L20" s="8" t="s">
        <v>20</v>
      </c>
      <c r="M20" s="67" t="s">
        <v>116</v>
      </c>
      <c r="N20" s="50" t="s">
        <v>117</v>
      </c>
      <c r="O20" s="68" t="s">
        <v>118</v>
      </c>
      <c r="P20" s="69" t="s">
        <v>97</v>
      </c>
      <c r="Q20" s="66" t="s">
        <v>119</v>
      </c>
      <c r="R20" s="62" t="s">
        <v>20</v>
      </c>
      <c r="S20" s="8" t="str">
        <f t="shared" si="0"/>
        <v>-</v>
      </c>
      <c r="T20" s="2">
        <v>11</v>
      </c>
      <c r="U20" s="8" t="s">
        <v>120</v>
      </c>
      <c r="V20" s="43" t="s">
        <v>116</v>
      </c>
      <c r="W20" s="8" t="s">
        <v>20</v>
      </c>
      <c r="X20" s="42" t="str">
        <f t="shared" si="2"/>
        <v>D4</v>
      </c>
      <c r="Y20" s="8" t="s">
        <v>20</v>
      </c>
      <c r="Z20" s="43" t="s">
        <v>20</v>
      </c>
      <c r="AA20" s="2" t="str">
        <f t="shared" si="3"/>
        <v>-</v>
      </c>
      <c r="AB20" s="2">
        <v>2</v>
      </c>
      <c r="AC20" s="1">
        <v>10</v>
      </c>
      <c r="AD20" s="44" t="s">
        <v>20</v>
      </c>
      <c r="AE20" s="44" t="s">
        <v>20</v>
      </c>
      <c r="AF20" s="44" t="s">
        <v>20</v>
      </c>
      <c r="AG20" s="44" t="s">
        <v>20</v>
      </c>
      <c r="AH20" s="44" t="s">
        <v>20</v>
      </c>
      <c r="AI20" s="44" t="s">
        <v>20</v>
      </c>
      <c r="AJ20" s="44" t="s">
        <v>20</v>
      </c>
      <c r="AK20" s="45" t="s">
        <v>20</v>
      </c>
      <c r="AL20" s="45" t="s">
        <v>20</v>
      </c>
      <c r="AM20" s="45" t="s">
        <v>20</v>
      </c>
      <c r="AN20" s="45" t="s">
        <v>20</v>
      </c>
      <c r="AO20" s="45" t="s">
        <v>10</v>
      </c>
      <c r="AP20" s="45" t="s">
        <v>20</v>
      </c>
      <c r="AQ20" s="45" t="s">
        <v>20</v>
      </c>
      <c r="AR20" s="45" t="s">
        <v>20</v>
      </c>
      <c r="AS20" s="45" t="s">
        <v>20</v>
      </c>
      <c r="AT20" s="45" t="s">
        <v>20</v>
      </c>
      <c r="AU20" s="45" t="s">
        <v>20</v>
      </c>
      <c r="AV20" s="45" t="s">
        <v>20</v>
      </c>
      <c r="AW20" s="45" t="s">
        <v>20</v>
      </c>
      <c r="AX20" s="45" t="s">
        <v>20</v>
      </c>
      <c r="AY20">
        <v>9</v>
      </c>
    </row>
    <row r="21" spans="1:55" ht="15.75" customHeight="1" x14ac:dyDescent="0.2">
      <c r="A21" s="3" t="s">
        <v>19</v>
      </c>
      <c r="B21" s="3" t="s">
        <v>73</v>
      </c>
      <c r="C21" s="3">
        <v>53</v>
      </c>
      <c r="D21" s="3">
        <v>78.5</v>
      </c>
      <c r="E21" s="3">
        <v>0.25</v>
      </c>
      <c r="F21" s="47">
        <v>0.2</v>
      </c>
      <c r="G21" s="48" t="s">
        <v>121</v>
      </c>
      <c r="H21" s="3">
        <v>27.152000000000001</v>
      </c>
      <c r="I21" s="3">
        <v>32.76</v>
      </c>
      <c r="J21" s="3">
        <v>0.122</v>
      </c>
      <c r="K21" s="3" t="s">
        <v>82</v>
      </c>
      <c r="L21" s="8" t="s">
        <v>20</v>
      </c>
      <c r="M21" s="59" t="s">
        <v>122</v>
      </c>
      <c r="N21" s="8" t="s">
        <v>106</v>
      </c>
      <c r="O21" s="42" t="s">
        <v>123</v>
      </c>
      <c r="P21" s="60" t="s">
        <v>86</v>
      </c>
      <c r="Q21" s="52" t="s">
        <v>124</v>
      </c>
      <c r="R21" s="53">
        <f t="shared" ref="R21:R28" si="5">J21</f>
        <v>0.122</v>
      </c>
      <c r="S21" s="8" t="str">
        <f t="shared" si="0"/>
        <v>-</v>
      </c>
      <c r="T21" s="2">
        <v>3</v>
      </c>
      <c r="U21" s="8" t="s">
        <v>20</v>
      </c>
      <c r="V21" s="8" t="str">
        <f t="shared" ref="V21:V27" si="6">M21</f>
        <v>A5</v>
      </c>
      <c r="W21" s="8" t="s">
        <v>20</v>
      </c>
      <c r="X21" s="42" t="str">
        <f t="shared" si="2"/>
        <v>A3</v>
      </c>
      <c r="Y21" s="8" t="s">
        <v>20</v>
      </c>
      <c r="Z21" s="54">
        <v>6.7000000000000004E-2</v>
      </c>
      <c r="AA21" s="2">
        <f t="shared" si="3"/>
        <v>6.7000000000000004E-2</v>
      </c>
      <c r="AB21" s="2">
        <v>2</v>
      </c>
      <c r="AC21" s="1">
        <v>10</v>
      </c>
      <c r="AD21" s="70">
        <f t="shared" ref="AD21:AD28" si="7">(AB21*AC21)/AA21</f>
        <v>298.50746268656712</v>
      </c>
      <c r="AE21" s="71">
        <f>IF(AD21&gt;AC21,AC21,AD21)</f>
        <v>10</v>
      </c>
      <c r="AF21" s="71">
        <f t="shared" ref="AF21:AF28" si="8">(AC21-AE21)</f>
        <v>0</v>
      </c>
      <c r="AG21" s="70">
        <f t="shared" ref="AG21:AG28" si="9">(AA21*AE21)/AC21</f>
        <v>6.7000000000000004E-2</v>
      </c>
      <c r="AH21" s="71">
        <f t="shared" ref="AH21:AH28" si="10">(AG21*AC21)/2</f>
        <v>0.33500000000000002</v>
      </c>
      <c r="AI21" s="70">
        <f t="shared" ref="AI21:AI28" si="11">(AC21+AH21)</f>
        <v>10.335000000000001</v>
      </c>
      <c r="AJ21" s="247">
        <f t="shared" ref="AJ21:AJ28" si="12">(AG21*AC21)/AI21</f>
        <v>6.4828253507498795E-2</v>
      </c>
      <c r="AK21" s="45" t="s">
        <v>20</v>
      </c>
      <c r="AL21" s="45" t="str">
        <f t="shared" ref="AL21:AL28" si="13">V21</f>
        <v>A5</v>
      </c>
      <c r="AM21" s="72" t="s">
        <v>125</v>
      </c>
      <c r="AO21" s="45" t="s">
        <v>10</v>
      </c>
      <c r="AP21" s="1">
        <v>2</v>
      </c>
      <c r="AQ21" s="1" t="s">
        <v>122</v>
      </c>
      <c r="AR21" s="73" t="s">
        <v>126</v>
      </c>
      <c r="AS21" s="1" t="s">
        <v>695</v>
      </c>
      <c r="AT21" s="248">
        <f t="shared" ref="AT21:AU28" si="14">AI21</f>
        <v>10.335000000000001</v>
      </c>
      <c r="AU21" s="248">
        <f t="shared" si="14"/>
        <v>6.4828253507498795E-2</v>
      </c>
      <c r="AV21" t="s">
        <v>697</v>
      </c>
      <c r="AW21" t="s">
        <v>709</v>
      </c>
      <c r="AX21" t="s">
        <v>713</v>
      </c>
      <c r="AY21">
        <v>10</v>
      </c>
      <c r="BC21"/>
    </row>
    <row r="22" spans="1:55" ht="15.75" customHeight="1" x14ac:dyDescent="0.2">
      <c r="A22" s="3" t="s">
        <v>22</v>
      </c>
      <c r="B22" s="3" t="s">
        <v>77</v>
      </c>
      <c r="C22" s="3">
        <v>0.2</v>
      </c>
      <c r="D22" s="3" t="s">
        <v>20</v>
      </c>
      <c r="E22" s="47">
        <v>38</v>
      </c>
      <c r="F22" s="3" t="s">
        <v>20</v>
      </c>
      <c r="G22" s="3" t="s">
        <v>20</v>
      </c>
      <c r="H22" s="3"/>
      <c r="I22" s="3"/>
      <c r="J22" s="3">
        <v>34.5</v>
      </c>
      <c r="K22" s="3"/>
      <c r="L22" s="8" t="s">
        <v>20</v>
      </c>
      <c r="M22" s="8" t="s">
        <v>130</v>
      </c>
      <c r="N22" s="8" t="s">
        <v>131</v>
      </c>
      <c r="O22" s="8" t="s">
        <v>132</v>
      </c>
      <c r="P22" s="76" t="s">
        <v>133</v>
      </c>
      <c r="Q22" s="77" t="s">
        <v>134</v>
      </c>
      <c r="R22" s="53">
        <f t="shared" si="5"/>
        <v>34.5</v>
      </c>
      <c r="S22" s="8" t="str">
        <f t="shared" si="0"/>
        <v>-</v>
      </c>
      <c r="T22" s="2">
        <v>16</v>
      </c>
      <c r="U22" s="8" t="s">
        <v>20</v>
      </c>
      <c r="V22" s="8" t="str">
        <f t="shared" si="6"/>
        <v>A6</v>
      </c>
      <c r="W22" s="8" t="s">
        <v>20</v>
      </c>
      <c r="X22" s="42" t="str">
        <f t="shared" si="2"/>
        <v>A7</v>
      </c>
      <c r="Y22" s="8" t="s">
        <v>20</v>
      </c>
      <c r="Z22" s="54">
        <v>31.3</v>
      </c>
      <c r="AA22" s="2">
        <f t="shared" si="3"/>
        <v>31.3</v>
      </c>
      <c r="AB22" s="2">
        <v>2</v>
      </c>
      <c r="AC22" s="1">
        <v>10</v>
      </c>
      <c r="AD22" s="70">
        <f t="shared" si="7"/>
        <v>0.63897763578274758</v>
      </c>
      <c r="AE22" s="71">
        <f>IF(AD22&gt;AC22,AC22,AD22)</f>
        <v>0.63897763578274758</v>
      </c>
      <c r="AF22" s="71">
        <f t="shared" si="8"/>
        <v>9.3610223642172521</v>
      </c>
      <c r="AG22" s="70">
        <f t="shared" si="9"/>
        <v>2</v>
      </c>
      <c r="AH22" s="71">
        <f t="shared" si="10"/>
        <v>10</v>
      </c>
      <c r="AI22" s="70">
        <f t="shared" si="11"/>
        <v>20</v>
      </c>
      <c r="AJ22" s="247">
        <f t="shared" si="12"/>
        <v>1</v>
      </c>
      <c r="AK22" s="45" t="s">
        <v>20</v>
      </c>
      <c r="AL22" s="45" t="str">
        <f t="shared" si="13"/>
        <v>A6</v>
      </c>
      <c r="AM22" s="72" t="s">
        <v>135</v>
      </c>
      <c r="AO22" s="45" t="s">
        <v>10</v>
      </c>
      <c r="AP22" s="1">
        <v>2</v>
      </c>
      <c r="AQ22" s="45" t="s">
        <v>130</v>
      </c>
      <c r="AR22" s="64" t="s">
        <v>136</v>
      </c>
      <c r="AS22" s="76" t="s">
        <v>291</v>
      </c>
      <c r="AT22" s="248">
        <f t="shared" si="14"/>
        <v>20</v>
      </c>
      <c r="AU22" s="248">
        <f t="shared" si="14"/>
        <v>1</v>
      </c>
      <c r="AV22" t="s">
        <v>698</v>
      </c>
      <c r="AW22" t="s">
        <v>710</v>
      </c>
      <c r="AX22" t="s">
        <v>714</v>
      </c>
      <c r="AY22">
        <v>11</v>
      </c>
      <c r="BC22"/>
    </row>
    <row r="23" spans="1:55" ht="15.75" customHeight="1" x14ac:dyDescent="0.2">
      <c r="A23" s="3" t="s">
        <v>19</v>
      </c>
      <c r="B23" s="3" t="s">
        <v>73</v>
      </c>
      <c r="C23" s="3">
        <v>1.2</v>
      </c>
      <c r="D23" s="3" t="s">
        <v>20</v>
      </c>
      <c r="E23" s="3">
        <v>30.5</v>
      </c>
      <c r="F23" s="3" t="s">
        <v>20</v>
      </c>
      <c r="G23" s="3" t="s">
        <v>20</v>
      </c>
      <c r="H23" s="3"/>
      <c r="I23" s="3"/>
      <c r="J23" s="3">
        <v>15.4</v>
      </c>
      <c r="K23" s="3" t="s">
        <v>20</v>
      </c>
      <c r="L23" s="8" t="s">
        <v>20</v>
      </c>
      <c r="M23" s="59" t="s">
        <v>140</v>
      </c>
      <c r="N23" s="8" t="s">
        <v>141</v>
      </c>
      <c r="O23" s="78" t="s">
        <v>142</v>
      </c>
      <c r="P23" s="78" t="s">
        <v>86</v>
      </c>
      <c r="Q23" s="66" t="s">
        <v>143</v>
      </c>
      <c r="R23" s="53">
        <f t="shared" si="5"/>
        <v>15.4</v>
      </c>
      <c r="S23" s="8" t="str">
        <f t="shared" si="0"/>
        <v>-</v>
      </c>
      <c r="T23" s="2">
        <v>7</v>
      </c>
      <c r="U23" s="8" t="s">
        <v>20</v>
      </c>
      <c r="V23" s="8" t="str">
        <f t="shared" si="6"/>
        <v>A9</v>
      </c>
      <c r="W23" s="8" t="s">
        <v>20</v>
      </c>
      <c r="X23" s="42" t="str">
        <f t="shared" si="2"/>
        <v>B5</v>
      </c>
      <c r="Y23" s="8" t="s">
        <v>20</v>
      </c>
      <c r="Z23" s="54">
        <v>14.2</v>
      </c>
      <c r="AA23" s="2">
        <f t="shared" si="3"/>
        <v>14.2</v>
      </c>
      <c r="AB23" s="2">
        <v>2</v>
      </c>
      <c r="AC23" s="1">
        <v>10</v>
      </c>
      <c r="AD23" s="70">
        <f t="shared" si="7"/>
        <v>1.4084507042253522</v>
      </c>
      <c r="AE23" s="71">
        <f>IF(AD23&gt;AC23,AC23,AD23)</f>
        <v>1.4084507042253522</v>
      </c>
      <c r="AF23" s="71">
        <f t="shared" si="8"/>
        <v>8.591549295774648</v>
      </c>
      <c r="AG23" s="70">
        <f t="shared" si="9"/>
        <v>2</v>
      </c>
      <c r="AH23" s="71">
        <f t="shared" si="10"/>
        <v>10</v>
      </c>
      <c r="AI23" s="70">
        <f t="shared" si="11"/>
        <v>20</v>
      </c>
      <c r="AJ23" s="247">
        <f t="shared" si="12"/>
        <v>1</v>
      </c>
      <c r="AK23" s="45" t="s">
        <v>20</v>
      </c>
      <c r="AL23" s="45" t="str">
        <f t="shared" si="13"/>
        <v>A9</v>
      </c>
      <c r="AM23" s="72" t="s">
        <v>144</v>
      </c>
      <c r="AO23" s="45" t="s">
        <v>10</v>
      </c>
      <c r="AP23" s="1">
        <v>2</v>
      </c>
      <c r="AQ23" s="1" t="s">
        <v>140</v>
      </c>
      <c r="AR23" s="73" t="s">
        <v>145</v>
      </c>
      <c r="AS23" s="1" t="s">
        <v>398</v>
      </c>
      <c r="AT23" s="248">
        <f t="shared" si="14"/>
        <v>20</v>
      </c>
      <c r="AU23" s="248">
        <f t="shared" si="14"/>
        <v>1</v>
      </c>
      <c r="AV23" t="s">
        <v>699</v>
      </c>
      <c r="AW23" t="s">
        <v>710</v>
      </c>
      <c r="AX23" t="s">
        <v>715</v>
      </c>
      <c r="AY23">
        <v>12</v>
      </c>
      <c r="BC23"/>
    </row>
    <row r="24" spans="1:55" ht="15.75" customHeight="1" x14ac:dyDescent="0.2">
      <c r="A24" s="3" t="s">
        <v>19</v>
      </c>
      <c r="B24" s="3" t="s">
        <v>73</v>
      </c>
      <c r="C24" s="3">
        <v>0.2</v>
      </c>
      <c r="D24" s="3" t="s">
        <v>20</v>
      </c>
      <c r="E24" s="3">
        <v>30.5</v>
      </c>
      <c r="F24" s="3" t="s">
        <v>20</v>
      </c>
      <c r="G24" s="3" t="s">
        <v>20</v>
      </c>
      <c r="H24" s="3"/>
      <c r="I24" s="3"/>
      <c r="J24" s="3">
        <v>12.9</v>
      </c>
      <c r="K24" s="3" t="s">
        <v>20</v>
      </c>
      <c r="L24" s="8" t="s">
        <v>20</v>
      </c>
      <c r="M24" s="59" t="s">
        <v>148</v>
      </c>
      <c r="N24" s="8" t="s">
        <v>149</v>
      </c>
      <c r="O24" s="78" t="s">
        <v>150</v>
      </c>
      <c r="P24" s="78" t="s">
        <v>86</v>
      </c>
      <c r="Q24" s="66" t="s">
        <v>151</v>
      </c>
      <c r="R24" s="53">
        <f t="shared" si="5"/>
        <v>12.9</v>
      </c>
      <c r="S24" s="8" t="str">
        <f t="shared" si="0"/>
        <v>-</v>
      </c>
      <c r="T24" s="2">
        <v>8</v>
      </c>
      <c r="U24" s="8" t="s">
        <v>20</v>
      </c>
      <c r="V24" s="8" t="str">
        <f t="shared" si="6"/>
        <v>B2</v>
      </c>
      <c r="W24" s="8" t="s">
        <v>20</v>
      </c>
      <c r="X24" s="42" t="str">
        <f t="shared" si="2"/>
        <v>B7</v>
      </c>
      <c r="Y24" s="8" t="s">
        <v>20</v>
      </c>
      <c r="Z24" s="54">
        <v>12</v>
      </c>
      <c r="AA24" s="2">
        <f t="shared" si="3"/>
        <v>12</v>
      </c>
      <c r="AB24" s="2">
        <v>2</v>
      </c>
      <c r="AC24" s="1">
        <v>10</v>
      </c>
      <c r="AD24" s="70">
        <f t="shared" si="7"/>
        <v>1.6666666666666667</v>
      </c>
      <c r="AE24" s="71">
        <f>IF(AD24&gt;AC24,AC24,AD24)</f>
        <v>1.6666666666666667</v>
      </c>
      <c r="AF24" s="71">
        <f t="shared" si="8"/>
        <v>8.3333333333333339</v>
      </c>
      <c r="AG24" s="70">
        <f t="shared" si="9"/>
        <v>2</v>
      </c>
      <c r="AH24" s="71">
        <f t="shared" si="10"/>
        <v>10</v>
      </c>
      <c r="AI24" s="70">
        <f t="shared" si="11"/>
        <v>20</v>
      </c>
      <c r="AJ24" s="247">
        <f t="shared" si="12"/>
        <v>1</v>
      </c>
      <c r="AK24" s="45" t="s">
        <v>20</v>
      </c>
      <c r="AL24" s="45" t="str">
        <f t="shared" si="13"/>
        <v>B2</v>
      </c>
      <c r="AM24" s="72" t="s">
        <v>152</v>
      </c>
      <c r="AO24" s="45" t="s">
        <v>10</v>
      </c>
      <c r="AP24" s="1">
        <v>2</v>
      </c>
      <c r="AQ24" s="1" t="s">
        <v>148</v>
      </c>
      <c r="AR24" s="73" t="s">
        <v>153</v>
      </c>
      <c r="AS24" s="1" t="s">
        <v>298</v>
      </c>
      <c r="AT24" s="248">
        <f t="shared" si="14"/>
        <v>20</v>
      </c>
      <c r="AU24" s="248">
        <f t="shared" si="14"/>
        <v>1</v>
      </c>
      <c r="AV24" t="s">
        <v>700</v>
      </c>
      <c r="AW24" t="s">
        <v>710</v>
      </c>
      <c r="AX24" t="s">
        <v>716</v>
      </c>
      <c r="AY24">
        <v>13</v>
      </c>
      <c r="BC24"/>
    </row>
    <row r="25" spans="1:55" ht="15.75" customHeight="1" x14ac:dyDescent="0.2">
      <c r="A25" s="3" t="s">
        <v>22</v>
      </c>
      <c r="B25" s="3" t="s">
        <v>77</v>
      </c>
      <c r="C25" s="3">
        <v>20</v>
      </c>
      <c r="D25" s="3">
        <v>80.5</v>
      </c>
      <c r="E25" s="47">
        <v>0.17499999999999999</v>
      </c>
      <c r="F25" s="47">
        <v>0.17499999999999999</v>
      </c>
      <c r="G25" s="48" t="s">
        <v>156</v>
      </c>
      <c r="H25" s="3">
        <v>26.65</v>
      </c>
      <c r="I25" s="3">
        <v>30.977</v>
      </c>
      <c r="J25" s="48" t="s">
        <v>157</v>
      </c>
      <c r="K25" s="3"/>
      <c r="L25" s="8" t="s">
        <v>20</v>
      </c>
      <c r="M25" s="8" t="s">
        <v>158</v>
      </c>
      <c r="N25" s="8" t="s">
        <v>159</v>
      </c>
      <c r="O25" s="68" t="s">
        <v>160</v>
      </c>
      <c r="P25" s="68" t="s">
        <v>97</v>
      </c>
      <c r="Q25" s="66" t="s">
        <v>161</v>
      </c>
      <c r="R25" s="62" t="str">
        <f t="shared" si="5"/>
        <v>1.96</v>
      </c>
      <c r="S25" s="8" t="str">
        <f t="shared" si="0"/>
        <v>-</v>
      </c>
      <c r="T25" s="2">
        <v>12</v>
      </c>
      <c r="U25" s="8" t="s">
        <v>162</v>
      </c>
      <c r="V25" s="8" t="str">
        <f t="shared" si="6"/>
        <v>D2</v>
      </c>
      <c r="W25" s="8" t="s">
        <v>20</v>
      </c>
      <c r="X25" s="42" t="str">
        <f t="shared" si="2"/>
        <v>D6</v>
      </c>
      <c r="Y25" s="8" t="s">
        <v>20</v>
      </c>
      <c r="Z25" s="54">
        <v>2.0299999999999998</v>
      </c>
      <c r="AA25" s="2">
        <f t="shared" si="3"/>
        <v>2.0299999999999998</v>
      </c>
      <c r="AB25" s="2">
        <v>2</v>
      </c>
      <c r="AC25" s="1">
        <v>10</v>
      </c>
      <c r="AD25" s="70">
        <f t="shared" si="7"/>
        <v>9.8522167487684733</v>
      </c>
      <c r="AE25" s="79">
        <v>10</v>
      </c>
      <c r="AF25" s="71">
        <f t="shared" si="8"/>
        <v>0</v>
      </c>
      <c r="AG25" s="70">
        <f t="shared" si="9"/>
        <v>2.0299999999999998</v>
      </c>
      <c r="AH25" s="71">
        <f t="shared" si="10"/>
        <v>10.149999999999999</v>
      </c>
      <c r="AI25" s="70">
        <f t="shared" si="11"/>
        <v>20.149999999999999</v>
      </c>
      <c r="AJ25" s="247">
        <f t="shared" si="12"/>
        <v>1.0074441687344913</v>
      </c>
      <c r="AK25" s="45" t="s">
        <v>20</v>
      </c>
      <c r="AL25" s="45" t="str">
        <f t="shared" si="13"/>
        <v>D2</v>
      </c>
      <c r="AM25" s="72" t="s">
        <v>163</v>
      </c>
      <c r="AN25" s="1" t="s">
        <v>164</v>
      </c>
      <c r="AO25" s="45" t="s">
        <v>10</v>
      </c>
      <c r="AP25" s="1">
        <v>2</v>
      </c>
      <c r="AQ25" s="1" t="s">
        <v>158</v>
      </c>
      <c r="AR25" s="73" t="s">
        <v>165</v>
      </c>
      <c r="AS25" s="1" t="s">
        <v>366</v>
      </c>
      <c r="AT25" s="248">
        <f t="shared" si="14"/>
        <v>20.149999999999999</v>
      </c>
      <c r="AU25" s="248">
        <f t="shared" si="14"/>
        <v>1.0074441687344913</v>
      </c>
      <c r="AV25" t="s">
        <v>701</v>
      </c>
      <c r="AW25" t="s">
        <v>711</v>
      </c>
      <c r="AX25" t="s">
        <v>717</v>
      </c>
      <c r="AY25">
        <v>14</v>
      </c>
      <c r="BC25"/>
    </row>
    <row r="26" spans="1:55" ht="15.75" customHeight="1" x14ac:dyDescent="0.2">
      <c r="A26" s="3" t="s">
        <v>22</v>
      </c>
      <c r="B26" s="3" t="s">
        <v>77</v>
      </c>
      <c r="C26" s="3">
        <v>1.2</v>
      </c>
      <c r="D26" s="3" t="s">
        <v>20</v>
      </c>
      <c r="E26" s="47">
        <v>38</v>
      </c>
      <c r="F26" s="3" t="s">
        <v>20</v>
      </c>
      <c r="G26" s="3" t="s">
        <v>20</v>
      </c>
      <c r="H26" s="3"/>
      <c r="I26" s="3"/>
      <c r="J26" s="3">
        <v>33.799999999999997</v>
      </c>
      <c r="K26" s="3"/>
      <c r="L26" s="8" t="s">
        <v>20</v>
      </c>
      <c r="M26" s="8" t="s">
        <v>168</v>
      </c>
      <c r="N26" s="8" t="s">
        <v>169</v>
      </c>
      <c r="O26" s="43" t="s">
        <v>170</v>
      </c>
      <c r="P26" s="80" t="s">
        <v>171</v>
      </c>
      <c r="Q26" s="77" t="s">
        <v>172</v>
      </c>
      <c r="R26" s="53">
        <f t="shared" si="5"/>
        <v>33.799999999999997</v>
      </c>
      <c r="S26" s="8" t="str">
        <f t="shared" si="0"/>
        <v>-</v>
      </c>
      <c r="T26" s="2">
        <v>15</v>
      </c>
      <c r="U26" s="8" t="s">
        <v>20</v>
      </c>
      <c r="V26" s="8" t="str">
        <f t="shared" si="6"/>
        <v>D3</v>
      </c>
      <c r="W26" s="8" t="s">
        <v>20</v>
      </c>
      <c r="X26" s="81" t="s">
        <v>170</v>
      </c>
      <c r="Y26" s="8" t="s">
        <v>173</v>
      </c>
      <c r="Z26" s="54">
        <v>28.7</v>
      </c>
      <c r="AA26" s="2">
        <f t="shared" si="3"/>
        <v>28.7</v>
      </c>
      <c r="AB26" s="2">
        <v>2</v>
      </c>
      <c r="AC26" s="1">
        <v>10</v>
      </c>
      <c r="AD26" s="70">
        <f t="shared" si="7"/>
        <v>0.69686411149825789</v>
      </c>
      <c r="AE26" s="71">
        <f>IF(AD26&gt;AC26,AC26,AD26)</f>
        <v>0.69686411149825789</v>
      </c>
      <c r="AF26" s="71">
        <f t="shared" si="8"/>
        <v>9.3031358885017426</v>
      </c>
      <c r="AG26" s="70">
        <f t="shared" si="9"/>
        <v>2</v>
      </c>
      <c r="AH26" s="71">
        <f t="shared" si="10"/>
        <v>10</v>
      </c>
      <c r="AI26" s="70">
        <f t="shared" si="11"/>
        <v>20</v>
      </c>
      <c r="AJ26" s="247">
        <f t="shared" si="12"/>
        <v>1</v>
      </c>
      <c r="AK26" s="45" t="s">
        <v>20</v>
      </c>
      <c r="AL26" s="45" t="str">
        <f t="shared" si="13"/>
        <v>D3</v>
      </c>
      <c r="AM26" s="72" t="s">
        <v>174</v>
      </c>
      <c r="AO26" s="45" t="s">
        <v>10</v>
      </c>
      <c r="AP26" s="1">
        <v>2</v>
      </c>
      <c r="AQ26" s="1" t="s">
        <v>168</v>
      </c>
      <c r="AR26" s="73" t="s">
        <v>175</v>
      </c>
      <c r="AS26" s="1" t="s">
        <v>696</v>
      </c>
      <c r="AT26" s="248">
        <f t="shared" si="14"/>
        <v>20</v>
      </c>
      <c r="AU26" s="248">
        <f t="shared" si="14"/>
        <v>1</v>
      </c>
      <c r="AV26" t="s">
        <v>702</v>
      </c>
      <c r="AW26" t="s">
        <v>710</v>
      </c>
      <c r="AX26" t="s">
        <v>718</v>
      </c>
      <c r="AY26">
        <v>15</v>
      </c>
      <c r="BC26"/>
    </row>
    <row r="27" spans="1:55" ht="15.75" customHeight="1" x14ac:dyDescent="0.2">
      <c r="A27" s="3" t="s">
        <v>22</v>
      </c>
      <c r="B27" s="3" t="s">
        <v>77</v>
      </c>
      <c r="C27" s="3">
        <v>180</v>
      </c>
      <c r="D27" s="3">
        <v>80.5</v>
      </c>
      <c r="E27" s="47">
        <v>0.4</v>
      </c>
      <c r="F27" s="47">
        <v>0.15</v>
      </c>
      <c r="G27" s="48" t="s">
        <v>178</v>
      </c>
      <c r="H27" s="3">
        <v>26.529</v>
      </c>
      <c r="I27" s="3">
        <v>34.22</v>
      </c>
      <c r="J27" s="48" t="s">
        <v>179</v>
      </c>
      <c r="K27" s="3" t="s">
        <v>180</v>
      </c>
      <c r="L27" s="8" t="s">
        <v>20</v>
      </c>
      <c r="M27" s="8" t="s">
        <v>181</v>
      </c>
      <c r="N27" s="8" t="s">
        <v>182</v>
      </c>
      <c r="O27" s="8" t="s">
        <v>183</v>
      </c>
      <c r="P27" s="76" t="s">
        <v>184</v>
      </c>
      <c r="Q27" s="82" t="s">
        <v>185</v>
      </c>
      <c r="R27" s="83" t="str">
        <f t="shared" si="5"/>
        <v>23.8</v>
      </c>
      <c r="S27" s="8" t="str">
        <f t="shared" si="0"/>
        <v>-</v>
      </c>
      <c r="T27" s="2">
        <v>10</v>
      </c>
      <c r="U27" s="8" t="s">
        <v>20</v>
      </c>
      <c r="V27" s="8" t="str">
        <f t="shared" si="6"/>
        <v>D9</v>
      </c>
      <c r="W27" s="8" t="s">
        <v>20</v>
      </c>
      <c r="X27" s="42" t="str">
        <f>O27</f>
        <v>D8</v>
      </c>
      <c r="Y27" s="8" t="s">
        <v>20</v>
      </c>
      <c r="Z27" s="54">
        <v>21.2</v>
      </c>
      <c r="AA27" s="2">
        <f t="shared" si="3"/>
        <v>21.2</v>
      </c>
      <c r="AB27" s="2">
        <v>2</v>
      </c>
      <c r="AC27" s="1">
        <v>10</v>
      </c>
      <c r="AD27" s="70">
        <f t="shared" si="7"/>
        <v>0.94339622641509435</v>
      </c>
      <c r="AE27" s="71">
        <f>IF(AD27&gt;AC27,AC27,AD27)</f>
        <v>0.94339622641509435</v>
      </c>
      <c r="AF27" s="71">
        <f t="shared" si="8"/>
        <v>9.0566037735849054</v>
      </c>
      <c r="AG27" s="70">
        <f t="shared" si="9"/>
        <v>2</v>
      </c>
      <c r="AH27" s="71">
        <f t="shared" si="10"/>
        <v>10</v>
      </c>
      <c r="AI27" s="70">
        <f t="shared" si="11"/>
        <v>20</v>
      </c>
      <c r="AJ27" s="247">
        <f t="shared" si="12"/>
        <v>1</v>
      </c>
      <c r="AK27" s="45" t="s">
        <v>20</v>
      </c>
      <c r="AL27" s="45" t="str">
        <f t="shared" si="13"/>
        <v>D9</v>
      </c>
      <c r="AM27" s="72" t="s">
        <v>186</v>
      </c>
      <c r="AO27" s="45" t="s">
        <v>10</v>
      </c>
      <c r="AP27" s="1">
        <v>2</v>
      </c>
      <c r="AQ27" s="1" t="s">
        <v>181</v>
      </c>
      <c r="AR27" s="73" t="s">
        <v>187</v>
      </c>
      <c r="AS27" s="1" t="s">
        <v>319</v>
      </c>
      <c r="AT27" s="248">
        <f t="shared" si="14"/>
        <v>20</v>
      </c>
      <c r="AU27" s="248">
        <f t="shared" si="14"/>
        <v>1</v>
      </c>
      <c r="AV27" t="s">
        <v>703</v>
      </c>
      <c r="AW27" t="s">
        <v>710</v>
      </c>
      <c r="AX27" t="s">
        <v>719</v>
      </c>
      <c r="AY27">
        <v>16</v>
      </c>
      <c r="BC27"/>
    </row>
    <row r="28" spans="1:55" ht="15.75" customHeight="1" x14ac:dyDescent="0.2">
      <c r="A28" s="3" t="s">
        <v>22</v>
      </c>
      <c r="B28" s="3" t="s">
        <v>77</v>
      </c>
      <c r="C28" s="3">
        <v>5</v>
      </c>
      <c r="D28" s="61">
        <v>54</v>
      </c>
      <c r="E28" s="47">
        <v>0.2</v>
      </c>
      <c r="F28" s="47">
        <v>0.2</v>
      </c>
      <c r="G28" s="48" t="s">
        <v>190</v>
      </c>
      <c r="H28" s="3">
        <v>26.645</v>
      </c>
      <c r="I28" s="3">
        <v>33.296999999999997</v>
      </c>
      <c r="J28" s="48" t="s">
        <v>191</v>
      </c>
      <c r="K28" s="3"/>
      <c r="L28" s="8" t="s">
        <v>20</v>
      </c>
      <c r="M28" s="8" t="s">
        <v>192</v>
      </c>
      <c r="N28" s="8" t="s">
        <v>193</v>
      </c>
      <c r="O28" s="8" t="s">
        <v>20</v>
      </c>
      <c r="P28" s="8" t="s">
        <v>20</v>
      </c>
      <c r="Q28" s="76" t="s">
        <v>194</v>
      </c>
      <c r="R28" s="84" t="str">
        <f t="shared" si="5"/>
        <v>0.975</v>
      </c>
      <c r="S28" s="8" t="str">
        <f t="shared" si="0"/>
        <v>-</v>
      </c>
      <c r="T28" s="2">
        <v>13</v>
      </c>
      <c r="U28" s="8" t="s">
        <v>195</v>
      </c>
      <c r="V28" s="8" t="s">
        <v>192</v>
      </c>
      <c r="W28" s="8" t="s">
        <v>20</v>
      </c>
      <c r="X28" s="42" t="s">
        <v>196</v>
      </c>
      <c r="Y28" s="8" t="s">
        <v>20</v>
      </c>
      <c r="Z28" s="54">
        <v>0.73699999999999999</v>
      </c>
      <c r="AA28" s="2">
        <f t="shared" si="3"/>
        <v>0.73699999999999999</v>
      </c>
      <c r="AB28" s="2">
        <v>2</v>
      </c>
      <c r="AC28" s="1">
        <v>10</v>
      </c>
      <c r="AD28" s="70">
        <f t="shared" si="7"/>
        <v>27.137042062415198</v>
      </c>
      <c r="AE28" s="71">
        <f>IF(AD28&gt;AC28,AC28,AD28)</f>
        <v>10</v>
      </c>
      <c r="AF28" s="71">
        <f t="shared" si="8"/>
        <v>0</v>
      </c>
      <c r="AG28" s="70">
        <f t="shared" si="9"/>
        <v>0.73699999999999999</v>
      </c>
      <c r="AH28" s="71">
        <f t="shared" si="10"/>
        <v>3.6850000000000001</v>
      </c>
      <c r="AI28" s="70">
        <f t="shared" si="11"/>
        <v>13.685</v>
      </c>
      <c r="AJ28" s="247">
        <f t="shared" si="12"/>
        <v>0.53854585312385828</v>
      </c>
      <c r="AK28" s="45" t="s">
        <v>20</v>
      </c>
      <c r="AL28" s="45" t="str">
        <f t="shared" si="13"/>
        <v>E1</v>
      </c>
      <c r="AM28" s="72" t="s">
        <v>197</v>
      </c>
      <c r="AO28" s="45" t="s">
        <v>10</v>
      </c>
      <c r="AP28" s="1">
        <v>2</v>
      </c>
      <c r="AQ28" s="1" t="s">
        <v>192</v>
      </c>
      <c r="AR28" s="64" t="s">
        <v>198</v>
      </c>
      <c r="AS28" s="1" t="s">
        <v>339</v>
      </c>
      <c r="AT28" s="248">
        <f t="shared" si="14"/>
        <v>13.685</v>
      </c>
      <c r="AU28" s="248">
        <f t="shared" si="14"/>
        <v>0.53854585312385828</v>
      </c>
      <c r="AV28" t="s">
        <v>704</v>
      </c>
      <c r="AW28" t="s">
        <v>712</v>
      </c>
      <c r="AX28" t="s">
        <v>720</v>
      </c>
      <c r="AY28">
        <v>17</v>
      </c>
      <c r="BC28"/>
    </row>
    <row r="29" spans="1:55" ht="15.75" customHeight="1" x14ac:dyDescent="0.2"/>
    <row r="30" spans="1:55" ht="15.75" customHeight="1" x14ac:dyDescent="0.2"/>
    <row r="31" spans="1:55" ht="15.75" customHeight="1" x14ac:dyDescent="0.2"/>
    <row r="32" spans="1:5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1:AX11" xr:uid="{00000000-0009-0000-0000-000000000000}"/>
  <mergeCells count="1">
    <mergeCell ref="J1:P1"/>
  </mergeCells>
  <phoneticPr fontId="23" type="noConversion"/>
  <conditionalFormatting sqref="R12:R28">
    <cfRule type="expression" dxfId="9" priority="2">
      <formula>LEN(TRIM(R12))=0</formula>
    </cfRule>
  </conditionalFormatting>
  <conditionalFormatting sqref="Z25:Z28 U12:Y28">
    <cfRule type="expression" dxfId="8" priority="3">
      <formula>LEN(TRIM(U12))=0</formula>
    </cfRule>
  </conditionalFormatting>
  <pageMargins left="0.25" right="0.25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1:C1000"/>
  <sheetViews>
    <sheetView zoomScaleNormal="100" workbookViewId="0"/>
  </sheetViews>
  <sheetFormatPr baseColWidth="10" defaultColWidth="8.7109375" defaultRowHeight="16" x14ac:dyDescent="0.2"/>
  <cols>
    <col min="1" max="26" width="8.5703125" customWidth="1"/>
    <col min="27" max="1025" width="11.28515625" customWidth="1"/>
  </cols>
  <sheetData>
    <row r="1" spans="3:3" ht="15.75" customHeight="1" x14ac:dyDescent="0.2"/>
    <row r="2" spans="3:3" ht="15.75" customHeight="1" x14ac:dyDescent="0.2">
      <c r="C2" s="237" t="s">
        <v>690</v>
      </c>
    </row>
    <row r="3" spans="3:3" ht="15.75" customHeight="1" x14ac:dyDescent="0.2">
      <c r="C3" s="237" t="s">
        <v>691</v>
      </c>
    </row>
    <row r="4" spans="3:3" ht="15.75" customHeight="1" x14ac:dyDescent="0.2">
      <c r="C4" s="237" t="s">
        <v>692</v>
      </c>
    </row>
    <row r="5" spans="3:3" ht="15.75" customHeight="1" x14ac:dyDescent="0.2">
      <c r="C5" s="237" t="s">
        <v>693</v>
      </c>
    </row>
    <row r="6" spans="3:3" ht="15.75" customHeight="1" x14ac:dyDescent="0.2">
      <c r="C6" s="237" t="s">
        <v>694</v>
      </c>
    </row>
    <row r="7" spans="3:3" ht="15.75" customHeight="1" x14ac:dyDescent="0.2"/>
    <row r="8" spans="3:3" ht="15.75" customHeight="1" x14ac:dyDescent="0.2"/>
    <row r="9" spans="3:3" ht="15.75" customHeight="1" x14ac:dyDescent="0.2"/>
    <row r="10" spans="3:3" ht="15.75" customHeight="1" x14ac:dyDescent="0.2"/>
    <row r="11" spans="3:3" ht="15.75" customHeight="1" x14ac:dyDescent="0.2"/>
    <row r="12" spans="3:3" ht="15.75" customHeight="1" x14ac:dyDescent="0.2"/>
    <row r="13" spans="3:3" ht="15.75" customHeight="1" x14ac:dyDescent="0.2"/>
    <row r="14" spans="3:3" ht="15.75" customHeight="1" x14ac:dyDescent="0.2"/>
    <row r="15" spans="3:3" ht="15.75" customHeight="1" x14ac:dyDescent="0.2"/>
    <row r="16" spans="3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O1" zoomScaleNormal="100" workbookViewId="0">
      <pane ySplit="10" topLeftCell="A11" activePane="bottomLeft" state="frozen"/>
      <selection activeCell="W1" sqref="W1"/>
      <selection pane="bottomLeft" activeCell="AM11" sqref="AM11:AW35"/>
    </sheetView>
  </sheetViews>
  <sheetFormatPr baseColWidth="10" defaultColWidth="8.7109375" defaultRowHeight="16" x14ac:dyDescent="0.2"/>
  <cols>
    <col min="1" max="1" width="8.28515625" style="107" customWidth="1"/>
    <col min="2" max="2" width="10.140625" style="107" customWidth="1"/>
    <col min="3" max="3" width="11.28515625" style="107" customWidth="1"/>
    <col min="4" max="4" width="14.42578125" style="107" hidden="1" customWidth="1"/>
    <col min="5" max="5" width="15.42578125" style="107" hidden="1" customWidth="1"/>
    <col min="6" max="6" width="7.42578125" style="107" hidden="1" customWidth="1"/>
    <col min="7" max="11" width="9.28515625" style="107" hidden="1" customWidth="1"/>
    <col min="12" max="12" width="9.28515625" style="107" customWidth="1"/>
    <col min="13" max="13" width="11" style="107" customWidth="1"/>
    <col min="14" max="14" width="8.85546875" style="107" customWidth="1"/>
    <col min="15" max="15" width="4.28515625" style="107" customWidth="1"/>
    <col min="16" max="16" width="5.140625" style="107" customWidth="1"/>
    <col min="17" max="17" width="5.5703125" style="107" customWidth="1"/>
    <col min="18" max="18" width="33.7109375" style="107" customWidth="1"/>
    <col min="19" max="19" width="11" style="107" customWidth="1"/>
    <col min="20" max="20" width="8.42578125" style="107" customWidth="1"/>
    <col min="21" max="21" width="4.5703125" style="107" customWidth="1"/>
    <col min="22" max="22" width="12" style="31" customWidth="1"/>
    <col min="23" max="23" width="6" style="107" customWidth="1"/>
    <col min="24" max="24" width="11.28515625" style="107" customWidth="1"/>
    <col min="25" max="25" width="12.85546875" style="107" customWidth="1"/>
    <col min="26" max="26" width="7.140625" style="107" customWidth="1"/>
    <col min="27" max="27" width="7" style="107" customWidth="1"/>
    <col min="28" max="28" width="8.5703125" style="107" customWidth="1"/>
    <col min="29" max="29" width="7" style="107" customWidth="1"/>
    <col min="30" max="30" width="11.28515625" style="107" customWidth="1"/>
    <col min="31" max="31" width="9.5703125" style="107" customWidth="1"/>
    <col min="32" max="32" width="8.7109375" style="107" customWidth="1"/>
    <col min="33" max="34" width="11.28515625" style="107" customWidth="1"/>
    <col min="35" max="35" width="8.42578125" style="107" customWidth="1"/>
    <col min="36" max="36" width="19.28515625" style="107" customWidth="1"/>
    <col min="37" max="38" width="6.7109375" style="107" customWidth="1"/>
    <col min="39" max="39" width="12.7109375" style="107" customWidth="1"/>
    <col min="40" max="45" width="11.28515625" style="107" customWidth="1"/>
    <col min="46" max="46" width="15" style="107" bestFit="1" customWidth="1"/>
    <col min="47" max="47" width="14.85546875" style="107" bestFit="1" customWidth="1"/>
    <col min="48" max="48" width="26.42578125" style="107" bestFit="1" customWidth="1"/>
    <col min="49" max="49" width="11.28515625" style="107" customWidth="1"/>
    <col min="50" max="50" width="37.5703125" style="107" customWidth="1"/>
    <col min="51" max="53" width="11.28515625" style="107" customWidth="1"/>
    <col min="54" max="54" width="15.140625" style="107" customWidth="1"/>
    <col min="55" max="1024" width="11.28515625" style="107" customWidth="1"/>
    <col min="1025" max="16384" width="8.7109375" style="252"/>
  </cols>
  <sheetData>
    <row r="1" spans="1:56" ht="15.75" customHeight="1" x14ac:dyDescent="0.2">
      <c r="A1" s="114" t="s">
        <v>1</v>
      </c>
      <c r="B1" s="114" t="s">
        <v>2</v>
      </c>
      <c r="C1" s="114" t="s">
        <v>3</v>
      </c>
      <c r="D1" s="114" t="s">
        <v>4</v>
      </c>
      <c r="E1" s="114" t="s">
        <v>5</v>
      </c>
      <c r="L1" s="259" t="s">
        <v>202</v>
      </c>
      <c r="M1" s="259"/>
      <c r="N1" s="259"/>
      <c r="O1" s="259"/>
      <c r="P1" s="259"/>
      <c r="Q1" s="259"/>
      <c r="R1" s="259"/>
      <c r="T1" s="103"/>
      <c r="U1" s="119"/>
      <c r="V1" s="120"/>
      <c r="W1" s="103"/>
      <c r="X1" s="103"/>
      <c r="Y1" s="103" t="s">
        <v>203</v>
      </c>
      <c r="AB1" s="141"/>
    </row>
    <row r="2" spans="1:56" ht="15.75" hidden="1" customHeight="1" x14ac:dyDescent="0.2">
      <c r="A2" s="90">
        <v>43564</v>
      </c>
      <c r="B2" s="90">
        <v>43565</v>
      </c>
      <c r="C2" s="114" t="s">
        <v>204</v>
      </c>
      <c r="D2" s="114" t="s">
        <v>205</v>
      </c>
      <c r="E2" s="91" t="s">
        <v>206</v>
      </c>
      <c r="T2" s="103"/>
      <c r="U2" s="119"/>
      <c r="V2" s="120"/>
      <c r="W2" s="103"/>
      <c r="X2" s="103"/>
      <c r="Y2" s="103"/>
    </row>
    <row r="3" spans="1:56" ht="15.75" hidden="1" customHeight="1" x14ac:dyDescent="0.2">
      <c r="A3" s="92" t="s">
        <v>12</v>
      </c>
      <c r="B3" s="92" t="s">
        <v>13</v>
      </c>
      <c r="C3" s="92" t="s">
        <v>14</v>
      </c>
      <c r="D3" s="92" t="s">
        <v>15</v>
      </c>
      <c r="E3" s="92" t="s">
        <v>16</v>
      </c>
      <c r="H3" s="103" t="s">
        <v>207</v>
      </c>
      <c r="T3" s="103"/>
      <c r="U3" s="119"/>
      <c r="V3" s="120"/>
      <c r="W3" s="103"/>
      <c r="X3" s="103"/>
      <c r="Y3" s="103"/>
    </row>
    <row r="4" spans="1:56" ht="15.75" hidden="1" customHeight="1" x14ac:dyDescent="0.2">
      <c r="A4" s="114" t="s">
        <v>19</v>
      </c>
      <c r="B4" s="114">
        <v>316</v>
      </c>
      <c r="C4" s="93">
        <v>0.10625</v>
      </c>
      <c r="D4" s="114">
        <v>80</v>
      </c>
      <c r="E4" s="114" t="s">
        <v>20</v>
      </c>
      <c r="H4" s="103" t="s">
        <v>208</v>
      </c>
      <c r="T4" s="103"/>
      <c r="U4" s="119"/>
      <c r="V4" s="120"/>
      <c r="W4" s="103"/>
      <c r="X4" s="103"/>
      <c r="Y4" s="103"/>
    </row>
    <row r="5" spans="1:56" ht="15.75" hidden="1" customHeight="1" x14ac:dyDescent="0.2">
      <c r="A5" s="114" t="s">
        <v>22</v>
      </c>
      <c r="B5" s="114">
        <v>92</v>
      </c>
      <c r="C5" s="93">
        <v>0.113194444444444</v>
      </c>
      <c r="D5" s="114">
        <v>80</v>
      </c>
      <c r="E5" s="114" t="s">
        <v>20</v>
      </c>
      <c r="H5" s="103" t="s">
        <v>209</v>
      </c>
      <c r="T5" s="103"/>
      <c r="U5" s="119"/>
      <c r="V5" s="120"/>
      <c r="W5" s="103"/>
      <c r="X5" s="103"/>
      <c r="Y5" s="103"/>
    </row>
    <row r="6" spans="1:56" ht="15.75" hidden="1" customHeight="1" x14ac:dyDescent="0.2">
      <c r="A6" s="114" t="s">
        <v>24</v>
      </c>
      <c r="B6" s="114">
        <v>4</v>
      </c>
      <c r="C6" s="93">
        <v>0.116666666666667</v>
      </c>
      <c r="D6" s="114">
        <v>80</v>
      </c>
      <c r="E6" s="114" t="s">
        <v>20</v>
      </c>
      <c r="T6" s="103"/>
      <c r="U6" s="119"/>
      <c r="V6" s="120"/>
      <c r="W6" s="103"/>
      <c r="X6" s="103"/>
      <c r="Y6" s="103"/>
    </row>
    <row r="7" spans="1:56" ht="15.75" hidden="1" customHeight="1" x14ac:dyDescent="0.2">
      <c r="S7" s="94" t="s">
        <v>26</v>
      </c>
      <c r="T7" s="103"/>
      <c r="U7" s="119"/>
      <c r="V7" s="120"/>
      <c r="W7" s="103"/>
      <c r="X7" s="103"/>
      <c r="Y7" s="103"/>
    </row>
    <row r="8" spans="1:56" ht="15.75" hidden="1" customHeight="1" x14ac:dyDescent="0.2">
      <c r="R8" s="119" t="s">
        <v>27</v>
      </c>
      <c r="S8" s="95" t="s">
        <v>28</v>
      </c>
      <c r="T8" s="103"/>
      <c r="U8" s="119"/>
      <c r="V8" s="120"/>
      <c r="W8" s="103"/>
      <c r="X8" s="103"/>
      <c r="Y8" s="103"/>
    </row>
    <row r="9" spans="1:56" ht="15.75" customHeight="1" x14ac:dyDescent="0.2">
      <c r="N9" s="103" t="s">
        <v>210</v>
      </c>
      <c r="R9" s="103"/>
      <c r="S9" s="96" t="s">
        <v>29</v>
      </c>
      <c r="T9" s="103"/>
      <c r="U9" s="119"/>
      <c r="V9" s="120"/>
      <c r="W9" s="103"/>
      <c r="X9" s="103"/>
      <c r="Y9" s="103"/>
      <c r="AM9" s="251"/>
      <c r="AN9" s="32"/>
      <c r="AO9" s="32"/>
      <c r="AP9" s="32"/>
      <c r="AQ9" s="32"/>
      <c r="AR9" s="33"/>
      <c r="AS9" s="32"/>
      <c r="AT9" s="33"/>
      <c r="AU9" s="250"/>
      <c r="AV9" s="34"/>
    </row>
    <row r="10" spans="1:56" s="31" customFormat="1" ht="125" customHeight="1" x14ac:dyDescent="0.3">
      <c r="A10" s="117" t="s">
        <v>12</v>
      </c>
      <c r="B10" s="117" t="s">
        <v>30</v>
      </c>
      <c r="C10" s="117" t="s">
        <v>31</v>
      </c>
      <c r="D10" s="117" t="s">
        <v>32</v>
      </c>
      <c r="E10" s="117" t="s">
        <v>33</v>
      </c>
      <c r="F10" s="117" t="s">
        <v>34</v>
      </c>
      <c r="G10" s="117" t="s">
        <v>35</v>
      </c>
      <c r="H10" s="117" t="s">
        <v>36</v>
      </c>
      <c r="I10" s="117" t="s">
        <v>37</v>
      </c>
      <c r="J10" s="117" t="s">
        <v>211</v>
      </c>
      <c r="K10" s="117" t="s">
        <v>212</v>
      </c>
      <c r="L10" s="117" t="s">
        <v>38</v>
      </c>
      <c r="M10" s="117" t="s">
        <v>39</v>
      </c>
      <c r="N10" s="120" t="s">
        <v>40</v>
      </c>
      <c r="O10" s="120" t="s">
        <v>42</v>
      </c>
      <c r="P10" s="120" t="s">
        <v>41</v>
      </c>
      <c r="Q10" s="120" t="s">
        <v>42</v>
      </c>
      <c r="R10" s="17" t="s">
        <v>44</v>
      </c>
      <c r="S10" s="18" t="s">
        <v>45</v>
      </c>
      <c r="T10" s="19" t="s">
        <v>46</v>
      </c>
      <c r="U10" s="20" t="s">
        <v>47</v>
      </c>
      <c r="V10" s="21" t="s">
        <v>42</v>
      </c>
      <c r="W10" s="22" t="s">
        <v>48</v>
      </c>
      <c r="X10" s="23" t="s">
        <v>50</v>
      </c>
      <c r="Y10" s="25" t="s">
        <v>51</v>
      </c>
      <c r="Z10" s="97" t="s">
        <v>52</v>
      </c>
      <c r="AA10" s="97" t="s">
        <v>53</v>
      </c>
      <c r="AB10" s="152" t="s">
        <v>54</v>
      </c>
      <c r="AC10" s="27" t="s">
        <v>55</v>
      </c>
      <c r="AD10" s="28" t="s">
        <v>56</v>
      </c>
      <c r="AE10" s="239" t="s">
        <v>57</v>
      </c>
      <c r="AF10" s="29" t="s">
        <v>213</v>
      </c>
      <c r="AG10" s="152" t="s">
        <v>59</v>
      </c>
      <c r="AH10" s="255" t="s">
        <v>60</v>
      </c>
      <c r="AI10" s="30" t="s">
        <v>62</v>
      </c>
      <c r="AJ10" s="30" t="s">
        <v>214</v>
      </c>
      <c r="AK10" s="30" t="s">
        <v>215</v>
      </c>
      <c r="AL10" s="30" t="s">
        <v>42</v>
      </c>
      <c r="AM10" s="251" t="s">
        <v>216</v>
      </c>
      <c r="AN10" s="32" t="s">
        <v>65</v>
      </c>
      <c r="AO10" s="30" t="s">
        <v>66</v>
      </c>
      <c r="AP10" s="32" t="s">
        <v>67</v>
      </c>
      <c r="AQ10" s="32" t="s">
        <v>44</v>
      </c>
      <c r="AR10" s="33" t="s">
        <v>705</v>
      </c>
      <c r="AS10" s="32" t="s">
        <v>70</v>
      </c>
      <c r="AT10" s="33" t="s">
        <v>68</v>
      </c>
      <c r="AU10" s="250" t="s">
        <v>706</v>
      </c>
      <c r="AV10" s="34" t="s">
        <v>72</v>
      </c>
      <c r="AW10" s="249" t="s">
        <v>825</v>
      </c>
      <c r="AX10" s="98"/>
      <c r="AY10" s="32"/>
      <c r="AZ10" s="32"/>
      <c r="BC10" s="98" t="s">
        <v>72</v>
      </c>
    </row>
    <row r="11" spans="1:56" ht="15.75" customHeight="1" x14ac:dyDescent="0.2">
      <c r="A11" s="99" t="s">
        <v>19</v>
      </c>
      <c r="B11" s="99" t="s">
        <v>73</v>
      </c>
      <c r="C11" s="99">
        <v>500</v>
      </c>
      <c r="D11" s="99">
        <v>77.5</v>
      </c>
      <c r="E11" s="99">
        <v>0.5</v>
      </c>
      <c r="F11" s="100">
        <v>0.2</v>
      </c>
      <c r="G11" s="101" t="s">
        <v>217</v>
      </c>
      <c r="H11" s="55">
        <v>26.31</v>
      </c>
      <c r="I11" s="55">
        <v>32.027999999999999</v>
      </c>
      <c r="J11" s="101"/>
      <c r="K11" s="101"/>
      <c r="L11" s="101"/>
      <c r="M11" s="99"/>
      <c r="N11" s="94" t="s">
        <v>218</v>
      </c>
      <c r="O11" s="94"/>
      <c r="P11" s="94" t="s">
        <v>20</v>
      </c>
      <c r="Q11" s="94" t="s">
        <v>20</v>
      </c>
      <c r="R11" s="102" t="s">
        <v>219</v>
      </c>
      <c r="S11" s="139">
        <f>L11</f>
        <v>0</v>
      </c>
      <c r="T11" s="103" t="s">
        <v>20</v>
      </c>
      <c r="U11" s="119">
        <v>1</v>
      </c>
      <c r="V11" s="120" t="s">
        <v>220</v>
      </c>
      <c r="W11" s="103" t="str">
        <f t="shared" ref="W11:W35" si="0">P11</f>
        <v>-</v>
      </c>
      <c r="X11" s="103" t="s">
        <v>20</v>
      </c>
      <c r="Y11" s="103" t="str">
        <f t="shared" ref="Y11:AH11" si="1">IF(X11&gt;0,X11,S11)</f>
        <v>-</v>
      </c>
      <c r="Z11" s="103" t="str">
        <f t="shared" si="1"/>
        <v>-</v>
      </c>
      <c r="AA11" s="103" t="str">
        <f t="shared" si="1"/>
        <v>-</v>
      </c>
      <c r="AB11" s="103" t="str">
        <f t="shared" si="1"/>
        <v>-</v>
      </c>
      <c r="AC11" s="103" t="str">
        <f t="shared" si="1"/>
        <v>-</v>
      </c>
      <c r="AD11" s="103" t="str">
        <f t="shared" si="1"/>
        <v>-</v>
      </c>
      <c r="AE11" s="103" t="str">
        <f t="shared" si="1"/>
        <v>-</v>
      </c>
      <c r="AF11" s="103" t="str">
        <f t="shared" si="1"/>
        <v>-</v>
      </c>
      <c r="AG11" s="103" t="str">
        <f t="shared" si="1"/>
        <v>-</v>
      </c>
      <c r="AH11" s="103" t="str">
        <f t="shared" si="1"/>
        <v>-</v>
      </c>
      <c r="AI11" s="104" t="s">
        <v>20</v>
      </c>
      <c r="AJ11" s="103" t="str">
        <f t="shared" ref="AJ11:AJ18" si="2">IF(AH11&gt;0,AH11,AC11)</f>
        <v>-</v>
      </c>
      <c r="AK11" s="141" t="s">
        <v>20</v>
      </c>
      <c r="AL11" s="141"/>
      <c r="AM11" s="141" t="s">
        <v>206</v>
      </c>
      <c r="AN11" s="141" t="s">
        <v>20</v>
      </c>
      <c r="AO11" s="141" t="s">
        <v>20</v>
      </c>
      <c r="AP11" s="141" t="s">
        <v>20</v>
      </c>
      <c r="AQ11" s="141" t="s">
        <v>20</v>
      </c>
      <c r="AR11" s="141" t="s">
        <v>20</v>
      </c>
      <c r="AS11" s="141" t="s">
        <v>20</v>
      </c>
      <c r="AT11" s="141" t="s">
        <v>20</v>
      </c>
      <c r="AU11" s="141" t="s">
        <v>20</v>
      </c>
      <c r="AV11" s="141" t="s">
        <v>20</v>
      </c>
      <c r="AW11" s="252">
        <v>1</v>
      </c>
      <c r="AX11" s="252"/>
      <c r="AY11" s="252"/>
      <c r="AZ11" s="252"/>
      <c r="BA11" s="252"/>
      <c r="BB11" s="252"/>
      <c r="BC11" s="252"/>
      <c r="BD11" s="252"/>
    </row>
    <row r="12" spans="1:56" s="107" customFormat="1" ht="15.75" customHeight="1" x14ac:dyDescent="0.2">
      <c r="A12" s="114" t="s">
        <v>19</v>
      </c>
      <c r="B12" s="114" t="s">
        <v>73</v>
      </c>
      <c r="C12" s="114">
        <v>53</v>
      </c>
      <c r="D12" s="114">
        <v>77.5</v>
      </c>
      <c r="E12" s="114">
        <v>0.2</v>
      </c>
      <c r="F12" s="115">
        <v>0.2</v>
      </c>
      <c r="G12" s="116" t="s">
        <v>221</v>
      </c>
      <c r="H12" s="117">
        <v>26.518999999999998</v>
      </c>
      <c r="I12" s="117">
        <v>32.195999999999998</v>
      </c>
      <c r="J12" s="114">
        <v>655</v>
      </c>
      <c r="K12" s="116" t="s">
        <v>222</v>
      </c>
      <c r="L12" s="116" t="s">
        <v>81</v>
      </c>
      <c r="M12" s="117" t="s">
        <v>82</v>
      </c>
      <c r="N12" s="103" t="s">
        <v>107</v>
      </c>
      <c r="O12" s="103"/>
      <c r="P12" s="103" t="s">
        <v>20</v>
      </c>
      <c r="Q12" s="103" t="s">
        <v>20</v>
      </c>
      <c r="R12" s="118" t="s">
        <v>223</v>
      </c>
      <c r="S12" s="139" t="str">
        <f>L12</f>
        <v>too low</v>
      </c>
      <c r="T12" s="103" t="str">
        <f>N12</f>
        <v>A1</v>
      </c>
      <c r="U12" s="119">
        <v>3</v>
      </c>
      <c r="V12" s="2" t="s">
        <v>20</v>
      </c>
      <c r="W12" s="103" t="str">
        <f t="shared" si="0"/>
        <v>-</v>
      </c>
      <c r="X12" s="103" t="s">
        <v>20</v>
      </c>
      <c r="Y12" s="103" t="str">
        <f>IF(X12&gt;0,X12,S12)</f>
        <v>-</v>
      </c>
      <c r="Z12" s="119" t="s">
        <v>20</v>
      </c>
      <c r="AA12" s="141" t="s">
        <v>20</v>
      </c>
      <c r="AB12" s="104" t="s">
        <v>20</v>
      </c>
      <c r="AC12" s="104" t="s">
        <v>20</v>
      </c>
      <c r="AD12" s="104" t="s">
        <v>20</v>
      </c>
      <c r="AE12" s="104" t="s">
        <v>20</v>
      </c>
      <c r="AF12" s="104" t="s">
        <v>20</v>
      </c>
      <c r="AG12" s="104" t="s">
        <v>20</v>
      </c>
      <c r="AH12" s="104" t="s">
        <v>20</v>
      </c>
      <c r="AI12" s="104" t="s">
        <v>20</v>
      </c>
      <c r="AJ12" s="103" t="str">
        <f t="shared" si="2"/>
        <v>-</v>
      </c>
      <c r="AK12" s="141" t="s">
        <v>20</v>
      </c>
      <c r="AL12" s="141"/>
      <c r="AM12" s="141" t="s">
        <v>206</v>
      </c>
      <c r="AN12" s="141" t="s">
        <v>20</v>
      </c>
      <c r="AO12" s="141" t="s">
        <v>20</v>
      </c>
      <c r="AP12" s="141" t="s">
        <v>20</v>
      </c>
      <c r="AQ12" s="141" t="s">
        <v>20</v>
      </c>
      <c r="AR12" s="141" t="s">
        <v>20</v>
      </c>
      <c r="AS12" s="141" t="s">
        <v>20</v>
      </c>
      <c r="AT12" s="141" t="s">
        <v>20</v>
      </c>
      <c r="AU12" s="141" t="s">
        <v>20</v>
      </c>
      <c r="AV12" s="141" t="s">
        <v>20</v>
      </c>
      <c r="AW12" s="252">
        <v>2</v>
      </c>
      <c r="AX12" s="252"/>
      <c r="AY12" s="252"/>
      <c r="AZ12" s="252"/>
      <c r="BA12" s="252"/>
      <c r="BB12" s="252"/>
      <c r="BC12" s="252"/>
      <c r="BD12" s="252"/>
    </row>
    <row r="13" spans="1:56" ht="15.75" customHeight="1" x14ac:dyDescent="0.2">
      <c r="A13" s="99" t="s">
        <v>19</v>
      </c>
      <c r="B13" s="99" t="s">
        <v>73</v>
      </c>
      <c r="C13" s="99" t="s">
        <v>74</v>
      </c>
      <c r="D13" s="99" t="s">
        <v>20</v>
      </c>
      <c r="E13" s="99" t="s">
        <v>20</v>
      </c>
      <c r="F13" s="100">
        <v>0.4</v>
      </c>
      <c r="G13" s="101" t="s">
        <v>224</v>
      </c>
      <c r="H13" s="55">
        <v>26.236999999999998</v>
      </c>
      <c r="I13" s="55">
        <v>31.113</v>
      </c>
      <c r="J13" s="101"/>
      <c r="K13" s="101"/>
      <c r="L13" s="101"/>
      <c r="M13" s="99" t="s">
        <v>20</v>
      </c>
      <c r="N13" s="94" t="s">
        <v>225</v>
      </c>
      <c r="O13" s="94"/>
      <c r="P13" s="94" t="s">
        <v>20</v>
      </c>
      <c r="Q13" s="94" t="s">
        <v>20</v>
      </c>
      <c r="R13" s="102" t="s">
        <v>226</v>
      </c>
      <c r="S13" s="139">
        <f>L13</f>
        <v>0</v>
      </c>
      <c r="T13" s="103" t="s">
        <v>20</v>
      </c>
      <c r="U13" s="119">
        <v>6</v>
      </c>
      <c r="V13" s="120" t="s">
        <v>227</v>
      </c>
      <c r="W13" s="103" t="str">
        <f t="shared" si="0"/>
        <v>-</v>
      </c>
      <c r="X13" s="103" t="s">
        <v>20</v>
      </c>
      <c r="Y13" s="103" t="s">
        <v>20</v>
      </c>
      <c r="Z13" s="103" t="s">
        <v>20</v>
      </c>
      <c r="AA13" s="103" t="s">
        <v>20</v>
      </c>
      <c r="AB13" s="103" t="s">
        <v>20</v>
      </c>
      <c r="AC13" s="103" t="s">
        <v>20</v>
      </c>
      <c r="AD13" s="103" t="s">
        <v>20</v>
      </c>
      <c r="AE13" s="103" t="s">
        <v>20</v>
      </c>
      <c r="AF13" s="103" t="s">
        <v>20</v>
      </c>
      <c r="AG13" s="103" t="s">
        <v>20</v>
      </c>
      <c r="AH13" s="103" t="s">
        <v>20</v>
      </c>
      <c r="AI13" s="104" t="s">
        <v>20</v>
      </c>
      <c r="AJ13" s="103" t="str">
        <f t="shared" si="2"/>
        <v>-</v>
      </c>
      <c r="AK13" s="141" t="s">
        <v>20</v>
      </c>
      <c r="AL13" s="141"/>
      <c r="AM13" s="141" t="s">
        <v>206</v>
      </c>
      <c r="AN13" s="141" t="s">
        <v>20</v>
      </c>
      <c r="AO13" s="141" t="s">
        <v>20</v>
      </c>
      <c r="AP13" s="141" t="s">
        <v>20</v>
      </c>
      <c r="AQ13" s="141" t="s">
        <v>20</v>
      </c>
      <c r="AR13" s="141" t="s">
        <v>20</v>
      </c>
      <c r="AS13" s="141" t="s">
        <v>20</v>
      </c>
      <c r="AT13" s="141" t="s">
        <v>20</v>
      </c>
      <c r="AU13" s="141" t="s">
        <v>20</v>
      </c>
      <c r="AV13" s="141" t="s">
        <v>20</v>
      </c>
      <c r="AW13" s="252">
        <v>3</v>
      </c>
      <c r="AX13" s="252"/>
      <c r="AY13" s="252"/>
      <c r="AZ13" s="252"/>
      <c r="BA13" s="252"/>
      <c r="BB13" s="252"/>
      <c r="BC13" s="252"/>
      <c r="BD13" s="252"/>
    </row>
    <row r="14" spans="1:56" ht="15.75" customHeight="1" x14ac:dyDescent="0.2">
      <c r="A14" s="108" t="s">
        <v>22</v>
      </c>
      <c r="B14" s="108" t="s">
        <v>77</v>
      </c>
      <c r="C14" s="108" t="s">
        <v>74</v>
      </c>
      <c r="D14" s="108" t="s">
        <v>20</v>
      </c>
      <c r="E14" s="108" t="s">
        <v>20</v>
      </c>
      <c r="F14" s="109">
        <v>0.4</v>
      </c>
      <c r="G14" s="110" t="s">
        <v>228</v>
      </c>
      <c r="H14" s="35">
        <v>26.873999999999999</v>
      </c>
      <c r="I14" s="35">
        <v>31.106000000000002</v>
      </c>
      <c r="J14" s="110"/>
      <c r="K14" s="110"/>
      <c r="L14" s="110"/>
      <c r="M14" s="108" t="s">
        <v>20</v>
      </c>
      <c r="N14" s="111" t="s">
        <v>229</v>
      </c>
      <c r="O14" s="111"/>
      <c r="P14" s="111" t="s">
        <v>20</v>
      </c>
      <c r="Q14" s="111" t="s">
        <v>20</v>
      </c>
      <c r="R14" s="112" t="s">
        <v>230</v>
      </c>
      <c r="S14" s="113" t="s">
        <v>231</v>
      </c>
      <c r="T14" s="103" t="s">
        <v>20</v>
      </c>
      <c r="U14" s="119">
        <v>14</v>
      </c>
      <c r="V14" s="120" t="s">
        <v>227</v>
      </c>
      <c r="W14" s="103" t="str">
        <f t="shared" si="0"/>
        <v>-</v>
      </c>
      <c r="X14" s="103" t="s">
        <v>20</v>
      </c>
      <c r="Y14" s="103" t="str">
        <f t="shared" ref="Y14:Y35" si="3">IF(X14&gt;0,X14,S14)</f>
        <v>-</v>
      </c>
      <c r="Z14" s="119" t="s">
        <v>20</v>
      </c>
      <c r="AA14" s="119" t="s">
        <v>20</v>
      </c>
      <c r="AB14" s="119" t="s">
        <v>20</v>
      </c>
      <c r="AC14" s="119" t="s">
        <v>20</v>
      </c>
      <c r="AD14" s="119" t="s">
        <v>20</v>
      </c>
      <c r="AE14" s="119" t="s">
        <v>20</v>
      </c>
      <c r="AF14" s="119" t="s">
        <v>20</v>
      </c>
      <c r="AG14" s="119" t="s">
        <v>20</v>
      </c>
      <c r="AH14" s="119" t="s">
        <v>20</v>
      </c>
      <c r="AI14" s="104" t="s">
        <v>20</v>
      </c>
      <c r="AJ14" s="103" t="str">
        <f t="shared" si="2"/>
        <v>-</v>
      </c>
      <c r="AK14" s="141" t="s">
        <v>20</v>
      </c>
      <c r="AL14" s="141"/>
      <c r="AM14" s="141" t="s">
        <v>206</v>
      </c>
      <c r="AN14" s="141" t="s">
        <v>20</v>
      </c>
      <c r="AO14" s="141" t="s">
        <v>20</v>
      </c>
      <c r="AP14" s="141" t="s">
        <v>20</v>
      </c>
      <c r="AQ14" s="141" t="s">
        <v>20</v>
      </c>
      <c r="AR14" s="141" t="s">
        <v>20</v>
      </c>
      <c r="AS14" s="141" t="s">
        <v>20</v>
      </c>
      <c r="AT14" s="141" t="s">
        <v>20</v>
      </c>
      <c r="AU14" s="141" t="s">
        <v>20</v>
      </c>
      <c r="AV14" s="141" t="s">
        <v>20</v>
      </c>
      <c r="AW14" s="252">
        <v>4</v>
      </c>
      <c r="AX14" s="252"/>
      <c r="AY14" s="252"/>
      <c r="AZ14" s="252"/>
      <c r="BA14" s="252"/>
      <c r="BB14" s="252"/>
      <c r="BC14" s="252"/>
      <c r="BD14" s="252"/>
    </row>
    <row r="15" spans="1:56" ht="15.75" customHeight="1" x14ac:dyDescent="0.2">
      <c r="A15" s="114" t="s">
        <v>24</v>
      </c>
      <c r="B15" s="114" t="s">
        <v>232</v>
      </c>
      <c r="C15" s="114">
        <v>53</v>
      </c>
      <c r="D15" s="133">
        <v>81</v>
      </c>
      <c r="E15" s="114" t="s">
        <v>20</v>
      </c>
      <c r="F15" s="115">
        <v>0.2</v>
      </c>
      <c r="G15" s="116" t="s">
        <v>233</v>
      </c>
      <c r="H15" s="117">
        <v>27.082999999999998</v>
      </c>
      <c r="I15" s="117">
        <v>30.175000000000001</v>
      </c>
      <c r="J15" s="116"/>
      <c r="K15" s="116"/>
      <c r="L15" s="116"/>
      <c r="M15" s="114" t="s">
        <v>234</v>
      </c>
      <c r="N15" s="103" t="s">
        <v>20</v>
      </c>
      <c r="O15" s="103"/>
      <c r="P15" s="103" t="s">
        <v>20</v>
      </c>
      <c r="Q15" s="103" t="s">
        <v>20</v>
      </c>
      <c r="R15" s="118" t="s">
        <v>235</v>
      </c>
      <c r="S15" s="206" t="s">
        <v>20</v>
      </c>
      <c r="T15" s="103" t="s">
        <v>20</v>
      </c>
      <c r="U15" s="119">
        <v>19</v>
      </c>
      <c r="V15" s="120" t="str">
        <f>M15</f>
        <v>DNA sample lost</v>
      </c>
      <c r="W15" s="103" t="str">
        <f t="shared" si="0"/>
        <v>-</v>
      </c>
      <c r="X15" s="103" t="s">
        <v>20</v>
      </c>
      <c r="Y15" s="103" t="str">
        <f t="shared" si="3"/>
        <v>-</v>
      </c>
      <c r="Z15" s="103" t="str">
        <f>IF(Y15&gt;0,Y15,T15)</f>
        <v>-</v>
      </c>
      <c r="AA15" s="103" t="str">
        <f>IF(Z15&gt;0,Z15,U15)</f>
        <v>-</v>
      </c>
      <c r="AB15" s="103" t="s">
        <v>20</v>
      </c>
      <c r="AC15" s="103" t="s">
        <v>20</v>
      </c>
      <c r="AD15" s="103" t="s">
        <v>20</v>
      </c>
      <c r="AE15" s="103" t="s">
        <v>20</v>
      </c>
      <c r="AF15" s="103" t="s">
        <v>20</v>
      </c>
      <c r="AG15" s="103" t="s">
        <v>20</v>
      </c>
      <c r="AH15" s="103" t="s">
        <v>20</v>
      </c>
      <c r="AI15" s="104" t="s">
        <v>20</v>
      </c>
      <c r="AJ15" s="103" t="str">
        <f t="shared" si="2"/>
        <v>-</v>
      </c>
      <c r="AK15" s="141" t="s">
        <v>20</v>
      </c>
      <c r="AL15" s="141"/>
      <c r="AM15" s="141" t="s">
        <v>206</v>
      </c>
      <c r="AN15" s="141" t="s">
        <v>20</v>
      </c>
      <c r="AO15" s="141" t="s">
        <v>20</v>
      </c>
      <c r="AP15" s="141" t="s">
        <v>20</v>
      </c>
      <c r="AQ15" s="141" t="s">
        <v>20</v>
      </c>
      <c r="AR15" s="141" t="s">
        <v>20</v>
      </c>
      <c r="AS15" s="141" t="s">
        <v>20</v>
      </c>
      <c r="AT15" s="141" t="s">
        <v>20</v>
      </c>
      <c r="AU15" s="141" t="s">
        <v>20</v>
      </c>
      <c r="AV15" s="141" t="s">
        <v>20</v>
      </c>
      <c r="AW15" s="252">
        <v>5</v>
      </c>
      <c r="AX15" s="252"/>
      <c r="AY15" s="252"/>
      <c r="AZ15" s="252"/>
      <c r="BA15" s="252"/>
      <c r="BB15" s="252"/>
      <c r="BC15" s="252"/>
      <c r="BD15" s="252"/>
    </row>
    <row r="16" spans="1:56" ht="15.75" customHeight="1" x14ac:dyDescent="0.2">
      <c r="A16" s="99" t="s">
        <v>24</v>
      </c>
      <c r="B16" s="99" t="s">
        <v>232</v>
      </c>
      <c r="C16" s="99" t="s">
        <v>74</v>
      </c>
      <c r="D16" s="99" t="s">
        <v>20</v>
      </c>
      <c r="E16" s="99" t="s">
        <v>20</v>
      </c>
      <c r="F16" s="100">
        <v>0.4</v>
      </c>
      <c r="G16" s="101" t="s">
        <v>236</v>
      </c>
      <c r="H16" s="55">
        <v>26.783999999999999</v>
      </c>
      <c r="I16" s="55">
        <v>30.866</v>
      </c>
      <c r="J16" s="101"/>
      <c r="K16" s="101"/>
      <c r="L16" s="101"/>
      <c r="M16" s="99" t="s">
        <v>20</v>
      </c>
      <c r="N16" s="94" t="s">
        <v>237</v>
      </c>
      <c r="O16" s="94"/>
      <c r="P16" s="94" t="s">
        <v>20</v>
      </c>
      <c r="Q16" s="94" t="s">
        <v>20</v>
      </c>
      <c r="R16" s="102" t="s">
        <v>238</v>
      </c>
      <c r="S16" s="139">
        <f t="shared" ref="S16:S35" si="4">L16</f>
        <v>0</v>
      </c>
      <c r="T16" s="103" t="s">
        <v>20</v>
      </c>
      <c r="U16" s="119">
        <v>22</v>
      </c>
      <c r="V16" s="120" t="s">
        <v>227</v>
      </c>
      <c r="W16" s="103" t="str">
        <f t="shared" si="0"/>
        <v>-</v>
      </c>
      <c r="X16" s="103" t="s">
        <v>20</v>
      </c>
      <c r="Y16" s="103" t="str">
        <f t="shared" si="3"/>
        <v>-</v>
      </c>
      <c r="Z16" s="119" t="s">
        <v>20</v>
      </c>
      <c r="AA16" s="141" t="s">
        <v>20</v>
      </c>
      <c r="AB16" s="104" t="s">
        <v>20</v>
      </c>
      <c r="AC16" s="104" t="s">
        <v>20</v>
      </c>
      <c r="AD16" s="104" t="s">
        <v>20</v>
      </c>
      <c r="AE16" s="104" t="s">
        <v>20</v>
      </c>
      <c r="AF16" s="104" t="s">
        <v>20</v>
      </c>
      <c r="AG16" s="104" t="s">
        <v>20</v>
      </c>
      <c r="AH16" s="104" t="s">
        <v>20</v>
      </c>
      <c r="AI16" s="104" t="s">
        <v>20</v>
      </c>
      <c r="AJ16" s="103" t="str">
        <f t="shared" si="2"/>
        <v>-</v>
      </c>
      <c r="AK16" s="141" t="s">
        <v>20</v>
      </c>
      <c r="AL16" s="141"/>
      <c r="AM16" s="141" t="s">
        <v>206</v>
      </c>
      <c r="AN16" s="141" t="s">
        <v>20</v>
      </c>
      <c r="AO16" s="141" t="s">
        <v>20</v>
      </c>
      <c r="AP16" s="141" t="s">
        <v>20</v>
      </c>
      <c r="AQ16" s="141" t="s">
        <v>20</v>
      </c>
      <c r="AR16" s="141" t="s">
        <v>20</v>
      </c>
      <c r="AS16" s="141" t="s">
        <v>20</v>
      </c>
      <c r="AT16" s="141" t="s">
        <v>20</v>
      </c>
      <c r="AU16" s="141" t="s">
        <v>20</v>
      </c>
      <c r="AV16" s="141" t="s">
        <v>20</v>
      </c>
      <c r="AW16" s="252">
        <v>6</v>
      </c>
      <c r="AX16" s="252"/>
      <c r="AY16" s="252"/>
      <c r="AZ16" s="252"/>
      <c r="BA16" s="252"/>
      <c r="BB16" s="252"/>
      <c r="BC16" s="252"/>
      <c r="BD16" s="252"/>
    </row>
    <row r="17" spans="1:56" ht="15.75" customHeight="1" x14ac:dyDescent="0.2">
      <c r="A17" s="114" t="s">
        <v>22</v>
      </c>
      <c r="B17" s="114" t="s">
        <v>77</v>
      </c>
      <c r="C17" s="114">
        <v>1.2</v>
      </c>
      <c r="D17" s="114">
        <v>19.5</v>
      </c>
      <c r="E17" s="115">
        <v>38</v>
      </c>
      <c r="F17" s="114" t="s">
        <v>20</v>
      </c>
      <c r="G17" s="114" t="s">
        <v>20</v>
      </c>
      <c r="H17" s="114"/>
      <c r="I17" s="114"/>
      <c r="J17" s="114">
        <v>631</v>
      </c>
      <c r="K17" s="114"/>
      <c r="L17" s="114"/>
      <c r="M17" s="114" t="s">
        <v>239</v>
      </c>
      <c r="N17" s="103" t="s">
        <v>240</v>
      </c>
      <c r="O17" s="120" t="s">
        <v>241</v>
      </c>
      <c r="P17" s="103" t="s">
        <v>20</v>
      </c>
      <c r="Q17" s="103" t="s">
        <v>20</v>
      </c>
      <c r="R17" s="118" t="s">
        <v>242</v>
      </c>
      <c r="S17" s="121">
        <f t="shared" si="4"/>
        <v>0</v>
      </c>
      <c r="T17" s="136" t="s">
        <v>243</v>
      </c>
      <c r="U17" s="119">
        <v>15</v>
      </c>
      <c r="V17" s="32" t="s">
        <v>244</v>
      </c>
      <c r="W17" s="103" t="str">
        <f t="shared" si="0"/>
        <v>-</v>
      </c>
      <c r="X17" s="103" t="s">
        <v>245</v>
      </c>
      <c r="Y17" s="103" t="str">
        <f t="shared" si="3"/>
        <v>Too low</v>
      </c>
      <c r="Z17" s="119" t="s">
        <v>20</v>
      </c>
      <c r="AA17" s="119" t="s">
        <v>20</v>
      </c>
      <c r="AB17" s="104" t="s">
        <v>20</v>
      </c>
      <c r="AC17" s="104" t="s">
        <v>20</v>
      </c>
      <c r="AD17" s="104" t="s">
        <v>20</v>
      </c>
      <c r="AE17" s="104" t="s">
        <v>20</v>
      </c>
      <c r="AF17" s="104" t="s">
        <v>20</v>
      </c>
      <c r="AG17" s="104" t="s">
        <v>20</v>
      </c>
      <c r="AH17" s="104" t="s">
        <v>20</v>
      </c>
      <c r="AI17" s="104" t="s">
        <v>20</v>
      </c>
      <c r="AJ17" s="103" t="str">
        <f t="shared" si="2"/>
        <v>-</v>
      </c>
      <c r="AK17" s="141" t="s">
        <v>20</v>
      </c>
      <c r="AL17" s="141"/>
      <c r="AM17" s="141" t="s">
        <v>206</v>
      </c>
      <c r="AN17" s="141" t="s">
        <v>20</v>
      </c>
      <c r="AO17" s="141" t="s">
        <v>20</v>
      </c>
      <c r="AP17" s="141" t="s">
        <v>20</v>
      </c>
      <c r="AQ17" s="141" t="s">
        <v>20</v>
      </c>
      <c r="AR17" s="141" t="s">
        <v>20</v>
      </c>
      <c r="AS17" s="141" t="s">
        <v>20</v>
      </c>
      <c r="AT17" s="141" t="s">
        <v>20</v>
      </c>
      <c r="AU17" s="141" t="s">
        <v>20</v>
      </c>
      <c r="AV17" s="141" t="s">
        <v>20</v>
      </c>
      <c r="AW17" s="252">
        <v>7</v>
      </c>
      <c r="AX17" s="252"/>
      <c r="AY17" s="252"/>
      <c r="AZ17" s="252"/>
      <c r="BA17" s="252"/>
      <c r="BB17" s="252"/>
      <c r="BC17" s="252"/>
      <c r="BD17" s="252"/>
    </row>
    <row r="18" spans="1:56" ht="15.75" customHeight="1" x14ac:dyDescent="0.2">
      <c r="A18" s="99" t="s">
        <v>88</v>
      </c>
      <c r="B18" s="99"/>
      <c r="C18" s="99" t="s">
        <v>89</v>
      </c>
      <c r="D18" s="99"/>
      <c r="E18" s="99"/>
      <c r="F18" s="99"/>
      <c r="G18" s="99"/>
      <c r="H18" s="99"/>
      <c r="I18" s="99"/>
      <c r="J18" s="99">
        <v>284</v>
      </c>
      <c r="K18" s="99">
        <v>9.2999999999999999E-2</v>
      </c>
      <c r="L18" s="99" t="s">
        <v>81</v>
      </c>
      <c r="M18" s="99"/>
      <c r="N18" s="94" t="s">
        <v>246</v>
      </c>
      <c r="O18" s="94"/>
      <c r="P18" s="94" t="s">
        <v>20</v>
      </c>
      <c r="Q18" s="94" t="s">
        <v>20</v>
      </c>
      <c r="R18" s="102" t="s">
        <v>247</v>
      </c>
      <c r="S18" s="121" t="str">
        <f t="shared" si="4"/>
        <v>too low</v>
      </c>
      <c r="T18" s="103" t="s">
        <v>20</v>
      </c>
      <c r="U18" s="119">
        <v>25</v>
      </c>
      <c r="V18" s="120" t="s">
        <v>227</v>
      </c>
      <c r="W18" s="103" t="str">
        <f t="shared" si="0"/>
        <v>-</v>
      </c>
      <c r="X18" s="103"/>
      <c r="Y18" s="103" t="str">
        <f t="shared" si="3"/>
        <v>too low</v>
      </c>
      <c r="Z18" s="119" t="s">
        <v>20</v>
      </c>
      <c r="AA18" s="119" t="s">
        <v>20</v>
      </c>
      <c r="AB18" s="119" t="s">
        <v>20</v>
      </c>
      <c r="AC18" s="119" t="s">
        <v>20</v>
      </c>
      <c r="AD18" s="119" t="s">
        <v>20</v>
      </c>
      <c r="AE18" s="119" t="s">
        <v>20</v>
      </c>
      <c r="AF18" s="119" t="s">
        <v>20</v>
      </c>
      <c r="AG18" s="119" t="s">
        <v>20</v>
      </c>
      <c r="AH18" s="119" t="s">
        <v>20</v>
      </c>
      <c r="AI18" s="104" t="s">
        <v>20</v>
      </c>
      <c r="AJ18" s="103" t="str">
        <f t="shared" si="2"/>
        <v>-</v>
      </c>
      <c r="AK18" s="141" t="s">
        <v>20</v>
      </c>
      <c r="AL18" s="141"/>
      <c r="AM18" s="141" t="s">
        <v>206</v>
      </c>
      <c r="AN18" s="141" t="s">
        <v>20</v>
      </c>
      <c r="AO18" s="141" t="s">
        <v>20</v>
      </c>
      <c r="AP18" s="141" t="s">
        <v>20</v>
      </c>
      <c r="AQ18" s="141" t="s">
        <v>20</v>
      </c>
      <c r="AR18" s="141" t="s">
        <v>20</v>
      </c>
      <c r="AS18" s="141" t="s">
        <v>20</v>
      </c>
      <c r="AT18" s="141" t="s">
        <v>20</v>
      </c>
      <c r="AU18" s="141" t="s">
        <v>20</v>
      </c>
      <c r="AV18" s="141" t="s">
        <v>20</v>
      </c>
      <c r="AW18" s="252">
        <v>8</v>
      </c>
      <c r="AX18" s="252"/>
      <c r="AY18" s="252"/>
      <c r="AZ18" s="252"/>
      <c r="BA18" s="252"/>
      <c r="BB18" s="252"/>
      <c r="BC18" s="252"/>
      <c r="BD18" s="252"/>
    </row>
    <row r="19" spans="1:56" ht="15.75" customHeight="1" x14ac:dyDescent="0.2">
      <c r="A19" s="114" t="s">
        <v>24</v>
      </c>
      <c r="B19" s="114" t="s">
        <v>232</v>
      </c>
      <c r="C19" s="114">
        <v>0.2</v>
      </c>
      <c r="D19" s="114" t="s">
        <v>20</v>
      </c>
      <c r="E19" s="115">
        <v>20</v>
      </c>
      <c r="F19" s="114" t="s">
        <v>20</v>
      </c>
      <c r="G19" s="114" t="s">
        <v>20</v>
      </c>
      <c r="H19" s="114"/>
      <c r="I19" s="114"/>
      <c r="J19" s="114">
        <v>566</v>
      </c>
      <c r="K19" s="114">
        <v>8.26</v>
      </c>
      <c r="L19" s="114">
        <v>45.4</v>
      </c>
      <c r="M19" s="114" t="s">
        <v>20</v>
      </c>
      <c r="N19" s="103" t="s">
        <v>123</v>
      </c>
      <c r="O19" s="103"/>
      <c r="P19" s="103" t="s">
        <v>20</v>
      </c>
      <c r="Q19" s="103" t="s">
        <v>20</v>
      </c>
      <c r="R19" s="118" t="s">
        <v>248</v>
      </c>
      <c r="S19" s="121">
        <f t="shared" si="4"/>
        <v>45.4</v>
      </c>
      <c r="T19" s="103" t="str">
        <f t="shared" ref="T19:T24" si="5">N19</f>
        <v>A3</v>
      </c>
      <c r="U19" s="119">
        <v>24</v>
      </c>
      <c r="V19" s="2" t="s">
        <v>20</v>
      </c>
      <c r="W19" s="103" t="str">
        <f t="shared" si="0"/>
        <v>-</v>
      </c>
      <c r="X19" s="103"/>
      <c r="Y19" s="103">
        <f t="shared" si="3"/>
        <v>45.4</v>
      </c>
      <c r="Z19" s="119">
        <v>2</v>
      </c>
      <c r="AA19" s="107">
        <v>10</v>
      </c>
      <c r="AB19" s="130">
        <f t="shared" ref="AB19:AB35" si="6">(Z19*AA19)/Y19</f>
        <v>0.44052863436123352</v>
      </c>
      <c r="AC19" s="123">
        <f t="shared" ref="AC19:AC35" si="7">IF(AB19&gt;AA19,AA19,AB19)</f>
        <v>0.44052863436123352</v>
      </c>
      <c r="AD19" s="124">
        <f t="shared" ref="AD19:AD35" si="8">(AA19-AC19)</f>
        <v>9.5594713656387658</v>
      </c>
      <c r="AE19" s="238">
        <f>(Y19*AC19)/AA19</f>
        <v>2</v>
      </c>
      <c r="AF19" s="240">
        <f>(AE19*AA19)/2</f>
        <v>10</v>
      </c>
      <c r="AG19" s="130">
        <f t="shared" ref="AG19:AG35" si="9">(AA19+AF19)</f>
        <v>20</v>
      </c>
      <c r="AH19" s="130">
        <f t="shared" ref="AH19:AH35" si="10">(AE19*AA19)/AG19</f>
        <v>1</v>
      </c>
      <c r="AI19" s="130" t="str">
        <f t="shared" ref="AI19:AI35" si="11">T19</f>
        <v>A3</v>
      </c>
      <c r="AJ19" s="107" t="s">
        <v>249</v>
      </c>
      <c r="AK19" s="141" t="s">
        <v>20</v>
      </c>
      <c r="AL19" s="141"/>
      <c r="AM19" s="141" t="s">
        <v>206</v>
      </c>
      <c r="AN19" s="129">
        <v>1</v>
      </c>
      <c r="AO19" s="129" t="s">
        <v>123</v>
      </c>
      <c r="AP19" s="252" t="s">
        <v>250</v>
      </c>
      <c r="AQ19" s="252" t="s">
        <v>252</v>
      </c>
      <c r="AR19" s="254">
        <f t="shared" ref="AR19:AR35" si="12">AG19</f>
        <v>20</v>
      </c>
      <c r="AS19" s="254">
        <f t="shared" ref="AS19:AS35" si="13">AH19</f>
        <v>1</v>
      </c>
      <c r="AT19" s="253" t="s">
        <v>729</v>
      </c>
      <c r="AU19" s="252" t="s">
        <v>710</v>
      </c>
      <c r="AV19" s="252" t="s">
        <v>746</v>
      </c>
      <c r="AW19" s="252">
        <v>9</v>
      </c>
      <c r="AX19" s="252"/>
      <c r="AY19" s="252"/>
      <c r="AZ19" s="252"/>
      <c r="BA19" s="252"/>
      <c r="BB19" s="252"/>
      <c r="BC19" s="252"/>
      <c r="BD19" s="252"/>
    </row>
    <row r="20" spans="1:56" ht="15.75" customHeight="1" x14ac:dyDescent="0.2">
      <c r="A20" s="114" t="s">
        <v>24</v>
      </c>
      <c r="B20" s="114" t="s">
        <v>232</v>
      </c>
      <c r="C20" s="114">
        <v>1.2</v>
      </c>
      <c r="D20" s="114" t="s">
        <v>20</v>
      </c>
      <c r="E20" s="115">
        <v>20</v>
      </c>
      <c r="F20" s="114" t="s">
        <v>20</v>
      </c>
      <c r="G20" s="114" t="s">
        <v>20</v>
      </c>
      <c r="H20" s="114"/>
      <c r="I20" s="114"/>
      <c r="J20" s="114">
        <v>569</v>
      </c>
      <c r="K20" s="114">
        <v>3.93</v>
      </c>
      <c r="L20" s="114">
        <v>47.8</v>
      </c>
      <c r="M20" s="114" t="s">
        <v>20</v>
      </c>
      <c r="N20" s="103" t="s">
        <v>83</v>
      </c>
      <c r="O20" s="103"/>
      <c r="P20" s="103" t="s">
        <v>20</v>
      </c>
      <c r="Q20" s="103" t="s">
        <v>20</v>
      </c>
      <c r="R20" s="118" t="s">
        <v>254</v>
      </c>
      <c r="S20" s="121">
        <f t="shared" si="4"/>
        <v>47.8</v>
      </c>
      <c r="T20" s="103" t="str">
        <f t="shared" si="5"/>
        <v>A4</v>
      </c>
      <c r="U20" s="119">
        <v>23</v>
      </c>
      <c r="V20" s="2" t="s">
        <v>20</v>
      </c>
      <c r="W20" s="103" t="str">
        <f t="shared" si="0"/>
        <v>-</v>
      </c>
      <c r="X20" s="103">
        <v>51</v>
      </c>
      <c r="Y20" s="103">
        <f t="shared" si="3"/>
        <v>51</v>
      </c>
      <c r="Z20" s="119">
        <v>2</v>
      </c>
      <c r="AA20" s="107">
        <v>10</v>
      </c>
      <c r="AB20" s="130">
        <f t="shared" si="6"/>
        <v>0.39215686274509803</v>
      </c>
      <c r="AC20" s="123">
        <f t="shared" si="7"/>
        <v>0.39215686274509803</v>
      </c>
      <c r="AD20" s="124">
        <f t="shared" si="8"/>
        <v>9.6078431372549016</v>
      </c>
      <c r="AE20" s="238">
        <f t="shared" ref="AE20:AE35" si="14">(Y20*AC20)/AA20</f>
        <v>2</v>
      </c>
      <c r="AF20" s="240">
        <f t="shared" ref="AF20:AF35" si="15">(AE20*AA20)/2</f>
        <v>10</v>
      </c>
      <c r="AG20" s="130">
        <f t="shared" si="9"/>
        <v>20</v>
      </c>
      <c r="AH20" s="130">
        <f t="shared" si="10"/>
        <v>1</v>
      </c>
      <c r="AI20" s="130" t="str">
        <f t="shared" si="11"/>
        <v>A4</v>
      </c>
      <c r="AJ20" s="107" t="s">
        <v>255</v>
      </c>
      <c r="AK20" s="141" t="s">
        <v>20</v>
      </c>
      <c r="AL20" s="141"/>
      <c r="AM20" s="141" t="s">
        <v>206</v>
      </c>
      <c r="AN20" s="129">
        <v>1</v>
      </c>
      <c r="AO20" s="129" t="s">
        <v>83</v>
      </c>
      <c r="AP20" s="252" t="s">
        <v>256</v>
      </c>
      <c r="AQ20" s="252" t="s">
        <v>258</v>
      </c>
      <c r="AR20" s="254">
        <f t="shared" si="12"/>
        <v>20</v>
      </c>
      <c r="AS20" s="254">
        <f t="shared" si="13"/>
        <v>1</v>
      </c>
      <c r="AT20" s="253" t="s">
        <v>730</v>
      </c>
      <c r="AU20" s="252" t="s">
        <v>710</v>
      </c>
      <c r="AV20" s="252" t="s">
        <v>747</v>
      </c>
      <c r="AW20" s="252">
        <v>10</v>
      </c>
      <c r="AX20" s="252"/>
      <c r="AY20" s="252"/>
      <c r="AZ20" s="252"/>
      <c r="BA20" s="252"/>
      <c r="BB20" s="252"/>
      <c r="BC20" s="252"/>
      <c r="BD20" s="252"/>
    </row>
    <row r="21" spans="1:56" ht="15.75" customHeight="1" x14ac:dyDescent="0.2">
      <c r="A21" s="99" t="s">
        <v>24</v>
      </c>
      <c r="B21" s="99" t="s">
        <v>232</v>
      </c>
      <c r="C21" s="99">
        <v>5</v>
      </c>
      <c r="D21" s="131">
        <v>81</v>
      </c>
      <c r="E21" s="100">
        <v>0.2</v>
      </c>
      <c r="F21" s="100">
        <v>0.2</v>
      </c>
      <c r="G21" s="101" t="s">
        <v>259</v>
      </c>
      <c r="H21" s="55">
        <v>26.800999999999998</v>
      </c>
      <c r="I21" s="55">
        <v>30.777999999999999</v>
      </c>
      <c r="J21" s="99">
        <v>670</v>
      </c>
      <c r="K21" s="101" t="s">
        <v>260</v>
      </c>
      <c r="L21" s="101" t="s">
        <v>261</v>
      </c>
      <c r="M21" s="55" t="s">
        <v>82</v>
      </c>
      <c r="N21" s="94" t="s">
        <v>122</v>
      </c>
      <c r="O21" s="94"/>
      <c r="P21" s="94" t="s">
        <v>20</v>
      </c>
      <c r="Q21" s="94" t="s">
        <v>20</v>
      </c>
      <c r="R21" s="102" t="s">
        <v>262</v>
      </c>
      <c r="S21" s="132" t="str">
        <f t="shared" si="4"/>
        <v>5.72</v>
      </c>
      <c r="T21" s="103" t="str">
        <f t="shared" si="5"/>
        <v>A5</v>
      </c>
      <c r="U21" s="119">
        <v>21</v>
      </c>
      <c r="V21" s="144" t="s">
        <v>263</v>
      </c>
      <c r="W21" s="103" t="str">
        <f t="shared" si="0"/>
        <v>-</v>
      </c>
      <c r="X21" s="103"/>
      <c r="Y21" s="103" t="str">
        <f t="shared" si="3"/>
        <v>5.72</v>
      </c>
      <c r="Z21" s="119">
        <v>2</v>
      </c>
      <c r="AA21" s="107">
        <v>10</v>
      </c>
      <c r="AB21" s="130">
        <f t="shared" si="6"/>
        <v>3.4965034965034967</v>
      </c>
      <c r="AC21" s="123">
        <f t="shared" si="7"/>
        <v>3.4965034965034967</v>
      </c>
      <c r="AD21" s="124">
        <f t="shared" si="8"/>
        <v>6.5034965034965033</v>
      </c>
      <c r="AE21" s="238">
        <f t="shared" si="14"/>
        <v>2</v>
      </c>
      <c r="AF21" s="240">
        <f t="shared" si="15"/>
        <v>10</v>
      </c>
      <c r="AG21" s="130">
        <f t="shared" si="9"/>
        <v>20</v>
      </c>
      <c r="AH21" s="130">
        <f t="shared" si="10"/>
        <v>1</v>
      </c>
      <c r="AI21" s="130" t="str">
        <f t="shared" si="11"/>
        <v>A5</v>
      </c>
      <c r="AJ21" s="107" t="s">
        <v>264</v>
      </c>
      <c r="AK21" s="141" t="s">
        <v>20</v>
      </c>
      <c r="AL21" s="141"/>
      <c r="AM21" s="141" t="s">
        <v>206</v>
      </c>
      <c r="AN21" s="129">
        <v>1</v>
      </c>
      <c r="AO21" s="129" t="s">
        <v>122</v>
      </c>
      <c r="AP21" s="252" t="s">
        <v>265</v>
      </c>
      <c r="AQ21" s="252" t="s">
        <v>267</v>
      </c>
      <c r="AR21" s="254">
        <f t="shared" si="12"/>
        <v>20</v>
      </c>
      <c r="AS21" s="254">
        <f t="shared" si="13"/>
        <v>1</v>
      </c>
      <c r="AT21" s="253" t="s">
        <v>731</v>
      </c>
      <c r="AU21" s="252" t="s">
        <v>710</v>
      </c>
      <c r="AV21" s="252" t="s">
        <v>748</v>
      </c>
      <c r="AW21" s="252">
        <v>11</v>
      </c>
      <c r="AX21" s="252"/>
      <c r="AY21" s="252"/>
      <c r="AZ21" s="252"/>
      <c r="BA21" s="252"/>
      <c r="BB21" s="252"/>
      <c r="BC21" s="252"/>
      <c r="BD21" s="252"/>
    </row>
    <row r="22" spans="1:56" ht="15.75" customHeight="1" x14ac:dyDescent="0.2">
      <c r="A22" s="114" t="s">
        <v>24</v>
      </c>
      <c r="B22" s="114" t="s">
        <v>232</v>
      </c>
      <c r="C22" s="114">
        <v>20</v>
      </c>
      <c r="D22" s="133">
        <v>81</v>
      </c>
      <c r="E22" s="115">
        <v>0.2</v>
      </c>
      <c r="F22" s="115">
        <v>0.2</v>
      </c>
      <c r="G22" s="116" t="s">
        <v>268</v>
      </c>
      <c r="H22" s="117">
        <v>26.931999999999999</v>
      </c>
      <c r="I22" s="117">
        <v>30.815999999999999</v>
      </c>
      <c r="J22" s="116" t="s">
        <v>269</v>
      </c>
      <c r="K22" s="116" t="s">
        <v>270</v>
      </c>
      <c r="L22" s="116" t="s">
        <v>271</v>
      </c>
      <c r="M22" s="114" t="s">
        <v>20</v>
      </c>
      <c r="N22" s="103" t="s">
        <v>90</v>
      </c>
      <c r="O22" s="103"/>
      <c r="P22" s="103" t="s">
        <v>20</v>
      </c>
      <c r="Q22" s="103" t="s">
        <v>20</v>
      </c>
      <c r="R22" s="118" t="s">
        <v>272</v>
      </c>
      <c r="S22" s="139" t="str">
        <f t="shared" si="4"/>
        <v>1.75</v>
      </c>
      <c r="T22" s="103" t="str">
        <f t="shared" si="5"/>
        <v>A8</v>
      </c>
      <c r="U22" s="119">
        <v>20</v>
      </c>
      <c r="V22" s="2" t="s">
        <v>20</v>
      </c>
      <c r="W22" s="103" t="str">
        <f t="shared" si="0"/>
        <v>-</v>
      </c>
      <c r="X22" s="103">
        <v>1.3</v>
      </c>
      <c r="Y22" s="103">
        <f t="shared" si="3"/>
        <v>1.3</v>
      </c>
      <c r="Z22" s="119">
        <v>2</v>
      </c>
      <c r="AA22" s="107">
        <v>10</v>
      </c>
      <c r="AB22" s="130">
        <f t="shared" si="6"/>
        <v>15.384615384615383</v>
      </c>
      <c r="AC22" s="124">
        <f t="shared" si="7"/>
        <v>10</v>
      </c>
      <c r="AD22" s="124">
        <f t="shared" si="8"/>
        <v>0</v>
      </c>
      <c r="AE22" s="238">
        <f t="shared" si="14"/>
        <v>1.3</v>
      </c>
      <c r="AF22" s="240">
        <f t="shared" si="15"/>
        <v>6.5</v>
      </c>
      <c r="AG22" s="130">
        <f t="shared" si="9"/>
        <v>16.5</v>
      </c>
      <c r="AH22" s="130">
        <f t="shared" si="10"/>
        <v>0.78787878787878785</v>
      </c>
      <c r="AI22" s="130" t="str">
        <f t="shared" si="11"/>
        <v>A8</v>
      </c>
      <c r="AJ22" s="107" t="s">
        <v>273</v>
      </c>
      <c r="AK22" s="141" t="s">
        <v>20</v>
      </c>
      <c r="AL22" s="141"/>
      <c r="AM22" s="141" t="s">
        <v>206</v>
      </c>
      <c r="AN22" s="129">
        <v>1</v>
      </c>
      <c r="AO22" s="129" t="s">
        <v>90</v>
      </c>
      <c r="AP22" s="252" t="s">
        <v>274</v>
      </c>
      <c r="AQ22" s="252" t="s">
        <v>276</v>
      </c>
      <c r="AR22" s="254">
        <f t="shared" si="12"/>
        <v>16.5</v>
      </c>
      <c r="AS22" s="254">
        <f t="shared" si="13"/>
        <v>0.78787878787878785</v>
      </c>
      <c r="AT22" s="253" t="s">
        <v>732</v>
      </c>
      <c r="AU22" s="252" t="s">
        <v>721</v>
      </c>
      <c r="AV22" s="252" t="s">
        <v>749</v>
      </c>
      <c r="AW22" s="252">
        <v>12</v>
      </c>
      <c r="AX22" s="252"/>
      <c r="AY22" s="252"/>
      <c r="AZ22" s="252"/>
      <c r="BA22" s="252"/>
      <c r="BB22" s="252"/>
      <c r="BC22" s="252"/>
      <c r="BD22" s="252"/>
    </row>
    <row r="23" spans="1:56" ht="15.75" customHeight="1" x14ac:dyDescent="0.2">
      <c r="A23" s="114" t="s">
        <v>24</v>
      </c>
      <c r="B23" s="114" t="s">
        <v>232</v>
      </c>
      <c r="C23" s="114">
        <v>500</v>
      </c>
      <c r="D23" s="133">
        <v>81</v>
      </c>
      <c r="E23" s="115">
        <v>0.25</v>
      </c>
      <c r="F23" s="115">
        <v>0.18</v>
      </c>
      <c r="G23" s="116" t="s">
        <v>278</v>
      </c>
      <c r="H23" s="117">
        <v>26.175999999999998</v>
      </c>
      <c r="I23" s="117">
        <v>28.859000000000002</v>
      </c>
      <c r="J23" s="114">
        <v>690</v>
      </c>
      <c r="K23" s="116" t="s">
        <v>279</v>
      </c>
      <c r="L23" s="116" t="s">
        <v>280</v>
      </c>
      <c r="M23" s="117" t="s">
        <v>82</v>
      </c>
      <c r="N23" s="103" t="s">
        <v>148</v>
      </c>
      <c r="O23" s="103"/>
      <c r="P23" s="103" t="s">
        <v>20</v>
      </c>
      <c r="Q23" s="103" t="s">
        <v>20</v>
      </c>
      <c r="R23" s="118" t="s">
        <v>281</v>
      </c>
      <c r="S23" s="139" t="str">
        <f t="shared" si="4"/>
        <v>7.60</v>
      </c>
      <c r="T23" s="103" t="str">
        <f t="shared" si="5"/>
        <v>B2</v>
      </c>
      <c r="U23" s="119">
        <v>17</v>
      </c>
      <c r="V23" s="144" t="s">
        <v>282</v>
      </c>
      <c r="W23" s="103" t="str">
        <f t="shared" si="0"/>
        <v>-</v>
      </c>
      <c r="X23" s="103"/>
      <c r="Y23" s="103" t="str">
        <f t="shared" si="3"/>
        <v>7.60</v>
      </c>
      <c r="Z23" s="119">
        <v>2</v>
      </c>
      <c r="AA23" s="107">
        <v>10</v>
      </c>
      <c r="AB23" s="130">
        <f t="shared" si="6"/>
        <v>2.6315789473684212</v>
      </c>
      <c r="AC23" s="123">
        <f t="shared" si="7"/>
        <v>2.6315789473684212</v>
      </c>
      <c r="AD23" s="124">
        <f t="shared" si="8"/>
        <v>7.3684210526315788</v>
      </c>
      <c r="AE23" s="238">
        <f t="shared" si="14"/>
        <v>2</v>
      </c>
      <c r="AF23" s="240">
        <f t="shared" si="15"/>
        <v>10</v>
      </c>
      <c r="AG23" s="130">
        <f t="shared" si="9"/>
        <v>20</v>
      </c>
      <c r="AH23" s="130">
        <f t="shared" si="10"/>
        <v>1</v>
      </c>
      <c r="AI23" s="130" t="str">
        <f t="shared" si="11"/>
        <v>B2</v>
      </c>
      <c r="AJ23" s="107" t="s">
        <v>283</v>
      </c>
      <c r="AK23" s="141" t="s">
        <v>20</v>
      </c>
      <c r="AL23" s="141"/>
      <c r="AM23" s="141" t="s">
        <v>206</v>
      </c>
      <c r="AN23" s="129">
        <v>1</v>
      </c>
      <c r="AO23" s="129" t="s">
        <v>148</v>
      </c>
      <c r="AP23" s="252" t="s">
        <v>284</v>
      </c>
      <c r="AQ23" s="252" t="s">
        <v>286</v>
      </c>
      <c r="AR23" s="254">
        <f t="shared" si="12"/>
        <v>20</v>
      </c>
      <c r="AS23" s="254">
        <f t="shared" si="13"/>
        <v>1</v>
      </c>
      <c r="AT23" s="253" t="s">
        <v>733</v>
      </c>
      <c r="AU23" s="252" t="s">
        <v>710</v>
      </c>
      <c r="AV23" s="252" t="s">
        <v>750</v>
      </c>
      <c r="AW23" s="252">
        <v>13</v>
      </c>
      <c r="AX23" s="252"/>
      <c r="AY23" s="252"/>
      <c r="AZ23" s="252"/>
      <c r="BA23" s="252"/>
      <c r="BB23" s="252"/>
      <c r="BC23" s="252"/>
      <c r="BD23" s="252"/>
    </row>
    <row r="24" spans="1:56" ht="15.75" customHeight="1" x14ac:dyDescent="0.2">
      <c r="A24" s="114" t="s">
        <v>22</v>
      </c>
      <c r="B24" s="114" t="s">
        <v>77</v>
      </c>
      <c r="C24" s="114">
        <v>0.2</v>
      </c>
      <c r="D24" s="114">
        <v>19.5</v>
      </c>
      <c r="E24" s="115">
        <v>38</v>
      </c>
      <c r="F24" s="114" t="s">
        <v>20</v>
      </c>
      <c r="G24" s="114" t="s">
        <v>20</v>
      </c>
      <c r="H24" s="114"/>
      <c r="I24" s="114"/>
      <c r="J24" s="114">
        <v>610</v>
      </c>
      <c r="K24" s="114"/>
      <c r="L24" s="114"/>
      <c r="M24" s="114" t="s">
        <v>20</v>
      </c>
      <c r="N24" s="103" t="s">
        <v>105</v>
      </c>
      <c r="O24" s="103"/>
      <c r="P24" s="103" t="s">
        <v>20</v>
      </c>
      <c r="Q24" s="103" t="s">
        <v>20</v>
      </c>
      <c r="R24" s="118" t="s">
        <v>287</v>
      </c>
      <c r="S24" s="121">
        <f t="shared" si="4"/>
        <v>0</v>
      </c>
      <c r="T24" s="103" t="str">
        <f t="shared" si="5"/>
        <v>B8</v>
      </c>
      <c r="U24" s="119">
        <v>16</v>
      </c>
      <c r="V24" s="32" t="s">
        <v>20</v>
      </c>
      <c r="W24" s="103" t="str">
        <f t="shared" si="0"/>
        <v>-</v>
      </c>
      <c r="X24" s="135">
        <v>54</v>
      </c>
      <c r="Y24" s="103">
        <f t="shared" si="3"/>
        <v>54</v>
      </c>
      <c r="Z24" s="119">
        <v>2</v>
      </c>
      <c r="AA24" s="107">
        <v>10</v>
      </c>
      <c r="AB24" s="130">
        <f t="shared" si="6"/>
        <v>0.37037037037037035</v>
      </c>
      <c r="AC24" s="123">
        <f t="shared" si="7"/>
        <v>0.37037037037037035</v>
      </c>
      <c r="AD24" s="124">
        <f t="shared" si="8"/>
        <v>9.6296296296296298</v>
      </c>
      <c r="AE24" s="238">
        <f t="shared" si="14"/>
        <v>2</v>
      </c>
      <c r="AF24" s="240">
        <f t="shared" si="15"/>
        <v>10</v>
      </c>
      <c r="AG24" s="130">
        <f t="shared" si="9"/>
        <v>20</v>
      </c>
      <c r="AH24" s="130">
        <f t="shared" si="10"/>
        <v>1</v>
      </c>
      <c r="AI24" s="130" t="str">
        <f t="shared" si="11"/>
        <v>B8</v>
      </c>
      <c r="AJ24" s="141" t="s">
        <v>288</v>
      </c>
      <c r="AK24" s="141" t="s">
        <v>20</v>
      </c>
      <c r="AL24" s="141"/>
      <c r="AM24" s="141" t="s">
        <v>206</v>
      </c>
      <c r="AN24" s="129">
        <v>1</v>
      </c>
      <c r="AO24" s="129" t="s">
        <v>105</v>
      </c>
      <c r="AP24" s="252" t="s">
        <v>289</v>
      </c>
      <c r="AQ24" s="252" t="s">
        <v>291</v>
      </c>
      <c r="AR24" s="254">
        <f t="shared" si="12"/>
        <v>20</v>
      </c>
      <c r="AS24" s="254">
        <f t="shared" si="13"/>
        <v>1</v>
      </c>
      <c r="AT24" s="253" t="s">
        <v>734</v>
      </c>
      <c r="AU24" s="252" t="s">
        <v>710</v>
      </c>
      <c r="AV24" s="252" t="s">
        <v>751</v>
      </c>
      <c r="AW24" s="252">
        <v>14</v>
      </c>
      <c r="AX24" s="252"/>
      <c r="AY24" s="252"/>
      <c r="AZ24" s="252"/>
      <c r="BA24" s="252"/>
      <c r="BB24" s="252"/>
      <c r="BC24" s="252"/>
      <c r="BD24" s="252"/>
    </row>
    <row r="25" spans="1:56" ht="18" customHeight="1" x14ac:dyDescent="0.2">
      <c r="A25" s="114" t="s">
        <v>19</v>
      </c>
      <c r="B25" s="114" t="s">
        <v>73</v>
      </c>
      <c r="C25" s="114">
        <v>0.2</v>
      </c>
      <c r="D25" s="114" t="s">
        <v>20</v>
      </c>
      <c r="E25" s="114">
        <v>19.5</v>
      </c>
      <c r="F25" s="114" t="s">
        <v>20</v>
      </c>
      <c r="G25" s="114" t="s">
        <v>20</v>
      </c>
      <c r="H25" s="114"/>
      <c r="I25" s="114"/>
      <c r="J25" s="114">
        <v>554</v>
      </c>
      <c r="K25" s="114">
        <v>0.42399999999999999</v>
      </c>
      <c r="L25" s="114">
        <v>12.1</v>
      </c>
      <c r="M25" s="114" t="s">
        <v>20</v>
      </c>
      <c r="N25" s="136" t="s">
        <v>292</v>
      </c>
      <c r="O25" s="103"/>
      <c r="P25" s="103" t="s">
        <v>20</v>
      </c>
      <c r="Q25" s="103" t="s">
        <v>20</v>
      </c>
      <c r="R25" s="118" t="s">
        <v>293</v>
      </c>
      <c r="S25" s="121">
        <f t="shared" si="4"/>
        <v>12.1</v>
      </c>
      <c r="T25" s="119" t="s">
        <v>292</v>
      </c>
      <c r="U25" s="119">
        <v>8</v>
      </c>
      <c r="V25" s="137" t="s">
        <v>294</v>
      </c>
      <c r="W25" s="103" t="str">
        <f t="shared" si="0"/>
        <v>-</v>
      </c>
      <c r="X25" s="103"/>
      <c r="Y25" s="103">
        <f t="shared" si="3"/>
        <v>12.1</v>
      </c>
      <c r="Z25" s="119">
        <v>2</v>
      </c>
      <c r="AA25" s="107">
        <v>10</v>
      </c>
      <c r="AB25" s="130">
        <f t="shared" si="6"/>
        <v>1.6528925619834711</v>
      </c>
      <c r="AC25" s="123">
        <f t="shared" si="7"/>
        <v>1.6528925619834711</v>
      </c>
      <c r="AD25" s="124">
        <f t="shared" si="8"/>
        <v>8.3471074380165291</v>
      </c>
      <c r="AE25" s="238">
        <f t="shared" si="14"/>
        <v>2</v>
      </c>
      <c r="AF25" s="240">
        <f t="shared" si="15"/>
        <v>10</v>
      </c>
      <c r="AG25" s="130">
        <f t="shared" si="9"/>
        <v>20</v>
      </c>
      <c r="AH25" s="130">
        <f t="shared" si="10"/>
        <v>1</v>
      </c>
      <c r="AI25" s="130" t="str">
        <f t="shared" si="11"/>
        <v>C2</v>
      </c>
      <c r="AJ25" s="107" t="s">
        <v>295</v>
      </c>
      <c r="AK25" s="141" t="s">
        <v>20</v>
      </c>
      <c r="AL25" s="141"/>
      <c r="AM25" s="141" t="s">
        <v>206</v>
      </c>
      <c r="AN25" s="129">
        <v>1</v>
      </c>
      <c r="AO25" s="129" t="s">
        <v>292</v>
      </c>
      <c r="AP25" s="252" t="s">
        <v>296</v>
      </c>
      <c r="AQ25" s="252" t="s">
        <v>298</v>
      </c>
      <c r="AR25" s="254">
        <f t="shared" si="12"/>
        <v>20</v>
      </c>
      <c r="AS25" s="254">
        <f t="shared" si="13"/>
        <v>1</v>
      </c>
      <c r="AT25" s="253" t="s">
        <v>735</v>
      </c>
      <c r="AU25" s="252" t="s">
        <v>710</v>
      </c>
      <c r="AV25" s="252" t="s">
        <v>752</v>
      </c>
      <c r="AW25" s="252">
        <v>15</v>
      </c>
      <c r="AX25" s="252"/>
      <c r="AY25" s="252"/>
      <c r="AZ25" s="252"/>
      <c r="BA25" s="252"/>
      <c r="BB25" s="252"/>
      <c r="BC25" s="252"/>
      <c r="BD25" s="252"/>
    </row>
    <row r="26" spans="1:56" ht="15.75" customHeight="1" x14ac:dyDescent="0.2">
      <c r="A26" s="114" t="s">
        <v>19</v>
      </c>
      <c r="B26" s="114" t="s">
        <v>73</v>
      </c>
      <c r="C26" s="114">
        <v>5</v>
      </c>
      <c r="D26" s="114">
        <v>77.5</v>
      </c>
      <c r="E26" s="115">
        <v>0.2</v>
      </c>
      <c r="F26" s="115">
        <v>0.1</v>
      </c>
      <c r="G26" s="116" t="s">
        <v>299</v>
      </c>
      <c r="H26" s="117">
        <v>26.803000000000001</v>
      </c>
      <c r="I26" s="117">
        <v>31.61</v>
      </c>
      <c r="J26" s="116" t="s">
        <v>300</v>
      </c>
      <c r="K26" s="116" t="s">
        <v>301</v>
      </c>
      <c r="L26" s="116" t="s">
        <v>302</v>
      </c>
      <c r="M26" s="114" t="s">
        <v>20</v>
      </c>
      <c r="N26" s="136" t="s">
        <v>303</v>
      </c>
      <c r="O26" s="103"/>
      <c r="P26" s="103" t="s">
        <v>20</v>
      </c>
      <c r="Q26" s="103" t="s">
        <v>20</v>
      </c>
      <c r="R26" s="118" t="s">
        <v>304</v>
      </c>
      <c r="S26" s="139" t="str">
        <f t="shared" si="4"/>
        <v>0.747</v>
      </c>
      <c r="T26" s="119" t="s">
        <v>303</v>
      </c>
      <c r="U26" s="119">
        <v>5</v>
      </c>
      <c r="V26" s="2" t="s">
        <v>305</v>
      </c>
      <c r="W26" s="103" t="str">
        <f t="shared" si="0"/>
        <v>-</v>
      </c>
      <c r="X26" s="103"/>
      <c r="Y26" s="103" t="str">
        <f t="shared" si="3"/>
        <v>0.747</v>
      </c>
      <c r="Z26" s="119">
        <v>2</v>
      </c>
      <c r="AA26" s="107">
        <v>10</v>
      </c>
      <c r="AB26" s="130">
        <f t="shared" si="6"/>
        <v>26.773761713520749</v>
      </c>
      <c r="AC26" s="124">
        <f t="shared" si="7"/>
        <v>10</v>
      </c>
      <c r="AD26" s="124">
        <f t="shared" si="8"/>
        <v>0</v>
      </c>
      <c r="AE26" s="238">
        <f t="shared" si="14"/>
        <v>0.747</v>
      </c>
      <c r="AF26" s="240">
        <f t="shared" si="15"/>
        <v>3.7349999999999999</v>
      </c>
      <c r="AG26" s="130">
        <f t="shared" si="9"/>
        <v>13.734999999999999</v>
      </c>
      <c r="AH26" s="130">
        <f t="shared" si="10"/>
        <v>0.54386603567528213</v>
      </c>
      <c r="AI26" s="130" t="str">
        <f t="shared" si="11"/>
        <v>C4</v>
      </c>
      <c r="AJ26" s="107" t="s">
        <v>306</v>
      </c>
      <c r="AK26" s="141" t="s">
        <v>20</v>
      </c>
      <c r="AL26" s="141"/>
      <c r="AM26" s="141" t="s">
        <v>206</v>
      </c>
      <c r="AN26" s="129">
        <v>1</v>
      </c>
      <c r="AO26" s="129" t="s">
        <v>303</v>
      </c>
      <c r="AP26" s="252" t="s">
        <v>307</v>
      </c>
      <c r="AQ26" s="252" t="s">
        <v>309</v>
      </c>
      <c r="AR26" s="254">
        <f t="shared" si="12"/>
        <v>13.734999999999999</v>
      </c>
      <c r="AS26" s="254">
        <f t="shared" si="13"/>
        <v>0.54386603567528213</v>
      </c>
      <c r="AT26" s="253" t="s">
        <v>736</v>
      </c>
      <c r="AU26" s="252" t="s">
        <v>722</v>
      </c>
      <c r="AV26" s="252" t="s">
        <v>753</v>
      </c>
      <c r="AW26" s="252">
        <v>16</v>
      </c>
      <c r="AX26" s="252"/>
      <c r="AY26" s="252"/>
      <c r="AZ26" s="252"/>
      <c r="BA26" s="252"/>
      <c r="BB26" s="252"/>
      <c r="BC26" s="252"/>
      <c r="BD26" s="252"/>
    </row>
    <row r="27" spans="1:56" ht="15.75" customHeight="1" x14ac:dyDescent="0.2">
      <c r="A27" s="114" t="s">
        <v>22</v>
      </c>
      <c r="B27" s="114" t="s">
        <v>77</v>
      </c>
      <c r="C27" s="114">
        <v>180</v>
      </c>
      <c r="D27" s="133">
        <v>82</v>
      </c>
      <c r="E27" s="115">
        <v>0.25</v>
      </c>
      <c r="F27" s="115">
        <v>0.2</v>
      </c>
      <c r="G27" s="116" t="s">
        <v>311</v>
      </c>
      <c r="H27" s="117">
        <v>26.338999999999999</v>
      </c>
      <c r="I27" s="117">
        <v>29.148</v>
      </c>
      <c r="J27" s="116" t="s">
        <v>312</v>
      </c>
      <c r="K27" s="116"/>
      <c r="L27" s="116"/>
      <c r="M27" s="114" t="s">
        <v>20</v>
      </c>
      <c r="N27" s="136" t="s">
        <v>313</v>
      </c>
      <c r="O27" s="103"/>
      <c r="P27" s="103" t="s">
        <v>20</v>
      </c>
      <c r="Q27" s="103" t="s">
        <v>20</v>
      </c>
      <c r="R27" s="118" t="s">
        <v>314</v>
      </c>
      <c r="S27" s="139">
        <f t="shared" si="4"/>
        <v>0</v>
      </c>
      <c r="T27" s="119" t="s">
        <v>313</v>
      </c>
      <c r="U27" s="119">
        <v>10</v>
      </c>
      <c r="V27" s="2" t="s">
        <v>315</v>
      </c>
      <c r="W27" s="103" t="str">
        <f t="shared" si="0"/>
        <v>-</v>
      </c>
      <c r="X27" s="103">
        <v>0.84499999999999997</v>
      </c>
      <c r="Y27" s="103">
        <f t="shared" si="3"/>
        <v>0.84499999999999997</v>
      </c>
      <c r="Z27" s="119">
        <v>2</v>
      </c>
      <c r="AA27" s="107">
        <v>10</v>
      </c>
      <c r="AB27" s="130">
        <f t="shared" si="6"/>
        <v>23.668639053254438</v>
      </c>
      <c r="AC27" s="124">
        <f t="shared" si="7"/>
        <v>10</v>
      </c>
      <c r="AD27" s="124">
        <f t="shared" si="8"/>
        <v>0</v>
      </c>
      <c r="AE27" s="238">
        <f t="shared" si="14"/>
        <v>0.84499999999999997</v>
      </c>
      <c r="AF27" s="240">
        <f t="shared" si="15"/>
        <v>4.2249999999999996</v>
      </c>
      <c r="AG27" s="130">
        <f t="shared" si="9"/>
        <v>14.225</v>
      </c>
      <c r="AH27" s="130">
        <f t="shared" si="10"/>
        <v>0.59402460456941997</v>
      </c>
      <c r="AI27" s="130" t="str">
        <f t="shared" si="11"/>
        <v>C7</v>
      </c>
      <c r="AJ27" s="107" t="s">
        <v>316</v>
      </c>
      <c r="AK27" s="141" t="s">
        <v>20</v>
      </c>
      <c r="AL27" s="141"/>
      <c r="AM27" s="141" t="s">
        <v>206</v>
      </c>
      <c r="AN27" s="129">
        <v>1</v>
      </c>
      <c r="AO27" s="129" t="s">
        <v>313</v>
      </c>
      <c r="AP27" s="252" t="s">
        <v>317</v>
      </c>
      <c r="AQ27" s="252" t="s">
        <v>319</v>
      </c>
      <c r="AR27" s="254">
        <f t="shared" si="12"/>
        <v>14.225</v>
      </c>
      <c r="AS27" s="254">
        <f t="shared" si="13"/>
        <v>0.59402460456941997</v>
      </c>
      <c r="AT27" s="253" t="s">
        <v>737</v>
      </c>
      <c r="AU27" s="252" t="s">
        <v>723</v>
      </c>
      <c r="AV27" s="252" t="s">
        <v>754</v>
      </c>
      <c r="AW27" s="252">
        <v>17</v>
      </c>
      <c r="AX27" s="252"/>
      <c r="AY27" s="252"/>
      <c r="AZ27" s="252"/>
      <c r="BA27" s="252"/>
      <c r="BB27" s="252"/>
      <c r="BC27" s="252"/>
      <c r="BD27" s="252"/>
    </row>
    <row r="28" spans="1:56" ht="15.75" customHeight="1" x14ac:dyDescent="0.2">
      <c r="A28" s="114" t="s">
        <v>24</v>
      </c>
      <c r="B28" s="114" t="s">
        <v>232</v>
      </c>
      <c r="C28" s="114">
        <v>180</v>
      </c>
      <c r="D28" s="133">
        <v>81</v>
      </c>
      <c r="E28" s="115">
        <v>0.25</v>
      </c>
      <c r="F28" s="115">
        <v>0.2</v>
      </c>
      <c r="G28" s="116" t="s">
        <v>321</v>
      </c>
      <c r="H28" s="117">
        <v>26.745999999999999</v>
      </c>
      <c r="I28" s="117">
        <v>30.466000000000001</v>
      </c>
      <c r="J28" s="114">
        <v>700</v>
      </c>
      <c r="K28" s="116" t="s">
        <v>322</v>
      </c>
      <c r="L28" s="116" t="s">
        <v>323</v>
      </c>
      <c r="M28" s="117" t="s">
        <v>82</v>
      </c>
      <c r="N28" s="136" t="s">
        <v>324</v>
      </c>
      <c r="O28" s="103"/>
      <c r="P28" s="103" t="s">
        <v>20</v>
      </c>
      <c r="Q28" s="103" t="s">
        <v>20</v>
      </c>
      <c r="R28" s="118" t="s">
        <v>325</v>
      </c>
      <c r="S28" s="139" t="str">
        <f t="shared" si="4"/>
        <v>1.85</v>
      </c>
      <c r="T28" s="119" t="s">
        <v>324</v>
      </c>
      <c r="U28" s="119">
        <v>18</v>
      </c>
      <c r="V28" s="2" t="s">
        <v>326</v>
      </c>
      <c r="W28" s="103" t="str">
        <f t="shared" si="0"/>
        <v>-</v>
      </c>
      <c r="X28" s="103"/>
      <c r="Y28" s="103" t="str">
        <f t="shared" si="3"/>
        <v>1.85</v>
      </c>
      <c r="Z28" s="119">
        <v>2</v>
      </c>
      <c r="AA28" s="107">
        <v>10</v>
      </c>
      <c r="AB28" s="130">
        <f t="shared" si="6"/>
        <v>10.810810810810811</v>
      </c>
      <c r="AC28" s="124">
        <f t="shared" si="7"/>
        <v>10</v>
      </c>
      <c r="AD28" s="124">
        <f t="shared" si="8"/>
        <v>0</v>
      </c>
      <c r="AE28" s="238">
        <f t="shared" si="14"/>
        <v>1.85</v>
      </c>
      <c r="AF28" s="240">
        <f t="shared" si="15"/>
        <v>9.25</v>
      </c>
      <c r="AG28" s="130">
        <f t="shared" si="9"/>
        <v>19.25</v>
      </c>
      <c r="AH28" s="130">
        <f t="shared" si="10"/>
        <v>0.96103896103896103</v>
      </c>
      <c r="AI28" s="130" t="str">
        <f t="shared" si="11"/>
        <v>C8</v>
      </c>
      <c r="AJ28" s="107" t="s">
        <v>327</v>
      </c>
      <c r="AK28" s="141" t="s">
        <v>20</v>
      </c>
      <c r="AL28" s="141"/>
      <c r="AM28" s="141" t="s">
        <v>206</v>
      </c>
      <c r="AN28" s="129">
        <v>1</v>
      </c>
      <c r="AO28" s="129" t="s">
        <v>324</v>
      </c>
      <c r="AP28" s="252" t="s">
        <v>328</v>
      </c>
      <c r="AQ28" s="252" t="s">
        <v>330</v>
      </c>
      <c r="AR28" s="254">
        <f t="shared" si="12"/>
        <v>19.25</v>
      </c>
      <c r="AS28" s="254">
        <f t="shared" si="13"/>
        <v>0.96103896103896103</v>
      </c>
      <c r="AT28" s="253" t="s">
        <v>738</v>
      </c>
      <c r="AU28" s="252" t="s">
        <v>724</v>
      </c>
      <c r="AV28" s="252" t="s">
        <v>755</v>
      </c>
      <c r="AW28" s="252">
        <v>18</v>
      </c>
      <c r="AX28" s="252"/>
      <c r="AY28" s="252"/>
      <c r="AZ28" s="252"/>
      <c r="BA28" s="252"/>
      <c r="BB28" s="252"/>
      <c r="BC28" s="252"/>
      <c r="BD28" s="252"/>
    </row>
    <row r="29" spans="1:56" s="107" customFormat="1" ht="15.75" customHeight="1" x14ac:dyDescent="0.2">
      <c r="A29" s="114" t="s">
        <v>22</v>
      </c>
      <c r="B29" s="114" t="s">
        <v>77</v>
      </c>
      <c r="C29" s="114">
        <v>5</v>
      </c>
      <c r="D29" s="133">
        <v>82</v>
      </c>
      <c r="E29" s="115">
        <v>0.2</v>
      </c>
      <c r="F29" s="115">
        <v>0.2</v>
      </c>
      <c r="G29" s="116" t="s">
        <v>332</v>
      </c>
      <c r="H29" s="117">
        <v>26.780999999999999</v>
      </c>
      <c r="I29" s="117">
        <v>31.791</v>
      </c>
      <c r="J29" s="116" t="s">
        <v>333</v>
      </c>
      <c r="K29" s="116"/>
      <c r="L29" s="116"/>
      <c r="M29" s="114" t="s">
        <v>20</v>
      </c>
      <c r="N29" s="136" t="s">
        <v>110</v>
      </c>
      <c r="O29" s="103"/>
      <c r="P29" s="103" t="s">
        <v>20</v>
      </c>
      <c r="Q29" s="103" t="s">
        <v>20</v>
      </c>
      <c r="R29" s="118" t="s">
        <v>334</v>
      </c>
      <c r="S29" s="139">
        <f t="shared" si="4"/>
        <v>0</v>
      </c>
      <c r="T29" s="119" t="s">
        <v>110</v>
      </c>
      <c r="U29" s="119">
        <v>13</v>
      </c>
      <c r="V29" s="2" t="s">
        <v>335</v>
      </c>
      <c r="W29" s="103" t="str">
        <f t="shared" si="0"/>
        <v>-</v>
      </c>
      <c r="X29" s="103">
        <v>1.52</v>
      </c>
      <c r="Y29" s="103">
        <f t="shared" si="3"/>
        <v>1.52</v>
      </c>
      <c r="Z29" s="119">
        <v>2</v>
      </c>
      <c r="AA29" s="107">
        <v>10</v>
      </c>
      <c r="AB29" s="130">
        <f t="shared" si="6"/>
        <v>13.157894736842104</v>
      </c>
      <c r="AC29" s="124">
        <f t="shared" si="7"/>
        <v>10</v>
      </c>
      <c r="AD29" s="124">
        <f t="shared" si="8"/>
        <v>0</v>
      </c>
      <c r="AE29" s="238">
        <f t="shared" si="14"/>
        <v>1.52</v>
      </c>
      <c r="AF29" s="240">
        <f t="shared" si="15"/>
        <v>7.6</v>
      </c>
      <c r="AG29" s="130">
        <f t="shared" si="9"/>
        <v>17.600000000000001</v>
      </c>
      <c r="AH29" s="130">
        <f t="shared" si="10"/>
        <v>0.86363636363636354</v>
      </c>
      <c r="AI29" s="130" t="str">
        <f t="shared" si="11"/>
        <v>C9</v>
      </c>
      <c r="AJ29" s="107" t="s">
        <v>336</v>
      </c>
      <c r="AK29" s="141" t="s">
        <v>20</v>
      </c>
      <c r="AL29" s="141"/>
      <c r="AM29" s="141" t="s">
        <v>206</v>
      </c>
      <c r="AN29" s="129">
        <v>1</v>
      </c>
      <c r="AO29" s="129" t="s">
        <v>110</v>
      </c>
      <c r="AP29" s="252" t="s">
        <v>337</v>
      </c>
      <c r="AQ29" s="252" t="s">
        <v>339</v>
      </c>
      <c r="AR29" s="254">
        <f t="shared" si="12"/>
        <v>17.600000000000001</v>
      </c>
      <c r="AS29" s="254">
        <f t="shared" si="13"/>
        <v>0.86363636363636354</v>
      </c>
      <c r="AT29" s="253" t="s">
        <v>739</v>
      </c>
      <c r="AU29" s="252" t="s">
        <v>725</v>
      </c>
      <c r="AV29" s="252" t="s">
        <v>756</v>
      </c>
      <c r="AW29" s="252">
        <v>19</v>
      </c>
      <c r="AX29" s="252"/>
      <c r="AY29" s="252"/>
      <c r="AZ29" s="252"/>
      <c r="BA29" s="252"/>
      <c r="BB29" s="252"/>
      <c r="BC29" s="252"/>
      <c r="BD29" s="252"/>
    </row>
    <row r="30" spans="1:56" ht="15.75" customHeight="1" x14ac:dyDescent="0.2">
      <c r="A30" s="114" t="s">
        <v>22</v>
      </c>
      <c r="B30" s="114" t="s">
        <v>77</v>
      </c>
      <c r="C30" s="114">
        <v>500</v>
      </c>
      <c r="D30" s="133">
        <v>82</v>
      </c>
      <c r="E30" s="114">
        <v>0.25</v>
      </c>
      <c r="F30" s="115">
        <v>0.2</v>
      </c>
      <c r="G30" s="116" t="s">
        <v>341</v>
      </c>
      <c r="H30" s="117">
        <v>26.263999999999999</v>
      </c>
      <c r="I30" s="117">
        <v>30.754000000000001</v>
      </c>
      <c r="J30" s="114">
        <v>554</v>
      </c>
      <c r="K30" s="116"/>
      <c r="L30" s="116"/>
      <c r="M30" s="117" t="s">
        <v>82</v>
      </c>
      <c r="N30" s="136" t="s">
        <v>342</v>
      </c>
      <c r="O30" s="103"/>
      <c r="P30" s="103" t="s">
        <v>20</v>
      </c>
      <c r="Q30" s="103" t="s">
        <v>20</v>
      </c>
      <c r="R30" s="118" t="s">
        <v>343</v>
      </c>
      <c r="S30" s="139">
        <f t="shared" si="4"/>
        <v>0</v>
      </c>
      <c r="T30" s="119" t="s">
        <v>342</v>
      </c>
      <c r="U30" s="119">
        <v>9</v>
      </c>
      <c r="V30" s="2" t="s">
        <v>344</v>
      </c>
      <c r="W30" s="103" t="str">
        <f t="shared" si="0"/>
        <v>-</v>
      </c>
      <c r="X30" s="103">
        <v>1.48</v>
      </c>
      <c r="Y30" s="103">
        <f t="shared" si="3"/>
        <v>1.48</v>
      </c>
      <c r="Z30" s="119">
        <v>2</v>
      </c>
      <c r="AA30" s="107">
        <v>10</v>
      </c>
      <c r="AB30" s="130">
        <f t="shared" si="6"/>
        <v>13.513513513513514</v>
      </c>
      <c r="AC30" s="124">
        <f t="shared" si="7"/>
        <v>10</v>
      </c>
      <c r="AD30" s="124">
        <f t="shared" si="8"/>
        <v>0</v>
      </c>
      <c r="AE30" s="238">
        <f t="shared" si="14"/>
        <v>1.48</v>
      </c>
      <c r="AF30" s="240">
        <f t="shared" si="15"/>
        <v>7.4</v>
      </c>
      <c r="AG30" s="130">
        <f t="shared" si="9"/>
        <v>17.399999999999999</v>
      </c>
      <c r="AH30" s="130">
        <f t="shared" si="10"/>
        <v>0.85057471264367823</v>
      </c>
      <c r="AI30" s="130" t="str">
        <f t="shared" si="11"/>
        <v xml:space="preserve">D1 </v>
      </c>
      <c r="AJ30" s="107" t="s">
        <v>345</v>
      </c>
      <c r="AK30" s="141" t="s">
        <v>20</v>
      </c>
      <c r="AL30" s="141"/>
      <c r="AM30" s="141" t="s">
        <v>206</v>
      </c>
      <c r="AN30" s="129">
        <v>1</v>
      </c>
      <c r="AO30" s="129" t="s">
        <v>342</v>
      </c>
      <c r="AP30" s="252" t="s">
        <v>707</v>
      </c>
      <c r="AQ30" s="252" t="s">
        <v>348</v>
      </c>
      <c r="AR30" s="254">
        <f t="shared" si="12"/>
        <v>17.399999999999999</v>
      </c>
      <c r="AS30" s="254">
        <f t="shared" si="13"/>
        <v>0.85057471264367823</v>
      </c>
      <c r="AT30" s="253" t="s">
        <v>740</v>
      </c>
      <c r="AU30" s="252" t="s">
        <v>726</v>
      </c>
      <c r="AV30" s="252" t="s">
        <v>757</v>
      </c>
      <c r="AW30" s="252">
        <v>20</v>
      </c>
      <c r="AX30" s="252"/>
      <c r="AY30" s="252"/>
      <c r="AZ30" s="252"/>
      <c r="BA30" s="252"/>
      <c r="BB30" s="252"/>
      <c r="BC30" s="252"/>
      <c r="BD30" s="252"/>
    </row>
    <row r="31" spans="1:56" ht="15.75" customHeight="1" x14ac:dyDescent="0.2">
      <c r="A31" s="114" t="s">
        <v>22</v>
      </c>
      <c r="B31" s="114" t="s">
        <v>77</v>
      </c>
      <c r="C31" s="114">
        <v>53</v>
      </c>
      <c r="D31" s="133">
        <v>82</v>
      </c>
      <c r="E31" s="114">
        <v>0.25</v>
      </c>
      <c r="F31" s="114">
        <v>0.2</v>
      </c>
      <c r="G31" s="116" t="s">
        <v>350</v>
      </c>
      <c r="H31" s="117">
        <v>26.613</v>
      </c>
      <c r="I31" s="117">
        <v>30.922999999999998</v>
      </c>
      <c r="J31" s="114">
        <v>552</v>
      </c>
      <c r="K31" s="116"/>
      <c r="L31" s="116"/>
      <c r="M31" s="117" t="s">
        <v>82</v>
      </c>
      <c r="N31" s="136" t="s">
        <v>118</v>
      </c>
      <c r="O31" s="103"/>
      <c r="P31" s="103" t="s">
        <v>20</v>
      </c>
      <c r="Q31" s="103" t="s">
        <v>20</v>
      </c>
      <c r="R31" s="118" t="s">
        <v>351</v>
      </c>
      <c r="S31" s="139">
        <f t="shared" si="4"/>
        <v>0</v>
      </c>
      <c r="T31" s="119" t="s">
        <v>118</v>
      </c>
      <c r="U31" s="119">
        <v>11</v>
      </c>
      <c r="V31" s="2" t="s">
        <v>352</v>
      </c>
      <c r="W31" s="103" t="str">
        <f t="shared" si="0"/>
        <v>-</v>
      </c>
      <c r="X31" s="103">
        <v>10.8</v>
      </c>
      <c r="Y31" s="103">
        <f t="shared" si="3"/>
        <v>10.8</v>
      </c>
      <c r="Z31" s="119">
        <v>2</v>
      </c>
      <c r="AA31" s="107">
        <v>10</v>
      </c>
      <c r="AB31" s="130">
        <f t="shared" si="6"/>
        <v>1.8518518518518516</v>
      </c>
      <c r="AC31" s="123">
        <f t="shared" si="7"/>
        <v>1.8518518518518516</v>
      </c>
      <c r="AD31" s="124">
        <f t="shared" si="8"/>
        <v>8.1481481481481488</v>
      </c>
      <c r="AE31" s="238">
        <f t="shared" si="14"/>
        <v>2</v>
      </c>
      <c r="AF31" s="240">
        <f t="shared" si="15"/>
        <v>10</v>
      </c>
      <c r="AG31" s="130">
        <f t="shared" si="9"/>
        <v>20</v>
      </c>
      <c r="AH31" s="130">
        <f t="shared" si="10"/>
        <v>1</v>
      </c>
      <c r="AI31" s="130" t="str">
        <f t="shared" si="11"/>
        <v>D4</v>
      </c>
      <c r="AJ31" s="107" t="s">
        <v>353</v>
      </c>
      <c r="AK31" s="141" t="s">
        <v>20</v>
      </c>
      <c r="AL31" s="141"/>
      <c r="AM31" s="141" t="s">
        <v>206</v>
      </c>
      <c r="AN31" s="129">
        <v>1</v>
      </c>
      <c r="AO31" s="129" t="s">
        <v>118</v>
      </c>
      <c r="AP31" s="252" t="s">
        <v>354</v>
      </c>
      <c r="AQ31" s="252" t="s">
        <v>356</v>
      </c>
      <c r="AR31" s="254">
        <f t="shared" si="12"/>
        <v>20</v>
      </c>
      <c r="AS31" s="254">
        <f t="shared" si="13"/>
        <v>1</v>
      </c>
      <c r="AT31" s="253" t="s">
        <v>741</v>
      </c>
      <c r="AU31" s="252" t="s">
        <v>710</v>
      </c>
      <c r="AV31" s="252" t="s">
        <v>758</v>
      </c>
      <c r="AW31" s="252">
        <v>21</v>
      </c>
      <c r="AX31" s="252"/>
      <c r="AY31" s="252"/>
      <c r="AZ31" s="252"/>
      <c r="BA31" s="252"/>
      <c r="BB31" s="252"/>
      <c r="BC31" s="252"/>
      <c r="BD31" s="252"/>
    </row>
    <row r="32" spans="1:56" ht="15.75" customHeight="1" x14ac:dyDescent="0.2">
      <c r="A32" s="114" t="s">
        <v>22</v>
      </c>
      <c r="B32" s="114" t="s">
        <v>77</v>
      </c>
      <c r="C32" s="114">
        <v>20</v>
      </c>
      <c r="D32" s="133">
        <v>82</v>
      </c>
      <c r="E32" s="115">
        <v>0.2</v>
      </c>
      <c r="F32" s="115">
        <v>0.2</v>
      </c>
      <c r="G32" s="116" t="s">
        <v>358</v>
      </c>
      <c r="H32" s="117">
        <v>27.2</v>
      </c>
      <c r="I32" s="117">
        <v>30.408999999999999</v>
      </c>
      <c r="J32" s="116" t="s">
        <v>359</v>
      </c>
      <c r="K32" s="116"/>
      <c r="L32" s="116"/>
      <c r="M32" s="114" t="s">
        <v>20</v>
      </c>
      <c r="N32" s="136" t="s">
        <v>360</v>
      </c>
      <c r="O32" s="103"/>
      <c r="P32" s="103" t="s">
        <v>20</v>
      </c>
      <c r="Q32" s="103" t="s">
        <v>20</v>
      </c>
      <c r="R32" s="118" t="s">
        <v>361</v>
      </c>
      <c r="S32" s="139">
        <f t="shared" si="4"/>
        <v>0</v>
      </c>
      <c r="T32" s="119" t="s">
        <v>360</v>
      </c>
      <c r="U32" s="119">
        <v>12</v>
      </c>
      <c r="V32" s="2" t="s">
        <v>362</v>
      </c>
      <c r="W32" s="103" t="str">
        <f t="shared" si="0"/>
        <v>-</v>
      </c>
      <c r="X32" s="103">
        <v>2.2400000000000002</v>
      </c>
      <c r="Y32" s="103">
        <f t="shared" si="3"/>
        <v>2.2400000000000002</v>
      </c>
      <c r="Z32" s="119">
        <v>2</v>
      </c>
      <c r="AA32" s="107">
        <v>10</v>
      </c>
      <c r="AB32" s="130">
        <f t="shared" si="6"/>
        <v>8.928571428571427</v>
      </c>
      <c r="AC32" s="123">
        <f t="shared" si="7"/>
        <v>8.928571428571427</v>
      </c>
      <c r="AD32" s="124">
        <f t="shared" si="8"/>
        <v>1.071428571428573</v>
      </c>
      <c r="AE32" s="238">
        <f t="shared" si="14"/>
        <v>2</v>
      </c>
      <c r="AF32" s="240">
        <f t="shared" si="15"/>
        <v>10</v>
      </c>
      <c r="AG32" s="130">
        <f t="shared" si="9"/>
        <v>20</v>
      </c>
      <c r="AH32" s="130">
        <f t="shared" si="10"/>
        <v>1</v>
      </c>
      <c r="AI32" s="130" t="str">
        <f t="shared" si="11"/>
        <v xml:space="preserve">D6 </v>
      </c>
      <c r="AJ32" s="107" t="s">
        <v>363</v>
      </c>
      <c r="AK32" s="141" t="s">
        <v>20</v>
      </c>
      <c r="AL32" s="141"/>
      <c r="AM32" s="141" t="s">
        <v>206</v>
      </c>
      <c r="AN32" s="129">
        <v>1</v>
      </c>
      <c r="AO32" s="129" t="s">
        <v>360</v>
      </c>
      <c r="AP32" s="252" t="s">
        <v>708</v>
      </c>
      <c r="AQ32" s="252" t="s">
        <v>366</v>
      </c>
      <c r="AR32" s="254">
        <f t="shared" si="12"/>
        <v>20</v>
      </c>
      <c r="AS32" s="254">
        <f t="shared" si="13"/>
        <v>1</v>
      </c>
      <c r="AT32" s="253" t="s">
        <v>742</v>
      </c>
      <c r="AU32" s="252" t="s">
        <v>710</v>
      </c>
      <c r="AV32" s="252" t="s">
        <v>759</v>
      </c>
      <c r="AW32" s="252">
        <v>22</v>
      </c>
      <c r="AX32" s="252"/>
      <c r="AY32" s="252"/>
      <c r="AZ32" s="252"/>
      <c r="BA32" s="252"/>
      <c r="BB32" s="252"/>
      <c r="BC32" s="252"/>
      <c r="BD32" s="252"/>
    </row>
    <row r="33" spans="1:56" ht="15.75" customHeight="1" x14ac:dyDescent="0.2">
      <c r="A33" s="114" t="s">
        <v>19</v>
      </c>
      <c r="B33" s="114" t="s">
        <v>73</v>
      </c>
      <c r="C33" s="114">
        <v>20</v>
      </c>
      <c r="D33" s="114">
        <v>77.5</v>
      </c>
      <c r="E33" s="114">
        <v>0.25</v>
      </c>
      <c r="F33" s="115">
        <v>0.2</v>
      </c>
      <c r="G33" s="116" t="s">
        <v>367</v>
      </c>
      <c r="H33" s="117">
        <v>26.082999999999998</v>
      </c>
      <c r="I33" s="117">
        <v>34.381</v>
      </c>
      <c r="J33" s="114">
        <v>529</v>
      </c>
      <c r="K33" s="116" t="s">
        <v>368</v>
      </c>
      <c r="L33" s="116" t="s">
        <v>369</v>
      </c>
      <c r="M33" s="117" t="s">
        <v>82</v>
      </c>
      <c r="N33" s="136" t="s">
        <v>370</v>
      </c>
      <c r="O33" s="103"/>
      <c r="P33" s="103" t="s">
        <v>20</v>
      </c>
      <c r="Q33" s="103" t="s">
        <v>20</v>
      </c>
      <c r="R33" s="118" t="s">
        <v>371</v>
      </c>
      <c r="S33" s="139" t="str">
        <f t="shared" si="4"/>
        <v>0.242</v>
      </c>
      <c r="T33" s="119" t="s">
        <v>370</v>
      </c>
      <c r="U33" s="119">
        <v>4</v>
      </c>
      <c r="V33" s="2" t="s">
        <v>372</v>
      </c>
      <c r="W33" s="103" t="str">
        <f t="shared" si="0"/>
        <v>-</v>
      </c>
      <c r="X33" s="103">
        <v>0.16200000000000001</v>
      </c>
      <c r="Y33" s="103">
        <f t="shared" si="3"/>
        <v>0.16200000000000001</v>
      </c>
      <c r="Z33" s="119">
        <v>2</v>
      </c>
      <c r="AA33" s="107">
        <v>10</v>
      </c>
      <c r="AB33" s="130">
        <f t="shared" si="6"/>
        <v>123.45679012345678</v>
      </c>
      <c r="AC33" s="124">
        <f t="shared" si="7"/>
        <v>10</v>
      </c>
      <c r="AD33" s="124">
        <f t="shared" si="8"/>
        <v>0</v>
      </c>
      <c r="AE33" s="238">
        <f t="shared" si="14"/>
        <v>0.16200000000000001</v>
      </c>
      <c r="AF33" s="240">
        <f t="shared" si="15"/>
        <v>0.81</v>
      </c>
      <c r="AG33" s="130">
        <f t="shared" si="9"/>
        <v>10.81</v>
      </c>
      <c r="AH33" s="130">
        <f t="shared" si="10"/>
        <v>0.14986123959296949</v>
      </c>
      <c r="AI33" s="130" t="str">
        <f t="shared" si="11"/>
        <v>E9</v>
      </c>
      <c r="AJ33" s="107" t="s">
        <v>373</v>
      </c>
      <c r="AK33" s="141" t="s">
        <v>20</v>
      </c>
      <c r="AL33" s="141"/>
      <c r="AM33" s="141" t="s">
        <v>206</v>
      </c>
      <c r="AN33" s="129">
        <v>1</v>
      </c>
      <c r="AO33" s="129" t="s">
        <v>370</v>
      </c>
      <c r="AP33" s="256" t="s">
        <v>374</v>
      </c>
      <c r="AQ33" s="252" t="s">
        <v>376</v>
      </c>
      <c r="AR33" s="254">
        <f t="shared" si="12"/>
        <v>10.81</v>
      </c>
      <c r="AS33" s="254">
        <f t="shared" si="13"/>
        <v>0.14986123959296949</v>
      </c>
      <c r="AT33" s="253" t="s">
        <v>743</v>
      </c>
      <c r="AU33" s="252" t="s">
        <v>727</v>
      </c>
      <c r="AV33" s="252" t="s">
        <v>760</v>
      </c>
      <c r="AW33" s="252">
        <v>23</v>
      </c>
      <c r="AX33" s="252"/>
      <c r="AY33" s="252"/>
      <c r="AZ33" s="252"/>
      <c r="BA33" s="252"/>
      <c r="BB33" s="252"/>
      <c r="BC33" s="252"/>
      <c r="BD33" s="252"/>
    </row>
    <row r="34" spans="1:56" ht="15.75" customHeight="1" x14ac:dyDescent="0.2">
      <c r="A34" s="114" t="s">
        <v>19</v>
      </c>
      <c r="B34" s="114" t="s">
        <v>73</v>
      </c>
      <c r="C34" s="114">
        <v>180</v>
      </c>
      <c r="D34" s="114">
        <v>77.5</v>
      </c>
      <c r="E34" s="114" t="s">
        <v>20</v>
      </c>
      <c r="F34" s="115">
        <v>0.15</v>
      </c>
      <c r="G34" s="116" t="s">
        <v>378</v>
      </c>
      <c r="H34" s="117">
        <v>26.6</v>
      </c>
      <c r="I34" s="117">
        <v>31.79</v>
      </c>
      <c r="J34" s="116" t="s">
        <v>379</v>
      </c>
      <c r="K34" s="116" t="s">
        <v>380</v>
      </c>
      <c r="L34" s="116" t="s">
        <v>381</v>
      </c>
      <c r="M34" s="114" t="s">
        <v>382</v>
      </c>
      <c r="N34" s="103" t="s">
        <v>218</v>
      </c>
      <c r="O34" s="103"/>
      <c r="P34" s="103" t="s">
        <v>20</v>
      </c>
      <c r="Q34" s="103" t="s">
        <v>20</v>
      </c>
      <c r="R34" s="118" t="s">
        <v>383</v>
      </c>
      <c r="S34" s="139" t="str">
        <f t="shared" si="4"/>
        <v>0.399</v>
      </c>
      <c r="T34" s="136" t="s">
        <v>384</v>
      </c>
      <c r="U34" s="119">
        <v>2</v>
      </c>
      <c r="V34" s="140" t="s">
        <v>385</v>
      </c>
      <c r="W34" s="103" t="str">
        <f t="shared" si="0"/>
        <v>-</v>
      </c>
      <c r="X34" s="103">
        <v>0.41199999999999998</v>
      </c>
      <c r="Y34" s="103">
        <f t="shared" si="3"/>
        <v>0.41199999999999998</v>
      </c>
      <c r="Z34" s="119">
        <v>2</v>
      </c>
      <c r="AA34" s="107">
        <v>10</v>
      </c>
      <c r="AB34" s="130">
        <f t="shared" si="6"/>
        <v>48.543689320388353</v>
      </c>
      <c r="AC34" s="124">
        <f t="shared" si="7"/>
        <v>10</v>
      </c>
      <c r="AD34" s="124">
        <f t="shared" si="8"/>
        <v>0</v>
      </c>
      <c r="AE34" s="238">
        <f t="shared" si="14"/>
        <v>0.41200000000000003</v>
      </c>
      <c r="AF34" s="240">
        <f t="shared" si="15"/>
        <v>2.06</v>
      </c>
      <c r="AG34" s="130">
        <f t="shared" si="9"/>
        <v>12.06</v>
      </c>
      <c r="AH34" s="130">
        <f t="shared" si="10"/>
        <v>0.34162520729684909</v>
      </c>
      <c r="AI34" s="130" t="str">
        <f t="shared" si="11"/>
        <v>G1</v>
      </c>
      <c r="AJ34" s="141" t="s">
        <v>386</v>
      </c>
      <c r="AK34" s="141" t="s">
        <v>20</v>
      </c>
      <c r="AL34" s="141"/>
      <c r="AM34" s="141" t="s">
        <v>206</v>
      </c>
      <c r="AN34" s="129">
        <v>1</v>
      </c>
      <c r="AO34" s="129" t="s">
        <v>384</v>
      </c>
      <c r="AP34" s="252" t="s">
        <v>387</v>
      </c>
      <c r="AQ34" s="252" t="s">
        <v>389</v>
      </c>
      <c r="AR34" s="254">
        <f t="shared" si="12"/>
        <v>12.06</v>
      </c>
      <c r="AS34" s="254">
        <f t="shared" si="13"/>
        <v>0.34162520729684909</v>
      </c>
      <c r="AT34" s="253" t="s">
        <v>744</v>
      </c>
      <c r="AU34" s="252" t="s">
        <v>728</v>
      </c>
      <c r="AV34" s="252" t="s">
        <v>761</v>
      </c>
      <c r="AW34" s="252">
        <v>24</v>
      </c>
      <c r="AX34" s="252"/>
      <c r="AY34" s="252"/>
      <c r="AZ34" s="252"/>
      <c r="BA34" s="252"/>
      <c r="BB34" s="252"/>
      <c r="BC34" s="252"/>
      <c r="BD34" s="252"/>
    </row>
    <row r="35" spans="1:56" ht="15.75" customHeight="1" x14ac:dyDescent="0.2">
      <c r="A35" s="114" t="s">
        <v>19</v>
      </c>
      <c r="B35" s="114" t="s">
        <v>73</v>
      </c>
      <c r="C35" s="114">
        <v>1.2</v>
      </c>
      <c r="D35" s="114" t="s">
        <v>20</v>
      </c>
      <c r="E35" s="114">
        <v>19.5</v>
      </c>
      <c r="F35" s="114" t="s">
        <v>20</v>
      </c>
      <c r="G35" s="114" t="s">
        <v>20</v>
      </c>
      <c r="H35" s="114"/>
      <c r="I35" s="114"/>
      <c r="J35" s="114">
        <v>564</v>
      </c>
      <c r="K35" s="114">
        <v>0.91800000000000004</v>
      </c>
      <c r="L35" s="114">
        <v>36.4</v>
      </c>
      <c r="M35" s="114"/>
      <c r="N35" s="103" t="s">
        <v>168</v>
      </c>
      <c r="O35" s="103" t="s">
        <v>391</v>
      </c>
      <c r="P35" s="103" t="s">
        <v>20</v>
      </c>
      <c r="Q35" s="103" t="s">
        <v>20</v>
      </c>
      <c r="R35" s="142" t="s">
        <v>392</v>
      </c>
      <c r="S35" s="143">
        <f t="shared" si="4"/>
        <v>36.4</v>
      </c>
      <c r="T35" s="136" t="s">
        <v>393</v>
      </c>
      <c r="U35" s="119">
        <v>7</v>
      </c>
      <c r="V35" s="120" t="s">
        <v>394</v>
      </c>
      <c r="W35" s="103" t="str">
        <f t="shared" si="0"/>
        <v>-</v>
      </c>
      <c r="X35" s="103">
        <v>31.6</v>
      </c>
      <c r="Y35" s="103">
        <f t="shared" si="3"/>
        <v>31.6</v>
      </c>
      <c r="Z35" s="119">
        <v>2</v>
      </c>
      <c r="AA35" s="107">
        <v>10</v>
      </c>
      <c r="AB35" s="130">
        <f t="shared" si="6"/>
        <v>0.63291139240506322</v>
      </c>
      <c r="AC35" s="123">
        <f t="shared" si="7"/>
        <v>0.63291139240506322</v>
      </c>
      <c r="AD35" s="124">
        <f t="shared" si="8"/>
        <v>9.3670886075949369</v>
      </c>
      <c r="AE35" s="238">
        <f t="shared" si="14"/>
        <v>2</v>
      </c>
      <c r="AF35" s="240">
        <f t="shared" si="15"/>
        <v>10</v>
      </c>
      <c r="AG35" s="130">
        <f t="shared" si="9"/>
        <v>20</v>
      </c>
      <c r="AH35" s="130">
        <f t="shared" si="10"/>
        <v>1</v>
      </c>
      <c r="AI35" s="130" t="str">
        <f t="shared" si="11"/>
        <v>G3</v>
      </c>
      <c r="AJ35" s="107" t="s">
        <v>395</v>
      </c>
      <c r="AK35" s="141" t="s">
        <v>20</v>
      </c>
      <c r="AL35" s="141"/>
      <c r="AM35" s="141" t="s">
        <v>206</v>
      </c>
      <c r="AN35" s="129">
        <v>1</v>
      </c>
      <c r="AO35" s="129" t="s">
        <v>393</v>
      </c>
      <c r="AP35" s="252" t="s">
        <v>396</v>
      </c>
      <c r="AQ35" s="252" t="s">
        <v>398</v>
      </c>
      <c r="AR35" s="254">
        <f t="shared" si="12"/>
        <v>20</v>
      </c>
      <c r="AS35" s="254">
        <f t="shared" si="13"/>
        <v>1</v>
      </c>
      <c r="AT35" s="253" t="s">
        <v>745</v>
      </c>
      <c r="AU35" s="252" t="s">
        <v>710</v>
      </c>
      <c r="AV35" s="252" t="s">
        <v>762</v>
      </c>
      <c r="AW35" s="252">
        <v>25</v>
      </c>
      <c r="AX35" s="252"/>
      <c r="AY35" s="252"/>
      <c r="AZ35" s="252"/>
      <c r="BA35" s="252"/>
      <c r="BB35" s="252"/>
      <c r="BC35" s="252"/>
      <c r="BD35" s="252"/>
    </row>
    <row r="36" spans="1:56" ht="15.75" customHeight="1" x14ac:dyDescent="0.2">
      <c r="AP36" s="252"/>
      <c r="AQ36" s="252"/>
      <c r="AR36" s="252"/>
      <c r="AS36" s="252"/>
      <c r="AT36" s="252"/>
      <c r="AU36" s="252"/>
      <c r="AV36" s="252"/>
      <c r="AW36" s="252"/>
      <c r="AX36" s="252"/>
      <c r="AY36" s="252"/>
      <c r="AZ36" s="252"/>
      <c r="BA36" s="252"/>
      <c r="BB36" s="252"/>
      <c r="BC36" s="252"/>
      <c r="BD36" s="252"/>
    </row>
    <row r="37" spans="1:56" ht="15.75" customHeight="1" x14ac:dyDescent="0.2"/>
    <row r="38" spans="1:56" ht="15.75" customHeight="1" x14ac:dyDescent="0.2">
      <c r="AR38" s="254"/>
    </row>
    <row r="39" spans="1:56" ht="15.75" customHeight="1" x14ac:dyDescent="0.2">
      <c r="AR39" s="254"/>
    </row>
    <row r="40" spans="1:56" ht="15.75" customHeight="1" x14ac:dyDescent="0.2">
      <c r="AR40" s="254"/>
    </row>
    <row r="41" spans="1:56" ht="15.75" customHeight="1" x14ac:dyDescent="0.2">
      <c r="AR41" s="254"/>
    </row>
    <row r="42" spans="1:56" ht="15.75" customHeight="1" x14ac:dyDescent="0.2">
      <c r="AR42" s="254"/>
    </row>
    <row r="43" spans="1:56" ht="15.75" customHeight="1" x14ac:dyDescent="0.2">
      <c r="AR43" s="254"/>
    </row>
    <row r="44" spans="1:56" ht="15.75" customHeight="1" x14ac:dyDescent="0.2">
      <c r="AR44" s="254"/>
    </row>
    <row r="45" spans="1:56" ht="15.75" customHeight="1" x14ac:dyDescent="0.2">
      <c r="AR45" s="254"/>
    </row>
    <row r="46" spans="1:56" ht="15.75" customHeight="1" x14ac:dyDescent="0.2">
      <c r="AR46" s="254"/>
    </row>
    <row r="47" spans="1:56" ht="15.75" customHeight="1" x14ac:dyDescent="0.2">
      <c r="AR47" s="254"/>
    </row>
    <row r="48" spans="1:56" ht="15.75" customHeight="1" x14ac:dyDescent="0.2">
      <c r="AR48" s="254"/>
    </row>
    <row r="49" spans="44:44" ht="15.75" customHeight="1" x14ac:dyDescent="0.2">
      <c r="AR49" s="254"/>
    </row>
    <row r="50" spans="44:44" ht="15.75" customHeight="1" x14ac:dyDescent="0.2">
      <c r="AR50" s="254"/>
    </row>
    <row r="51" spans="44:44" ht="15.75" customHeight="1" x14ac:dyDescent="0.2">
      <c r="AR51" s="254"/>
    </row>
    <row r="52" spans="44:44" ht="15.75" customHeight="1" x14ac:dyDescent="0.2">
      <c r="AR52" s="254"/>
    </row>
    <row r="53" spans="44:44" ht="15.75" customHeight="1" x14ac:dyDescent="0.2">
      <c r="AR53" s="254"/>
    </row>
    <row r="54" spans="44:44" ht="15.75" customHeight="1" x14ac:dyDescent="0.2">
      <c r="AR54" s="254"/>
    </row>
    <row r="55" spans="44:44" ht="15.75" customHeight="1" x14ac:dyDescent="0.2"/>
    <row r="56" spans="44:44" ht="15.75" customHeight="1" x14ac:dyDescent="0.2"/>
    <row r="57" spans="44:44" ht="15.75" customHeight="1" x14ac:dyDescent="0.2"/>
    <row r="58" spans="44:44" ht="15.75" customHeight="1" x14ac:dyDescent="0.2"/>
    <row r="59" spans="44:44" ht="15.75" customHeight="1" x14ac:dyDescent="0.2"/>
    <row r="60" spans="44:44" ht="15.75" customHeight="1" x14ac:dyDescent="0.2"/>
    <row r="61" spans="44:44" ht="15.75" customHeight="1" x14ac:dyDescent="0.2"/>
    <row r="62" spans="44:44" ht="15.75" customHeight="1" x14ac:dyDescent="0.2"/>
    <row r="63" spans="44:44" ht="15.75" customHeight="1" x14ac:dyDescent="0.2"/>
    <row r="64" spans="44:4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0:AX10" xr:uid="{00000000-0009-0000-0000-000001000000}"/>
  <mergeCells count="1">
    <mergeCell ref="L1:R1"/>
  </mergeCells>
  <phoneticPr fontId="23" type="noConversion"/>
  <conditionalFormatting sqref="S11:S35">
    <cfRule type="expression" dxfId="7" priority="2">
      <formula>LEN(TRIM(S11))=0</formula>
    </cfRule>
  </conditionalFormatting>
  <conditionalFormatting sqref="V11:V24 V28:V30 V32:V35">
    <cfRule type="expression" dxfId="6" priority="3">
      <formula>LEN(TRIM(V11))=0</formula>
    </cfRule>
  </conditionalFormatting>
  <conditionalFormatting sqref="V11:V24 V28:V30 V32:V35">
    <cfRule type="containsText" dxfId="5" priority="4" operator="containsText" text="check"/>
  </conditionalFormatting>
  <pageMargins left="0.7" right="0.7" top="0.75" bottom="0.75" header="0.51180555555555496" footer="0.51180555555555496"/>
  <pageSetup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zoomScaleNormal="100" workbookViewId="0"/>
  </sheetViews>
  <sheetFormatPr baseColWidth="10" defaultColWidth="8.7109375" defaultRowHeight="16" x14ac:dyDescent="0.2"/>
  <cols>
    <col min="1" max="26" width="8.5703125" customWidth="1"/>
    <col min="27" max="1025" width="11.28515625" customWidth="1"/>
  </cols>
  <sheetData>
    <row r="1" ht="15.75" customHeight="1" x14ac:dyDescent="0.2"/>
    <row r="2" ht="15.75" customHeight="1" x14ac:dyDescent="0.2"/>
    <row r="3" ht="15.75" customHeight="1" x14ac:dyDescent="0.2"/>
    <row r="4" ht="15.75" customHeight="1" x14ac:dyDescent="0.2"/>
    <row r="5" ht="15.75" customHeight="1" x14ac:dyDescent="0.2"/>
    <row r="6" ht="15.75" customHeight="1" x14ac:dyDescent="0.2"/>
    <row r="7" ht="15.75" customHeight="1" x14ac:dyDescent="0.2"/>
    <row r="8" ht="15.75" customHeight="1" x14ac:dyDescent="0.2"/>
    <row r="9" ht="15.75" customHeight="1" x14ac:dyDescent="0.2"/>
    <row r="10" ht="15.75" customHeight="1" x14ac:dyDescent="0.2"/>
    <row r="11" ht="15.75" customHeight="1" x14ac:dyDescent="0.2"/>
    <row r="12" ht="15.75" customHeight="1" x14ac:dyDescent="0.2"/>
    <row r="13" ht="15.75" customHeight="1" x14ac:dyDescent="0.2"/>
    <row r="14" ht="15.75" customHeight="1" x14ac:dyDescent="0.2"/>
    <row r="15" ht="15.75" customHeight="1" x14ac:dyDescent="0.2"/>
    <row r="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H1000"/>
  <sheetViews>
    <sheetView topLeftCell="AO1" zoomScaleNormal="100" workbookViewId="0">
      <pane ySplit="10" topLeftCell="A16" activePane="bottomLeft" state="frozen"/>
      <selection activeCell="AX1" sqref="AX1"/>
      <selection pane="bottomLeft" activeCell="AO11" sqref="AO11:AY27"/>
    </sheetView>
  </sheetViews>
  <sheetFormatPr baseColWidth="10" defaultColWidth="8.7109375" defaultRowHeight="16" x14ac:dyDescent="0.2"/>
  <cols>
    <col min="1" max="1" width="9.28515625" style="144" customWidth="1"/>
    <col min="2" max="2" width="10.140625" style="144" customWidth="1"/>
    <col min="3" max="3" width="11.28515625" style="144" customWidth="1"/>
    <col min="4" max="4" width="14.42578125" style="144" hidden="1" customWidth="1"/>
    <col min="5" max="5" width="15.42578125" style="144" hidden="1" customWidth="1"/>
    <col min="6" max="6" width="7.42578125" style="144" hidden="1" customWidth="1"/>
    <col min="7" max="11" width="9.28515625" style="144" hidden="1" customWidth="1"/>
    <col min="12" max="12" width="9.28515625" style="144" customWidth="1"/>
    <col min="13" max="13" width="11" style="144" customWidth="1"/>
    <col min="14" max="14" width="5.28515625" style="144" customWidth="1"/>
    <col min="15" max="15" width="4.28515625" style="144" customWidth="1"/>
    <col min="16" max="16" width="7.140625" style="144" customWidth="1"/>
    <col min="17" max="17" width="6.42578125" style="144" customWidth="1"/>
    <col min="18" max="18" width="33.7109375" style="144" customWidth="1"/>
    <col min="19" max="19" width="11" style="144" hidden="1" customWidth="1"/>
    <col min="20" max="20" width="7.85546875" style="144" customWidth="1"/>
    <col min="21" max="21" width="8.140625" style="144" hidden="1" customWidth="1"/>
    <col min="22" max="22" width="6.85546875" style="1" hidden="1" customWidth="1"/>
    <col min="23" max="23" width="5.5703125" style="144" customWidth="1"/>
    <col min="24" max="24" width="11" style="144" customWidth="1"/>
    <col min="25" max="25" width="7.5703125" style="144" customWidth="1"/>
    <col min="26" max="26" width="11" style="144" customWidth="1"/>
    <col min="27" max="27" width="7.140625" style="144" customWidth="1"/>
    <col min="28" max="28" width="9.28515625" style="144" customWidth="1"/>
    <col min="29" max="30" width="11.28515625" style="144" customWidth="1"/>
    <col min="31" max="31" width="8.85546875" style="144" customWidth="1"/>
    <col min="32" max="32" width="6.5703125" style="144" customWidth="1"/>
    <col min="33" max="34" width="11.28515625" style="144" customWidth="1"/>
    <col min="35" max="36" width="8.5703125" style="144" customWidth="1"/>
    <col min="37" max="37" width="15.7109375" style="144" customWidth="1"/>
    <col min="38" max="38" width="7.42578125" style="144" customWidth="1"/>
    <col min="39" max="40" width="19" style="144" customWidth="1"/>
    <col min="41" max="41" width="15.28515625" style="144" customWidth="1"/>
    <col min="42" max="48" width="11.28515625" style="144" customWidth="1"/>
    <col min="49" max="49" width="14.85546875" style="144" bestFit="1" customWidth="1"/>
    <col min="50" max="50" width="41" style="144" customWidth="1"/>
    <col min="51" max="53" width="11.28515625" style="144" customWidth="1"/>
    <col min="54" max="55" width="9.5703125" style="144" hidden="1" customWidth="1"/>
    <col min="56" max="1022" width="11.28515625" style="144" customWidth="1"/>
  </cols>
  <sheetData>
    <row r="1" spans="1:58" ht="15.75" customHeight="1" x14ac:dyDescent="0.2">
      <c r="A1" s="86" t="s">
        <v>1</v>
      </c>
      <c r="B1" s="86" t="s">
        <v>2</v>
      </c>
      <c r="C1" s="86" t="s">
        <v>3</v>
      </c>
      <c r="D1" s="86" t="s">
        <v>4</v>
      </c>
      <c r="E1" s="86" t="s">
        <v>5</v>
      </c>
      <c r="F1" s="88"/>
      <c r="G1" s="88"/>
      <c r="H1" s="88"/>
      <c r="I1" s="88"/>
      <c r="J1" s="88"/>
      <c r="K1" s="88"/>
      <c r="L1" s="259" t="s">
        <v>399</v>
      </c>
      <c r="M1" s="259"/>
      <c r="N1" s="259"/>
      <c r="O1" s="259"/>
      <c r="P1" s="259"/>
      <c r="Q1" s="259"/>
      <c r="R1" s="259"/>
      <c r="S1" s="88"/>
      <c r="T1" s="88"/>
      <c r="U1" s="88"/>
      <c r="V1" s="2"/>
      <c r="W1" s="88"/>
      <c r="X1" s="88"/>
      <c r="Y1" s="88"/>
      <c r="Z1" s="88"/>
    </row>
    <row r="2" spans="1:58" ht="15.75" hidden="1" customHeight="1" x14ac:dyDescent="0.2">
      <c r="A2" s="90">
        <v>43566</v>
      </c>
      <c r="B2" s="90">
        <v>43567</v>
      </c>
      <c r="C2" s="91" t="s">
        <v>400</v>
      </c>
      <c r="D2" s="91" t="s">
        <v>401</v>
      </c>
      <c r="E2" s="91" t="s">
        <v>402</v>
      </c>
      <c r="F2" s="88"/>
      <c r="G2" s="88"/>
      <c r="H2" s="88"/>
      <c r="I2" s="88"/>
      <c r="J2" s="87" t="s">
        <v>403</v>
      </c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2"/>
      <c r="W2" s="88"/>
      <c r="X2" s="88"/>
      <c r="Y2" s="88"/>
      <c r="Z2" s="88"/>
    </row>
    <row r="3" spans="1:58" ht="80.25" hidden="1" customHeight="1" x14ac:dyDescent="0.2">
      <c r="A3" s="92" t="s">
        <v>12</v>
      </c>
      <c r="B3" s="92" t="s">
        <v>13</v>
      </c>
      <c r="C3" s="92" t="s">
        <v>14</v>
      </c>
      <c r="D3" s="92" t="s">
        <v>15</v>
      </c>
      <c r="E3" s="92" t="s">
        <v>16</v>
      </c>
      <c r="F3" s="88"/>
      <c r="G3" s="88"/>
      <c r="H3" s="88"/>
      <c r="I3" s="88"/>
      <c r="J3" s="87" t="s">
        <v>404</v>
      </c>
      <c r="K3" s="88"/>
      <c r="L3" s="88"/>
      <c r="M3" s="88"/>
      <c r="N3" s="88"/>
      <c r="O3" s="88"/>
      <c r="P3" s="88"/>
      <c r="Q3" s="88"/>
      <c r="T3" s="88"/>
      <c r="U3" s="88"/>
      <c r="V3" s="2"/>
      <c r="W3" s="88"/>
      <c r="X3" s="88"/>
      <c r="Y3" s="88"/>
      <c r="Z3" s="88"/>
      <c r="AA3" s="88"/>
    </row>
    <row r="4" spans="1:58" ht="15.75" hidden="1" customHeight="1" x14ac:dyDescent="0.2">
      <c r="A4" s="86" t="s">
        <v>405</v>
      </c>
      <c r="B4" s="86">
        <v>1001</v>
      </c>
      <c r="C4" s="93">
        <v>0.111805555555556</v>
      </c>
      <c r="D4" s="86">
        <v>160</v>
      </c>
      <c r="E4" s="86" t="s">
        <v>20</v>
      </c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2"/>
      <c r="W4" s="88"/>
      <c r="X4" s="88"/>
      <c r="Y4" s="88"/>
      <c r="Z4" s="88"/>
      <c r="AA4" s="88"/>
    </row>
    <row r="5" spans="1:58" ht="15.75" hidden="1" customHeight="1" x14ac:dyDescent="0.2">
      <c r="A5" s="145" t="s">
        <v>406</v>
      </c>
      <c r="B5" s="145">
        <v>490</v>
      </c>
      <c r="C5" s="146">
        <v>0.11874999999999999</v>
      </c>
      <c r="D5" s="145">
        <v>80</v>
      </c>
      <c r="E5" s="145" t="s">
        <v>20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2"/>
      <c r="W5" s="88"/>
      <c r="X5" s="88"/>
      <c r="Y5" s="88"/>
      <c r="Z5" s="88"/>
      <c r="AA5" s="88"/>
    </row>
    <row r="6" spans="1:58" ht="15.75" hidden="1" customHeight="1" x14ac:dyDescent="0.2">
      <c r="A6" s="147"/>
      <c r="B6" s="147"/>
      <c r="C6" s="148"/>
      <c r="D6" s="147"/>
      <c r="E6" s="147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2"/>
      <c r="W6" s="88"/>
      <c r="X6" s="88"/>
      <c r="Y6" s="88"/>
      <c r="Z6" s="88"/>
      <c r="AA6" s="88"/>
    </row>
    <row r="7" spans="1:58" ht="15.75" hidden="1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149" t="s">
        <v>26</v>
      </c>
      <c r="T7" s="88"/>
      <c r="U7" s="88"/>
      <c r="V7" s="2"/>
      <c r="W7" s="88"/>
      <c r="X7" s="88"/>
      <c r="Y7" s="88"/>
      <c r="Z7" s="88"/>
      <c r="AA7" s="88"/>
    </row>
    <row r="8" spans="1:58" s="85" customFormat="1" ht="56.2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2" t="s">
        <v>27</v>
      </c>
      <c r="S8" s="95" t="s">
        <v>28</v>
      </c>
      <c r="T8" s="88"/>
      <c r="U8" s="88"/>
      <c r="V8" s="2"/>
      <c r="W8" s="88"/>
      <c r="X8" s="88"/>
      <c r="Y8" s="88"/>
      <c r="Z8" s="88"/>
      <c r="AA8" s="88"/>
      <c r="AB8" s="89"/>
      <c r="AC8" s="89"/>
      <c r="AD8" s="89"/>
      <c r="AE8" s="89"/>
      <c r="AF8" s="89"/>
      <c r="AG8" s="89" t="s">
        <v>407</v>
      </c>
      <c r="AN8" s="107"/>
      <c r="AO8"/>
      <c r="AP8"/>
      <c r="AQ8"/>
      <c r="AR8"/>
      <c r="AS8"/>
      <c r="AT8"/>
      <c r="AU8"/>
      <c r="AV8"/>
      <c r="AW8"/>
      <c r="AX8"/>
      <c r="AY8"/>
      <c r="AZ8"/>
      <c r="BA8"/>
    </row>
    <row r="9" spans="1:58" ht="15.75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96" t="s">
        <v>29</v>
      </c>
      <c r="T9" s="88"/>
      <c r="U9" s="88"/>
      <c r="V9" s="2"/>
      <c r="W9" s="88"/>
      <c r="X9" s="88"/>
      <c r="Y9" s="88"/>
      <c r="Z9" s="88" t="s">
        <v>203</v>
      </c>
      <c r="AA9" s="88"/>
      <c r="AB9" s="150"/>
      <c r="AC9" s="150"/>
      <c r="AD9" s="150"/>
      <c r="AE9" s="150"/>
      <c r="AF9" s="150"/>
      <c r="AG9" s="88"/>
    </row>
    <row r="10" spans="1:58" s="31" customFormat="1" ht="133" customHeight="1" x14ac:dyDescent="0.2">
      <c r="A10" s="3" t="s">
        <v>12</v>
      </c>
      <c r="B10" s="3" t="s">
        <v>30</v>
      </c>
      <c r="C10" s="3" t="s">
        <v>31</v>
      </c>
      <c r="D10" s="3" t="s">
        <v>32</v>
      </c>
      <c r="E10" s="3" t="s">
        <v>33</v>
      </c>
      <c r="F10" s="3" t="s">
        <v>34</v>
      </c>
      <c r="G10" s="3" t="s">
        <v>35</v>
      </c>
      <c r="H10" s="3" t="s">
        <v>36</v>
      </c>
      <c r="I10" s="3" t="s">
        <v>37</v>
      </c>
      <c r="J10" s="3" t="s">
        <v>211</v>
      </c>
      <c r="K10" s="3" t="s">
        <v>212</v>
      </c>
      <c r="L10" s="3" t="s">
        <v>38</v>
      </c>
      <c r="M10" s="3" t="s">
        <v>39</v>
      </c>
      <c r="N10" s="8" t="s">
        <v>40</v>
      </c>
      <c r="O10" s="8" t="s">
        <v>42</v>
      </c>
      <c r="P10" s="8" t="s">
        <v>41</v>
      </c>
      <c r="Q10" s="8" t="s">
        <v>42</v>
      </c>
      <c r="R10" s="17" t="s">
        <v>44</v>
      </c>
      <c r="S10" s="151" t="s">
        <v>45</v>
      </c>
      <c r="T10" s="19" t="s">
        <v>46</v>
      </c>
      <c r="U10" s="20" t="s">
        <v>47</v>
      </c>
      <c r="V10" s="21" t="s">
        <v>42</v>
      </c>
      <c r="W10" s="22" t="s">
        <v>48</v>
      </c>
      <c r="X10" s="23" t="s">
        <v>42</v>
      </c>
      <c r="Y10" s="23" t="s">
        <v>50</v>
      </c>
      <c r="Z10" s="152" t="s">
        <v>51</v>
      </c>
      <c r="AA10" s="97" t="s">
        <v>52</v>
      </c>
      <c r="AB10" s="97" t="s">
        <v>53</v>
      </c>
      <c r="AC10" s="26" t="s">
        <v>54</v>
      </c>
      <c r="AD10" s="27" t="s">
        <v>55</v>
      </c>
      <c r="AE10" s="153" t="s">
        <v>56</v>
      </c>
      <c r="AF10" s="239" t="s">
        <v>57</v>
      </c>
      <c r="AG10" s="243" t="s">
        <v>213</v>
      </c>
      <c r="AH10" s="255" t="s">
        <v>59</v>
      </c>
      <c r="AI10" s="255" t="s">
        <v>60</v>
      </c>
      <c r="AJ10" s="26" t="s">
        <v>408</v>
      </c>
      <c r="AK10" s="30" t="s">
        <v>409</v>
      </c>
      <c r="AL10" s="30" t="s">
        <v>410</v>
      </c>
      <c r="AM10" s="30" t="s">
        <v>411</v>
      </c>
      <c r="AN10" s="30" t="s">
        <v>42</v>
      </c>
      <c r="AO10" s="251" t="s">
        <v>216</v>
      </c>
      <c r="AP10" s="32" t="s">
        <v>65</v>
      </c>
      <c r="AQ10" s="32" t="s">
        <v>66</v>
      </c>
      <c r="AR10" s="32" t="s">
        <v>67</v>
      </c>
      <c r="AS10" s="32" t="s">
        <v>44</v>
      </c>
      <c r="AT10" s="33" t="s">
        <v>705</v>
      </c>
      <c r="AU10" s="32" t="s">
        <v>70</v>
      </c>
      <c r="AV10" s="33" t="s">
        <v>68</v>
      </c>
      <c r="AW10" s="250" t="s">
        <v>706</v>
      </c>
      <c r="AX10" s="34" t="s">
        <v>72</v>
      </c>
      <c r="AY10" s="249" t="s">
        <v>825</v>
      </c>
      <c r="AZ10"/>
      <c r="BA10"/>
      <c r="BB10"/>
      <c r="BC10"/>
      <c r="BD10"/>
      <c r="BE10"/>
    </row>
    <row r="11" spans="1:58" ht="15.75" customHeight="1" x14ac:dyDescent="0.2">
      <c r="A11" s="108" t="s">
        <v>405</v>
      </c>
      <c r="B11" s="108" t="s">
        <v>73</v>
      </c>
      <c r="C11" s="108" t="s">
        <v>74</v>
      </c>
      <c r="D11" s="108" t="s">
        <v>20</v>
      </c>
      <c r="E11" s="108" t="s">
        <v>20</v>
      </c>
      <c r="F11" s="109">
        <v>0.45</v>
      </c>
      <c r="G11" s="37" t="s">
        <v>413</v>
      </c>
      <c r="H11" s="35">
        <v>26.661000000000001</v>
      </c>
      <c r="I11" s="35">
        <v>30.619</v>
      </c>
      <c r="J11" s="35"/>
      <c r="K11" s="35"/>
      <c r="L11" s="35"/>
      <c r="M11" s="35"/>
      <c r="N11" s="111" t="s">
        <v>20</v>
      </c>
      <c r="O11" s="111" t="s">
        <v>20</v>
      </c>
      <c r="P11" s="111" t="s">
        <v>229</v>
      </c>
      <c r="Q11" s="111" t="s">
        <v>229</v>
      </c>
      <c r="R11" s="112" t="s">
        <v>414</v>
      </c>
      <c r="S11" s="87">
        <f t="shared" ref="S11:S27" si="0">L11</f>
        <v>0</v>
      </c>
      <c r="T11" s="154" t="str">
        <f>N11</f>
        <v>-</v>
      </c>
      <c r="U11" s="155">
        <v>6</v>
      </c>
      <c r="V11" s="156" t="s">
        <v>227</v>
      </c>
      <c r="W11" s="157" t="s">
        <v>20</v>
      </c>
      <c r="X11" s="157" t="s">
        <v>20</v>
      </c>
      <c r="Y11" s="88" t="s">
        <v>20</v>
      </c>
      <c r="Z11" s="88" t="s">
        <v>20</v>
      </c>
      <c r="AA11" s="88" t="s">
        <v>20</v>
      </c>
      <c r="AB11" s="88" t="s">
        <v>20</v>
      </c>
      <c r="AC11" s="88" t="s">
        <v>20</v>
      </c>
      <c r="AD11" s="158" t="s">
        <v>20</v>
      </c>
      <c r="AE11" s="158" t="s">
        <v>20</v>
      </c>
      <c r="AF11" s="241" t="s">
        <v>20</v>
      </c>
      <c r="AG11" s="241" t="s">
        <v>20</v>
      </c>
      <c r="AH11" s="158" t="s">
        <v>20</v>
      </c>
      <c r="AI11" s="158" t="s">
        <v>20</v>
      </c>
      <c r="AJ11" s="159" t="str">
        <f>T11</f>
        <v>-</v>
      </c>
      <c r="AK11" s="158" t="s">
        <v>20</v>
      </c>
      <c r="AL11" s="158" t="s">
        <v>20</v>
      </c>
      <c r="AM11" s="158" t="s">
        <v>20</v>
      </c>
      <c r="AN11" s="158"/>
      <c r="AO11" t="s">
        <v>402</v>
      </c>
      <c r="AP11" s="158" t="s">
        <v>20</v>
      </c>
      <c r="AQ11" s="158" t="s">
        <v>20</v>
      </c>
      <c r="AR11" s="158" t="s">
        <v>20</v>
      </c>
      <c r="AS11" s="158" t="s">
        <v>20</v>
      </c>
      <c r="AT11" s="158" t="s">
        <v>20</v>
      </c>
      <c r="AU11" s="158" t="s">
        <v>20</v>
      </c>
      <c r="AV11" s="158" t="s">
        <v>20</v>
      </c>
      <c r="AW11" s="158" t="s">
        <v>20</v>
      </c>
      <c r="AX11" s="158" t="s">
        <v>20</v>
      </c>
      <c r="AY11">
        <v>1</v>
      </c>
      <c r="AZ11"/>
      <c r="BA11"/>
      <c r="BB11"/>
      <c r="BC11"/>
      <c r="BD11"/>
      <c r="BE11"/>
      <c r="BF11"/>
    </row>
    <row r="12" spans="1:58" ht="15.75" customHeight="1" x14ac:dyDescent="0.2">
      <c r="A12" s="108" t="s">
        <v>406</v>
      </c>
      <c r="B12" s="108" t="s">
        <v>77</v>
      </c>
      <c r="C12" s="108" t="s">
        <v>74</v>
      </c>
      <c r="D12" s="108" t="s">
        <v>20</v>
      </c>
      <c r="E12" s="108" t="s">
        <v>20</v>
      </c>
      <c r="F12" s="109">
        <v>0.45</v>
      </c>
      <c r="G12" s="37" t="s">
        <v>415</v>
      </c>
      <c r="H12" s="35">
        <v>26.899000000000001</v>
      </c>
      <c r="I12" s="35">
        <v>30.991</v>
      </c>
      <c r="J12" s="37"/>
      <c r="K12" s="37"/>
      <c r="L12" s="37"/>
      <c r="M12" s="35" t="s">
        <v>20</v>
      </c>
      <c r="N12" s="111" t="s">
        <v>229</v>
      </c>
      <c r="O12" s="111" t="s">
        <v>229</v>
      </c>
      <c r="P12" s="111" t="s">
        <v>20</v>
      </c>
      <c r="Q12" s="111" t="s">
        <v>20</v>
      </c>
      <c r="R12" s="112" t="s">
        <v>416</v>
      </c>
      <c r="S12" s="160">
        <f t="shared" si="0"/>
        <v>0</v>
      </c>
      <c r="T12" s="108" t="s">
        <v>20</v>
      </c>
      <c r="U12" s="161">
        <v>14</v>
      </c>
      <c r="V12" s="35" t="s">
        <v>227</v>
      </c>
      <c r="W12" s="108" t="str">
        <f t="shared" ref="W12:W27" si="1">P12</f>
        <v>-</v>
      </c>
      <c r="X12" s="108" t="str">
        <f t="shared" ref="X12:X27" si="2">Q12</f>
        <v>-</v>
      </c>
      <c r="Y12" s="88" t="s">
        <v>20</v>
      </c>
      <c r="Z12" s="88" t="s">
        <v>20</v>
      </c>
      <c r="AA12" s="88" t="s">
        <v>20</v>
      </c>
      <c r="AB12" s="88" t="s">
        <v>20</v>
      </c>
      <c r="AC12" s="88" t="s">
        <v>20</v>
      </c>
      <c r="AD12" s="158" t="s">
        <v>20</v>
      </c>
      <c r="AE12" s="158" t="s">
        <v>20</v>
      </c>
      <c r="AF12" s="241" t="s">
        <v>20</v>
      </c>
      <c r="AG12" s="241" t="s">
        <v>20</v>
      </c>
      <c r="AH12" s="158" t="s">
        <v>20</v>
      </c>
      <c r="AI12" s="158" t="s">
        <v>20</v>
      </c>
      <c r="AJ12" s="159" t="str">
        <f>T12</f>
        <v>-</v>
      </c>
      <c r="AK12" s="159">
        <f t="shared" ref="AK12:AM12" si="3">U12</f>
        <v>14</v>
      </c>
      <c r="AL12" s="159" t="str">
        <f t="shared" si="3"/>
        <v>I could not find this</v>
      </c>
      <c r="AM12" s="159" t="str">
        <f t="shared" si="3"/>
        <v>-</v>
      </c>
      <c r="AN12" s="159"/>
      <c r="AO12" t="s">
        <v>402</v>
      </c>
      <c r="AP12" s="159" t="str">
        <f>Y12</f>
        <v>-</v>
      </c>
      <c r="AQ12" s="159" t="str">
        <f>Z12</f>
        <v>-</v>
      </c>
      <c r="AR12" s="159" t="str">
        <f t="shared" ref="AR12" si="4">AA12</f>
        <v>-</v>
      </c>
      <c r="AS12" s="159" t="str">
        <f t="shared" ref="AS12" si="5">AB12</f>
        <v>-</v>
      </c>
      <c r="AT12" s="159" t="str">
        <f t="shared" ref="AT12" si="6">AC12</f>
        <v>-</v>
      </c>
      <c r="AU12" s="159" t="str">
        <f t="shared" ref="AU12" si="7">AD12</f>
        <v>-</v>
      </c>
      <c r="AV12" s="159" t="str">
        <f>AE12</f>
        <v>-</v>
      </c>
      <c r="AW12" s="158" t="s">
        <v>20</v>
      </c>
      <c r="AX12" s="158" t="s">
        <v>20</v>
      </c>
      <c r="AY12">
        <v>2</v>
      </c>
      <c r="AZ12"/>
      <c r="BA12"/>
      <c r="BB12"/>
      <c r="BC12"/>
      <c r="BD12"/>
      <c r="BE12"/>
      <c r="BF12"/>
    </row>
    <row r="13" spans="1:58" ht="15.75" customHeight="1" x14ac:dyDescent="0.2">
      <c r="A13" s="86" t="s">
        <v>406</v>
      </c>
      <c r="B13" s="86" t="s">
        <v>77</v>
      </c>
      <c r="C13" s="86">
        <v>500</v>
      </c>
      <c r="D13" s="86">
        <v>78.25</v>
      </c>
      <c r="E13" s="86">
        <v>0.25</v>
      </c>
      <c r="F13" s="105">
        <v>0.2</v>
      </c>
      <c r="G13" s="48" t="s">
        <v>417</v>
      </c>
      <c r="H13" s="3">
        <v>26.257999999999999</v>
      </c>
      <c r="I13" s="3">
        <v>31.353000000000002</v>
      </c>
      <c r="J13" s="3">
        <v>634</v>
      </c>
      <c r="K13" s="48" t="s">
        <v>418</v>
      </c>
      <c r="L13" s="48" t="s">
        <v>419</v>
      </c>
      <c r="M13" s="3" t="s">
        <v>82</v>
      </c>
      <c r="N13" s="87" t="s">
        <v>132</v>
      </c>
      <c r="O13" s="87" t="s">
        <v>20</v>
      </c>
      <c r="P13" s="87" t="s">
        <v>20</v>
      </c>
      <c r="Q13" s="87" t="s">
        <v>20</v>
      </c>
      <c r="R13" s="106" t="s">
        <v>420</v>
      </c>
      <c r="S13" s="162" t="str">
        <f t="shared" si="0"/>
        <v>2.61</v>
      </c>
      <c r="T13" s="86" t="str">
        <f t="shared" ref="T13:T19" si="8">N13</f>
        <v>A7</v>
      </c>
      <c r="U13" s="163">
        <v>9</v>
      </c>
      <c r="V13" s="3" t="str">
        <f>O13</f>
        <v>-</v>
      </c>
      <c r="W13" s="86" t="str">
        <f t="shared" si="1"/>
        <v>-</v>
      </c>
      <c r="X13" s="86" t="str">
        <f t="shared" si="2"/>
        <v>-</v>
      </c>
      <c r="Y13" s="88"/>
      <c r="Z13" s="88" t="str">
        <f>IF(Y13&gt;0,Y13,S13)</f>
        <v>2.61</v>
      </c>
      <c r="AA13" s="88">
        <v>2</v>
      </c>
      <c r="AB13" s="144">
        <v>10</v>
      </c>
      <c r="AC13" s="159">
        <f>(AA13*AB13)/Z13</f>
        <v>7.6628352490421463</v>
      </c>
      <c r="AD13" s="164">
        <f>IF(AC13&gt;AB13,AB13,AC13)</f>
        <v>7.6628352490421463</v>
      </c>
      <c r="AE13" s="165">
        <f>AB13-AD13</f>
        <v>2.3371647509578537</v>
      </c>
      <c r="AF13" s="242">
        <f>(Z13*AD13)/AB13</f>
        <v>2</v>
      </c>
      <c r="AG13" s="244">
        <f>(AF13*AB13)/2</f>
        <v>10</v>
      </c>
      <c r="AH13" s="159">
        <f>AB13+AG13</f>
        <v>20</v>
      </c>
      <c r="AI13" s="159">
        <f>(AF13*AB13)/AH13</f>
        <v>1</v>
      </c>
      <c r="AJ13" s="159" t="str">
        <f>T13</f>
        <v>A7</v>
      </c>
      <c r="AK13" s="144" t="s">
        <v>421</v>
      </c>
      <c r="AL13" s="89" t="str">
        <f t="shared" ref="AL13:AL27" si="9">P13</f>
        <v>-</v>
      </c>
      <c r="AM13" s="85"/>
      <c r="AN13" s="107"/>
      <c r="AO13" t="s">
        <v>402</v>
      </c>
      <c r="AP13" s="144">
        <v>1</v>
      </c>
      <c r="AQ13" s="144" t="s">
        <v>132</v>
      </c>
      <c r="AR13" s="166" t="s">
        <v>422</v>
      </c>
      <c r="AS13" t="s">
        <v>424</v>
      </c>
      <c r="AT13" s="248">
        <f>AH13</f>
        <v>20</v>
      </c>
      <c r="AU13" s="248">
        <f>AI13</f>
        <v>1</v>
      </c>
      <c r="AV13" t="s">
        <v>767</v>
      </c>
      <c r="AW13" t="s">
        <v>763</v>
      </c>
      <c r="AX13" t="s">
        <v>781</v>
      </c>
      <c r="AY13">
        <v>3</v>
      </c>
      <c r="AZ13"/>
      <c r="BA13"/>
      <c r="BB13"/>
      <c r="BC13"/>
      <c r="BD13"/>
      <c r="BE13"/>
      <c r="BF13"/>
    </row>
    <row r="14" spans="1:58" ht="15.75" customHeight="1" x14ac:dyDescent="0.2">
      <c r="A14" s="86" t="s">
        <v>406</v>
      </c>
      <c r="B14" s="86" t="s">
        <v>77</v>
      </c>
      <c r="C14" s="86">
        <v>53</v>
      </c>
      <c r="D14" s="86">
        <v>78.25</v>
      </c>
      <c r="E14" s="105">
        <v>0.2</v>
      </c>
      <c r="F14" s="105">
        <v>0.2</v>
      </c>
      <c r="G14" s="48" t="s">
        <v>425</v>
      </c>
      <c r="H14" s="3">
        <v>26.58</v>
      </c>
      <c r="I14" s="3">
        <v>31.753</v>
      </c>
      <c r="J14" s="48" t="s">
        <v>426</v>
      </c>
      <c r="K14" s="48" t="s">
        <v>427</v>
      </c>
      <c r="L14" s="48" t="s">
        <v>428</v>
      </c>
      <c r="M14" s="3"/>
      <c r="N14" s="87" t="s">
        <v>101</v>
      </c>
      <c r="O14" s="87" t="s">
        <v>20</v>
      </c>
      <c r="P14" s="87" t="s">
        <v>20</v>
      </c>
      <c r="Q14" s="87" t="s">
        <v>20</v>
      </c>
      <c r="R14" s="106" t="s">
        <v>429</v>
      </c>
      <c r="S14" s="162" t="str">
        <f t="shared" si="0"/>
        <v>1.80</v>
      </c>
      <c r="T14" s="86" t="str">
        <f t="shared" si="8"/>
        <v>B4</v>
      </c>
      <c r="U14" s="163">
        <v>11</v>
      </c>
      <c r="V14" s="3" t="str">
        <f>O14</f>
        <v>-</v>
      </c>
      <c r="W14" s="86" t="str">
        <f t="shared" si="1"/>
        <v>-</v>
      </c>
      <c r="X14" s="86" t="str">
        <f t="shared" si="2"/>
        <v>-</v>
      </c>
      <c r="Y14" s="88">
        <v>1.53</v>
      </c>
      <c r="Z14" s="88">
        <f>IF(Y14&gt;0,Y14,S14)</f>
        <v>1.53</v>
      </c>
      <c r="AA14" s="88">
        <v>2</v>
      </c>
      <c r="AB14" s="144">
        <v>10</v>
      </c>
      <c r="AC14" s="159">
        <f>(AA14*AB14)/Z14</f>
        <v>13.071895424836601</v>
      </c>
      <c r="AD14" s="165">
        <f>IF(AC14&gt;AB14,AB14,AC14)</f>
        <v>10</v>
      </c>
      <c r="AE14" s="165">
        <f>AB14-AD14</f>
        <v>0</v>
      </c>
      <c r="AF14" s="242">
        <f t="shared" ref="AF14:AF27" si="10">(Z14*AD14)/AB14</f>
        <v>1.53</v>
      </c>
      <c r="AG14" s="244">
        <f t="shared" ref="AG14:AG27" si="11">(AF14*AB14)/2</f>
        <v>7.65</v>
      </c>
      <c r="AH14" s="159">
        <f>AB14+AG14</f>
        <v>17.649999999999999</v>
      </c>
      <c r="AI14" s="159">
        <f>(AF14*AB14)/AH14</f>
        <v>0.86685552407932021</v>
      </c>
      <c r="AJ14" s="159" t="str">
        <f>T14</f>
        <v>B4</v>
      </c>
      <c r="AK14" s="150" t="s">
        <v>430</v>
      </c>
      <c r="AL14" s="89" t="str">
        <f t="shared" si="9"/>
        <v>-</v>
      </c>
      <c r="AM14" s="104" t="s">
        <v>20</v>
      </c>
      <c r="AN14" s="104"/>
      <c r="AO14" t="s">
        <v>402</v>
      </c>
      <c r="AP14" s="144">
        <v>1</v>
      </c>
      <c r="AQ14" s="144" t="s">
        <v>101</v>
      </c>
      <c r="AR14" s="166" t="s">
        <v>431</v>
      </c>
      <c r="AS14" t="s">
        <v>433</v>
      </c>
      <c r="AT14" s="248">
        <f>AH14</f>
        <v>17.649999999999999</v>
      </c>
      <c r="AU14" s="248">
        <f>AI14</f>
        <v>0.86685552407932021</v>
      </c>
      <c r="AV14" t="s">
        <v>768</v>
      </c>
      <c r="AW14" t="s">
        <v>764</v>
      </c>
      <c r="AX14" t="s">
        <v>782</v>
      </c>
      <c r="AY14">
        <v>4</v>
      </c>
      <c r="AZ14"/>
      <c r="BA14"/>
      <c r="BB14"/>
      <c r="BC14"/>
      <c r="BD14"/>
      <c r="BE14"/>
      <c r="BF14"/>
    </row>
    <row r="15" spans="1:58" ht="15.75" customHeight="1" x14ac:dyDescent="0.2">
      <c r="A15" s="99" t="s">
        <v>88</v>
      </c>
      <c r="B15" s="99"/>
      <c r="C15" s="99" t="s">
        <v>89</v>
      </c>
      <c r="D15" s="99"/>
      <c r="E15" s="99"/>
      <c r="F15" s="99"/>
      <c r="G15" s="99"/>
      <c r="H15" s="99"/>
      <c r="I15" s="99"/>
      <c r="J15" s="99">
        <v>300</v>
      </c>
      <c r="K15" s="99">
        <v>8.1000000000000003E-2</v>
      </c>
      <c r="L15" s="99">
        <v>8.8999999999999996E-2</v>
      </c>
      <c r="M15" s="99"/>
      <c r="N15" s="94" t="s">
        <v>435</v>
      </c>
      <c r="O15" s="94" t="s">
        <v>20</v>
      </c>
      <c r="P15" s="94" t="s">
        <v>20</v>
      </c>
      <c r="Q15" s="94" t="s">
        <v>20</v>
      </c>
      <c r="R15" s="102" t="s">
        <v>436</v>
      </c>
      <c r="S15" s="169">
        <f t="shared" si="0"/>
        <v>8.8999999999999996E-2</v>
      </c>
      <c r="T15" s="99" t="str">
        <f t="shared" si="8"/>
        <v>B5/C4?</v>
      </c>
      <c r="U15" s="170">
        <v>17</v>
      </c>
      <c r="V15" s="171" t="s">
        <v>437</v>
      </c>
      <c r="W15" s="99" t="str">
        <f t="shared" si="1"/>
        <v>-</v>
      </c>
      <c r="X15" s="99" t="str">
        <f t="shared" si="2"/>
        <v>-</v>
      </c>
      <c r="Y15" s="88" t="s">
        <v>20</v>
      </c>
      <c r="Z15" s="88" t="s">
        <v>20</v>
      </c>
      <c r="AA15" s="88" t="s">
        <v>20</v>
      </c>
      <c r="AB15" s="88" t="s">
        <v>20</v>
      </c>
      <c r="AC15" s="88" t="s">
        <v>20</v>
      </c>
      <c r="AD15" s="158" t="s">
        <v>20</v>
      </c>
      <c r="AE15" s="158" t="s">
        <v>20</v>
      </c>
      <c r="AF15" s="241" t="s">
        <v>20</v>
      </c>
      <c r="AG15" s="241" t="s">
        <v>20</v>
      </c>
      <c r="AH15" s="158" t="s">
        <v>20</v>
      </c>
      <c r="AI15" s="158" t="s">
        <v>20</v>
      </c>
      <c r="AJ15" s="158" t="s">
        <v>20</v>
      </c>
      <c r="AK15" s="158" t="s">
        <v>20</v>
      </c>
      <c r="AL15" s="158" t="s">
        <v>20</v>
      </c>
      <c r="AM15" s="158" t="s">
        <v>20</v>
      </c>
      <c r="AN15" s="158"/>
      <c r="AO15" t="s">
        <v>402</v>
      </c>
      <c r="AP15" s="158" t="s">
        <v>20</v>
      </c>
      <c r="AQ15" s="158" t="s">
        <v>20</v>
      </c>
      <c r="AR15" s="158" t="s">
        <v>20</v>
      </c>
      <c r="AS15" s="158" t="s">
        <v>20</v>
      </c>
      <c r="AT15" s="158" t="s">
        <v>20</v>
      </c>
      <c r="AU15" s="158" t="s">
        <v>20</v>
      </c>
      <c r="AV15" s="158" t="s">
        <v>20</v>
      </c>
      <c r="AW15" s="158" t="s">
        <v>20</v>
      </c>
      <c r="AX15" s="158" t="s">
        <v>20</v>
      </c>
      <c r="AY15">
        <v>5</v>
      </c>
      <c r="AZ15"/>
      <c r="BA15"/>
      <c r="BB15"/>
      <c r="BC15"/>
      <c r="BD15"/>
      <c r="BE15"/>
      <c r="BF15"/>
    </row>
    <row r="16" spans="1:58" ht="15.75" customHeight="1" x14ac:dyDescent="0.2">
      <c r="A16" s="86" t="s">
        <v>406</v>
      </c>
      <c r="B16" s="86" t="s">
        <v>77</v>
      </c>
      <c r="C16" s="86">
        <v>20</v>
      </c>
      <c r="D16" s="86">
        <v>78.25</v>
      </c>
      <c r="E16" s="105">
        <v>0.2</v>
      </c>
      <c r="F16" s="105">
        <v>0.2</v>
      </c>
      <c r="G16" s="48" t="s">
        <v>438</v>
      </c>
      <c r="H16" s="3">
        <v>26.728000000000002</v>
      </c>
      <c r="I16" s="3">
        <v>29.943000000000001</v>
      </c>
      <c r="J16" s="48" t="s">
        <v>439</v>
      </c>
      <c r="K16" s="48" t="s">
        <v>440</v>
      </c>
      <c r="L16" s="48" t="s">
        <v>441</v>
      </c>
      <c r="M16" s="3" t="s">
        <v>20</v>
      </c>
      <c r="N16" s="87" t="s">
        <v>102</v>
      </c>
      <c r="O16" s="87" t="s">
        <v>20</v>
      </c>
      <c r="P16" s="87" t="s">
        <v>20</v>
      </c>
      <c r="Q16" s="87" t="s">
        <v>20</v>
      </c>
      <c r="R16" s="106" t="s">
        <v>442</v>
      </c>
      <c r="S16" s="162" t="str">
        <f t="shared" si="0"/>
        <v>2.46</v>
      </c>
      <c r="T16" s="86" t="str">
        <f t="shared" si="8"/>
        <v>B6</v>
      </c>
      <c r="U16" s="163">
        <v>12</v>
      </c>
      <c r="V16" s="3" t="str">
        <f>O16</f>
        <v>-</v>
      </c>
      <c r="W16" s="86" t="str">
        <f t="shared" si="1"/>
        <v>-</v>
      </c>
      <c r="X16" s="86" t="str">
        <f t="shared" si="2"/>
        <v>-</v>
      </c>
      <c r="Y16" s="88"/>
      <c r="Z16" s="88" t="str">
        <f t="shared" ref="Z16:Z27" si="12">IF(Y16&gt;0,Y16,S16)</f>
        <v>2.46</v>
      </c>
      <c r="AA16" s="88">
        <v>2</v>
      </c>
      <c r="AB16" s="144">
        <v>10</v>
      </c>
      <c r="AC16" s="159">
        <f t="shared" ref="AC16:AC27" si="13">(AA16*AB16)/Z16</f>
        <v>8.1300813008130088</v>
      </c>
      <c r="AD16" s="164">
        <f t="shared" ref="AD16:AD27" si="14">IF(AC16&gt;AB16,AB16,AC16)</f>
        <v>8.1300813008130088</v>
      </c>
      <c r="AE16" s="165">
        <f t="shared" ref="AE16:AE27" si="15">AB16-AD16</f>
        <v>1.8699186991869912</v>
      </c>
      <c r="AF16" s="242">
        <f t="shared" si="10"/>
        <v>2</v>
      </c>
      <c r="AG16" s="244">
        <f t="shared" si="11"/>
        <v>10</v>
      </c>
      <c r="AH16" s="159">
        <f t="shared" ref="AH16:AH27" si="16">AB16+AG16</f>
        <v>20</v>
      </c>
      <c r="AI16" s="159">
        <f t="shared" ref="AI16:AI27" si="17">(AF16*AB16)/AH16</f>
        <v>1</v>
      </c>
      <c r="AJ16" s="159" t="str">
        <f t="shared" ref="AJ16:AJ27" si="18">T16</f>
        <v>B6</v>
      </c>
      <c r="AK16" s="144" t="s">
        <v>443</v>
      </c>
      <c r="AL16" s="89" t="str">
        <f t="shared" si="9"/>
        <v>-</v>
      </c>
      <c r="AM16" s="89"/>
      <c r="AN16" s="141"/>
      <c r="AO16" t="s">
        <v>402</v>
      </c>
      <c r="AP16" s="144">
        <v>1</v>
      </c>
      <c r="AQ16" s="144" t="s">
        <v>102</v>
      </c>
      <c r="AR16" s="166" t="s">
        <v>444</v>
      </c>
      <c r="AS16" t="s">
        <v>446</v>
      </c>
      <c r="AT16" s="248">
        <f t="shared" ref="AT16:AT27" si="19">AH16</f>
        <v>20</v>
      </c>
      <c r="AU16" s="248">
        <f t="shared" ref="AU16:AU27" si="20">AI16</f>
        <v>1</v>
      </c>
      <c r="AV16" t="s">
        <v>769</v>
      </c>
      <c r="AW16" t="s">
        <v>763</v>
      </c>
      <c r="AX16" t="s">
        <v>783</v>
      </c>
      <c r="AY16">
        <v>6</v>
      </c>
      <c r="AZ16"/>
      <c r="BA16"/>
      <c r="BB16"/>
      <c r="BC16"/>
      <c r="BD16"/>
      <c r="BE16"/>
      <c r="BF16"/>
    </row>
    <row r="17" spans="1:58" ht="15.75" customHeight="1" x14ac:dyDescent="0.2">
      <c r="A17" s="86" t="s">
        <v>406</v>
      </c>
      <c r="B17" s="86" t="s">
        <v>77</v>
      </c>
      <c r="C17" s="86">
        <v>0.2</v>
      </c>
      <c r="D17" s="86" t="s">
        <v>20</v>
      </c>
      <c r="E17" s="133">
        <v>20</v>
      </c>
      <c r="F17" s="86" t="s">
        <v>20</v>
      </c>
      <c r="G17" s="3" t="s">
        <v>20</v>
      </c>
      <c r="H17" s="3"/>
      <c r="I17" s="3"/>
      <c r="J17" s="3">
        <v>587</v>
      </c>
      <c r="K17" s="3">
        <v>2.52</v>
      </c>
      <c r="L17" s="3">
        <v>24.7</v>
      </c>
      <c r="M17" s="3" t="s">
        <v>20</v>
      </c>
      <c r="N17" s="87" t="s">
        <v>150</v>
      </c>
      <c r="O17" s="87" t="s">
        <v>20</v>
      </c>
      <c r="P17" s="87" t="s">
        <v>20</v>
      </c>
      <c r="Q17" s="87" t="s">
        <v>20</v>
      </c>
      <c r="R17" s="106" t="s">
        <v>447</v>
      </c>
      <c r="S17" s="87">
        <f t="shared" si="0"/>
        <v>24.7</v>
      </c>
      <c r="T17" s="172" t="str">
        <f t="shared" si="8"/>
        <v>B7</v>
      </c>
      <c r="U17" s="163">
        <v>16</v>
      </c>
      <c r="V17" s="173" t="s">
        <v>20</v>
      </c>
      <c r="W17" s="86" t="str">
        <f t="shared" si="1"/>
        <v>-</v>
      </c>
      <c r="X17" s="86" t="str">
        <f t="shared" si="2"/>
        <v>-</v>
      </c>
      <c r="Z17" s="88">
        <f t="shared" si="12"/>
        <v>24.7</v>
      </c>
      <c r="AA17" s="88">
        <v>2</v>
      </c>
      <c r="AB17" s="144">
        <v>10</v>
      </c>
      <c r="AC17" s="159">
        <f t="shared" si="13"/>
        <v>0.80971659919028338</v>
      </c>
      <c r="AD17" s="164">
        <f t="shared" si="14"/>
        <v>0.80971659919028338</v>
      </c>
      <c r="AE17" s="165">
        <f t="shared" si="15"/>
        <v>9.190283400809717</v>
      </c>
      <c r="AF17" s="242">
        <f t="shared" si="10"/>
        <v>2</v>
      </c>
      <c r="AG17" s="244">
        <f t="shared" si="11"/>
        <v>10</v>
      </c>
      <c r="AH17" s="159">
        <f t="shared" si="16"/>
        <v>20</v>
      </c>
      <c r="AI17" s="159">
        <f t="shared" si="17"/>
        <v>1</v>
      </c>
      <c r="AJ17" s="159" t="str">
        <f t="shared" si="18"/>
        <v>B7</v>
      </c>
      <c r="AK17" s="150" t="s">
        <v>448</v>
      </c>
      <c r="AL17" s="89" t="str">
        <f t="shared" si="9"/>
        <v>-</v>
      </c>
      <c r="AM17" s="85" t="s">
        <v>20</v>
      </c>
      <c r="AN17" s="107"/>
      <c r="AO17" t="s">
        <v>402</v>
      </c>
      <c r="AP17" s="144">
        <v>1</v>
      </c>
      <c r="AQ17" s="144" t="s">
        <v>150</v>
      </c>
      <c r="AR17" s="166" t="s">
        <v>449</v>
      </c>
      <c r="AS17" t="s">
        <v>451</v>
      </c>
      <c r="AT17" s="248">
        <f t="shared" si="19"/>
        <v>20</v>
      </c>
      <c r="AU17" s="248">
        <f t="shared" si="20"/>
        <v>1</v>
      </c>
      <c r="AV17" t="s">
        <v>770</v>
      </c>
      <c r="AW17" t="s">
        <v>763</v>
      </c>
      <c r="AX17" t="s">
        <v>784</v>
      </c>
      <c r="AY17">
        <v>7</v>
      </c>
      <c r="AZ17"/>
      <c r="BA17"/>
      <c r="BB17"/>
      <c r="BC17"/>
      <c r="BD17"/>
      <c r="BE17"/>
      <c r="BF17"/>
    </row>
    <row r="18" spans="1:58" ht="15.75" customHeight="1" x14ac:dyDescent="0.2">
      <c r="A18" s="86" t="s">
        <v>406</v>
      </c>
      <c r="B18" s="86" t="s">
        <v>77</v>
      </c>
      <c r="C18" s="86">
        <v>5</v>
      </c>
      <c r="D18" s="86">
        <v>78.25</v>
      </c>
      <c r="E18" s="105">
        <v>0.2</v>
      </c>
      <c r="F18" s="105">
        <v>0.2</v>
      </c>
      <c r="G18" s="48" t="s">
        <v>452</v>
      </c>
      <c r="H18" s="3">
        <v>26.548999999999999</v>
      </c>
      <c r="I18" s="3">
        <v>29.745000000000001</v>
      </c>
      <c r="J18" s="3">
        <v>546</v>
      </c>
      <c r="K18" s="48" t="s">
        <v>453</v>
      </c>
      <c r="L18" s="48" t="s">
        <v>271</v>
      </c>
      <c r="M18" s="3" t="s">
        <v>82</v>
      </c>
      <c r="N18" s="87" t="s">
        <v>454</v>
      </c>
      <c r="O18" s="87" t="s">
        <v>20</v>
      </c>
      <c r="P18" s="87" t="s">
        <v>20</v>
      </c>
      <c r="Q18" s="87" t="s">
        <v>20</v>
      </c>
      <c r="R18" s="106" t="s">
        <v>455</v>
      </c>
      <c r="S18" s="160" t="str">
        <f t="shared" si="0"/>
        <v>1.75</v>
      </c>
      <c r="T18" s="86" t="str">
        <f t="shared" si="8"/>
        <v>B9</v>
      </c>
      <c r="U18" s="163">
        <v>13</v>
      </c>
      <c r="V18" s="3" t="str">
        <f>O18</f>
        <v>-</v>
      </c>
      <c r="W18" s="86" t="str">
        <f t="shared" si="1"/>
        <v>-</v>
      </c>
      <c r="X18" s="86" t="str">
        <f t="shared" si="2"/>
        <v>-</v>
      </c>
      <c r="Y18" s="174">
        <v>2.54</v>
      </c>
      <c r="Z18" s="88">
        <f t="shared" si="12"/>
        <v>2.54</v>
      </c>
      <c r="AA18" s="88">
        <v>2</v>
      </c>
      <c r="AB18" s="144">
        <v>10</v>
      </c>
      <c r="AC18" s="159">
        <f t="shared" si="13"/>
        <v>7.8740157480314963</v>
      </c>
      <c r="AD18" s="164">
        <f t="shared" si="14"/>
        <v>7.8740157480314963</v>
      </c>
      <c r="AE18" s="165">
        <f t="shared" si="15"/>
        <v>2.1259842519685037</v>
      </c>
      <c r="AF18" s="242">
        <f t="shared" si="10"/>
        <v>2</v>
      </c>
      <c r="AG18" s="244">
        <f t="shared" si="11"/>
        <v>10</v>
      </c>
      <c r="AH18" s="159">
        <f t="shared" si="16"/>
        <v>20</v>
      </c>
      <c r="AI18" s="159">
        <f t="shared" si="17"/>
        <v>1</v>
      </c>
      <c r="AJ18" s="159" t="str">
        <f t="shared" si="18"/>
        <v>B9</v>
      </c>
      <c r="AK18" s="150" t="s">
        <v>456</v>
      </c>
      <c r="AL18" s="89" t="str">
        <f t="shared" si="9"/>
        <v>-</v>
      </c>
      <c r="AM18" s="104" t="s">
        <v>20</v>
      </c>
      <c r="AN18" s="104"/>
      <c r="AO18" t="s">
        <v>402</v>
      </c>
      <c r="AP18" s="144">
        <v>1</v>
      </c>
      <c r="AQ18" s="144" t="s">
        <v>454</v>
      </c>
      <c r="AR18" s="166" t="s">
        <v>457</v>
      </c>
      <c r="AS18" t="s">
        <v>459</v>
      </c>
      <c r="AT18" s="248">
        <f t="shared" si="19"/>
        <v>20</v>
      </c>
      <c r="AU18" s="248">
        <f t="shared" si="20"/>
        <v>1</v>
      </c>
      <c r="AV18" t="s">
        <v>771</v>
      </c>
      <c r="AW18" t="s">
        <v>763</v>
      </c>
      <c r="AX18" t="s">
        <v>785</v>
      </c>
      <c r="AY18">
        <v>8</v>
      </c>
      <c r="AZ18"/>
      <c r="BA18"/>
      <c r="BB18"/>
      <c r="BC18"/>
      <c r="BD18"/>
      <c r="BE18"/>
      <c r="BF18"/>
    </row>
    <row r="19" spans="1:58" ht="15.75" customHeight="1" x14ac:dyDescent="0.2">
      <c r="A19" s="86" t="s">
        <v>406</v>
      </c>
      <c r="B19" s="86" t="s">
        <v>77</v>
      </c>
      <c r="C19" s="86">
        <v>180</v>
      </c>
      <c r="D19" s="86">
        <v>78.25</v>
      </c>
      <c r="E19" s="86">
        <v>0.25</v>
      </c>
      <c r="F19" s="105">
        <v>0.17499999999999999</v>
      </c>
      <c r="G19" s="48" t="s">
        <v>460</v>
      </c>
      <c r="H19" s="3">
        <v>26.977</v>
      </c>
      <c r="I19" s="3">
        <v>32.569000000000003</v>
      </c>
      <c r="J19" s="48" t="s">
        <v>461</v>
      </c>
      <c r="K19" s="48" t="s">
        <v>462</v>
      </c>
      <c r="L19" s="48" t="s">
        <v>463</v>
      </c>
      <c r="M19" s="3" t="s">
        <v>20</v>
      </c>
      <c r="N19" s="87" t="s">
        <v>464</v>
      </c>
      <c r="O19" s="87" t="s">
        <v>20</v>
      </c>
      <c r="P19" s="87" t="s">
        <v>20</v>
      </c>
      <c r="Q19" s="87" t="s">
        <v>20</v>
      </c>
      <c r="R19" s="106" t="s">
        <v>465</v>
      </c>
      <c r="S19" s="162" t="str">
        <f t="shared" si="0"/>
        <v>3.86</v>
      </c>
      <c r="T19" s="86" t="str">
        <f t="shared" si="8"/>
        <v>E8</v>
      </c>
      <c r="U19" s="163">
        <v>10</v>
      </c>
      <c r="V19" s="3" t="str">
        <f>O19</f>
        <v>-</v>
      </c>
      <c r="W19" s="86" t="str">
        <f t="shared" si="1"/>
        <v>-</v>
      </c>
      <c r="X19" s="86" t="str">
        <f t="shared" si="2"/>
        <v>-</v>
      </c>
      <c r="Y19" s="88"/>
      <c r="Z19" s="88" t="str">
        <f t="shared" si="12"/>
        <v>3.86</v>
      </c>
      <c r="AA19" s="88">
        <v>2</v>
      </c>
      <c r="AB19" s="144">
        <v>10</v>
      </c>
      <c r="AC19" s="159">
        <f t="shared" si="13"/>
        <v>5.1813471502590671</v>
      </c>
      <c r="AD19" s="164">
        <f t="shared" si="14"/>
        <v>5.1813471502590671</v>
      </c>
      <c r="AE19" s="165">
        <f t="shared" si="15"/>
        <v>4.8186528497409329</v>
      </c>
      <c r="AF19" s="242">
        <f t="shared" si="10"/>
        <v>2</v>
      </c>
      <c r="AG19" s="244">
        <f t="shared" si="11"/>
        <v>10</v>
      </c>
      <c r="AH19" s="159">
        <f t="shared" si="16"/>
        <v>20</v>
      </c>
      <c r="AI19" s="159">
        <f t="shared" si="17"/>
        <v>1</v>
      </c>
      <c r="AJ19" s="159" t="str">
        <f t="shared" si="18"/>
        <v>E8</v>
      </c>
      <c r="AK19" s="144" t="s">
        <v>466</v>
      </c>
      <c r="AL19" s="89" t="str">
        <f t="shared" si="9"/>
        <v>-</v>
      </c>
      <c r="AM19" s="85" t="s">
        <v>20</v>
      </c>
      <c r="AN19" s="107"/>
      <c r="AO19" t="s">
        <v>402</v>
      </c>
      <c r="AP19" s="144">
        <v>1</v>
      </c>
      <c r="AQ19" s="144" t="s">
        <v>464</v>
      </c>
      <c r="AR19" s="175" t="s">
        <v>467</v>
      </c>
      <c r="AS19" t="s">
        <v>469</v>
      </c>
      <c r="AT19" s="248">
        <f t="shared" si="19"/>
        <v>20</v>
      </c>
      <c r="AU19" s="248">
        <f t="shared" si="20"/>
        <v>1</v>
      </c>
      <c r="AV19" t="s">
        <v>772</v>
      </c>
      <c r="AW19" t="s">
        <v>763</v>
      </c>
      <c r="AX19" t="s">
        <v>786</v>
      </c>
      <c r="AY19">
        <v>9</v>
      </c>
      <c r="AZ19"/>
      <c r="BA19"/>
      <c r="BB19"/>
      <c r="BC19"/>
      <c r="BD19"/>
      <c r="BE19"/>
      <c r="BF19"/>
    </row>
    <row r="20" spans="1:58" ht="15.75" customHeight="1" x14ac:dyDescent="0.2">
      <c r="A20" s="157" t="s">
        <v>406</v>
      </c>
      <c r="B20" s="157" t="s">
        <v>77</v>
      </c>
      <c r="C20" s="157">
        <v>1.2</v>
      </c>
      <c r="D20" s="157" t="s">
        <v>20</v>
      </c>
      <c r="E20" s="176">
        <v>20</v>
      </c>
      <c r="F20" s="157" t="s">
        <v>20</v>
      </c>
      <c r="G20" s="156" t="s">
        <v>20</v>
      </c>
      <c r="H20" s="156"/>
      <c r="I20" s="156"/>
      <c r="J20" s="156">
        <v>535</v>
      </c>
      <c r="K20" s="156">
        <v>1.85</v>
      </c>
      <c r="L20" s="156">
        <v>23.1</v>
      </c>
      <c r="M20" s="156"/>
      <c r="N20" s="177" t="s">
        <v>229</v>
      </c>
      <c r="O20" s="177" t="s">
        <v>229</v>
      </c>
      <c r="P20" s="177" t="s">
        <v>20</v>
      </c>
      <c r="Q20" s="177" t="s">
        <v>20</v>
      </c>
      <c r="R20" s="178" t="s">
        <v>470</v>
      </c>
      <c r="S20" s="179">
        <f t="shared" si="0"/>
        <v>23.1</v>
      </c>
      <c r="T20" s="157" t="s">
        <v>471</v>
      </c>
      <c r="U20" s="180">
        <v>15</v>
      </c>
      <c r="V20" s="156" t="s">
        <v>472</v>
      </c>
      <c r="W20" s="157" t="str">
        <f t="shared" si="1"/>
        <v>-</v>
      </c>
      <c r="X20" s="157" t="str">
        <f t="shared" si="2"/>
        <v>-</v>
      </c>
      <c r="Y20" s="181">
        <v>23.9</v>
      </c>
      <c r="Z20" s="181">
        <f t="shared" si="12"/>
        <v>23.9</v>
      </c>
      <c r="AA20" s="181">
        <v>2</v>
      </c>
      <c r="AB20" s="182">
        <v>10</v>
      </c>
      <c r="AC20" s="183">
        <f t="shared" si="13"/>
        <v>0.83682008368200844</v>
      </c>
      <c r="AD20" s="164">
        <f t="shared" si="14"/>
        <v>0.83682008368200844</v>
      </c>
      <c r="AE20" s="165">
        <f t="shared" si="15"/>
        <v>9.1631799163179917</v>
      </c>
      <c r="AF20" s="242">
        <f t="shared" si="10"/>
        <v>2</v>
      </c>
      <c r="AG20" s="244">
        <f t="shared" si="11"/>
        <v>10</v>
      </c>
      <c r="AH20" s="183">
        <f t="shared" si="16"/>
        <v>20</v>
      </c>
      <c r="AI20" s="183">
        <f t="shared" si="17"/>
        <v>1</v>
      </c>
      <c r="AJ20" s="159" t="str">
        <f t="shared" si="18"/>
        <v>G2</v>
      </c>
      <c r="AK20" s="144" t="s">
        <v>473</v>
      </c>
      <c r="AL20" s="89" t="str">
        <f t="shared" si="9"/>
        <v>-</v>
      </c>
      <c r="AM20" s="85" t="s">
        <v>20</v>
      </c>
      <c r="AN20" s="107"/>
      <c r="AO20" t="s">
        <v>402</v>
      </c>
      <c r="AP20" s="144">
        <v>1</v>
      </c>
      <c r="AQ20" s="144" t="s">
        <v>471</v>
      </c>
      <c r="AR20" s="166" t="s">
        <v>474</v>
      </c>
      <c r="AS20" t="s">
        <v>476</v>
      </c>
      <c r="AT20" s="248">
        <f t="shared" si="19"/>
        <v>20</v>
      </c>
      <c r="AU20" s="248">
        <f t="shared" si="20"/>
        <v>1</v>
      </c>
      <c r="AV20" t="s">
        <v>773</v>
      </c>
      <c r="AW20" t="s">
        <v>763</v>
      </c>
      <c r="AX20" t="s">
        <v>787</v>
      </c>
      <c r="AY20">
        <v>10</v>
      </c>
      <c r="AZ20"/>
      <c r="BA20"/>
      <c r="BB20"/>
      <c r="BC20"/>
      <c r="BD20"/>
      <c r="BE20"/>
      <c r="BF20"/>
    </row>
    <row r="21" spans="1:58" ht="15.75" customHeight="1" x14ac:dyDescent="0.2">
      <c r="A21" s="86" t="s">
        <v>405</v>
      </c>
      <c r="B21" s="86" t="s">
        <v>73</v>
      </c>
      <c r="C21" s="86">
        <v>0.2</v>
      </c>
      <c r="D21" s="86" t="s">
        <v>20</v>
      </c>
      <c r="E21" s="133">
        <v>22</v>
      </c>
      <c r="F21" s="86" t="s">
        <v>20</v>
      </c>
      <c r="G21" s="3" t="s">
        <v>20</v>
      </c>
      <c r="H21" s="3"/>
      <c r="I21" s="3"/>
      <c r="J21" s="3">
        <v>684</v>
      </c>
      <c r="K21" s="3">
        <v>0.86</v>
      </c>
      <c r="L21" s="3">
        <v>13.5</v>
      </c>
      <c r="M21" s="3" t="s">
        <v>20</v>
      </c>
      <c r="N21" s="87" t="s">
        <v>20</v>
      </c>
      <c r="O21" s="87" t="s">
        <v>20</v>
      </c>
      <c r="P21" s="87" t="s">
        <v>477</v>
      </c>
      <c r="Q21" s="87" t="s">
        <v>478</v>
      </c>
      <c r="R21" s="106" t="s">
        <v>479</v>
      </c>
      <c r="S21" s="87">
        <f t="shared" si="0"/>
        <v>13.5</v>
      </c>
      <c r="T21" s="86" t="str">
        <f t="shared" ref="T21:T27" si="21">N21</f>
        <v>-</v>
      </c>
      <c r="U21" s="163">
        <v>8</v>
      </c>
      <c r="V21" s="3" t="str">
        <f t="shared" ref="V21:V27" si="22">O21</f>
        <v>-</v>
      </c>
      <c r="W21" s="86" t="str">
        <f t="shared" si="1"/>
        <v>C1</v>
      </c>
      <c r="X21" s="86" t="str">
        <f t="shared" si="2"/>
        <v>STOCK</v>
      </c>
      <c r="Y21" s="88"/>
      <c r="Z21" s="88">
        <f t="shared" si="12"/>
        <v>13.5</v>
      </c>
      <c r="AA21" s="88">
        <v>2</v>
      </c>
      <c r="AB21" s="144">
        <v>10</v>
      </c>
      <c r="AC21" s="159">
        <f t="shared" si="13"/>
        <v>1.4814814814814814</v>
      </c>
      <c r="AD21" s="164">
        <f t="shared" si="14"/>
        <v>1.4814814814814814</v>
      </c>
      <c r="AE21" s="165">
        <f t="shared" si="15"/>
        <v>8.518518518518519</v>
      </c>
      <c r="AF21" s="242">
        <f t="shared" si="10"/>
        <v>2</v>
      </c>
      <c r="AG21" s="244">
        <f t="shared" si="11"/>
        <v>10</v>
      </c>
      <c r="AH21" s="159">
        <f t="shared" si="16"/>
        <v>20</v>
      </c>
      <c r="AI21" s="159">
        <f t="shared" si="17"/>
        <v>1</v>
      </c>
      <c r="AJ21" s="159" t="str">
        <f t="shared" si="18"/>
        <v>-</v>
      </c>
      <c r="AK21" s="150" t="s">
        <v>20</v>
      </c>
      <c r="AL21" s="89" t="str">
        <f t="shared" si="9"/>
        <v>C1</v>
      </c>
      <c r="AM21" s="85" t="s">
        <v>480</v>
      </c>
      <c r="AN21" s="107"/>
      <c r="AO21" t="s">
        <v>402</v>
      </c>
      <c r="AP21" s="144">
        <v>2</v>
      </c>
      <c r="AQ21" s="144" t="s">
        <v>477</v>
      </c>
      <c r="AR21" s="166" t="s">
        <v>481</v>
      </c>
      <c r="AS21" t="s">
        <v>483</v>
      </c>
      <c r="AT21" s="248">
        <f t="shared" si="19"/>
        <v>20</v>
      </c>
      <c r="AU21" s="248">
        <f t="shared" si="20"/>
        <v>1</v>
      </c>
      <c r="AV21" t="s">
        <v>774</v>
      </c>
      <c r="AW21" t="s">
        <v>763</v>
      </c>
      <c r="AX21" t="s">
        <v>788</v>
      </c>
      <c r="AY21">
        <v>11</v>
      </c>
      <c r="AZ21"/>
      <c r="BA21"/>
      <c r="BB21"/>
      <c r="BC21"/>
      <c r="BD21"/>
      <c r="BE21"/>
      <c r="BF21"/>
    </row>
    <row r="22" spans="1:58" ht="15.75" customHeight="1" x14ac:dyDescent="0.2">
      <c r="A22" s="86" t="s">
        <v>405</v>
      </c>
      <c r="B22" s="86" t="s">
        <v>73</v>
      </c>
      <c r="C22" s="86">
        <v>53</v>
      </c>
      <c r="D22" s="86">
        <v>163.5</v>
      </c>
      <c r="E22" s="105">
        <v>0.25</v>
      </c>
      <c r="F22" s="105">
        <v>0.2</v>
      </c>
      <c r="G22" s="48" t="s">
        <v>484</v>
      </c>
      <c r="H22" s="3">
        <v>26.344000000000001</v>
      </c>
      <c r="I22" s="3">
        <v>31.013000000000002</v>
      </c>
      <c r="J22" s="48" t="s">
        <v>485</v>
      </c>
      <c r="K22" s="48" t="s">
        <v>486</v>
      </c>
      <c r="L22" s="48" t="s">
        <v>487</v>
      </c>
      <c r="M22" s="3" t="s">
        <v>20</v>
      </c>
      <c r="N22" s="87" t="s">
        <v>20</v>
      </c>
      <c r="O22" s="87" t="s">
        <v>20</v>
      </c>
      <c r="P22" s="87" t="s">
        <v>292</v>
      </c>
      <c r="Q22" s="87" t="s">
        <v>20</v>
      </c>
      <c r="R22" s="106" t="s">
        <v>488</v>
      </c>
      <c r="S22" s="162" t="str">
        <f t="shared" si="0"/>
        <v>3.50</v>
      </c>
      <c r="T22" s="86" t="str">
        <f t="shared" si="21"/>
        <v>-</v>
      </c>
      <c r="U22" s="163">
        <v>3</v>
      </c>
      <c r="V22" s="3" t="str">
        <f t="shared" si="22"/>
        <v>-</v>
      </c>
      <c r="W22" s="86" t="str">
        <f t="shared" si="1"/>
        <v>C2</v>
      </c>
      <c r="X22" s="86" t="str">
        <f t="shared" si="2"/>
        <v>-</v>
      </c>
      <c r="Y22" s="88"/>
      <c r="Z22" s="88" t="str">
        <f t="shared" si="12"/>
        <v>3.50</v>
      </c>
      <c r="AA22" s="88">
        <v>2</v>
      </c>
      <c r="AB22" s="144">
        <v>10</v>
      </c>
      <c r="AC22" s="159">
        <f t="shared" si="13"/>
        <v>5.7142857142857144</v>
      </c>
      <c r="AD22" s="164">
        <f t="shared" si="14"/>
        <v>5.7142857142857144</v>
      </c>
      <c r="AE22" s="165">
        <f t="shared" si="15"/>
        <v>4.2857142857142856</v>
      </c>
      <c r="AF22" s="242">
        <f t="shared" si="10"/>
        <v>2</v>
      </c>
      <c r="AG22" s="244">
        <f t="shared" si="11"/>
        <v>10</v>
      </c>
      <c r="AH22" s="159">
        <f t="shared" si="16"/>
        <v>20</v>
      </c>
      <c r="AI22" s="159">
        <f t="shared" si="17"/>
        <v>1</v>
      </c>
      <c r="AJ22" s="159" t="str">
        <f t="shared" si="18"/>
        <v>-</v>
      </c>
      <c r="AK22" s="150" t="s">
        <v>20</v>
      </c>
      <c r="AL22" s="89" t="str">
        <f t="shared" si="9"/>
        <v>C2</v>
      </c>
      <c r="AM22" s="85" t="s">
        <v>489</v>
      </c>
      <c r="AN22" s="107"/>
      <c r="AO22" t="s">
        <v>402</v>
      </c>
      <c r="AP22" s="144">
        <v>2</v>
      </c>
      <c r="AQ22" s="144" t="s">
        <v>292</v>
      </c>
      <c r="AR22" s="166" t="s">
        <v>490</v>
      </c>
      <c r="AS22" t="s">
        <v>492</v>
      </c>
      <c r="AT22" s="248">
        <f t="shared" si="19"/>
        <v>20</v>
      </c>
      <c r="AU22" s="248">
        <f t="shared" si="20"/>
        <v>1</v>
      </c>
      <c r="AV22" t="s">
        <v>775</v>
      </c>
      <c r="AW22" t="s">
        <v>763</v>
      </c>
      <c r="AX22" t="s">
        <v>789</v>
      </c>
      <c r="AY22">
        <v>12</v>
      </c>
      <c r="AZ22"/>
      <c r="BA22"/>
      <c r="BB22"/>
      <c r="BC22"/>
      <c r="BD22"/>
      <c r="BE22"/>
      <c r="BF22"/>
    </row>
    <row r="23" spans="1:58" ht="15.75" customHeight="1" x14ac:dyDescent="0.2">
      <c r="A23" s="86" t="s">
        <v>405</v>
      </c>
      <c r="B23" s="86" t="s">
        <v>73</v>
      </c>
      <c r="C23" s="86">
        <v>180</v>
      </c>
      <c r="D23" s="86">
        <v>163.5</v>
      </c>
      <c r="E23" s="86">
        <v>0.25</v>
      </c>
      <c r="F23" s="105">
        <v>0.2</v>
      </c>
      <c r="G23" s="48" t="s">
        <v>493</v>
      </c>
      <c r="H23" s="3">
        <v>26.661999999999999</v>
      </c>
      <c r="I23" s="3">
        <v>30.492999999999999</v>
      </c>
      <c r="J23" s="48" t="s">
        <v>485</v>
      </c>
      <c r="K23" s="48" t="s">
        <v>494</v>
      </c>
      <c r="L23" s="48" t="s">
        <v>495</v>
      </c>
      <c r="M23" s="3" t="s">
        <v>20</v>
      </c>
      <c r="N23" s="87" t="s">
        <v>20</v>
      </c>
      <c r="O23" s="87" t="s">
        <v>20</v>
      </c>
      <c r="P23" s="87" t="s">
        <v>496</v>
      </c>
      <c r="Q23" s="87" t="s">
        <v>20</v>
      </c>
      <c r="R23" s="106" t="s">
        <v>497</v>
      </c>
      <c r="S23" s="160" t="str">
        <f t="shared" si="0"/>
        <v>4.38</v>
      </c>
      <c r="T23" s="86" t="str">
        <f t="shared" si="21"/>
        <v>-</v>
      </c>
      <c r="U23" s="163">
        <v>2</v>
      </c>
      <c r="V23" s="3" t="str">
        <f t="shared" si="22"/>
        <v>-</v>
      </c>
      <c r="W23" s="86" t="str">
        <f t="shared" si="1"/>
        <v>C3</v>
      </c>
      <c r="X23" s="86" t="str">
        <f t="shared" si="2"/>
        <v>-</v>
      </c>
      <c r="Y23" s="88"/>
      <c r="Z23" s="88" t="str">
        <f t="shared" si="12"/>
        <v>4.38</v>
      </c>
      <c r="AA23" s="88">
        <v>2</v>
      </c>
      <c r="AB23" s="144">
        <v>10</v>
      </c>
      <c r="AC23" s="159">
        <f t="shared" si="13"/>
        <v>4.5662100456621006</v>
      </c>
      <c r="AD23" s="164">
        <f t="shared" si="14"/>
        <v>4.5662100456621006</v>
      </c>
      <c r="AE23" s="165">
        <f t="shared" si="15"/>
        <v>5.4337899543378994</v>
      </c>
      <c r="AF23" s="242">
        <f t="shared" si="10"/>
        <v>2</v>
      </c>
      <c r="AG23" s="244">
        <f t="shared" si="11"/>
        <v>10</v>
      </c>
      <c r="AH23" s="159">
        <f t="shared" si="16"/>
        <v>20</v>
      </c>
      <c r="AI23" s="159">
        <f t="shared" si="17"/>
        <v>1</v>
      </c>
      <c r="AJ23" s="159" t="str">
        <f t="shared" si="18"/>
        <v>-</v>
      </c>
      <c r="AK23" s="150" t="s">
        <v>20</v>
      </c>
      <c r="AL23" s="89" t="str">
        <f t="shared" si="9"/>
        <v>C3</v>
      </c>
      <c r="AM23" s="85" t="s">
        <v>498</v>
      </c>
      <c r="AN23" s="107"/>
      <c r="AO23" t="s">
        <v>402</v>
      </c>
      <c r="AP23" s="144">
        <v>2</v>
      </c>
      <c r="AQ23" s="144" t="s">
        <v>496</v>
      </c>
      <c r="AR23" s="166" t="s">
        <v>499</v>
      </c>
      <c r="AS23" t="s">
        <v>501</v>
      </c>
      <c r="AT23" s="248">
        <f t="shared" si="19"/>
        <v>20</v>
      </c>
      <c r="AU23" s="248">
        <f t="shared" si="20"/>
        <v>1</v>
      </c>
      <c r="AV23" t="s">
        <v>776</v>
      </c>
      <c r="AW23" t="s">
        <v>763</v>
      </c>
      <c r="AX23" t="s">
        <v>790</v>
      </c>
      <c r="AY23">
        <v>13</v>
      </c>
      <c r="AZ23"/>
      <c r="BA23"/>
      <c r="BB23"/>
      <c r="BC23"/>
      <c r="BD23"/>
      <c r="BE23"/>
      <c r="BF23"/>
    </row>
    <row r="24" spans="1:58" ht="15.75" customHeight="1" x14ac:dyDescent="0.2">
      <c r="A24" s="86" t="s">
        <v>405</v>
      </c>
      <c r="B24" s="86" t="s">
        <v>73</v>
      </c>
      <c r="C24" s="86">
        <v>20</v>
      </c>
      <c r="D24" s="86">
        <v>163.5</v>
      </c>
      <c r="E24" s="105">
        <v>0.25</v>
      </c>
      <c r="F24" s="105">
        <v>0.17499999999999999</v>
      </c>
      <c r="G24" s="48" t="s">
        <v>502</v>
      </c>
      <c r="H24" s="3">
        <v>26.692</v>
      </c>
      <c r="I24" s="3">
        <v>29.669</v>
      </c>
      <c r="J24" s="48" t="s">
        <v>503</v>
      </c>
      <c r="K24" s="48" t="s">
        <v>504</v>
      </c>
      <c r="L24" s="48" t="s">
        <v>505</v>
      </c>
      <c r="M24" s="3" t="s">
        <v>20</v>
      </c>
      <c r="N24" s="87" t="s">
        <v>20</v>
      </c>
      <c r="O24" s="87" t="s">
        <v>20</v>
      </c>
      <c r="P24" s="87" t="s">
        <v>506</v>
      </c>
      <c r="Q24" s="87" t="s">
        <v>478</v>
      </c>
      <c r="R24" s="106" t="s">
        <v>507</v>
      </c>
      <c r="S24" s="162" t="str">
        <f t="shared" si="0"/>
        <v>2.63</v>
      </c>
      <c r="T24" s="86" t="str">
        <f t="shared" si="21"/>
        <v>-</v>
      </c>
      <c r="U24" s="163">
        <v>4</v>
      </c>
      <c r="V24" s="3" t="str">
        <f t="shared" si="22"/>
        <v>-</v>
      </c>
      <c r="W24" s="86" t="str">
        <f t="shared" si="1"/>
        <v>C5</v>
      </c>
      <c r="X24" s="86" t="str">
        <f t="shared" si="2"/>
        <v>STOCK</v>
      </c>
      <c r="Y24" s="88"/>
      <c r="Z24" s="88" t="str">
        <f t="shared" si="12"/>
        <v>2.63</v>
      </c>
      <c r="AA24" s="88">
        <v>2</v>
      </c>
      <c r="AB24" s="144">
        <v>10</v>
      </c>
      <c r="AC24" s="159">
        <f t="shared" si="13"/>
        <v>7.6045627376425857</v>
      </c>
      <c r="AD24" s="164">
        <f t="shared" si="14"/>
        <v>7.6045627376425857</v>
      </c>
      <c r="AE24" s="165">
        <f t="shared" si="15"/>
        <v>2.3954372623574143</v>
      </c>
      <c r="AF24" s="242">
        <f t="shared" si="10"/>
        <v>2</v>
      </c>
      <c r="AG24" s="244">
        <f t="shared" si="11"/>
        <v>10</v>
      </c>
      <c r="AH24" s="159">
        <f t="shared" si="16"/>
        <v>20</v>
      </c>
      <c r="AI24" s="159">
        <f t="shared" si="17"/>
        <v>1</v>
      </c>
      <c r="AJ24" s="159" t="str">
        <f t="shared" si="18"/>
        <v>-</v>
      </c>
      <c r="AK24" s="150" t="s">
        <v>20</v>
      </c>
      <c r="AL24" s="89" t="str">
        <f t="shared" si="9"/>
        <v>C5</v>
      </c>
      <c r="AM24" s="85" t="s">
        <v>508</v>
      </c>
      <c r="AN24" s="107"/>
      <c r="AO24" t="s">
        <v>402</v>
      </c>
      <c r="AP24" s="144">
        <v>2</v>
      </c>
      <c r="AQ24" s="144" t="s">
        <v>506</v>
      </c>
      <c r="AR24" s="166" t="s">
        <v>509</v>
      </c>
      <c r="AS24" t="s">
        <v>511</v>
      </c>
      <c r="AT24" s="248">
        <f t="shared" si="19"/>
        <v>20</v>
      </c>
      <c r="AU24" s="248">
        <f t="shared" si="20"/>
        <v>1</v>
      </c>
      <c r="AV24" t="s">
        <v>777</v>
      </c>
      <c r="AW24" t="s">
        <v>763</v>
      </c>
      <c r="AX24" t="s">
        <v>791</v>
      </c>
      <c r="AY24">
        <v>14</v>
      </c>
      <c r="AZ24"/>
      <c r="BA24"/>
      <c r="BB24"/>
      <c r="BC24"/>
      <c r="BD24"/>
      <c r="BE24"/>
      <c r="BF24"/>
    </row>
    <row r="25" spans="1:58" s="182" customFormat="1" ht="15.75" customHeight="1" x14ac:dyDescent="0.2">
      <c r="A25" s="86" t="s">
        <v>405</v>
      </c>
      <c r="B25" s="86" t="s">
        <v>73</v>
      </c>
      <c r="C25" s="86">
        <v>5</v>
      </c>
      <c r="D25" s="86">
        <v>163.5</v>
      </c>
      <c r="E25" s="105">
        <v>0.2</v>
      </c>
      <c r="F25" s="105">
        <v>0.2</v>
      </c>
      <c r="G25" s="48" t="s">
        <v>512</v>
      </c>
      <c r="H25" s="3">
        <v>26.67</v>
      </c>
      <c r="I25" s="3">
        <v>28.189</v>
      </c>
      <c r="J25" s="3">
        <v>562</v>
      </c>
      <c r="K25" s="48" t="s">
        <v>513</v>
      </c>
      <c r="L25" s="48" t="s">
        <v>514</v>
      </c>
      <c r="M25" s="3" t="s">
        <v>82</v>
      </c>
      <c r="N25" s="87" t="s">
        <v>20</v>
      </c>
      <c r="O25" s="87" t="s">
        <v>20</v>
      </c>
      <c r="P25" s="87" t="s">
        <v>515</v>
      </c>
      <c r="Q25" s="87" t="s">
        <v>478</v>
      </c>
      <c r="R25" s="106" t="s">
        <v>516</v>
      </c>
      <c r="S25" s="162" t="str">
        <f t="shared" si="0"/>
        <v>0.0840</v>
      </c>
      <c r="T25" s="86" t="str">
        <f t="shared" si="21"/>
        <v>-</v>
      </c>
      <c r="U25" s="163">
        <v>5</v>
      </c>
      <c r="V25" s="3" t="str">
        <f t="shared" si="22"/>
        <v>-</v>
      </c>
      <c r="W25" s="86" t="str">
        <f t="shared" si="1"/>
        <v>C6</v>
      </c>
      <c r="X25" s="86" t="str">
        <f t="shared" si="2"/>
        <v>STOCK</v>
      </c>
      <c r="Y25" s="88"/>
      <c r="Z25" s="88" t="str">
        <f t="shared" si="12"/>
        <v>0.0840</v>
      </c>
      <c r="AA25" s="88">
        <v>2</v>
      </c>
      <c r="AB25" s="144">
        <v>10</v>
      </c>
      <c r="AC25" s="159">
        <f t="shared" si="13"/>
        <v>238.09523809523807</v>
      </c>
      <c r="AD25" s="165">
        <f t="shared" si="14"/>
        <v>10</v>
      </c>
      <c r="AE25" s="165">
        <f t="shared" si="15"/>
        <v>0</v>
      </c>
      <c r="AF25" s="242">
        <f t="shared" si="10"/>
        <v>8.4000000000000005E-2</v>
      </c>
      <c r="AG25" s="244">
        <f t="shared" si="11"/>
        <v>0.42000000000000004</v>
      </c>
      <c r="AH25" s="159">
        <f t="shared" si="16"/>
        <v>10.42</v>
      </c>
      <c r="AI25" s="159">
        <f t="shared" si="17"/>
        <v>8.0614203454894437E-2</v>
      </c>
      <c r="AJ25" s="159" t="str">
        <f t="shared" si="18"/>
        <v>-</v>
      </c>
      <c r="AK25" s="158" t="s">
        <v>20</v>
      </c>
      <c r="AL25" s="89" t="str">
        <f t="shared" si="9"/>
        <v>C6</v>
      </c>
      <c r="AM25" s="85" t="s">
        <v>517</v>
      </c>
      <c r="AN25" s="107"/>
      <c r="AO25" t="s">
        <v>402</v>
      </c>
      <c r="AP25" s="144">
        <v>2</v>
      </c>
      <c r="AQ25" s="144" t="s">
        <v>515</v>
      </c>
      <c r="AR25" s="166" t="s">
        <v>518</v>
      </c>
      <c r="AS25" t="s">
        <v>520</v>
      </c>
      <c r="AT25" s="248">
        <f t="shared" si="19"/>
        <v>10.42</v>
      </c>
      <c r="AU25" s="248">
        <f t="shared" si="20"/>
        <v>8.0614203454894437E-2</v>
      </c>
      <c r="AV25" t="s">
        <v>778</v>
      </c>
      <c r="AW25" t="s">
        <v>765</v>
      </c>
      <c r="AX25" t="s">
        <v>792</v>
      </c>
      <c r="AY25">
        <v>15</v>
      </c>
      <c r="AZ25"/>
      <c r="BA25"/>
      <c r="BB25"/>
      <c r="BC25"/>
      <c r="BD25"/>
      <c r="BE25"/>
      <c r="BF25"/>
    </row>
    <row r="26" spans="1:58" ht="15.75" customHeight="1" x14ac:dyDescent="0.2">
      <c r="A26" s="86" t="s">
        <v>405</v>
      </c>
      <c r="B26" s="86" t="s">
        <v>73</v>
      </c>
      <c r="C26" s="86">
        <v>1.2</v>
      </c>
      <c r="D26" s="86" t="s">
        <v>20</v>
      </c>
      <c r="E26" s="133">
        <v>22</v>
      </c>
      <c r="F26" s="86" t="s">
        <v>20</v>
      </c>
      <c r="G26" s="3" t="s">
        <v>20</v>
      </c>
      <c r="H26" s="3"/>
      <c r="I26" s="3"/>
      <c r="J26" s="3">
        <v>604</v>
      </c>
      <c r="K26" s="3">
        <v>1.17</v>
      </c>
      <c r="L26" s="3">
        <v>24.8</v>
      </c>
      <c r="M26" s="3"/>
      <c r="N26" s="87" t="s">
        <v>20</v>
      </c>
      <c r="O26" s="87" t="s">
        <v>20</v>
      </c>
      <c r="P26" s="87" t="s">
        <v>313</v>
      </c>
      <c r="Q26" s="87" t="s">
        <v>478</v>
      </c>
      <c r="R26" s="106" t="s">
        <v>522</v>
      </c>
      <c r="S26" s="87">
        <f t="shared" si="0"/>
        <v>24.8</v>
      </c>
      <c r="T26" s="86" t="str">
        <f t="shared" si="21"/>
        <v>-</v>
      </c>
      <c r="U26" s="163">
        <v>7</v>
      </c>
      <c r="V26" s="76" t="str">
        <f t="shared" si="22"/>
        <v>-</v>
      </c>
      <c r="W26" s="86" t="str">
        <f t="shared" si="1"/>
        <v>C7</v>
      </c>
      <c r="X26" s="86" t="str">
        <f t="shared" si="2"/>
        <v>STOCK</v>
      </c>
      <c r="Y26" s="88"/>
      <c r="Z26" s="88">
        <f t="shared" si="12"/>
        <v>24.8</v>
      </c>
      <c r="AA26" s="88">
        <v>2</v>
      </c>
      <c r="AB26" s="144">
        <v>10</v>
      </c>
      <c r="AC26" s="159">
        <f t="shared" si="13"/>
        <v>0.80645161290322576</v>
      </c>
      <c r="AD26" s="164">
        <f t="shared" si="14"/>
        <v>0.80645161290322576</v>
      </c>
      <c r="AE26" s="165">
        <f t="shared" si="15"/>
        <v>9.193548387096774</v>
      </c>
      <c r="AF26" s="242">
        <f t="shared" si="10"/>
        <v>2</v>
      </c>
      <c r="AG26" s="244">
        <f t="shared" si="11"/>
        <v>10</v>
      </c>
      <c r="AH26" s="159">
        <f t="shared" si="16"/>
        <v>20</v>
      </c>
      <c r="AI26" s="159">
        <f t="shared" si="17"/>
        <v>1</v>
      </c>
      <c r="AJ26" s="159" t="str">
        <f t="shared" si="18"/>
        <v>-</v>
      </c>
      <c r="AK26" s="158" t="s">
        <v>20</v>
      </c>
      <c r="AL26" s="89" t="str">
        <f t="shared" si="9"/>
        <v>C7</v>
      </c>
      <c r="AM26" s="85" t="s">
        <v>523</v>
      </c>
      <c r="AN26" s="107"/>
      <c r="AO26" t="s">
        <v>402</v>
      </c>
      <c r="AP26" s="144">
        <v>2</v>
      </c>
      <c r="AQ26" s="144" t="s">
        <v>313</v>
      </c>
      <c r="AR26" s="166" t="s">
        <v>524</v>
      </c>
      <c r="AS26" t="s">
        <v>526</v>
      </c>
      <c r="AT26" s="248">
        <f t="shared" si="19"/>
        <v>20</v>
      </c>
      <c r="AU26" s="248">
        <f t="shared" si="20"/>
        <v>1</v>
      </c>
      <c r="AV26" t="s">
        <v>779</v>
      </c>
      <c r="AW26" t="s">
        <v>763</v>
      </c>
      <c r="AX26" t="s">
        <v>793</v>
      </c>
      <c r="AY26">
        <v>16</v>
      </c>
      <c r="AZ26"/>
      <c r="BA26"/>
      <c r="BB26"/>
      <c r="BC26"/>
      <c r="BD26"/>
      <c r="BE26"/>
      <c r="BF26"/>
    </row>
    <row r="27" spans="1:58" ht="33" customHeight="1" x14ac:dyDescent="0.2">
      <c r="A27" s="86" t="s">
        <v>405</v>
      </c>
      <c r="B27" s="86" t="s">
        <v>73</v>
      </c>
      <c r="C27" s="86">
        <v>500</v>
      </c>
      <c r="D27" s="86">
        <v>163.5</v>
      </c>
      <c r="E27" s="86">
        <v>0.25</v>
      </c>
      <c r="F27" s="105">
        <v>0.2</v>
      </c>
      <c r="G27" s="48" t="s">
        <v>527</v>
      </c>
      <c r="H27" s="3">
        <v>26.471</v>
      </c>
      <c r="I27" s="3">
        <v>29.419</v>
      </c>
      <c r="J27" s="3">
        <v>578</v>
      </c>
      <c r="K27" s="48" t="s">
        <v>528</v>
      </c>
      <c r="L27" s="48" t="s">
        <v>529</v>
      </c>
      <c r="M27" s="3" t="s">
        <v>82</v>
      </c>
      <c r="N27" s="87" t="s">
        <v>20</v>
      </c>
      <c r="O27" s="87" t="s">
        <v>20</v>
      </c>
      <c r="P27" s="87" t="s">
        <v>324</v>
      </c>
      <c r="Q27" s="87" t="s">
        <v>478</v>
      </c>
      <c r="R27" s="142" t="s">
        <v>530</v>
      </c>
      <c r="S27" s="184" t="str">
        <f t="shared" si="0"/>
        <v>1.64</v>
      </c>
      <c r="T27" s="86" t="str">
        <f t="shared" si="21"/>
        <v>-</v>
      </c>
      <c r="U27" s="163">
        <v>1</v>
      </c>
      <c r="V27" s="3" t="str">
        <f t="shared" si="22"/>
        <v>-</v>
      </c>
      <c r="W27" s="86" t="str">
        <f t="shared" si="1"/>
        <v>C8</v>
      </c>
      <c r="X27" s="86" t="str">
        <f t="shared" si="2"/>
        <v>STOCK</v>
      </c>
      <c r="Y27" s="88"/>
      <c r="Z27" s="88" t="str">
        <f t="shared" si="12"/>
        <v>1.64</v>
      </c>
      <c r="AA27" s="88">
        <v>2</v>
      </c>
      <c r="AB27" s="144">
        <v>10</v>
      </c>
      <c r="AC27" s="159">
        <f t="shared" si="13"/>
        <v>12.195121951219512</v>
      </c>
      <c r="AD27" s="165">
        <f t="shared" si="14"/>
        <v>10</v>
      </c>
      <c r="AE27" s="165">
        <f t="shared" si="15"/>
        <v>0</v>
      </c>
      <c r="AF27" s="242">
        <f t="shared" si="10"/>
        <v>1.64</v>
      </c>
      <c r="AG27" s="244">
        <f t="shared" si="11"/>
        <v>8.1999999999999993</v>
      </c>
      <c r="AH27" s="159">
        <f t="shared" si="16"/>
        <v>18.2</v>
      </c>
      <c r="AI27" s="159">
        <f t="shared" si="17"/>
        <v>0.90109890109890101</v>
      </c>
      <c r="AJ27" s="159" t="str">
        <f t="shared" si="18"/>
        <v>-</v>
      </c>
      <c r="AK27" s="158" t="s">
        <v>20</v>
      </c>
      <c r="AL27" s="89" t="str">
        <f t="shared" si="9"/>
        <v>C8</v>
      </c>
      <c r="AM27" s="85" t="s">
        <v>531</v>
      </c>
      <c r="AN27" s="107"/>
      <c r="AO27" t="s">
        <v>402</v>
      </c>
      <c r="AP27" s="144">
        <v>2</v>
      </c>
      <c r="AQ27" s="144" t="s">
        <v>324</v>
      </c>
      <c r="AR27" s="166" t="s">
        <v>532</v>
      </c>
      <c r="AS27" t="s">
        <v>534</v>
      </c>
      <c r="AT27" s="248">
        <f t="shared" si="19"/>
        <v>18.2</v>
      </c>
      <c r="AU27" s="248">
        <f t="shared" si="20"/>
        <v>0.90109890109890101</v>
      </c>
      <c r="AV27" t="s">
        <v>780</v>
      </c>
      <c r="AW27" t="s">
        <v>766</v>
      </c>
      <c r="AX27" t="s">
        <v>794</v>
      </c>
      <c r="AY27">
        <v>17</v>
      </c>
      <c r="AZ27"/>
      <c r="BA27"/>
      <c r="BB27"/>
      <c r="BC27"/>
      <c r="BD27"/>
      <c r="BE27"/>
      <c r="BF27"/>
    </row>
    <row r="28" spans="1:58" ht="15.75" customHeight="1" x14ac:dyDescent="0.2">
      <c r="AO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t="15.75" customHeight="1" x14ac:dyDescent="0.2">
      <c r="AO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t="15.75" customHeight="1" x14ac:dyDescent="0.2"/>
    <row r="31" spans="1:58" ht="15.75" customHeight="1" x14ac:dyDescent="0.2"/>
    <row r="32" spans="1:58" ht="15.75" customHeight="1" x14ac:dyDescent="0.2"/>
    <row r="33" spans="49:49" ht="15.75" customHeight="1" x14ac:dyDescent="0.2"/>
    <row r="34" spans="49:49" ht="15.75" customHeight="1" x14ac:dyDescent="0.2"/>
    <row r="35" spans="49:49" ht="15.75" customHeight="1" x14ac:dyDescent="0.2"/>
    <row r="36" spans="49:49" ht="15.75" customHeight="1" x14ac:dyDescent="0.2">
      <c r="AW36" s="253"/>
    </row>
    <row r="37" spans="49:49" ht="15.75" customHeight="1" x14ac:dyDescent="0.2">
      <c r="AW37" s="253"/>
    </row>
    <row r="38" spans="49:49" ht="15.75" customHeight="1" x14ac:dyDescent="0.2">
      <c r="AW38" s="253"/>
    </row>
    <row r="39" spans="49:49" ht="15.75" customHeight="1" x14ac:dyDescent="0.2">
      <c r="AW39" s="253"/>
    </row>
    <row r="40" spans="49:49" ht="15.75" customHeight="1" x14ac:dyDescent="0.2">
      <c r="AW40" s="253"/>
    </row>
    <row r="41" spans="49:49" ht="15.75" customHeight="1" x14ac:dyDescent="0.2">
      <c r="AW41" s="253"/>
    </row>
    <row r="42" spans="49:49" ht="15.75" customHeight="1" x14ac:dyDescent="0.2">
      <c r="AW42" s="253"/>
    </row>
    <row r="43" spans="49:49" ht="15.75" customHeight="1" x14ac:dyDescent="0.2">
      <c r="AW43" s="253"/>
    </row>
    <row r="44" spans="49:49" ht="15.75" customHeight="1" x14ac:dyDescent="0.2">
      <c r="AW44" s="253"/>
    </row>
    <row r="45" spans="49:49" ht="15.75" customHeight="1" x14ac:dyDescent="0.2">
      <c r="AW45" s="253"/>
    </row>
    <row r="46" spans="49:49" ht="15.75" customHeight="1" x14ac:dyDescent="0.2">
      <c r="AW46" s="253"/>
    </row>
    <row r="47" spans="49:49" ht="15.75" customHeight="1" x14ac:dyDescent="0.2">
      <c r="AW47" s="253"/>
    </row>
    <row r="48" spans="49:49" ht="15.75" customHeight="1" x14ac:dyDescent="0.2">
      <c r="AW48" s="253"/>
    </row>
    <row r="49" spans="49:49" ht="15.75" customHeight="1" x14ac:dyDescent="0.2">
      <c r="AW49" s="253"/>
    </row>
    <row r="50" spans="49:49" ht="15.75" customHeight="1" x14ac:dyDescent="0.2">
      <c r="AW50" s="253"/>
    </row>
    <row r="51" spans="49:49" ht="15.75" customHeight="1" x14ac:dyDescent="0.2">
      <c r="AW51" s="253"/>
    </row>
    <row r="52" spans="49:49" ht="15.75" customHeight="1" x14ac:dyDescent="0.2">
      <c r="AW52" s="253"/>
    </row>
    <row r="53" spans="49:49" ht="15.75" customHeight="1" x14ac:dyDescent="0.2"/>
    <row r="54" spans="49:49" ht="15.75" customHeight="1" x14ac:dyDescent="0.2"/>
    <row r="55" spans="49:49" ht="15.75" customHeight="1" x14ac:dyDescent="0.2"/>
    <row r="56" spans="49:49" ht="15.75" customHeight="1" x14ac:dyDescent="0.2"/>
    <row r="57" spans="49:49" ht="15.75" customHeight="1" x14ac:dyDescent="0.2"/>
    <row r="58" spans="49:49" ht="15.75" customHeight="1" x14ac:dyDescent="0.2"/>
    <row r="59" spans="49:49" ht="15.75" customHeight="1" x14ac:dyDescent="0.2"/>
    <row r="60" spans="49:49" ht="15.75" customHeight="1" x14ac:dyDescent="0.2"/>
    <row r="61" spans="49:49" ht="15.75" customHeight="1" x14ac:dyDescent="0.2"/>
    <row r="62" spans="49:49" ht="15.75" customHeight="1" x14ac:dyDescent="0.2"/>
    <row r="63" spans="49:49" ht="15.75" customHeight="1" x14ac:dyDescent="0.2"/>
    <row r="64" spans="49:4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0:AY10" xr:uid="{00000000-0009-0000-0000-000003000000}"/>
  <mergeCells count="1">
    <mergeCell ref="L1:R1"/>
  </mergeCells>
  <phoneticPr fontId="23" type="noConversion"/>
  <conditionalFormatting sqref="S11:S27">
    <cfRule type="expression" dxfId="4" priority="2">
      <formula>LEN(TRIM(S11))=0</formula>
    </cfRule>
  </conditionalFormatting>
  <conditionalFormatting sqref="AK1:AL10 AM14:AN14 AK16 AK19:AK20 AK24 AK28:AL1048576 AL13:AL14 AK13 AL16:AL27 AK11:AN11 AW12:AX12 AP11:AX11">
    <cfRule type="containsText" dxfId="3" priority="3" operator="containsText" text="b2"/>
  </conditionalFormatting>
  <pageMargins left="0.7" right="0.7" top="0.75" bottom="0.75" header="0.51180555555555496" footer="0.51180555555555496"/>
  <pageSetup firstPageNumber="0" orientation="landscape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1000"/>
  <sheetViews>
    <sheetView topLeftCell="AL1" zoomScaleNormal="100" workbookViewId="0">
      <pane ySplit="10" topLeftCell="A11" activePane="bottomLeft" state="frozen"/>
      <selection activeCell="AU1" sqref="AU1"/>
      <selection pane="bottomLeft" activeCell="AM11" sqref="AM11:AW27"/>
    </sheetView>
  </sheetViews>
  <sheetFormatPr baseColWidth="10" defaultColWidth="8.7109375" defaultRowHeight="16" x14ac:dyDescent="0.2"/>
  <cols>
    <col min="1" max="1" width="7.42578125" customWidth="1"/>
    <col min="2" max="2" width="10.140625" customWidth="1"/>
    <col min="3" max="3" width="11.28515625" customWidth="1"/>
    <col min="4" max="4" width="14.42578125" hidden="1" customWidth="1"/>
    <col min="5" max="5" width="15.42578125" hidden="1" customWidth="1"/>
    <col min="6" max="6" width="7.42578125" hidden="1" customWidth="1"/>
    <col min="7" max="11" width="9.28515625" hidden="1" customWidth="1"/>
    <col min="12" max="12" width="9.28515625" customWidth="1"/>
    <col min="13" max="13" width="8" customWidth="1"/>
    <col min="14" max="14" width="6.42578125" customWidth="1"/>
    <col min="15" max="15" width="4" customWidth="1"/>
    <col min="16" max="16" width="3.42578125" customWidth="1"/>
    <col min="17" max="17" width="3.7109375" customWidth="1"/>
    <col min="18" max="18" width="32.140625" customWidth="1"/>
    <col min="19" max="19" width="7.28515625" customWidth="1"/>
    <col min="20" max="20" width="5.85546875" customWidth="1"/>
    <col min="21" max="21" width="4.85546875" customWidth="1"/>
    <col min="22" max="22" width="17.5703125" customWidth="1"/>
    <col min="23" max="23" width="5.28515625" customWidth="1"/>
    <col min="24" max="24" width="9.5703125" customWidth="1"/>
    <col min="25" max="25" width="11" style="126" customWidth="1"/>
    <col min="26" max="26" width="6.85546875" customWidth="1"/>
    <col min="27" max="27" width="4.5703125" customWidth="1"/>
    <col min="28" max="28" width="11.28515625" customWidth="1"/>
    <col min="29" max="29" width="8" customWidth="1"/>
    <col min="30" max="30" width="8.140625" customWidth="1"/>
    <col min="31" max="33" width="11.28515625" customWidth="1"/>
    <col min="34" max="34" width="9" customWidth="1"/>
    <col min="35" max="35" width="7.140625" style="126" customWidth="1"/>
    <col min="36" max="36" width="17.28515625" customWidth="1"/>
    <col min="37" max="38" width="11.28515625" customWidth="1"/>
    <col min="39" max="39" width="15.28515625" customWidth="1"/>
    <col min="40" max="46" width="11.28515625" customWidth="1"/>
    <col min="47" max="47" width="14.85546875" bestFit="1" customWidth="1"/>
    <col min="48" max="48" width="32.5703125" customWidth="1"/>
    <col min="49" max="1022" width="11.28515625" customWidth="1"/>
  </cols>
  <sheetData>
    <row r="1" spans="1:55" ht="15.75" customHeight="1" x14ac:dyDescent="0.2">
      <c r="A1" s="86" t="s">
        <v>1</v>
      </c>
      <c r="B1" s="86" t="s">
        <v>2</v>
      </c>
      <c r="C1" s="86" t="s">
        <v>3</v>
      </c>
      <c r="D1" s="86" t="s">
        <v>4</v>
      </c>
      <c r="E1" s="86" t="s">
        <v>5</v>
      </c>
      <c r="F1" s="88"/>
      <c r="G1" s="88"/>
      <c r="H1" s="88"/>
      <c r="I1" s="88"/>
      <c r="J1" s="88"/>
      <c r="K1" s="88"/>
      <c r="L1" s="259" t="s">
        <v>0</v>
      </c>
      <c r="M1" s="259"/>
      <c r="N1" s="259"/>
      <c r="O1" s="259"/>
      <c r="P1" s="259"/>
      <c r="Q1" s="259"/>
      <c r="R1" s="259"/>
      <c r="S1" s="88"/>
      <c r="T1" s="88"/>
      <c r="U1" s="88"/>
      <c r="V1" s="88"/>
      <c r="W1" s="88"/>
      <c r="X1" s="88"/>
      <c r="Y1" s="88"/>
      <c r="Z1" s="88"/>
      <c r="AA1" s="88"/>
      <c r="AH1" s="144"/>
      <c r="AI1" s="144"/>
      <c r="AJ1" s="144"/>
      <c r="AK1" s="144"/>
    </row>
    <row r="2" spans="1:55" ht="15.75" customHeight="1" x14ac:dyDescent="0.2">
      <c r="A2" s="90">
        <v>43566</v>
      </c>
      <c r="B2" s="90">
        <v>43567</v>
      </c>
      <c r="C2" s="91" t="s">
        <v>400</v>
      </c>
      <c r="D2" s="91" t="s">
        <v>401</v>
      </c>
      <c r="E2" s="91" t="s">
        <v>402</v>
      </c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 t="s">
        <v>203</v>
      </c>
      <c r="AA2" s="88"/>
      <c r="AH2" s="144"/>
      <c r="AI2" s="144"/>
      <c r="AJ2" s="144"/>
      <c r="AK2" s="144"/>
    </row>
    <row r="3" spans="1:55" ht="15.75" hidden="1" customHeight="1" x14ac:dyDescent="0.2">
      <c r="A3" s="92" t="s">
        <v>12</v>
      </c>
      <c r="B3" s="92" t="s">
        <v>13</v>
      </c>
      <c r="C3" s="92" t="s">
        <v>14</v>
      </c>
      <c r="D3" s="92" t="s">
        <v>15</v>
      </c>
      <c r="E3" s="92" t="s">
        <v>16</v>
      </c>
      <c r="F3" s="88"/>
      <c r="G3" s="87" t="s">
        <v>536</v>
      </c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H3" s="144"/>
      <c r="AI3" s="144"/>
      <c r="AJ3" s="144"/>
      <c r="AK3" s="144"/>
    </row>
    <row r="4" spans="1:55" ht="15.75" hidden="1" customHeight="1" x14ac:dyDescent="0.2">
      <c r="A4" s="86" t="s">
        <v>537</v>
      </c>
      <c r="B4" s="86">
        <v>2369</v>
      </c>
      <c r="C4" s="93">
        <v>0.12777777777777799</v>
      </c>
      <c r="D4" s="86">
        <v>120</v>
      </c>
      <c r="E4" s="86" t="s">
        <v>20</v>
      </c>
      <c r="F4" s="88"/>
      <c r="G4" s="87" t="s">
        <v>538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2" t="s">
        <v>539</v>
      </c>
      <c r="S4" s="88"/>
      <c r="T4" s="88"/>
      <c r="U4" s="88"/>
      <c r="V4" s="88"/>
      <c r="W4" s="88"/>
      <c r="X4" s="88"/>
      <c r="Y4" s="88"/>
      <c r="Z4" s="88"/>
      <c r="AA4" s="88"/>
      <c r="AH4" s="144"/>
      <c r="AI4" s="144"/>
      <c r="AJ4" s="144"/>
      <c r="AK4" s="144"/>
    </row>
    <row r="5" spans="1:55" ht="15.75" hidden="1" customHeight="1" x14ac:dyDescent="0.2">
      <c r="A5" s="145" t="s">
        <v>406</v>
      </c>
      <c r="B5" s="145">
        <v>527</v>
      </c>
      <c r="C5" s="146">
        <v>0.15</v>
      </c>
      <c r="D5" s="145">
        <v>120</v>
      </c>
      <c r="E5" s="145" t="s">
        <v>20</v>
      </c>
      <c r="F5" s="88"/>
      <c r="G5" s="87" t="s">
        <v>540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H5" s="144"/>
      <c r="AI5" s="144"/>
      <c r="AJ5" s="144"/>
      <c r="AK5" s="144"/>
    </row>
    <row r="6" spans="1:55" ht="15.75" hidden="1" customHeight="1" x14ac:dyDescent="0.2">
      <c r="A6" s="147"/>
      <c r="B6" s="147"/>
      <c r="C6" s="148"/>
      <c r="D6" s="147"/>
      <c r="E6" s="147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H6" s="144"/>
      <c r="AI6" s="144"/>
      <c r="AJ6" s="144"/>
      <c r="AK6" s="144"/>
    </row>
    <row r="7" spans="1:55" ht="15.75" hidden="1" customHeight="1" x14ac:dyDescent="0.2">
      <c r="A7" s="8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149" t="s">
        <v>26</v>
      </c>
      <c r="T7" s="88"/>
      <c r="U7" s="88"/>
      <c r="V7" s="88"/>
      <c r="W7" s="88"/>
      <c r="X7" s="88"/>
      <c r="Y7" s="88"/>
      <c r="Z7" s="88"/>
      <c r="AA7" s="88"/>
      <c r="AH7" s="144"/>
      <c r="AI7" s="144"/>
      <c r="AJ7" s="144"/>
      <c r="AK7" s="144"/>
    </row>
    <row r="8" spans="1:55" ht="15.75" hidden="1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2" t="s">
        <v>27</v>
      </c>
      <c r="S8" s="95" t="s">
        <v>28</v>
      </c>
      <c r="T8" s="88"/>
      <c r="U8" s="88"/>
      <c r="V8" s="88"/>
      <c r="W8" s="88"/>
      <c r="X8" s="88"/>
      <c r="Y8" s="88"/>
      <c r="Z8" s="88"/>
      <c r="AA8" s="88"/>
      <c r="AH8" s="144"/>
      <c r="AI8" s="144"/>
      <c r="AJ8" s="144"/>
      <c r="AK8" s="144"/>
    </row>
    <row r="9" spans="1:55" ht="24.75" hidden="1" customHeight="1" x14ac:dyDescent="0.2">
      <c r="A9" s="88"/>
      <c r="B9" s="88"/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96" t="s">
        <v>29</v>
      </c>
      <c r="T9" s="88"/>
      <c r="U9" s="260"/>
      <c r="V9" s="260"/>
      <c r="W9" s="260"/>
      <c r="X9" s="88"/>
      <c r="Y9" s="88"/>
      <c r="Z9" s="88"/>
      <c r="AA9" s="88"/>
      <c r="AH9" s="144"/>
      <c r="AI9" s="144"/>
      <c r="AJ9" s="144"/>
      <c r="AK9" s="144"/>
    </row>
    <row r="10" spans="1:55" s="198" customFormat="1" ht="88" customHeight="1" x14ac:dyDescent="0.2">
      <c r="A10" s="145" t="s">
        <v>12</v>
      </c>
      <c r="B10" s="185" t="s">
        <v>30</v>
      </c>
      <c r="C10" s="145" t="s">
        <v>31</v>
      </c>
      <c r="D10" s="185" t="s">
        <v>32</v>
      </c>
      <c r="E10" s="185" t="s">
        <v>33</v>
      </c>
      <c r="F10" s="185" t="s">
        <v>34</v>
      </c>
      <c r="G10" s="185" t="s">
        <v>35</v>
      </c>
      <c r="H10" s="185" t="s">
        <v>36</v>
      </c>
      <c r="I10" s="185" t="s">
        <v>37</v>
      </c>
      <c r="J10" s="185" t="s">
        <v>211</v>
      </c>
      <c r="K10" s="185" t="s">
        <v>212</v>
      </c>
      <c r="L10" s="185" t="s">
        <v>38</v>
      </c>
      <c r="M10" s="186" t="s">
        <v>39</v>
      </c>
      <c r="N10" s="3" t="s">
        <v>40</v>
      </c>
      <c r="O10" s="3" t="s">
        <v>42</v>
      </c>
      <c r="P10" s="3" t="s">
        <v>41</v>
      </c>
      <c r="Q10" s="86" t="s">
        <v>42</v>
      </c>
      <c r="R10" s="187" t="s">
        <v>44</v>
      </c>
      <c r="S10" s="188" t="s">
        <v>45</v>
      </c>
      <c r="T10" s="189" t="s">
        <v>541</v>
      </c>
      <c r="U10" s="190" t="s">
        <v>47</v>
      </c>
      <c r="V10" s="191" t="s">
        <v>42</v>
      </c>
      <c r="W10" s="192"/>
      <c r="X10" s="23" t="s">
        <v>50</v>
      </c>
      <c r="Y10" s="152" t="s">
        <v>51</v>
      </c>
      <c r="Z10" s="97" t="s">
        <v>52</v>
      </c>
      <c r="AA10" s="97" t="s">
        <v>53</v>
      </c>
      <c r="AB10" s="97" t="s">
        <v>54</v>
      </c>
      <c r="AC10" s="193" t="s">
        <v>55</v>
      </c>
      <c r="AD10" s="194" t="s">
        <v>56</v>
      </c>
      <c r="AE10" s="245" t="s">
        <v>57</v>
      </c>
      <c r="AF10" s="195" t="s">
        <v>213</v>
      </c>
      <c r="AG10" s="257" t="s">
        <v>59</v>
      </c>
      <c r="AH10" s="97" t="s">
        <v>60</v>
      </c>
      <c r="AI10" s="97" t="s">
        <v>408</v>
      </c>
      <c r="AJ10" s="30" t="s">
        <v>542</v>
      </c>
      <c r="AK10" s="30" t="s">
        <v>543</v>
      </c>
      <c r="AL10" s="31" t="s">
        <v>64</v>
      </c>
      <c r="AM10" s="251" t="s">
        <v>216</v>
      </c>
      <c r="AN10" s="32" t="s">
        <v>65</v>
      </c>
      <c r="AO10" s="32" t="s">
        <v>66</v>
      </c>
      <c r="AP10" s="32" t="s">
        <v>67</v>
      </c>
      <c r="AQ10" s="32" t="s">
        <v>44</v>
      </c>
      <c r="AR10" s="33" t="s">
        <v>705</v>
      </c>
      <c r="AS10" s="32" t="s">
        <v>70</v>
      </c>
      <c r="AT10" s="33" t="s">
        <v>68</v>
      </c>
      <c r="AU10" s="250" t="s">
        <v>706</v>
      </c>
      <c r="AV10" s="34" t="s">
        <v>72</v>
      </c>
      <c r="AW10" s="249" t="s">
        <v>825</v>
      </c>
      <c r="AX10"/>
      <c r="AY10"/>
      <c r="AZ10"/>
      <c r="BA10"/>
      <c r="BB10"/>
      <c r="BC10"/>
    </row>
    <row r="11" spans="1:55" ht="15.75" customHeight="1" x14ac:dyDescent="0.2">
      <c r="A11" s="199" t="s">
        <v>405</v>
      </c>
      <c r="B11" s="199" t="s">
        <v>73</v>
      </c>
      <c r="C11" s="199" t="s">
        <v>74</v>
      </c>
      <c r="D11" s="199" t="s">
        <v>20</v>
      </c>
      <c r="E11" s="199" t="s">
        <v>20</v>
      </c>
      <c r="F11" s="200">
        <v>0.47499999999999998</v>
      </c>
      <c r="G11" s="201" t="s">
        <v>544</v>
      </c>
      <c r="H11" s="202">
        <v>26.852</v>
      </c>
      <c r="I11" s="202">
        <v>31.175999999999998</v>
      </c>
      <c r="J11" s="202"/>
      <c r="K11" s="202"/>
      <c r="L11" s="202"/>
      <c r="M11" s="202" t="s">
        <v>20</v>
      </c>
      <c r="N11" s="199" t="s">
        <v>229</v>
      </c>
      <c r="O11" s="108" t="s">
        <v>20</v>
      </c>
      <c r="P11" s="108" t="s">
        <v>20</v>
      </c>
      <c r="Q11" s="108" t="s">
        <v>20</v>
      </c>
      <c r="R11" s="203" t="s">
        <v>545</v>
      </c>
      <c r="S11" s="155" t="s">
        <v>231</v>
      </c>
      <c r="T11" s="161" t="s">
        <v>20</v>
      </c>
      <c r="U11" s="204">
        <v>6</v>
      </c>
      <c r="V11" s="177" t="s">
        <v>227</v>
      </c>
      <c r="W11" s="113"/>
      <c r="X11" s="88" t="s">
        <v>20</v>
      </c>
      <c r="Y11" s="88" t="s">
        <v>20</v>
      </c>
      <c r="Z11" s="88" t="s">
        <v>20</v>
      </c>
      <c r="AA11" s="88" t="s">
        <v>20</v>
      </c>
      <c r="AB11" s="158" t="s">
        <v>20</v>
      </c>
      <c r="AC11" s="158" t="s">
        <v>20</v>
      </c>
      <c r="AD11" s="158" t="s">
        <v>20</v>
      </c>
      <c r="AE11" s="158" t="s">
        <v>20</v>
      </c>
      <c r="AF11" s="158" t="s">
        <v>20</v>
      </c>
      <c r="AG11" s="158" t="s">
        <v>20</v>
      </c>
      <c r="AH11" s="158" t="s">
        <v>20</v>
      </c>
      <c r="AI11" s="158" t="s">
        <v>20</v>
      </c>
      <c r="AJ11" s="158" t="s">
        <v>20</v>
      </c>
      <c r="AK11" s="158" t="s">
        <v>20</v>
      </c>
      <c r="AL11" s="158" t="s">
        <v>20</v>
      </c>
      <c r="AM11" s="158" t="s">
        <v>550</v>
      </c>
      <c r="AN11" s="158" t="s">
        <v>20</v>
      </c>
      <c r="AO11" s="158" t="s">
        <v>20</v>
      </c>
      <c r="AP11" s="158" t="s">
        <v>20</v>
      </c>
      <c r="AQ11" s="158" t="s">
        <v>20</v>
      </c>
      <c r="AR11" s="158" t="s">
        <v>20</v>
      </c>
      <c r="AS11" s="158" t="s">
        <v>20</v>
      </c>
      <c r="AT11" s="158" t="s">
        <v>20</v>
      </c>
      <c r="AU11" s="158" t="s">
        <v>20</v>
      </c>
      <c r="AV11" s="158" t="s">
        <v>20</v>
      </c>
      <c r="AW11">
        <v>1</v>
      </c>
      <c r="AY11" s="158"/>
      <c r="AZ11" s="249"/>
      <c r="BB11" s="158"/>
    </row>
    <row r="12" spans="1:55" ht="15.75" customHeight="1" x14ac:dyDescent="0.2">
      <c r="A12" s="86" t="s">
        <v>405</v>
      </c>
      <c r="B12" s="86" t="s">
        <v>73</v>
      </c>
      <c r="C12" s="86">
        <v>0.2</v>
      </c>
      <c r="D12" s="86" t="s">
        <v>20</v>
      </c>
      <c r="E12" s="133">
        <v>22</v>
      </c>
      <c r="F12" s="86" t="s">
        <v>20</v>
      </c>
      <c r="G12" s="3" t="s">
        <v>20</v>
      </c>
      <c r="H12" s="3"/>
      <c r="I12" s="3"/>
      <c r="J12" s="3">
        <v>644</v>
      </c>
      <c r="K12" s="3">
        <v>0.54</v>
      </c>
      <c r="L12" s="3">
        <v>14</v>
      </c>
      <c r="M12" s="3" t="s">
        <v>20</v>
      </c>
      <c r="N12" s="86" t="s">
        <v>130</v>
      </c>
      <c r="O12" s="86" t="s">
        <v>20</v>
      </c>
      <c r="P12" s="86" t="s">
        <v>20</v>
      </c>
      <c r="Q12" s="86" t="s">
        <v>20</v>
      </c>
      <c r="R12" s="163" t="s">
        <v>546</v>
      </c>
      <c r="S12" s="86">
        <f t="shared" ref="S12:S27" si="0">L12</f>
        <v>14</v>
      </c>
      <c r="T12" s="86" t="str">
        <f>N12</f>
        <v>A6</v>
      </c>
      <c r="U12" s="204">
        <v>8</v>
      </c>
      <c r="V12" s="88" t="s">
        <v>20</v>
      </c>
      <c r="W12" s="206"/>
      <c r="X12" s="88"/>
      <c r="Y12" s="88">
        <f t="shared" ref="Y12:Y24" si="1">IF(X12&gt;0,X12,S12)</f>
        <v>14</v>
      </c>
      <c r="Z12" s="88">
        <v>2</v>
      </c>
      <c r="AA12" s="144">
        <v>10</v>
      </c>
      <c r="AB12" s="159">
        <f t="shared" ref="AB12:AB24" si="2">(AA12*Z12)/Y12</f>
        <v>1.4285714285714286</v>
      </c>
      <c r="AC12" s="164">
        <f t="shared" ref="AC12:AC24" si="3">IF(AB12&gt;AA12,AA12,AB12)</f>
        <v>1.4285714285714286</v>
      </c>
      <c r="AD12" s="165">
        <f t="shared" ref="AD12:AD24" si="4">(AA12-AC12)</f>
        <v>8.5714285714285712</v>
      </c>
      <c r="AE12" s="242">
        <f>(Y12*AC12)/AA12</f>
        <v>2</v>
      </c>
      <c r="AF12" s="246">
        <f>(AE12*AA12)/2</f>
        <v>10</v>
      </c>
      <c r="AG12" s="159">
        <f>(AA12+AF12)</f>
        <v>20</v>
      </c>
      <c r="AH12" s="159">
        <f>(AE12*AA12)/AG12</f>
        <v>1</v>
      </c>
      <c r="AI12" s="159" t="str">
        <f t="shared" ref="AI12:AI24" si="5">T12</f>
        <v>A6</v>
      </c>
      <c r="AJ12" s="144" t="s">
        <v>547</v>
      </c>
      <c r="AK12" s="158" t="s">
        <v>20</v>
      </c>
      <c r="AL12" s="207"/>
      <c r="AM12" s="158" t="s">
        <v>550</v>
      </c>
      <c r="AN12" s="207">
        <v>1</v>
      </c>
      <c r="AO12" s="207" t="s">
        <v>130</v>
      </c>
      <c r="AP12" s="208" t="s">
        <v>548</v>
      </c>
      <c r="AQ12" t="s">
        <v>483</v>
      </c>
      <c r="AR12" s="159">
        <v>20</v>
      </c>
      <c r="AS12" s="159">
        <v>1</v>
      </c>
      <c r="AT12" t="s">
        <v>795</v>
      </c>
      <c r="AU12" t="s">
        <v>763</v>
      </c>
      <c r="AV12" t="s">
        <v>812</v>
      </c>
      <c r="AW12">
        <v>2</v>
      </c>
      <c r="AY12" s="159"/>
      <c r="AZ12" s="249"/>
      <c r="BB12" s="159"/>
    </row>
    <row r="13" spans="1:55" ht="15.75" customHeight="1" x14ac:dyDescent="0.2">
      <c r="A13" s="86" t="s">
        <v>406</v>
      </c>
      <c r="B13" s="86" t="s">
        <v>77</v>
      </c>
      <c r="C13" s="86">
        <v>180</v>
      </c>
      <c r="D13" s="133">
        <v>118</v>
      </c>
      <c r="E13" s="86">
        <v>0.25</v>
      </c>
      <c r="F13" s="105">
        <v>0.2</v>
      </c>
      <c r="G13" s="48" t="s">
        <v>552</v>
      </c>
      <c r="H13" s="204">
        <v>26.81</v>
      </c>
      <c r="I13" s="204">
        <v>30.85</v>
      </c>
      <c r="J13" s="204">
        <v>540</v>
      </c>
      <c r="K13" s="204">
        <v>0.20699999999999999</v>
      </c>
      <c r="L13" s="204">
        <v>3.31</v>
      </c>
      <c r="M13" s="204" t="s">
        <v>82</v>
      </c>
      <c r="N13" s="86" t="s">
        <v>96</v>
      </c>
      <c r="O13" s="86" t="s">
        <v>20</v>
      </c>
      <c r="P13" s="86" t="s">
        <v>20</v>
      </c>
      <c r="Q13" s="86" t="s">
        <v>20</v>
      </c>
      <c r="R13" s="163" t="s">
        <v>553</v>
      </c>
      <c r="S13" s="86">
        <f t="shared" si="0"/>
        <v>3.31</v>
      </c>
      <c r="T13" s="86" t="str">
        <f>N13</f>
        <v>B1</v>
      </c>
      <c r="U13" s="204">
        <v>10</v>
      </c>
      <c r="V13" s="88" t="s">
        <v>20</v>
      </c>
      <c r="W13" s="206"/>
      <c r="X13" s="88"/>
      <c r="Y13" s="88">
        <f t="shared" si="1"/>
        <v>3.31</v>
      </c>
      <c r="Z13" s="88">
        <v>2</v>
      </c>
      <c r="AA13" s="144">
        <v>10</v>
      </c>
      <c r="AB13" s="159">
        <f t="shared" si="2"/>
        <v>6.0422960725075532</v>
      </c>
      <c r="AC13" s="164">
        <f t="shared" si="3"/>
        <v>6.0422960725075532</v>
      </c>
      <c r="AD13" s="165">
        <f t="shared" si="4"/>
        <v>3.9577039274924468</v>
      </c>
      <c r="AE13" s="242">
        <f t="shared" ref="AE13:AE24" si="6">(Y13*AC13)/AA13</f>
        <v>2</v>
      </c>
      <c r="AF13" s="246">
        <f t="shared" ref="AF13:AF24" si="7">(AE13*AA13)/2</f>
        <v>10</v>
      </c>
      <c r="AG13" s="159">
        <f t="shared" ref="AG13:AG24" si="8">(AA13+AF13)</f>
        <v>20</v>
      </c>
      <c r="AH13" s="159">
        <f t="shared" ref="AH13:AH24" si="9">(AE13*AA13)/AG13</f>
        <v>1</v>
      </c>
      <c r="AI13" s="159" t="str">
        <f t="shared" si="5"/>
        <v>B1</v>
      </c>
      <c r="AJ13" s="144" t="s">
        <v>554</v>
      </c>
      <c r="AK13" s="158" t="s">
        <v>20</v>
      </c>
      <c r="AL13" s="207"/>
      <c r="AM13" s="158" t="s">
        <v>550</v>
      </c>
      <c r="AN13" s="207">
        <v>1</v>
      </c>
      <c r="AO13" s="207" t="s">
        <v>96</v>
      </c>
      <c r="AP13" s="208" t="s">
        <v>555</v>
      </c>
      <c r="AQ13" t="s">
        <v>469</v>
      </c>
      <c r="AR13" s="159">
        <v>20</v>
      </c>
      <c r="AS13" s="159">
        <v>1</v>
      </c>
      <c r="AT13" t="s">
        <v>796</v>
      </c>
      <c r="AU13" t="s">
        <v>763</v>
      </c>
      <c r="AV13" t="s">
        <v>813</v>
      </c>
      <c r="AW13">
        <v>3</v>
      </c>
      <c r="AY13" s="159"/>
      <c r="AZ13" s="249"/>
      <c r="BB13" s="159"/>
    </row>
    <row r="14" spans="1:55" ht="15.75" customHeight="1" x14ac:dyDescent="0.2">
      <c r="A14" s="86" t="s">
        <v>406</v>
      </c>
      <c r="B14" s="86" t="s">
        <v>77</v>
      </c>
      <c r="C14" s="86">
        <v>0.2</v>
      </c>
      <c r="D14" s="86" t="s">
        <v>20</v>
      </c>
      <c r="E14" s="133">
        <v>20</v>
      </c>
      <c r="F14" s="86" t="s">
        <v>20</v>
      </c>
      <c r="G14" s="3" t="s">
        <v>20</v>
      </c>
      <c r="H14" s="3"/>
      <c r="I14" s="3"/>
      <c r="J14" s="3">
        <v>534</v>
      </c>
      <c r="K14" s="3">
        <v>3.62</v>
      </c>
      <c r="L14" s="3">
        <v>32.700000000000003</v>
      </c>
      <c r="M14" s="3" t="s">
        <v>20</v>
      </c>
      <c r="N14" s="86" t="s">
        <v>168</v>
      </c>
      <c r="O14" s="86" t="s">
        <v>20</v>
      </c>
      <c r="P14" s="86" t="s">
        <v>20</v>
      </c>
      <c r="Q14" s="86" t="s">
        <v>20</v>
      </c>
      <c r="R14" s="163" t="s">
        <v>557</v>
      </c>
      <c r="S14" s="86">
        <f t="shared" si="0"/>
        <v>32.700000000000003</v>
      </c>
      <c r="T14" s="86" t="str">
        <f>N14</f>
        <v>D3</v>
      </c>
      <c r="U14" s="204">
        <v>16</v>
      </c>
      <c r="V14" s="88" t="s">
        <v>20</v>
      </c>
      <c r="W14" s="206"/>
      <c r="X14" s="88">
        <v>32</v>
      </c>
      <c r="Y14" s="88">
        <f t="shared" si="1"/>
        <v>32</v>
      </c>
      <c r="Z14" s="88">
        <v>2</v>
      </c>
      <c r="AA14" s="144">
        <v>10</v>
      </c>
      <c r="AB14" s="159">
        <f t="shared" si="2"/>
        <v>0.625</v>
      </c>
      <c r="AC14" s="164">
        <f t="shared" si="3"/>
        <v>0.625</v>
      </c>
      <c r="AD14" s="165">
        <f t="shared" si="4"/>
        <v>9.375</v>
      </c>
      <c r="AE14" s="242">
        <f t="shared" si="6"/>
        <v>2</v>
      </c>
      <c r="AF14" s="246">
        <f t="shared" si="7"/>
        <v>10</v>
      </c>
      <c r="AG14" s="159">
        <f t="shared" si="8"/>
        <v>20</v>
      </c>
      <c r="AH14" s="159">
        <f t="shared" si="9"/>
        <v>1</v>
      </c>
      <c r="AI14" s="159" t="str">
        <f t="shared" si="5"/>
        <v>D3</v>
      </c>
      <c r="AJ14" s="144" t="s">
        <v>558</v>
      </c>
      <c r="AK14" s="158" t="s">
        <v>20</v>
      </c>
      <c r="AL14" s="207"/>
      <c r="AM14" s="158" t="s">
        <v>550</v>
      </c>
      <c r="AN14" s="207">
        <v>1</v>
      </c>
      <c r="AO14" s="207" t="s">
        <v>168</v>
      </c>
      <c r="AP14" s="208" t="s">
        <v>559</v>
      </c>
      <c r="AQ14" t="s">
        <v>451</v>
      </c>
      <c r="AR14" s="159">
        <v>20</v>
      </c>
      <c r="AS14" s="159">
        <v>1</v>
      </c>
      <c r="AT14" t="s">
        <v>797</v>
      </c>
      <c r="AU14" t="s">
        <v>763</v>
      </c>
      <c r="AV14" t="s">
        <v>814</v>
      </c>
      <c r="AW14">
        <v>4</v>
      </c>
      <c r="AY14" s="159"/>
      <c r="AZ14" s="249"/>
      <c r="BB14" s="159"/>
    </row>
    <row r="15" spans="1:55" ht="15.75" customHeight="1" x14ac:dyDescent="0.2">
      <c r="A15" s="86" t="s">
        <v>405</v>
      </c>
      <c r="B15" s="86" t="s">
        <v>73</v>
      </c>
      <c r="C15" s="86">
        <v>53</v>
      </c>
      <c r="D15" s="133">
        <v>124</v>
      </c>
      <c r="E15" s="105">
        <v>0.25</v>
      </c>
      <c r="F15" s="105">
        <v>0.2</v>
      </c>
      <c r="G15" s="48" t="s">
        <v>561</v>
      </c>
      <c r="H15" s="3">
        <v>27.007000000000001</v>
      </c>
      <c r="I15" s="3">
        <v>31.175000000000001</v>
      </c>
      <c r="J15" s="3">
        <v>564</v>
      </c>
      <c r="K15" s="3">
        <v>0.13</v>
      </c>
      <c r="L15" s="3">
        <v>0.28000000000000003</v>
      </c>
      <c r="M15" s="3" t="s">
        <v>20</v>
      </c>
      <c r="N15" s="86" t="s">
        <v>112</v>
      </c>
      <c r="O15" s="86" t="s">
        <v>20</v>
      </c>
      <c r="P15" s="86" t="s">
        <v>20</v>
      </c>
      <c r="Q15" s="86" t="s">
        <v>20</v>
      </c>
      <c r="R15" s="163" t="s">
        <v>562</v>
      </c>
      <c r="S15" s="86">
        <f t="shared" si="0"/>
        <v>0.28000000000000003</v>
      </c>
      <c r="T15" s="86" t="str">
        <f>N15</f>
        <v>D5</v>
      </c>
      <c r="U15" s="163">
        <v>3</v>
      </c>
      <c r="V15" s="88" t="s">
        <v>20</v>
      </c>
      <c r="W15" s="206"/>
      <c r="X15" s="88"/>
      <c r="Y15" s="88">
        <f t="shared" si="1"/>
        <v>0.28000000000000003</v>
      </c>
      <c r="Z15" s="88">
        <v>2</v>
      </c>
      <c r="AA15" s="144">
        <v>10</v>
      </c>
      <c r="AB15" s="159">
        <f t="shared" si="2"/>
        <v>71.428571428571416</v>
      </c>
      <c r="AC15" s="165">
        <f t="shared" si="3"/>
        <v>10</v>
      </c>
      <c r="AD15" s="165">
        <f t="shared" si="4"/>
        <v>0</v>
      </c>
      <c r="AE15" s="242">
        <f t="shared" si="6"/>
        <v>0.28000000000000003</v>
      </c>
      <c r="AF15" s="246">
        <f t="shared" si="7"/>
        <v>1.4000000000000001</v>
      </c>
      <c r="AG15" s="159">
        <f t="shared" si="8"/>
        <v>11.4</v>
      </c>
      <c r="AH15" s="159">
        <f t="shared" si="9"/>
        <v>0.24561403508771931</v>
      </c>
      <c r="AI15" s="159" t="str">
        <f t="shared" si="5"/>
        <v>D5</v>
      </c>
      <c r="AJ15" s="144" t="s">
        <v>563</v>
      </c>
      <c r="AK15" s="158" t="s">
        <v>20</v>
      </c>
      <c r="AL15" s="207"/>
      <c r="AM15" s="158" t="s">
        <v>550</v>
      </c>
      <c r="AN15" s="207">
        <v>1</v>
      </c>
      <c r="AO15" s="207" t="s">
        <v>112</v>
      </c>
      <c r="AP15" s="208" t="s">
        <v>564</v>
      </c>
      <c r="AQ15" t="s">
        <v>492</v>
      </c>
      <c r="AR15" s="159">
        <v>11.4</v>
      </c>
      <c r="AS15" s="159">
        <v>0.24561403508771931</v>
      </c>
      <c r="AT15" t="s">
        <v>798</v>
      </c>
      <c r="AU15" t="s">
        <v>808</v>
      </c>
      <c r="AV15" t="s">
        <v>815</v>
      </c>
      <c r="AW15">
        <v>5</v>
      </c>
      <c r="AY15" s="159"/>
      <c r="AZ15" s="249"/>
      <c r="BB15" s="159"/>
    </row>
    <row r="16" spans="1:55" ht="15.75" customHeight="1" x14ac:dyDescent="0.2">
      <c r="A16" s="86" t="s">
        <v>405</v>
      </c>
      <c r="B16" s="86" t="s">
        <v>73</v>
      </c>
      <c r="C16" s="86">
        <v>500</v>
      </c>
      <c r="D16" s="133">
        <v>124</v>
      </c>
      <c r="E16" s="86">
        <v>0.25</v>
      </c>
      <c r="F16" s="105">
        <v>0.2</v>
      </c>
      <c r="G16" s="48" t="s">
        <v>567</v>
      </c>
      <c r="H16" s="3">
        <v>26.61</v>
      </c>
      <c r="I16" s="3">
        <v>29.427</v>
      </c>
      <c r="J16" s="3">
        <v>554</v>
      </c>
      <c r="K16" s="3">
        <v>0.191</v>
      </c>
      <c r="L16" s="3">
        <v>3.08</v>
      </c>
      <c r="M16" s="3" t="s">
        <v>20</v>
      </c>
      <c r="N16" s="86" t="s">
        <v>170</v>
      </c>
      <c r="O16" s="86" t="s">
        <v>20</v>
      </c>
      <c r="P16" s="86" t="s">
        <v>20</v>
      </c>
      <c r="Q16" s="86" t="s">
        <v>20</v>
      </c>
      <c r="R16" s="163" t="s">
        <v>568</v>
      </c>
      <c r="S16" s="86">
        <f t="shared" si="0"/>
        <v>3.08</v>
      </c>
      <c r="T16" s="86" t="str">
        <f>N16</f>
        <v>D7</v>
      </c>
      <c r="U16" s="163">
        <v>1</v>
      </c>
      <c r="V16" s="88" t="s">
        <v>20</v>
      </c>
      <c r="W16" s="206"/>
      <c r="X16" s="88"/>
      <c r="Y16" s="88">
        <f t="shared" si="1"/>
        <v>3.08</v>
      </c>
      <c r="Z16" s="88">
        <v>2</v>
      </c>
      <c r="AA16" s="144">
        <v>10</v>
      </c>
      <c r="AB16" s="159">
        <f t="shared" si="2"/>
        <v>6.4935064935064934</v>
      </c>
      <c r="AC16" s="164">
        <f t="shared" si="3"/>
        <v>6.4935064935064934</v>
      </c>
      <c r="AD16" s="165">
        <f t="shared" si="4"/>
        <v>3.5064935064935066</v>
      </c>
      <c r="AE16" s="242">
        <f t="shared" si="6"/>
        <v>2</v>
      </c>
      <c r="AF16" s="246">
        <f t="shared" si="7"/>
        <v>10</v>
      </c>
      <c r="AG16" s="159">
        <f t="shared" si="8"/>
        <v>20</v>
      </c>
      <c r="AH16" s="159">
        <f t="shared" si="9"/>
        <v>1</v>
      </c>
      <c r="AI16" s="159" t="str">
        <f t="shared" si="5"/>
        <v>D7</v>
      </c>
      <c r="AJ16" s="144" t="s">
        <v>569</v>
      </c>
      <c r="AK16" s="158" t="s">
        <v>20</v>
      </c>
      <c r="AL16" s="207"/>
      <c r="AM16" s="158" t="s">
        <v>550</v>
      </c>
      <c r="AN16" s="207">
        <v>1</v>
      </c>
      <c r="AO16" s="207" t="s">
        <v>170</v>
      </c>
      <c r="AP16" s="208" t="s">
        <v>570</v>
      </c>
      <c r="AQ16" t="s">
        <v>534</v>
      </c>
      <c r="AR16" s="159">
        <v>20</v>
      </c>
      <c r="AS16" s="159">
        <v>1</v>
      </c>
      <c r="AT16" t="s">
        <v>799</v>
      </c>
      <c r="AU16" t="s">
        <v>763</v>
      </c>
      <c r="AV16" t="s">
        <v>816</v>
      </c>
      <c r="AW16">
        <v>6</v>
      </c>
      <c r="AY16" s="159"/>
      <c r="AZ16" s="249"/>
      <c r="BB16" s="159"/>
    </row>
    <row r="17" spans="1:55" ht="15.75" customHeight="1" x14ac:dyDescent="0.2">
      <c r="A17" s="86" t="s">
        <v>405</v>
      </c>
      <c r="B17" s="86" t="s">
        <v>73</v>
      </c>
      <c r="C17" s="86">
        <v>5</v>
      </c>
      <c r="D17" s="133">
        <v>124</v>
      </c>
      <c r="E17" s="105">
        <v>0.2</v>
      </c>
      <c r="F17" s="105">
        <v>0.2</v>
      </c>
      <c r="G17" s="48" t="s">
        <v>572</v>
      </c>
      <c r="H17" s="3">
        <v>26.256</v>
      </c>
      <c r="I17" s="3">
        <v>30.117000000000001</v>
      </c>
      <c r="J17" s="3">
        <v>704</v>
      </c>
      <c r="K17" s="3">
        <v>0.115</v>
      </c>
      <c r="L17" s="3">
        <v>4.04</v>
      </c>
      <c r="M17" s="3" t="s">
        <v>20</v>
      </c>
      <c r="N17" s="172" t="s">
        <v>183</v>
      </c>
      <c r="O17" s="86" t="s">
        <v>20</v>
      </c>
      <c r="P17" s="86" t="s">
        <v>20</v>
      </c>
      <c r="Q17" s="86" t="s">
        <v>20</v>
      </c>
      <c r="R17" s="163" t="s">
        <v>573</v>
      </c>
      <c r="S17" s="86">
        <f t="shared" si="0"/>
        <v>4.04</v>
      </c>
      <c r="T17" s="163" t="s">
        <v>183</v>
      </c>
      <c r="U17" s="163">
        <v>5</v>
      </c>
      <c r="V17" s="137" t="s">
        <v>574</v>
      </c>
      <c r="W17" s="206"/>
      <c r="X17" s="88">
        <v>4.32</v>
      </c>
      <c r="Y17" s="88">
        <f t="shared" si="1"/>
        <v>4.32</v>
      </c>
      <c r="Z17" s="88">
        <v>2</v>
      </c>
      <c r="AA17" s="144">
        <v>10</v>
      </c>
      <c r="AB17" s="159">
        <f t="shared" si="2"/>
        <v>4.6296296296296298</v>
      </c>
      <c r="AC17" s="164">
        <f t="shared" si="3"/>
        <v>4.6296296296296298</v>
      </c>
      <c r="AD17" s="165">
        <f t="shared" si="4"/>
        <v>5.3703703703703702</v>
      </c>
      <c r="AE17" s="242">
        <f t="shared" si="6"/>
        <v>2.0000000000000004</v>
      </c>
      <c r="AF17" s="246">
        <f t="shared" si="7"/>
        <v>10.000000000000002</v>
      </c>
      <c r="AG17" s="159">
        <f t="shared" si="8"/>
        <v>20</v>
      </c>
      <c r="AH17" s="159">
        <f t="shared" si="9"/>
        <v>1.0000000000000002</v>
      </c>
      <c r="AI17" s="159" t="str">
        <f t="shared" si="5"/>
        <v>D8</v>
      </c>
      <c r="AJ17" s="144" t="s">
        <v>575</v>
      </c>
      <c r="AK17" s="158" t="s">
        <v>20</v>
      </c>
      <c r="AL17" s="207"/>
      <c r="AM17" s="158" t="s">
        <v>550</v>
      </c>
      <c r="AN17" s="207">
        <v>1</v>
      </c>
      <c r="AO17" s="207" t="s">
        <v>183</v>
      </c>
      <c r="AP17" s="208" t="s">
        <v>576</v>
      </c>
      <c r="AQ17" t="s">
        <v>520</v>
      </c>
      <c r="AR17" s="159">
        <v>20</v>
      </c>
      <c r="AS17" s="159">
        <v>1.0000000000000002</v>
      </c>
      <c r="AT17" t="s">
        <v>800</v>
      </c>
      <c r="AU17" t="s">
        <v>763</v>
      </c>
      <c r="AV17" t="s">
        <v>817</v>
      </c>
      <c r="AW17">
        <v>7</v>
      </c>
      <c r="AY17" s="159"/>
      <c r="AZ17" s="249"/>
      <c r="BB17" s="159"/>
    </row>
    <row r="18" spans="1:55" ht="15.75" customHeight="1" x14ac:dyDescent="0.2">
      <c r="A18" s="86" t="s">
        <v>406</v>
      </c>
      <c r="B18" s="86" t="s">
        <v>77</v>
      </c>
      <c r="C18" s="86">
        <v>5</v>
      </c>
      <c r="D18" s="133">
        <v>118</v>
      </c>
      <c r="E18" s="105">
        <v>0.2</v>
      </c>
      <c r="F18" s="105">
        <v>0.2</v>
      </c>
      <c r="G18" s="48" t="s">
        <v>578</v>
      </c>
      <c r="H18" s="204">
        <v>26.518999999999998</v>
      </c>
      <c r="I18" s="204">
        <v>30.178000000000001</v>
      </c>
      <c r="J18" s="204">
        <v>460</v>
      </c>
      <c r="K18" s="204">
        <v>0.161</v>
      </c>
      <c r="L18" s="204">
        <v>1.19</v>
      </c>
      <c r="M18" s="3" t="s">
        <v>20</v>
      </c>
      <c r="N18" s="86" t="s">
        <v>192</v>
      </c>
      <c r="O18" s="86" t="s">
        <v>20</v>
      </c>
      <c r="P18" s="86" t="s">
        <v>20</v>
      </c>
      <c r="Q18" s="86" t="s">
        <v>20</v>
      </c>
      <c r="R18" s="163" t="s">
        <v>579</v>
      </c>
      <c r="S18" s="86">
        <f t="shared" si="0"/>
        <v>1.19</v>
      </c>
      <c r="T18" s="86" t="str">
        <f t="shared" ref="T18:T27" si="10">N18</f>
        <v>E1</v>
      </c>
      <c r="U18" s="163">
        <v>13</v>
      </c>
      <c r="V18" s="88" t="s">
        <v>20</v>
      </c>
      <c r="W18" s="206"/>
      <c r="X18" s="88"/>
      <c r="Y18" s="88">
        <f t="shared" si="1"/>
        <v>1.19</v>
      </c>
      <c r="Z18" s="88">
        <v>2</v>
      </c>
      <c r="AA18" s="144">
        <v>10</v>
      </c>
      <c r="AB18" s="159">
        <f t="shared" si="2"/>
        <v>16.806722689075631</v>
      </c>
      <c r="AC18" s="165">
        <f t="shared" si="3"/>
        <v>10</v>
      </c>
      <c r="AD18" s="165">
        <f t="shared" si="4"/>
        <v>0</v>
      </c>
      <c r="AE18" s="242">
        <f t="shared" si="6"/>
        <v>1.19</v>
      </c>
      <c r="AF18" s="246">
        <f t="shared" si="7"/>
        <v>5.9499999999999993</v>
      </c>
      <c r="AG18" s="159">
        <f t="shared" si="8"/>
        <v>15.95</v>
      </c>
      <c r="AH18" s="159">
        <f t="shared" si="9"/>
        <v>0.74608150470219425</v>
      </c>
      <c r="AI18" s="159" t="str">
        <f t="shared" si="5"/>
        <v>E1</v>
      </c>
      <c r="AJ18" s="144" t="s">
        <v>580</v>
      </c>
      <c r="AK18" s="158" t="s">
        <v>20</v>
      </c>
      <c r="AL18" s="207"/>
      <c r="AM18" s="158" t="s">
        <v>550</v>
      </c>
      <c r="AN18" s="207">
        <v>1</v>
      </c>
      <c r="AO18" s="207" t="s">
        <v>192</v>
      </c>
      <c r="AP18" s="208" t="s">
        <v>581</v>
      </c>
      <c r="AQ18" t="s">
        <v>459</v>
      </c>
      <c r="AR18" s="159">
        <v>15.95</v>
      </c>
      <c r="AS18" s="159">
        <v>0.74608150470219425</v>
      </c>
      <c r="AT18" t="s">
        <v>801</v>
      </c>
      <c r="AU18" t="s">
        <v>809</v>
      </c>
      <c r="AV18" t="s">
        <v>818</v>
      </c>
      <c r="AW18">
        <v>8</v>
      </c>
      <c r="AY18" s="159"/>
      <c r="AZ18" s="249"/>
      <c r="BB18" s="159"/>
    </row>
    <row r="19" spans="1:55" ht="15.75" customHeight="1" x14ac:dyDescent="0.2">
      <c r="A19" s="86" t="s">
        <v>406</v>
      </c>
      <c r="B19" s="86" t="s">
        <v>77</v>
      </c>
      <c r="C19" s="86">
        <v>20</v>
      </c>
      <c r="D19" s="133">
        <v>118</v>
      </c>
      <c r="E19" s="105">
        <v>0.2</v>
      </c>
      <c r="F19" s="105">
        <v>0.2</v>
      </c>
      <c r="G19" s="48" t="s">
        <v>584</v>
      </c>
      <c r="H19" s="204">
        <v>27.138000000000002</v>
      </c>
      <c r="I19" s="204">
        <v>29.835999999999999</v>
      </c>
      <c r="J19" s="204">
        <v>532</v>
      </c>
      <c r="K19" s="204">
        <v>0.109</v>
      </c>
      <c r="L19" s="204">
        <v>0.54800000000000004</v>
      </c>
      <c r="M19" s="3" t="s">
        <v>20</v>
      </c>
      <c r="N19" s="86" t="s">
        <v>116</v>
      </c>
      <c r="O19" s="86" t="s">
        <v>20</v>
      </c>
      <c r="P19" s="86" t="s">
        <v>20</v>
      </c>
      <c r="Q19" s="86" t="s">
        <v>20</v>
      </c>
      <c r="R19" s="163" t="s">
        <v>585</v>
      </c>
      <c r="S19" s="86">
        <f t="shared" si="0"/>
        <v>0.54800000000000004</v>
      </c>
      <c r="T19" s="86" t="str">
        <f t="shared" si="10"/>
        <v>E2</v>
      </c>
      <c r="U19" s="204">
        <v>12</v>
      </c>
      <c r="V19" s="88" t="s">
        <v>20</v>
      </c>
      <c r="W19" s="206"/>
      <c r="X19" s="88"/>
      <c r="Y19" s="88">
        <f t="shared" si="1"/>
        <v>0.54800000000000004</v>
      </c>
      <c r="Z19" s="88">
        <v>2</v>
      </c>
      <c r="AA19" s="144">
        <v>10</v>
      </c>
      <c r="AB19" s="159">
        <f t="shared" si="2"/>
        <v>36.496350364963497</v>
      </c>
      <c r="AC19" s="165">
        <f t="shared" si="3"/>
        <v>10</v>
      </c>
      <c r="AD19" s="165">
        <f t="shared" si="4"/>
        <v>0</v>
      </c>
      <c r="AE19" s="242">
        <f t="shared" si="6"/>
        <v>0.54800000000000004</v>
      </c>
      <c r="AF19" s="246">
        <f t="shared" si="7"/>
        <v>2.74</v>
      </c>
      <c r="AG19" s="159">
        <f t="shared" si="8"/>
        <v>12.74</v>
      </c>
      <c r="AH19" s="159">
        <f t="shared" si="9"/>
        <v>0.43014128728414447</v>
      </c>
      <c r="AI19" s="159" t="str">
        <f t="shared" si="5"/>
        <v>E2</v>
      </c>
      <c r="AJ19" s="144" t="s">
        <v>586</v>
      </c>
      <c r="AK19" s="158" t="s">
        <v>20</v>
      </c>
      <c r="AL19" s="207"/>
      <c r="AM19" s="158" t="s">
        <v>550</v>
      </c>
      <c r="AN19" s="207">
        <v>1</v>
      </c>
      <c r="AO19" s="207" t="s">
        <v>116</v>
      </c>
      <c r="AP19" s="208" t="s">
        <v>587</v>
      </c>
      <c r="AQ19" t="s">
        <v>446</v>
      </c>
      <c r="AR19" s="159">
        <v>12.74</v>
      </c>
      <c r="AS19" s="159">
        <v>0.43014128728414447</v>
      </c>
      <c r="AT19" t="s">
        <v>802</v>
      </c>
      <c r="AU19" t="s">
        <v>810</v>
      </c>
      <c r="AV19" t="s">
        <v>819</v>
      </c>
      <c r="AW19">
        <v>9</v>
      </c>
      <c r="AY19" s="159"/>
      <c r="AZ19" s="249"/>
      <c r="BB19" s="159"/>
    </row>
    <row r="20" spans="1:55" ht="15.75" customHeight="1" x14ac:dyDescent="0.2">
      <c r="A20" s="86" t="s">
        <v>406</v>
      </c>
      <c r="B20" s="86" t="s">
        <v>77</v>
      </c>
      <c r="C20" s="86">
        <v>53</v>
      </c>
      <c r="D20" s="133">
        <v>118</v>
      </c>
      <c r="E20" s="105">
        <v>0.25</v>
      </c>
      <c r="F20" s="105">
        <v>0.17499999999999999</v>
      </c>
      <c r="G20" s="48" t="s">
        <v>590</v>
      </c>
      <c r="H20" s="204">
        <v>26.742000000000001</v>
      </c>
      <c r="I20" s="204">
        <v>30.702999999999999</v>
      </c>
      <c r="J20" s="204">
        <v>470</v>
      </c>
      <c r="K20" s="204">
        <v>0.19700000000000001</v>
      </c>
      <c r="L20" s="204">
        <v>1.4</v>
      </c>
      <c r="M20" s="204" t="s">
        <v>82</v>
      </c>
      <c r="N20" s="86" t="s">
        <v>591</v>
      </c>
      <c r="O20" s="86" t="s">
        <v>20</v>
      </c>
      <c r="P20" s="86" t="s">
        <v>20</v>
      </c>
      <c r="Q20" s="86" t="s">
        <v>20</v>
      </c>
      <c r="R20" s="163" t="s">
        <v>592</v>
      </c>
      <c r="S20" s="86">
        <f t="shared" si="0"/>
        <v>1.4</v>
      </c>
      <c r="T20" s="86" t="str">
        <f t="shared" si="10"/>
        <v>E3</v>
      </c>
      <c r="U20" s="163">
        <v>11</v>
      </c>
      <c r="V20" s="88" t="s">
        <v>20</v>
      </c>
      <c r="W20" s="206"/>
      <c r="X20" s="88"/>
      <c r="Y20" s="88">
        <f t="shared" si="1"/>
        <v>1.4</v>
      </c>
      <c r="Z20" s="88">
        <v>2</v>
      </c>
      <c r="AA20" s="144">
        <v>10</v>
      </c>
      <c r="AB20" s="159">
        <f t="shared" si="2"/>
        <v>14.285714285714286</v>
      </c>
      <c r="AC20" s="165">
        <f t="shared" si="3"/>
        <v>10</v>
      </c>
      <c r="AD20" s="165">
        <f t="shared" si="4"/>
        <v>0</v>
      </c>
      <c r="AE20" s="242">
        <f t="shared" si="6"/>
        <v>1.4</v>
      </c>
      <c r="AF20" s="246">
        <f t="shared" si="7"/>
        <v>7</v>
      </c>
      <c r="AG20" s="159">
        <f t="shared" si="8"/>
        <v>17</v>
      </c>
      <c r="AH20" s="159">
        <f t="shared" si="9"/>
        <v>0.82352941176470584</v>
      </c>
      <c r="AI20" s="159" t="str">
        <f t="shared" si="5"/>
        <v>E3</v>
      </c>
      <c r="AJ20" s="144" t="s">
        <v>593</v>
      </c>
      <c r="AK20" s="158" t="s">
        <v>20</v>
      </c>
      <c r="AL20" s="207"/>
      <c r="AM20" s="158" t="s">
        <v>550</v>
      </c>
      <c r="AN20" s="207">
        <v>1</v>
      </c>
      <c r="AO20" s="207" t="s">
        <v>591</v>
      </c>
      <c r="AP20" s="208" t="s">
        <v>594</v>
      </c>
      <c r="AQ20" t="s">
        <v>433</v>
      </c>
      <c r="AR20" s="159">
        <v>17</v>
      </c>
      <c r="AS20" s="159">
        <v>0.82352941176470584</v>
      </c>
      <c r="AT20" t="s">
        <v>803</v>
      </c>
      <c r="AU20" t="s">
        <v>811</v>
      </c>
      <c r="AV20" t="s">
        <v>820</v>
      </c>
      <c r="AW20">
        <v>10</v>
      </c>
      <c r="AY20" s="159"/>
      <c r="AZ20" s="249"/>
      <c r="BB20" s="159"/>
    </row>
    <row r="21" spans="1:55" ht="15.75" customHeight="1" x14ac:dyDescent="0.2">
      <c r="A21" s="86" t="s">
        <v>405</v>
      </c>
      <c r="B21" s="86" t="s">
        <v>73</v>
      </c>
      <c r="C21" s="86">
        <v>180</v>
      </c>
      <c r="D21" s="133">
        <v>124</v>
      </c>
      <c r="E21" s="86">
        <v>0.25</v>
      </c>
      <c r="F21" s="105">
        <v>0.2</v>
      </c>
      <c r="G21" s="48" t="s">
        <v>597</v>
      </c>
      <c r="H21" s="3">
        <v>27.045999999999999</v>
      </c>
      <c r="I21" s="3">
        <v>31.443999999999999</v>
      </c>
      <c r="J21" s="3">
        <v>578</v>
      </c>
      <c r="K21" s="3">
        <v>5.8000000000000003E-2</v>
      </c>
      <c r="L21" s="3">
        <v>0.312</v>
      </c>
      <c r="M21" s="3" t="s">
        <v>20</v>
      </c>
      <c r="N21" s="86" t="s">
        <v>598</v>
      </c>
      <c r="O21" s="86" t="s">
        <v>20</v>
      </c>
      <c r="P21" s="86" t="s">
        <v>20</v>
      </c>
      <c r="Q21" s="86" t="s">
        <v>20</v>
      </c>
      <c r="R21" s="204" t="s">
        <v>599</v>
      </c>
      <c r="S21" s="86">
        <f t="shared" si="0"/>
        <v>0.312</v>
      </c>
      <c r="T21" s="86" t="str">
        <f t="shared" si="10"/>
        <v>E4</v>
      </c>
      <c r="U21" s="204">
        <v>2</v>
      </c>
      <c r="V21" s="88" t="s">
        <v>20</v>
      </c>
      <c r="W21" s="206"/>
      <c r="X21" s="88">
        <v>0.16200000000000001</v>
      </c>
      <c r="Y21" s="88">
        <f t="shared" si="1"/>
        <v>0.16200000000000001</v>
      </c>
      <c r="Z21" s="88">
        <v>2</v>
      </c>
      <c r="AA21" s="144">
        <v>10</v>
      </c>
      <c r="AB21" s="159">
        <f t="shared" si="2"/>
        <v>123.45679012345678</v>
      </c>
      <c r="AC21" s="165">
        <f t="shared" si="3"/>
        <v>10</v>
      </c>
      <c r="AD21" s="165">
        <f t="shared" si="4"/>
        <v>0</v>
      </c>
      <c r="AE21" s="242">
        <f t="shared" si="6"/>
        <v>0.16200000000000001</v>
      </c>
      <c r="AF21" s="246">
        <f t="shared" si="7"/>
        <v>0.81</v>
      </c>
      <c r="AG21" s="159">
        <f t="shared" si="8"/>
        <v>10.81</v>
      </c>
      <c r="AH21" s="159">
        <f t="shared" si="9"/>
        <v>0.14986123959296949</v>
      </c>
      <c r="AI21" s="159" t="str">
        <f t="shared" si="5"/>
        <v>E4</v>
      </c>
      <c r="AJ21" s="144" t="s">
        <v>600</v>
      </c>
      <c r="AK21" s="158" t="s">
        <v>20</v>
      </c>
      <c r="AL21" s="207"/>
      <c r="AM21" s="158" t="s">
        <v>550</v>
      </c>
      <c r="AN21" s="207">
        <v>1</v>
      </c>
      <c r="AO21" s="207" t="s">
        <v>598</v>
      </c>
      <c r="AP21" s="208" t="s">
        <v>601</v>
      </c>
      <c r="AQ21" t="s">
        <v>501</v>
      </c>
      <c r="AR21" s="159">
        <v>10.81</v>
      </c>
      <c r="AS21" s="159">
        <v>0.14986123959296949</v>
      </c>
      <c r="AT21" t="s">
        <v>804</v>
      </c>
      <c r="AU21" t="s">
        <v>727</v>
      </c>
      <c r="AV21" t="s">
        <v>821</v>
      </c>
      <c r="AW21">
        <v>11</v>
      </c>
      <c r="AY21" s="159"/>
      <c r="AZ21" s="249"/>
      <c r="BB21" s="159"/>
    </row>
    <row r="22" spans="1:55" ht="15.75" customHeight="1" x14ac:dyDescent="0.2">
      <c r="A22" s="86" t="s">
        <v>405</v>
      </c>
      <c r="B22" s="86" t="s">
        <v>73</v>
      </c>
      <c r="C22" s="86">
        <v>20</v>
      </c>
      <c r="D22" s="133">
        <v>124</v>
      </c>
      <c r="E22" s="105">
        <v>0.2</v>
      </c>
      <c r="F22" s="105">
        <v>0.2</v>
      </c>
      <c r="G22" s="48" t="s">
        <v>604</v>
      </c>
      <c r="H22" s="3">
        <v>26.733000000000001</v>
      </c>
      <c r="I22" s="3">
        <v>30.379000000000001</v>
      </c>
      <c r="J22" s="3">
        <v>633</v>
      </c>
      <c r="K22" s="3">
        <v>0.187</v>
      </c>
      <c r="L22" s="3">
        <v>4.3099999999999996</v>
      </c>
      <c r="M22" s="3" t="s">
        <v>20</v>
      </c>
      <c r="N22" s="86" t="s">
        <v>605</v>
      </c>
      <c r="O22" s="86" t="s">
        <v>20</v>
      </c>
      <c r="P22" s="86" t="s">
        <v>20</v>
      </c>
      <c r="Q22" s="86" t="s">
        <v>20</v>
      </c>
      <c r="R22" s="204" t="s">
        <v>606</v>
      </c>
      <c r="S22" s="86">
        <f t="shared" si="0"/>
        <v>4.3099999999999996</v>
      </c>
      <c r="T22" s="86" t="str">
        <f t="shared" si="10"/>
        <v>E5</v>
      </c>
      <c r="U22" s="204">
        <v>4</v>
      </c>
      <c r="V22" s="88" t="s">
        <v>20</v>
      </c>
      <c r="W22" s="206"/>
      <c r="X22" s="88"/>
      <c r="Y22" s="88">
        <f t="shared" si="1"/>
        <v>4.3099999999999996</v>
      </c>
      <c r="Z22" s="88">
        <v>2</v>
      </c>
      <c r="AA22" s="144">
        <v>10</v>
      </c>
      <c r="AB22" s="159">
        <f t="shared" si="2"/>
        <v>4.6403712296983759</v>
      </c>
      <c r="AC22" s="164">
        <f t="shared" si="3"/>
        <v>4.6403712296983759</v>
      </c>
      <c r="AD22" s="165">
        <f t="shared" si="4"/>
        <v>5.3596287703016241</v>
      </c>
      <c r="AE22" s="242">
        <f t="shared" si="6"/>
        <v>2</v>
      </c>
      <c r="AF22" s="246">
        <f t="shared" si="7"/>
        <v>10</v>
      </c>
      <c r="AG22" s="159">
        <f t="shared" si="8"/>
        <v>20</v>
      </c>
      <c r="AH22" s="159">
        <f t="shared" si="9"/>
        <v>1</v>
      </c>
      <c r="AI22" s="159" t="str">
        <f t="shared" si="5"/>
        <v>E5</v>
      </c>
      <c r="AJ22" s="144" t="s">
        <v>607</v>
      </c>
      <c r="AK22" s="158" t="s">
        <v>20</v>
      </c>
      <c r="AL22" s="207"/>
      <c r="AM22" s="158" t="s">
        <v>550</v>
      </c>
      <c r="AN22" s="207">
        <v>1</v>
      </c>
      <c r="AO22" s="207" t="s">
        <v>605</v>
      </c>
      <c r="AP22" s="208" t="s">
        <v>608</v>
      </c>
      <c r="AQ22" t="s">
        <v>511</v>
      </c>
      <c r="AR22" s="159">
        <v>20</v>
      </c>
      <c r="AS22" s="159">
        <v>1</v>
      </c>
      <c r="AT22" t="s">
        <v>805</v>
      </c>
      <c r="AU22" t="s">
        <v>763</v>
      </c>
      <c r="AV22" t="s">
        <v>822</v>
      </c>
      <c r="AW22">
        <v>12</v>
      </c>
      <c r="AY22" s="159"/>
      <c r="AZ22" s="249"/>
      <c r="BB22" s="159"/>
    </row>
    <row r="23" spans="1:55" ht="15.75" customHeight="1" x14ac:dyDescent="0.2">
      <c r="A23" s="86" t="s">
        <v>406</v>
      </c>
      <c r="B23" s="86" t="s">
        <v>77</v>
      </c>
      <c r="C23" s="86">
        <v>500</v>
      </c>
      <c r="D23" s="133">
        <v>118</v>
      </c>
      <c r="E23" s="86">
        <v>0.25</v>
      </c>
      <c r="F23" s="105">
        <v>0.2</v>
      </c>
      <c r="G23" s="48" t="s">
        <v>610</v>
      </c>
      <c r="H23" s="204">
        <v>26.654</v>
      </c>
      <c r="I23" s="204">
        <v>30.835999999999999</v>
      </c>
      <c r="J23" s="204">
        <v>528</v>
      </c>
      <c r="K23" s="204">
        <v>0.223</v>
      </c>
      <c r="L23" s="204">
        <v>3.77</v>
      </c>
      <c r="M23" s="3" t="s">
        <v>20</v>
      </c>
      <c r="N23" s="86" t="s">
        <v>611</v>
      </c>
      <c r="O23" s="86" t="s">
        <v>20</v>
      </c>
      <c r="P23" s="86" t="s">
        <v>20</v>
      </c>
      <c r="Q23" s="86" t="s">
        <v>20</v>
      </c>
      <c r="R23" s="163" t="s">
        <v>612</v>
      </c>
      <c r="S23" s="86">
        <f t="shared" si="0"/>
        <v>3.77</v>
      </c>
      <c r="T23" s="86" t="str">
        <f t="shared" si="10"/>
        <v>E7</v>
      </c>
      <c r="U23" s="163">
        <v>9</v>
      </c>
      <c r="V23" s="88" t="s">
        <v>20</v>
      </c>
      <c r="W23" s="206"/>
      <c r="X23" s="88"/>
      <c r="Y23" s="88">
        <f t="shared" si="1"/>
        <v>3.77</v>
      </c>
      <c r="Z23" s="88">
        <v>2</v>
      </c>
      <c r="AA23" s="144">
        <v>10</v>
      </c>
      <c r="AB23" s="159">
        <f t="shared" si="2"/>
        <v>5.3050397877984086</v>
      </c>
      <c r="AC23" s="164">
        <f t="shared" si="3"/>
        <v>5.3050397877984086</v>
      </c>
      <c r="AD23" s="165">
        <f t="shared" si="4"/>
        <v>4.6949602122015914</v>
      </c>
      <c r="AE23" s="242">
        <f t="shared" si="6"/>
        <v>2</v>
      </c>
      <c r="AF23" s="246">
        <f t="shared" si="7"/>
        <v>10</v>
      </c>
      <c r="AG23" s="159">
        <f t="shared" si="8"/>
        <v>20</v>
      </c>
      <c r="AH23" s="159">
        <f t="shared" si="9"/>
        <v>1</v>
      </c>
      <c r="AI23" s="159" t="str">
        <f t="shared" si="5"/>
        <v>E7</v>
      </c>
      <c r="AJ23" s="144" t="s">
        <v>613</v>
      </c>
      <c r="AK23" s="158" t="s">
        <v>20</v>
      </c>
      <c r="AL23" s="207"/>
      <c r="AM23" s="158" t="s">
        <v>550</v>
      </c>
      <c r="AN23" s="207">
        <v>1</v>
      </c>
      <c r="AO23" s="207" t="s">
        <v>611</v>
      </c>
      <c r="AP23" s="208" t="s">
        <v>614</v>
      </c>
      <c r="AQ23" t="s">
        <v>424</v>
      </c>
      <c r="AR23" s="159">
        <v>20</v>
      </c>
      <c r="AS23" s="159">
        <v>1</v>
      </c>
      <c r="AT23" t="s">
        <v>806</v>
      </c>
      <c r="AU23" t="s">
        <v>763</v>
      </c>
      <c r="AV23" t="s">
        <v>823</v>
      </c>
      <c r="AW23">
        <v>13</v>
      </c>
      <c r="AY23" s="159"/>
      <c r="AZ23" s="249"/>
      <c r="BB23" s="159"/>
    </row>
    <row r="24" spans="1:55" ht="15.75" customHeight="1" x14ac:dyDescent="0.2">
      <c r="A24" s="86" t="s">
        <v>405</v>
      </c>
      <c r="B24" s="86" t="s">
        <v>73</v>
      </c>
      <c r="C24" s="86">
        <v>1.2</v>
      </c>
      <c r="D24" s="86" t="s">
        <v>20</v>
      </c>
      <c r="E24" s="133">
        <v>22</v>
      </c>
      <c r="F24" s="86" t="s">
        <v>20</v>
      </c>
      <c r="G24" s="3" t="s">
        <v>20</v>
      </c>
      <c r="H24" s="3"/>
      <c r="I24" s="3"/>
      <c r="J24" s="3">
        <v>565</v>
      </c>
      <c r="K24" s="3">
        <v>0.51100000000000001</v>
      </c>
      <c r="L24" s="3">
        <v>9.58</v>
      </c>
      <c r="M24" s="3" t="s">
        <v>20</v>
      </c>
      <c r="N24" s="86" t="s">
        <v>616</v>
      </c>
      <c r="O24" s="86" t="s">
        <v>20</v>
      </c>
      <c r="P24" s="86" t="s">
        <v>20</v>
      </c>
      <c r="Q24" s="86" t="s">
        <v>20</v>
      </c>
      <c r="R24" s="204" t="s">
        <v>617</v>
      </c>
      <c r="S24" s="86">
        <f t="shared" si="0"/>
        <v>9.58</v>
      </c>
      <c r="T24" s="86" t="str">
        <f t="shared" si="10"/>
        <v>F1</v>
      </c>
      <c r="U24" s="163">
        <v>7</v>
      </c>
      <c r="V24" s="88" t="s">
        <v>20</v>
      </c>
      <c r="W24" s="206"/>
      <c r="X24" s="88"/>
      <c r="Y24" s="88">
        <f t="shared" si="1"/>
        <v>9.58</v>
      </c>
      <c r="Z24" s="88">
        <v>2</v>
      </c>
      <c r="AA24" s="144">
        <v>10</v>
      </c>
      <c r="AB24" s="159">
        <f t="shared" si="2"/>
        <v>2.0876826722338206</v>
      </c>
      <c r="AC24" s="164">
        <f t="shared" si="3"/>
        <v>2.0876826722338206</v>
      </c>
      <c r="AD24" s="165">
        <f t="shared" si="4"/>
        <v>7.9123173277661794</v>
      </c>
      <c r="AE24" s="242">
        <f t="shared" si="6"/>
        <v>2.0000000000000004</v>
      </c>
      <c r="AF24" s="246">
        <f t="shared" si="7"/>
        <v>10.000000000000002</v>
      </c>
      <c r="AG24" s="159">
        <f t="shared" si="8"/>
        <v>20</v>
      </c>
      <c r="AH24" s="159">
        <f t="shared" si="9"/>
        <v>1.0000000000000002</v>
      </c>
      <c r="AI24" s="159" t="str">
        <f t="shared" si="5"/>
        <v>F1</v>
      </c>
      <c r="AJ24" s="144" t="s">
        <v>618</v>
      </c>
      <c r="AK24" s="158" t="s">
        <v>20</v>
      </c>
      <c r="AL24" s="207"/>
      <c r="AM24" s="158" t="s">
        <v>550</v>
      </c>
      <c r="AN24" s="207">
        <v>1</v>
      </c>
      <c r="AO24" s="207" t="s">
        <v>616</v>
      </c>
      <c r="AP24" s="208" t="s">
        <v>619</v>
      </c>
      <c r="AQ24" t="s">
        <v>526</v>
      </c>
      <c r="AR24" s="159">
        <v>20</v>
      </c>
      <c r="AS24" s="159">
        <v>1.0000000000000002</v>
      </c>
      <c r="AT24" t="s">
        <v>807</v>
      </c>
      <c r="AU24" t="s">
        <v>763</v>
      </c>
      <c r="AV24" t="s">
        <v>824</v>
      </c>
      <c r="AW24">
        <v>14</v>
      </c>
      <c r="AY24" s="159"/>
      <c r="AZ24" s="249"/>
      <c r="BB24" s="159"/>
    </row>
    <row r="25" spans="1:55" ht="15.75" customHeight="1" x14ac:dyDescent="0.2">
      <c r="A25" s="211" t="s">
        <v>406</v>
      </c>
      <c r="B25" s="211" t="s">
        <v>77</v>
      </c>
      <c r="C25" s="211">
        <v>1.2</v>
      </c>
      <c r="D25" s="211" t="s">
        <v>20</v>
      </c>
      <c r="E25" s="212">
        <v>20</v>
      </c>
      <c r="F25" s="211" t="s">
        <v>20</v>
      </c>
      <c r="G25" s="213" t="s">
        <v>20</v>
      </c>
      <c r="H25" s="213"/>
      <c r="I25" s="213"/>
      <c r="J25" s="213">
        <v>540</v>
      </c>
      <c r="K25" s="213">
        <v>1.88</v>
      </c>
      <c r="L25" s="213">
        <v>30</v>
      </c>
      <c r="M25" s="213" t="s">
        <v>20</v>
      </c>
      <c r="N25" s="211" t="s">
        <v>621</v>
      </c>
      <c r="O25" s="99" t="s">
        <v>20</v>
      </c>
      <c r="P25" s="99" t="s">
        <v>20</v>
      </c>
      <c r="Q25" s="99" t="s">
        <v>20</v>
      </c>
      <c r="R25" s="170" t="s">
        <v>622</v>
      </c>
      <c r="S25" s="86">
        <f t="shared" si="0"/>
        <v>30</v>
      </c>
      <c r="T25" s="86" t="str">
        <f t="shared" si="10"/>
        <v>F2?</v>
      </c>
      <c r="U25" s="163">
        <v>15</v>
      </c>
      <c r="V25" s="214" t="s">
        <v>227</v>
      </c>
      <c r="W25" s="206"/>
      <c r="X25" s="119" t="s">
        <v>20</v>
      </c>
      <c r="Y25" s="119" t="s">
        <v>20</v>
      </c>
      <c r="Z25" s="119" t="s">
        <v>20</v>
      </c>
      <c r="AA25" s="119" t="s">
        <v>20</v>
      </c>
      <c r="AB25" s="119" t="s">
        <v>20</v>
      </c>
      <c r="AC25" s="119" t="s">
        <v>20</v>
      </c>
      <c r="AD25" s="119" t="s">
        <v>20</v>
      </c>
      <c r="AE25" s="119" t="s">
        <v>20</v>
      </c>
      <c r="AF25" s="119" t="s">
        <v>20</v>
      </c>
      <c r="AG25" s="119" t="s">
        <v>20</v>
      </c>
      <c r="AH25" s="119" t="s">
        <v>20</v>
      </c>
      <c r="AI25" s="119" t="s">
        <v>20</v>
      </c>
      <c r="AJ25" s="119" t="s">
        <v>20</v>
      </c>
      <c r="AK25" s="119" t="s">
        <v>20</v>
      </c>
      <c r="AL25" s="119" t="s">
        <v>20</v>
      </c>
      <c r="AM25" s="158" t="s">
        <v>550</v>
      </c>
      <c r="AN25" s="119" t="s">
        <v>20</v>
      </c>
      <c r="AO25" s="119" t="s">
        <v>20</v>
      </c>
      <c r="AP25" s="119" t="s">
        <v>20</v>
      </c>
      <c r="AQ25" s="119" t="s">
        <v>20</v>
      </c>
      <c r="AR25" s="119" t="s">
        <v>20</v>
      </c>
      <c r="AS25" s="119" t="s">
        <v>20</v>
      </c>
      <c r="AT25" s="119" t="s">
        <v>20</v>
      </c>
      <c r="AU25" s="119" t="s">
        <v>20</v>
      </c>
      <c r="AV25" s="119" t="s">
        <v>20</v>
      </c>
      <c r="AW25">
        <v>15</v>
      </c>
      <c r="AY25" s="119"/>
      <c r="AZ25" s="249"/>
      <c r="BB25" s="119"/>
    </row>
    <row r="26" spans="1:55" ht="15.75" customHeight="1" x14ac:dyDescent="0.2">
      <c r="A26" s="211" t="s">
        <v>623</v>
      </c>
      <c r="B26" s="211" t="s">
        <v>89</v>
      </c>
      <c r="C26" s="211"/>
      <c r="D26" s="211"/>
      <c r="E26" s="211"/>
      <c r="F26" s="211"/>
      <c r="G26" s="213"/>
      <c r="H26" s="213"/>
      <c r="I26" s="213"/>
      <c r="J26" s="215">
        <v>302</v>
      </c>
      <c r="K26" s="215">
        <v>7.3999999999999996E-2</v>
      </c>
      <c r="L26" s="213" t="s">
        <v>81</v>
      </c>
      <c r="M26" s="213"/>
      <c r="N26" s="211" t="s">
        <v>624</v>
      </c>
      <c r="O26" s="99" t="s">
        <v>20</v>
      </c>
      <c r="P26" s="99" t="s">
        <v>20</v>
      </c>
      <c r="Q26" s="99" t="s">
        <v>20</v>
      </c>
      <c r="R26" s="170" t="s">
        <v>625</v>
      </c>
      <c r="S26" s="86" t="str">
        <f t="shared" si="0"/>
        <v>too low</v>
      </c>
      <c r="T26" s="86" t="str">
        <f t="shared" si="10"/>
        <v>F6?</v>
      </c>
      <c r="U26" s="163">
        <v>17</v>
      </c>
      <c r="V26" s="216" t="s">
        <v>227</v>
      </c>
      <c r="W26" s="206" t="s">
        <v>626</v>
      </c>
      <c r="X26" s="119" t="s">
        <v>20</v>
      </c>
      <c r="Y26" s="119" t="s">
        <v>20</v>
      </c>
      <c r="Z26" s="119" t="s">
        <v>20</v>
      </c>
      <c r="AA26" s="119" t="s">
        <v>20</v>
      </c>
      <c r="AB26" s="119" t="s">
        <v>20</v>
      </c>
      <c r="AC26" s="119" t="s">
        <v>20</v>
      </c>
      <c r="AD26" s="119" t="s">
        <v>20</v>
      </c>
      <c r="AE26" s="119" t="s">
        <v>20</v>
      </c>
      <c r="AF26" s="119" t="s">
        <v>20</v>
      </c>
      <c r="AG26" s="119" t="s">
        <v>20</v>
      </c>
      <c r="AH26" s="119" t="s">
        <v>20</v>
      </c>
      <c r="AI26" s="119" t="s">
        <v>20</v>
      </c>
      <c r="AJ26" s="119" t="s">
        <v>20</v>
      </c>
      <c r="AK26" s="119" t="s">
        <v>20</v>
      </c>
      <c r="AL26" s="119" t="s">
        <v>20</v>
      </c>
      <c r="AM26" s="158" t="s">
        <v>550</v>
      </c>
      <c r="AN26" s="119" t="s">
        <v>20</v>
      </c>
      <c r="AO26" s="119" t="s">
        <v>20</v>
      </c>
      <c r="AP26" s="119" t="s">
        <v>20</v>
      </c>
      <c r="AQ26" s="119" t="s">
        <v>20</v>
      </c>
      <c r="AR26" s="119" t="s">
        <v>20</v>
      </c>
      <c r="AS26" s="119" t="s">
        <v>20</v>
      </c>
      <c r="AT26" s="119" t="s">
        <v>20</v>
      </c>
      <c r="AU26" s="119" t="s">
        <v>20</v>
      </c>
      <c r="AV26" s="119" t="s">
        <v>20</v>
      </c>
      <c r="AW26">
        <v>16</v>
      </c>
      <c r="AY26" s="119"/>
      <c r="AZ26" s="249"/>
      <c r="BB26" s="119"/>
    </row>
    <row r="27" spans="1:55" ht="15.75" customHeight="1" x14ac:dyDescent="0.2">
      <c r="A27" s="99" t="s">
        <v>406</v>
      </c>
      <c r="B27" s="99" t="s">
        <v>77</v>
      </c>
      <c r="C27" s="99" t="s">
        <v>74</v>
      </c>
      <c r="D27" s="99" t="s">
        <v>20</v>
      </c>
      <c r="E27" s="99" t="s">
        <v>20</v>
      </c>
      <c r="F27" s="100">
        <v>0.45</v>
      </c>
      <c r="G27" s="217" t="s">
        <v>627</v>
      </c>
      <c r="H27" s="55">
        <v>26.454999999999998</v>
      </c>
      <c r="I27" s="55">
        <v>28.738</v>
      </c>
      <c r="J27" s="55"/>
      <c r="K27" s="55"/>
      <c r="L27" s="55"/>
      <c r="M27" s="55" t="s">
        <v>20</v>
      </c>
      <c r="N27" s="99" t="s">
        <v>628</v>
      </c>
      <c r="O27" s="99" t="s">
        <v>20</v>
      </c>
      <c r="P27" s="99" t="s">
        <v>20</v>
      </c>
      <c r="Q27" s="99" t="s">
        <v>20</v>
      </c>
      <c r="R27" s="218" t="s">
        <v>629</v>
      </c>
      <c r="S27" s="219">
        <f t="shared" si="0"/>
        <v>0</v>
      </c>
      <c r="T27" s="219" t="str">
        <f t="shared" si="10"/>
        <v>F9?</v>
      </c>
      <c r="U27" s="204">
        <v>14</v>
      </c>
      <c r="V27" s="220" t="s">
        <v>227</v>
      </c>
      <c r="W27" s="206" t="s">
        <v>630</v>
      </c>
      <c r="X27" s="88" t="s">
        <v>20</v>
      </c>
      <c r="Y27" s="119" t="s">
        <v>20</v>
      </c>
      <c r="Z27" s="119" t="s">
        <v>20</v>
      </c>
      <c r="AA27" s="119" t="s">
        <v>20</v>
      </c>
      <c r="AB27" s="119" t="s">
        <v>20</v>
      </c>
      <c r="AC27" s="119" t="s">
        <v>20</v>
      </c>
      <c r="AD27" s="119" t="s">
        <v>20</v>
      </c>
      <c r="AE27" s="119" t="s">
        <v>20</v>
      </c>
      <c r="AF27" s="119" t="s">
        <v>20</v>
      </c>
      <c r="AG27" s="119" t="s">
        <v>20</v>
      </c>
      <c r="AH27" s="119" t="s">
        <v>20</v>
      </c>
      <c r="AI27" s="119" t="s">
        <v>20</v>
      </c>
      <c r="AJ27" s="119" t="s">
        <v>20</v>
      </c>
      <c r="AK27" s="119" t="s">
        <v>20</v>
      </c>
      <c r="AL27" s="119" t="s">
        <v>20</v>
      </c>
      <c r="AM27" s="158" t="s">
        <v>550</v>
      </c>
      <c r="AN27" s="119" t="s">
        <v>20</v>
      </c>
      <c r="AO27" s="119" t="s">
        <v>20</v>
      </c>
      <c r="AP27" s="119" t="s">
        <v>20</v>
      </c>
      <c r="AQ27" s="119" t="s">
        <v>20</v>
      </c>
      <c r="AR27" s="119" t="s">
        <v>20</v>
      </c>
      <c r="AS27" s="119" t="s">
        <v>20</v>
      </c>
      <c r="AT27" s="119" t="s">
        <v>20</v>
      </c>
      <c r="AU27" s="119" t="s">
        <v>20</v>
      </c>
      <c r="AV27" s="119" t="s">
        <v>20</v>
      </c>
      <c r="AW27">
        <v>17</v>
      </c>
      <c r="AY27" s="119"/>
      <c r="AZ27" s="249"/>
      <c r="BB27" s="119"/>
    </row>
    <row r="28" spans="1:55" ht="15.75" customHeight="1" x14ac:dyDescent="0.2">
      <c r="BA28" t="s">
        <v>688</v>
      </c>
      <c r="BC28" s="249"/>
    </row>
    <row r="29" spans="1:55" ht="15.75" customHeight="1" x14ac:dyDescent="0.2">
      <c r="BA29" t="s">
        <v>688</v>
      </c>
      <c r="BC29" s="249"/>
    </row>
    <row r="30" spans="1:55" ht="15.75" customHeight="1" x14ac:dyDescent="0.2">
      <c r="BA30" t="s">
        <v>688</v>
      </c>
      <c r="BC30" s="249"/>
    </row>
    <row r="31" spans="1:55" ht="15.75" customHeight="1" x14ac:dyDescent="0.2"/>
    <row r="32" spans="1:5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0:AV10" xr:uid="{00000000-0009-0000-0000-000004000000}"/>
  <mergeCells count="2">
    <mergeCell ref="L1:R1"/>
    <mergeCell ref="U9:W9"/>
  </mergeCells>
  <phoneticPr fontId="23" type="noConversion"/>
  <conditionalFormatting sqref="S11:S27 V11:V27">
    <cfRule type="expression" dxfId="2" priority="2">
      <formula>LEN(TRIM(S11))=0</formula>
    </cfRule>
  </conditionalFormatting>
  <pageMargins left="0.7" right="0.7" top="0.75" bottom="0.75" header="0.51180555555555496" footer="0.51180555555555496"/>
  <pageSetup firstPageNumber="0" orientation="landscape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B7D6-E558-BF42-8998-CC7C04CD399C}">
  <dimension ref="A1:M77"/>
  <sheetViews>
    <sheetView tabSelected="1" workbookViewId="0">
      <pane ySplit="1" topLeftCell="A2" activePane="bottomLeft" state="frozen"/>
      <selection pane="bottomLeft" activeCell="E7" sqref="E7"/>
    </sheetView>
  </sheetViews>
  <sheetFormatPr baseColWidth="10" defaultRowHeight="16" x14ac:dyDescent="0.2"/>
  <cols>
    <col min="1" max="9" width="10.7109375" style="252"/>
    <col min="10" max="10" width="26.85546875" style="252" bestFit="1" customWidth="1"/>
    <col min="11" max="11" width="26.42578125" style="252" bestFit="1" customWidth="1"/>
    <col min="12" max="12" width="0" style="252" hidden="1" customWidth="1"/>
    <col min="13" max="16384" width="10.7109375" style="252"/>
  </cols>
  <sheetData>
    <row r="1" spans="1:13" s="261" customFormat="1" ht="61" customHeight="1" x14ac:dyDescent="0.2">
      <c r="A1" s="250" t="s">
        <v>826</v>
      </c>
      <c r="B1" s="250" t="s">
        <v>216</v>
      </c>
      <c r="C1" s="261" t="s">
        <v>65</v>
      </c>
      <c r="D1" s="261" t="s">
        <v>66</v>
      </c>
      <c r="E1" s="261" t="s">
        <v>67</v>
      </c>
      <c r="F1" s="261" t="s">
        <v>44</v>
      </c>
      <c r="G1" s="261" t="s">
        <v>705</v>
      </c>
      <c r="H1" s="261" t="s">
        <v>70</v>
      </c>
      <c r="I1" s="261" t="s">
        <v>68</v>
      </c>
      <c r="J1" s="261" t="s">
        <v>706</v>
      </c>
      <c r="K1" s="262" t="s">
        <v>72</v>
      </c>
      <c r="L1" s="261" t="s">
        <v>825</v>
      </c>
      <c r="M1" s="250" t="s">
        <v>842</v>
      </c>
    </row>
    <row r="2" spans="1:13" x14ac:dyDescent="0.2">
      <c r="A2" s="252">
        <v>26</v>
      </c>
      <c r="B2" s="141" t="s">
        <v>206</v>
      </c>
      <c r="C2" s="129">
        <v>1</v>
      </c>
      <c r="D2" s="129" t="s">
        <v>123</v>
      </c>
      <c r="E2" s="252" t="s">
        <v>250</v>
      </c>
      <c r="F2" s="252" t="s">
        <v>252</v>
      </c>
      <c r="G2" s="254">
        <v>20</v>
      </c>
      <c r="H2" s="254">
        <v>1</v>
      </c>
      <c r="I2" s="253" t="s">
        <v>729</v>
      </c>
      <c r="J2" s="252" t="s">
        <v>710</v>
      </c>
      <c r="K2" s="263" t="s">
        <v>828</v>
      </c>
      <c r="L2" s="252">
        <v>9</v>
      </c>
      <c r="M2" s="252">
        <v>1</v>
      </c>
    </row>
    <row r="3" spans="1:13" x14ac:dyDescent="0.2">
      <c r="A3" s="265">
        <v>27</v>
      </c>
      <c r="B3" s="266" t="s">
        <v>206</v>
      </c>
      <c r="C3" s="267">
        <v>1</v>
      </c>
      <c r="D3" s="267" t="s">
        <v>83</v>
      </c>
      <c r="E3" s="265" t="s">
        <v>256</v>
      </c>
      <c r="F3" s="265" t="s">
        <v>258</v>
      </c>
      <c r="G3" s="268">
        <v>20</v>
      </c>
      <c r="H3" s="268">
        <v>1</v>
      </c>
      <c r="I3" s="269" t="s">
        <v>730</v>
      </c>
      <c r="J3" s="265" t="s">
        <v>710</v>
      </c>
      <c r="K3" s="264" t="s">
        <v>829</v>
      </c>
      <c r="L3" s="252">
        <v>10</v>
      </c>
      <c r="M3" s="252">
        <v>2</v>
      </c>
    </row>
    <row r="4" spans="1:13" x14ac:dyDescent="0.2">
      <c r="A4" s="265">
        <v>28</v>
      </c>
      <c r="B4" s="266" t="s">
        <v>206</v>
      </c>
      <c r="C4" s="267">
        <v>1</v>
      </c>
      <c r="D4" s="267" t="s">
        <v>122</v>
      </c>
      <c r="E4" s="265" t="s">
        <v>265</v>
      </c>
      <c r="F4" s="265" t="s">
        <v>267</v>
      </c>
      <c r="G4" s="268">
        <v>20</v>
      </c>
      <c r="H4" s="268">
        <v>1</v>
      </c>
      <c r="I4" s="269" t="s">
        <v>731</v>
      </c>
      <c r="J4" s="265" t="s">
        <v>710</v>
      </c>
      <c r="K4" s="263" t="s">
        <v>830</v>
      </c>
      <c r="L4" s="252">
        <v>11</v>
      </c>
      <c r="M4" s="252">
        <v>3</v>
      </c>
    </row>
    <row r="5" spans="1:13" x14ac:dyDescent="0.2">
      <c r="A5" s="265">
        <v>61</v>
      </c>
      <c r="B5" s="270" t="s">
        <v>550</v>
      </c>
      <c r="C5" s="271">
        <v>1</v>
      </c>
      <c r="D5" s="271" t="s">
        <v>130</v>
      </c>
      <c r="E5" s="271" t="s">
        <v>548</v>
      </c>
      <c r="F5" s="265" t="s">
        <v>483</v>
      </c>
      <c r="G5" s="272">
        <v>20</v>
      </c>
      <c r="H5" s="272">
        <v>1</v>
      </c>
      <c r="I5" s="265" t="s">
        <v>795</v>
      </c>
      <c r="J5" s="265" t="s">
        <v>763</v>
      </c>
      <c r="K5" s="263" t="s">
        <v>812</v>
      </c>
      <c r="L5" s="252">
        <v>2</v>
      </c>
      <c r="M5" s="252">
        <v>4</v>
      </c>
    </row>
    <row r="6" spans="1:13" x14ac:dyDescent="0.2">
      <c r="A6" s="265">
        <v>45</v>
      </c>
      <c r="B6" s="265" t="s">
        <v>402</v>
      </c>
      <c r="C6" s="273">
        <v>1</v>
      </c>
      <c r="D6" s="273" t="s">
        <v>132</v>
      </c>
      <c r="E6" s="271" t="s">
        <v>422</v>
      </c>
      <c r="F6" s="265" t="s">
        <v>424</v>
      </c>
      <c r="G6" s="268">
        <v>20</v>
      </c>
      <c r="H6" s="268">
        <v>1</v>
      </c>
      <c r="I6" s="265" t="s">
        <v>767</v>
      </c>
      <c r="J6" s="265" t="s">
        <v>763</v>
      </c>
      <c r="K6" s="263" t="s">
        <v>781</v>
      </c>
      <c r="L6" s="252">
        <v>3</v>
      </c>
      <c r="M6" s="252">
        <v>5</v>
      </c>
    </row>
    <row r="7" spans="1:13" x14ac:dyDescent="0.2">
      <c r="A7" s="265">
        <v>29</v>
      </c>
      <c r="B7" s="266" t="s">
        <v>206</v>
      </c>
      <c r="C7" s="267">
        <v>1</v>
      </c>
      <c r="D7" s="267" t="s">
        <v>90</v>
      </c>
      <c r="E7" s="265" t="s">
        <v>274</v>
      </c>
      <c r="F7" s="265" t="s">
        <v>276</v>
      </c>
      <c r="G7" s="268">
        <v>16.5</v>
      </c>
      <c r="H7" s="268">
        <v>0.78787878787878785</v>
      </c>
      <c r="I7" s="269" t="s">
        <v>732</v>
      </c>
      <c r="J7" s="265" t="s">
        <v>721</v>
      </c>
      <c r="K7" s="263" t="s">
        <v>749</v>
      </c>
      <c r="L7" s="252">
        <v>12</v>
      </c>
      <c r="M7" s="252">
        <v>6</v>
      </c>
    </row>
    <row r="8" spans="1:13" x14ac:dyDescent="0.2">
      <c r="A8" s="265">
        <v>62</v>
      </c>
      <c r="B8" s="270" t="s">
        <v>550</v>
      </c>
      <c r="C8" s="271">
        <v>1</v>
      </c>
      <c r="D8" s="271" t="s">
        <v>96</v>
      </c>
      <c r="E8" s="271" t="s">
        <v>555</v>
      </c>
      <c r="F8" s="265" t="s">
        <v>469</v>
      </c>
      <c r="G8" s="272">
        <v>20</v>
      </c>
      <c r="H8" s="272">
        <v>1</v>
      </c>
      <c r="I8" s="265" t="s">
        <v>796</v>
      </c>
      <c r="J8" s="265" t="s">
        <v>763</v>
      </c>
      <c r="K8" s="263" t="s">
        <v>813</v>
      </c>
      <c r="L8" s="252">
        <v>3</v>
      </c>
      <c r="M8" s="252">
        <v>7</v>
      </c>
    </row>
    <row r="9" spans="1:13" x14ac:dyDescent="0.2">
      <c r="A9" s="265">
        <v>30</v>
      </c>
      <c r="B9" s="266" t="s">
        <v>206</v>
      </c>
      <c r="C9" s="267">
        <v>1</v>
      </c>
      <c r="D9" s="267" t="s">
        <v>148</v>
      </c>
      <c r="E9" s="265" t="s">
        <v>284</v>
      </c>
      <c r="F9" s="265" t="s">
        <v>286</v>
      </c>
      <c r="G9" s="268">
        <v>20</v>
      </c>
      <c r="H9" s="268">
        <v>1</v>
      </c>
      <c r="I9" s="269" t="s">
        <v>733</v>
      </c>
      <c r="J9" s="265" t="s">
        <v>710</v>
      </c>
      <c r="K9" s="263" t="s">
        <v>831</v>
      </c>
      <c r="L9" s="252">
        <v>13</v>
      </c>
      <c r="M9" s="252">
        <v>8</v>
      </c>
    </row>
    <row r="10" spans="1:13" x14ac:dyDescent="0.2">
      <c r="A10" s="265">
        <v>46</v>
      </c>
      <c r="B10" s="265" t="s">
        <v>402</v>
      </c>
      <c r="C10" s="273">
        <v>1</v>
      </c>
      <c r="D10" s="273" t="s">
        <v>101</v>
      </c>
      <c r="E10" s="271" t="s">
        <v>431</v>
      </c>
      <c r="F10" s="265" t="s">
        <v>433</v>
      </c>
      <c r="G10" s="268">
        <v>17.649999999999999</v>
      </c>
      <c r="H10" s="268">
        <v>0.86685552407932021</v>
      </c>
      <c r="I10" s="265" t="s">
        <v>768</v>
      </c>
      <c r="J10" s="265" t="s">
        <v>764</v>
      </c>
      <c r="K10" s="263" t="s">
        <v>782</v>
      </c>
      <c r="L10" s="252">
        <v>4</v>
      </c>
      <c r="M10" s="252">
        <v>9</v>
      </c>
    </row>
    <row r="11" spans="1:13" x14ac:dyDescent="0.2">
      <c r="A11" s="265">
        <v>48</v>
      </c>
      <c r="B11" s="265" t="s">
        <v>402</v>
      </c>
      <c r="C11" s="273">
        <v>1</v>
      </c>
      <c r="D11" s="273" t="s">
        <v>102</v>
      </c>
      <c r="E11" s="271" t="s">
        <v>444</v>
      </c>
      <c r="F11" s="265" t="s">
        <v>446</v>
      </c>
      <c r="G11" s="268">
        <v>20</v>
      </c>
      <c r="H11" s="268">
        <v>1</v>
      </c>
      <c r="I11" s="265" t="s">
        <v>769</v>
      </c>
      <c r="J11" s="265" t="s">
        <v>763</v>
      </c>
      <c r="K11" s="263" t="s">
        <v>783</v>
      </c>
      <c r="L11" s="252">
        <v>6</v>
      </c>
      <c r="M11" s="252">
        <v>10</v>
      </c>
    </row>
    <row r="12" spans="1:13" x14ac:dyDescent="0.2">
      <c r="A12" s="265">
        <v>49</v>
      </c>
      <c r="B12" s="265" t="s">
        <v>402</v>
      </c>
      <c r="C12" s="273">
        <v>1</v>
      </c>
      <c r="D12" s="273" t="s">
        <v>150</v>
      </c>
      <c r="E12" s="271" t="s">
        <v>449</v>
      </c>
      <c r="F12" s="265" t="s">
        <v>451</v>
      </c>
      <c r="G12" s="268">
        <v>20</v>
      </c>
      <c r="H12" s="268">
        <v>1</v>
      </c>
      <c r="I12" s="265" t="s">
        <v>770</v>
      </c>
      <c r="J12" s="265" t="s">
        <v>763</v>
      </c>
      <c r="K12" s="263" t="s">
        <v>784</v>
      </c>
      <c r="L12" s="252">
        <v>7</v>
      </c>
      <c r="M12" s="252">
        <v>11</v>
      </c>
    </row>
    <row r="13" spans="1:13" x14ac:dyDescent="0.2">
      <c r="A13" s="265">
        <v>31</v>
      </c>
      <c r="B13" s="266" t="s">
        <v>206</v>
      </c>
      <c r="C13" s="267">
        <v>1</v>
      </c>
      <c r="D13" s="267" t="s">
        <v>105</v>
      </c>
      <c r="E13" s="265" t="s">
        <v>289</v>
      </c>
      <c r="F13" s="265" t="s">
        <v>291</v>
      </c>
      <c r="G13" s="268">
        <v>20</v>
      </c>
      <c r="H13" s="268">
        <v>1</v>
      </c>
      <c r="I13" s="269" t="s">
        <v>734</v>
      </c>
      <c r="J13" s="265" t="s">
        <v>710</v>
      </c>
      <c r="K13" s="263" t="s">
        <v>832</v>
      </c>
      <c r="L13" s="252">
        <v>14</v>
      </c>
      <c r="M13" s="252">
        <v>12</v>
      </c>
    </row>
    <row r="14" spans="1:13" x14ac:dyDescent="0.2">
      <c r="A14" s="265">
        <v>50</v>
      </c>
      <c r="B14" s="265" t="s">
        <v>402</v>
      </c>
      <c r="C14" s="273">
        <v>1</v>
      </c>
      <c r="D14" s="273" t="s">
        <v>454</v>
      </c>
      <c r="E14" s="271" t="s">
        <v>457</v>
      </c>
      <c r="F14" s="265" t="s">
        <v>459</v>
      </c>
      <c r="G14" s="268">
        <v>20</v>
      </c>
      <c r="H14" s="268">
        <v>1</v>
      </c>
      <c r="I14" s="265" t="s">
        <v>771</v>
      </c>
      <c r="J14" s="265" t="s">
        <v>763</v>
      </c>
      <c r="K14" s="263" t="s">
        <v>785</v>
      </c>
      <c r="L14" s="252">
        <v>8</v>
      </c>
      <c r="M14" s="252">
        <v>13</v>
      </c>
    </row>
    <row r="15" spans="1:13" x14ac:dyDescent="0.2">
      <c r="A15" s="265">
        <v>32</v>
      </c>
      <c r="B15" s="266" t="s">
        <v>206</v>
      </c>
      <c r="C15" s="267">
        <v>1</v>
      </c>
      <c r="D15" s="267" t="s">
        <v>292</v>
      </c>
      <c r="E15" s="265" t="s">
        <v>296</v>
      </c>
      <c r="F15" s="265" t="s">
        <v>298</v>
      </c>
      <c r="G15" s="268">
        <v>20</v>
      </c>
      <c r="H15" s="268">
        <v>1</v>
      </c>
      <c r="I15" s="269" t="s">
        <v>735</v>
      </c>
      <c r="J15" s="265" t="s">
        <v>710</v>
      </c>
      <c r="K15" s="263" t="s">
        <v>833</v>
      </c>
      <c r="L15" s="252">
        <v>15</v>
      </c>
      <c r="M15" s="252">
        <v>14</v>
      </c>
    </row>
    <row r="16" spans="1:13" x14ac:dyDescent="0.2">
      <c r="A16" s="265">
        <v>33</v>
      </c>
      <c r="B16" s="266" t="s">
        <v>206</v>
      </c>
      <c r="C16" s="267">
        <v>1</v>
      </c>
      <c r="D16" s="267" t="s">
        <v>303</v>
      </c>
      <c r="E16" s="265" t="s">
        <v>307</v>
      </c>
      <c r="F16" s="265" t="s">
        <v>309</v>
      </c>
      <c r="G16" s="268">
        <v>13.734999999999999</v>
      </c>
      <c r="H16" s="268">
        <v>0.54386603567528213</v>
      </c>
      <c r="I16" s="269" t="s">
        <v>736</v>
      </c>
      <c r="J16" s="265" t="s">
        <v>722</v>
      </c>
      <c r="K16" s="263" t="s">
        <v>753</v>
      </c>
      <c r="L16" s="252">
        <v>16</v>
      </c>
      <c r="M16" s="252">
        <v>15</v>
      </c>
    </row>
    <row r="17" spans="1:13" x14ac:dyDescent="0.2">
      <c r="A17" s="265">
        <v>34</v>
      </c>
      <c r="B17" s="266" t="s">
        <v>206</v>
      </c>
      <c r="C17" s="267">
        <v>1</v>
      </c>
      <c r="D17" s="267" t="s">
        <v>313</v>
      </c>
      <c r="E17" s="265" t="s">
        <v>317</v>
      </c>
      <c r="F17" s="265" t="s">
        <v>319</v>
      </c>
      <c r="G17" s="268">
        <v>14.225</v>
      </c>
      <c r="H17" s="268">
        <v>0.59402460456941997</v>
      </c>
      <c r="I17" s="269" t="s">
        <v>737</v>
      </c>
      <c r="J17" s="265" t="s">
        <v>723</v>
      </c>
      <c r="K17" s="263" t="s">
        <v>754</v>
      </c>
      <c r="L17" s="252">
        <v>17</v>
      </c>
      <c r="M17" s="252">
        <v>16</v>
      </c>
    </row>
    <row r="18" spans="1:13" x14ac:dyDescent="0.2">
      <c r="A18" s="265">
        <v>35</v>
      </c>
      <c r="B18" s="266" t="s">
        <v>206</v>
      </c>
      <c r="C18" s="267">
        <v>1</v>
      </c>
      <c r="D18" s="267" t="s">
        <v>324</v>
      </c>
      <c r="E18" s="265" t="s">
        <v>328</v>
      </c>
      <c r="F18" s="265" t="s">
        <v>330</v>
      </c>
      <c r="G18" s="268">
        <v>19.25</v>
      </c>
      <c r="H18" s="268">
        <v>0.96103896103896103</v>
      </c>
      <c r="I18" s="269" t="s">
        <v>738</v>
      </c>
      <c r="J18" s="265" t="s">
        <v>724</v>
      </c>
      <c r="K18" s="263" t="s">
        <v>755</v>
      </c>
      <c r="L18" s="252">
        <v>18</v>
      </c>
      <c r="M18" s="252">
        <v>17</v>
      </c>
    </row>
    <row r="19" spans="1:13" x14ac:dyDescent="0.2">
      <c r="A19" s="265">
        <v>36</v>
      </c>
      <c r="B19" s="266" t="s">
        <v>206</v>
      </c>
      <c r="C19" s="267">
        <v>1</v>
      </c>
      <c r="D19" s="267" t="s">
        <v>110</v>
      </c>
      <c r="E19" s="265" t="s">
        <v>337</v>
      </c>
      <c r="F19" s="265" t="s">
        <v>339</v>
      </c>
      <c r="G19" s="268">
        <v>17.600000000000001</v>
      </c>
      <c r="H19" s="268">
        <v>0.86363636363636354</v>
      </c>
      <c r="I19" s="269" t="s">
        <v>739</v>
      </c>
      <c r="J19" s="265" t="s">
        <v>725</v>
      </c>
      <c r="K19" s="263" t="s">
        <v>756</v>
      </c>
      <c r="L19" s="252">
        <v>19</v>
      </c>
      <c r="M19" s="252">
        <v>18</v>
      </c>
    </row>
    <row r="20" spans="1:13" x14ac:dyDescent="0.2">
      <c r="A20" s="265">
        <v>37</v>
      </c>
      <c r="B20" s="266" t="s">
        <v>206</v>
      </c>
      <c r="C20" s="267">
        <v>1</v>
      </c>
      <c r="D20" s="267" t="s">
        <v>342</v>
      </c>
      <c r="E20" s="265" t="s">
        <v>707</v>
      </c>
      <c r="F20" s="265" t="s">
        <v>348</v>
      </c>
      <c r="G20" s="268">
        <v>17.399999999999999</v>
      </c>
      <c r="H20" s="268">
        <v>0.85057471264367823</v>
      </c>
      <c r="I20" s="269" t="s">
        <v>740</v>
      </c>
      <c r="J20" s="265" t="s">
        <v>726</v>
      </c>
      <c r="K20" s="263" t="s">
        <v>757</v>
      </c>
      <c r="L20" s="252">
        <v>20</v>
      </c>
      <c r="M20" s="252">
        <v>19</v>
      </c>
    </row>
    <row r="21" spans="1:13" x14ac:dyDescent="0.2">
      <c r="A21" s="265">
        <v>63</v>
      </c>
      <c r="B21" s="270" t="s">
        <v>550</v>
      </c>
      <c r="C21" s="271">
        <v>1</v>
      </c>
      <c r="D21" s="271" t="s">
        <v>168</v>
      </c>
      <c r="E21" s="271" t="s">
        <v>559</v>
      </c>
      <c r="F21" s="265" t="s">
        <v>451</v>
      </c>
      <c r="G21" s="272">
        <v>20</v>
      </c>
      <c r="H21" s="272">
        <v>1</v>
      </c>
      <c r="I21" s="265" t="s">
        <v>797</v>
      </c>
      <c r="J21" s="265" t="s">
        <v>763</v>
      </c>
      <c r="K21" s="263" t="s">
        <v>814</v>
      </c>
      <c r="L21" s="252">
        <v>4</v>
      </c>
      <c r="M21" s="252">
        <v>20</v>
      </c>
    </row>
    <row r="22" spans="1:13" x14ac:dyDescent="0.2">
      <c r="A22" s="265">
        <v>38</v>
      </c>
      <c r="B22" s="266" t="s">
        <v>206</v>
      </c>
      <c r="C22" s="267">
        <v>1</v>
      </c>
      <c r="D22" s="267" t="s">
        <v>118</v>
      </c>
      <c r="E22" s="265" t="s">
        <v>354</v>
      </c>
      <c r="F22" s="265" t="s">
        <v>356</v>
      </c>
      <c r="G22" s="268">
        <v>20</v>
      </c>
      <c r="H22" s="268">
        <v>1</v>
      </c>
      <c r="I22" s="269" t="s">
        <v>741</v>
      </c>
      <c r="J22" s="265" t="s">
        <v>710</v>
      </c>
      <c r="K22" s="263" t="s">
        <v>834</v>
      </c>
      <c r="L22" s="252">
        <v>21</v>
      </c>
      <c r="M22" s="252">
        <v>21</v>
      </c>
    </row>
    <row r="23" spans="1:13" x14ac:dyDescent="0.2">
      <c r="A23" s="265">
        <v>64</v>
      </c>
      <c r="B23" s="270" t="s">
        <v>550</v>
      </c>
      <c r="C23" s="271">
        <v>1</v>
      </c>
      <c r="D23" s="271" t="s">
        <v>112</v>
      </c>
      <c r="E23" s="271" t="s">
        <v>564</v>
      </c>
      <c r="F23" s="265" t="s">
        <v>492</v>
      </c>
      <c r="G23" s="272">
        <v>11.4</v>
      </c>
      <c r="H23" s="272">
        <v>0.24561403508771931</v>
      </c>
      <c r="I23" s="265" t="s">
        <v>798</v>
      </c>
      <c r="J23" s="265" t="s">
        <v>808</v>
      </c>
      <c r="K23" s="263" t="s">
        <v>815</v>
      </c>
      <c r="L23" s="252">
        <v>5</v>
      </c>
      <c r="M23" s="252">
        <v>22</v>
      </c>
    </row>
    <row r="24" spans="1:13" x14ac:dyDescent="0.2">
      <c r="A24" s="265">
        <v>39</v>
      </c>
      <c r="B24" s="266" t="s">
        <v>206</v>
      </c>
      <c r="C24" s="267">
        <v>1</v>
      </c>
      <c r="D24" s="267" t="s">
        <v>360</v>
      </c>
      <c r="E24" s="265" t="s">
        <v>708</v>
      </c>
      <c r="F24" s="265" t="s">
        <v>366</v>
      </c>
      <c r="G24" s="268">
        <v>20</v>
      </c>
      <c r="H24" s="268">
        <v>1</v>
      </c>
      <c r="I24" s="269" t="s">
        <v>742</v>
      </c>
      <c r="J24" s="265" t="s">
        <v>710</v>
      </c>
      <c r="K24" s="263" t="s">
        <v>835</v>
      </c>
      <c r="L24" s="252">
        <v>22</v>
      </c>
      <c r="M24" s="252">
        <v>23</v>
      </c>
    </row>
    <row r="25" spans="1:13" x14ac:dyDescent="0.2">
      <c r="A25" s="265">
        <v>65</v>
      </c>
      <c r="B25" s="270" t="s">
        <v>550</v>
      </c>
      <c r="C25" s="271">
        <v>1</v>
      </c>
      <c r="D25" s="271" t="s">
        <v>170</v>
      </c>
      <c r="E25" s="271" t="s">
        <v>570</v>
      </c>
      <c r="F25" s="265" t="s">
        <v>534</v>
      </c>
      <c r="G25" s="272">
        <v>20</v>
      </c>
      <c r="H25" s="272">
        <v>1</v>
      </c>
      <c r="I25" s="265" t="s">
        <v>799</v>
      </c>
      <c r="J25" s="265" t="s">
        <v>763</v>
      </c>
      <c r="K25" s="263" t="s">
        <v>816</v>
      </c>
      <c r="L25" s="252">
        <v>6</v>
      </c>
      <c r="M25" s="252">
        <v>24</v>
      </c>
    </row>
    <row r="26" spans="1:13" x14ac:dyDescent="0.2">
      <c r="A26" s="265">
        <v>66</v>
      </c>
      <c r="B26" s="270" t="s">
        <v>550</v>
      </c>
      <c r="C26" s="271">
        <v>1</v>
      </c>
      <c r="D26" s="271" t="s">
        <v>183</v>
      </c>
      <c r="E26" s="271" t="s">
        <v>576</v>
      </c>
      <c r="F26" s="265" t="s">
        <v>520</v>
      </c>
      <c r="G26" s="272">
        <v>20</v>
      </c>
      <c r="H26" s="272">
        <v>1.0000000000000002</v>
      </c>
      <c r="I26" s="265" t="s">
        <v>800</v>
      </c>
      <c r="J26" s="265" t="s">
        <v>763</v>
      </c>
      <c r="K26" s="263" t="s">
        <v>817</v>
      </c>
      <c r="L26" s="252">
        <v>7</v>
      </c>
      <c r="M26" s="252">
        <v>25</v>
      </c>
    </row>
    <row r="27" spans="1:13" x14ac:dyDescent="0.2">
      <c r="A27" s="265">
        <v>67</v>
      </c>
      <c r="B27" s="270" t="s">
        <v>550</v>
      </c>
      <c r="C27" s="271">
        <v>1</v>
      </c>
      <c r="D27" s="271" t="s">
        <v>192</v>
      </c>
      <c r="E27" s="271" t="s">
        <v>581</v>
      </c>
      <c r="F27" s="265" t="s">
        <v>459</v>
      </c>
      <c r="G27" s="272">
        <v>15.95</v>
      </c>
      <c r="H27" s="272">
        <v>0.74608150470219425</v>
      </c>
      <c r="I27" s="265" t="s">
        <v>801</v>
      </c>
      <c r="J27" s="265" t="s">
        <v>809</v>
      </c>
      <c r="K27" s="263" t="s">
        <v>818</v>
      </c>
      <c r="L27" s="252">
        <v>8</v>
      </c>
      <c r="M27" s="252">
        <v>26</v>
      </c>
    </row>
    <row r="28" spans="1:13" x14ac:dyDescent="0.2">
      <c r="A28" s="265">
        <v>68</v>
      </c>
      <c r="B28" s="270" t="s">
        <v>550</v>
      </c>
      <c r="C28" s="271">
        <v>1</v>
      </c>
      <c r="D28" s="271" t="s">
        <v>116</v>
      </c>
      <c r="E28" s="271" t="s">
        <v>587</v>
      </c>
      <c r="F28" s="265" t="s">
        <v>446</v>
      </c>
      <c r="G28" s="272">
        <v>12.74</v>
      </c>
      <c r="H28" s="272">
        <v>0.43014128728414447</v>
      </c>
      <c r="I28" s="265" t="s">
        <v>802</v>
      </c>
      <c r="J28" s="265" t="s">
        <v>810</v>
      </c>
      <c r="K28" s="263" t="s">
        <v>819</v>
      </c>
      <c r="L28" s="252">
        <v>9</v>
      </c>
      <c r="M28" s="252">
        <v>27</v>
      </c>
    </row>
    <row r="29" spans="1:13" x14ac:dyDescent="0.2">
      <c r="A29" s="265">
        <v>69</v>
      </c>
      <c r="B29" s="270" t="s">
        <v>550</v>
      </c>
      <c r="C29" s="271">
        <v>1</v>
      </c>
      <c r="D29" s="271" t="s">
        <v>591</v>
      </c>
      <c r="E29" s="271" t="s">
        <v>594</v>
      </c>
      <c r="F29" s="265" t="s">
        <v>433</v>
      </c>
      <c r="G29" s="272">
        <v>17</v>
      </c>
      <c r="H29" s="272">
        <v>0.82352941176470584</v>
      </c>
      <c r="I29" s="265" t="s">
        <v>803</v>
      </c>
      <c r="J29" s="265" t="s">
        <v>811</v>
      </c>
      <c r="K29" s="263" t="s">
        <v>820</v>
      </c>
      <c r="L29" s="252">
        <v>10</v>
      </c>
      <c r="M29" s="252">
        <v>28</v>
      </c>
    </row>
    <row r="30" spans="1:13" x14ac:dyDescent="0.2">
      <c r="A30" s="265">
        <v>70</v>
      </c>
      <c r="B30" s="270" t="s">
        <v>550</v>
      </c>
      <c r="C30" s="271">
        <v>1</v>
      </c>
      <c r="D30" s="271" t="s">
        <v>598</v>
      </c>
      <c r="E30" s="271" t="s">
        <v>601</v>
      </c>
      <c r="F30" s="265" t="s">
        <v>501</v>
      </c>
      <c r="G30" s="272">
        <v>10.81</v>
      </c>
      <c r="H30" s="272">
        <v>0.14986123959296949</v>
      </c>
      <c r="I30" s="265" t="s">
        <v>804</v>
      </c>
      <c r="J30" s="265" t="s">
        <v>727</v>
      </c>
      <c r="K30" s="263" t="s">
        <v>821</v>
      </c>
      <c r="L30" s="252">
        <v>11</v>
      </c>
      <c r="M30" s="252">
        <v>29</v>
      </c>
    </row>
    <row r="31" spans="1:13" x14ac:dyDescent="0.2">
      <c r="A31" s="265">
        <v>71</v>
      </c>
      <c r="B31" s="270" t="s">
        <v>550</v>
      </c>
      <c r="C31" s="271">
        <v>1</v>
      </c>
      <c r="D31" s="271" t="s">
        <v>605</v>
      </c>
      <c r="E31" s="271" t="s">
        <v>608</v>
      </c>
      <c r="F31" s="265" t="s">
        <v>511</v>
      </c>
      <c r="G31" s="272">
        <v>20</v>
      </c>
      <c r="H31" s="272">
        <v>1</v>
      </c>
      <c r="I31" s="265" t="s">
        <v>805</v>
      </c>
      <c r="J31" s="265" t="s">
        <v>763</v>
      </c>
      <c r="K31" s="263" t="s">
        <v>822</v>
      </c>
      <c r="L31" s="252">
        <v>12</v>
      </c>
      <c r="M31" s="252">
        <v>30</v>
      </c>
    </row>
    <row r="32" spans="1:13" x14ac:dyDescent="0.2">
      <c r="A32" s="265">
        <v>72</v>
      </c>
      <c r="B32" s="270" t="s">
        <v>550</v>
      </c>
      <c r="C32" s="271">
        <v>1</v>
      </c>
      <c r="D32" s="271" t="s">
        <v>611</v>
      </c>
      <c r="E32" s="271" t="s">
        <v>614</v>
      </c>
      <c r="F32" s="265" t="s">
        <v>424</v>
      </c>
      <c r="G32" s="272">
        <v>20</v>
      </c>
      <c r="H32" s="272">
        <v>1</v>
      </c>
      <c r="I32" s="265" t="s">
        <v>806</v>
      </c>
      <c r="J32" s="265" t="s">
        <v>763</v>
      </c>
      <c r="K32" s="263" t="s">
        <v>823</v>
      </c>
      <c r="L32" s="252">
        <v>13</v>
      </c>
      <c r="M32" s="252">
        <v>31</v>
      </c>
    </row>
    <row r="33" spans="1:13" x14ac:dyDescent="0.2">
      <c r="A33" s="265">
        <v>51</v>
      </c>
      <c r="B33" s="265" t="s">
        <v>402</v>
      </c>
      <c r="C33" s="273">
        <v>1</v>
      </c>
      <c r="D33" s="273" t="s">
        <v>464</v>
      </c>
      <c r="E33" s="274" t="s">
        <v>467</v>
      </c>
      <c r="F33" s="265" t="s">
        <v>469</v>
      </c>
      <c r="G33" s="268">
        <v>20</v>
      </c>
      <c r="H33" s="268">
        <v>1</v>
      </c>
      <c r="I33" s="265" t="s">
        <v>772</v>
      </c>
      <c r="J33" s="265" t="s">
        <v>763</v>
      </c>
      <c r="K33" s="263" t="s">
        <v>786</v>
      </c>
      <c r="L33" s="252">
        <v>9</v>
      </c>
      <c r="M33" s="252">
        <v>32</v>
      </c>
    </row>
    <row r="34" spans="1:13" x14ac:dyDescent="0.2">
      <c r="A34" s="265">
        <v>40</v>
      </c>
      <c r="B34" s="266" t="s">
        <v>206</v>
      </c>
      <c r="C34" s="267">
        <v>1</v>
      </c>
      <c r="D34" s="267" t="s">
        <v>370</v>
      </c>
      <c r="E34" s="275" t="s">
        <v>374</v>
      </c>
      <c r="F34" s="265" t="s">
        <v>376</v>
      </c>
      <c r="G34" s="268">
        <v>10.81</v>
      </c>
      <c r="H34" s="268">
        <v>0.14986123959296949</v>
      </c>
      <c r="I34" s="269" t="s">
        <v>743</v>
      </c>
      <c r="J34" s="265" t="s">
        <v>727</v>
      </c>
      <c r="K34" s="263" t="s">
        <v>760</v>
      </c>
      <c r="L34" s="252">
        <v>23</v>
      </c>
      <c r="M34" s="252">
        <v>33</v>
      </c>
    </row>
    <row r="35" spans="1:13" x14ac:dyDescent="0.2">
      <c r="A35" s="265">
        <v>73</v>
      </c>
      <c r="B35" s="270" t="s">
        <v>550</v>
      </c>
      <c r="C35" s="271">
        <v>1</v>
      </c>
      <c r="D35" s="271" t="s">
        <v>616</v>
      </c>
      <c r="E35" s="271" t="s">
        <v>619</v>
      </c>
      <c r="F35" s="265" t="s">
        <v>526</v>
      </c>
      <c r="G35" s="272">
        <v>20</v>
      </c>
      <c r="H35" s="272">
        <v>1.0000000000000002</v>
      </c>
      <c r="I35" s="265" t="s">
        <v>807</v>
      </c>
      <c r="J35" s="265" t="s">
        <v>763</v>
      </c>
      <c r="K35" s="263" t="s">
        <v>824</v>
      </c>
      <c r="L35" s="252">
        <v>14</v>
      </c>
      <c r="M35" s="252">
        <v>34</v>
      </c>
    </row>
    <row r="36" spans="1:13" x14ac:dyDescent="0.2">
      <c r="A36" s="265">
        <v>41</v>
      </c>
      <c r="B36" s="266" t="s">
        <v>206</v>
      </c>
      <c r="C36" s="267">
        <v>1</v>
      </c>
      <c r="D36" s="267" t="s">
        <v>384</v>
      </c>
      <c r="E36" s="265" t="s">
        <v>387</v>
      </c>
      <c r="F36" s="265" t="s">
        <v>389</v>
      </c>
      <c r="G36" s="268">
        <v>12.06</v>
      </c>
      <c r="H36" s="268">
        <v>0.34162520729684909</v>
      </c>
      <c r="I36" s="269" t="s">
        <v>744</v>
      </c>
      <c r="J36" s="265" t="s">
        <v>728</v>
      </c>
      <c r="K36" s="263" t="s">
        <v>761</v>
      </c>
      <c r="L36" s="252">
        <v>24</v>
      </c>
      <c r="M36" s="252">
        <v>35</v>
      </c>
    </row>
    <row r="37" spans="1:13" x14ac:dyDescent="0.2">
      <c r="A37" s="265">
        <v>52</v>
      </c>
      <c r="B37" s="265" t="s">
        <v>402</v>
      </c>
      <c r="C37" s="273">
        <v>1</v>
      </c>
      <c r="D37" s="273" t="s">
        <v>471</v>
      </c>
      <c r="E37" s="271" t="s">
        <v>474</v>
      </c>
      <c r="F37" s="265" t="s">
        <v>476</v>
      </c>
      <c r="G37" s="268">
        <v>20</v>
      </c>
      <c r="H37" s="268">
        <v>1</v>
      </c>
      <c r="I37" s="265" t="s">
        <v>773</v>
      </c>
      <c r="J37" s="265" t="s">
        <v>763</v>
      </c>
      <c r="K37" s="263" t="s">
        <v>787</v>
      </c>
      <c r="L37" s="252">
        <v>10</v>
      </c>
      <c r="M37" s="252">
        <v>36</v>
      </c>
    </row>
    <row r="38" spans="1:13" x14ac:dyDescent="0.2">
      <c r="A38" s="265">
        <v>42</v>
      </c>
      <c r="B38" s="266" t="s">
        <v>206</v>
      </c>
      <c r="C38" s="267">
        <v>1</v>
      </c>
      <c r="D38" s="267" t="s">
        <v>393</v>
      </c>
      <c r="E38" s="265" t="s">
        <v>396</v>
      </c>
      <c r="F38" s="265" t="s">
        <v>398</v>
      </c>
      <c r="G38" s="268">
        <v>20</v>
      </c>
      <c r="H38" s="268">
        <v>1</v>
      </c>
      <c r="I38" s="269" t="s">
        <v>745</v>
      </c>
      <c r="J38" s="265" t="s">
        <v>710</v>
      </c>
      <c r="K38" s="263" t="s">
        <v>836</v>
      </c>
      <c r="L38" s="252">
        <v>25</v>
      </c>
      <c r="M38" s="252">
        <v>37</v>
      </c>
    </row>
    <row r="39" spans="1:13" x14ac:dyDescent="0.2">
      <c r="A39" s="265">
        <v>10</v>
      </c>
      <c r="B39" s="265" t="s">
        <v>10</v>
      </c>
      <c r="C39" s="265">
        <v>2</v>
      </c>
      <c r="D39" s="265" t="s">
        <v>122</v>
      </c>
      <c r="E39" s="276" t="s">
        <v>126</v>
      </c>
      <c r="F39" s="265" t="s">
        <v>695</v>
      </c>
      <c r="G39" s="268">
        <v>10.335000000000001</v>
      </c>
      <c r="H39" s="268">
        <v>6.4828253507498795E-2</v>
      </c>
      <c r="I39" s="265" t="s">
        <v>697</v>
      </c>
      <c r="J39" s="265" t="s">
        <v>709</v>
      </c>
      <c r="K39" s="263" t="s">
        <v>713</v>
      </c>
      <c r="L39" s="252">
        <v>10</v>
      </c>
      <c r="M39" s="252">
        <v>38</v>
      </c>
    </row>
    <row r="40" spans="1:13" x14ac:dyDescent="0.2">
      <c r="A40" s="265">
        <v>11</v>
      </c>
      <c r="B40" s="265" t="s">
        <v>10</v>
      </c>
      <c r="C40" s="265">
        <v>2</v>
      </c>
      <c r="D40" s="265" t="s">
        <v>130</v>
      </c>
      <c r="E40" s="276" t="s">
        <v>136</v>
      </c>
      <c r="F40" s="265" t="s">
        <v>291</v>
      </c>
      <c r="G40" s="268">
        <v>20</v>
      </c>
      <c r="H40" s="268">
        <v>1</v>
      </c>
      <c r="I40" s="265" t="s">
        <v>698</v>
      </c>
      <c r="J40" s="265" t="s">
        <v>710</v>
      </c>
      <c r="K40" s="263" t="s">
        <v>837</v>
      </c>
      <c r="L40" s="252">
        <v>11</v>
      </c>
      <c r="M40" s="252">
        <v>39</v>
      </c>
    </row>
    <row r="41" spans="1:13" x14ac:dyDescent="0.2">
      <c r="A41" s="265">
        <v>12</v>
      </c>
      <c r="B41" s="265" t="s">
        <v>10</v>
      </c>
      <c r="C41" s="265">
        <v>2</v>
      </c>
      <c r="D41" s="265" t="s">
        <v>140</v>
      </c>
      <c r="E41" s="276" t="s">
        <v>145</v>
      </c>
      <c r="F41" s="265" t="s">
        <v>398</v>
      </c>
      <c r="G41" s="268">
        <v>20</v>
      </c>
      <c r="H41" s="268">
        <v>1</v>
      </c>
      <c r="I41" s="265" t="s">
        <v>699</v>
      </c>
      <c r="J41" s="265" t="s">
        <v>710</v>
      </c>
      <c r="K41" s="263" t="s">
        <v>838</v>
      </c>
      <c r="L41" s="252">
        <v>12</v>
      </c>
      <c r="M41" s="252">
        <v>40</v>
      </c>
    </row>
    <row r="42" spans="1:13" x14ac:dyDescent="0.2">
      <c r="A42" s="265">
        <v>13</v>
      </c>
      <c r="B42" s="265" t="s">
        <v>10</v>
      </c>
      <c r="C42" s="265">
        <v>2</v>
      </c>
      <c r="D42" s="265" t="s">
        <v>148</v>
      </c>
      <c r="E42" s="276" t="s">
        <v>153</v>
      </c>
      <c r="F42" s="265" t="s">
        <v>298</v>
      </c>
      <c r="G42" s="268">
        <v>20</v>
      </c>
      <c r="H42" s="268">
        <v>1</v>
      </c>
      <c r="I42" s="265" t="s">
        <v>700</v>
      </c>
      <c r="J42" s="265" t="s">
        <v>710</v>
      </c>
      <c r="K42" s="263" t="s">
        <v>839</v>
      </c>
      <c r="L42" s="252">
        <v>13</v>
      </c>
      <c r="M42" s="252">
        <v>41</v>
      </c>
    </row>
    <row r="43" spans="1:13" x14ac:dyDescent="0.2">
      <c r="A43" s="265">
        <v>53</v>
      </c>
      <c r="B43" s="265" t="s">
        <v>402</v>
      </c>
      <c r="C43" s="273">
        <v>2</v>
      </c>
      <c r="D43" s="273" t="s">
        <v>477</v>
      </c>
      <c r="E43" s="271" t="s">
        <v>481</v>
      </c>
      <c r="F43" s="265" t="s">
        <v>483</v>
      </c>
      <c r="G43" s="268">
        <v>20</v>
      </c>
      <c r="H43" s="268">
        <v>1</v>
      </c>
      <c r="I43" s="265" t="s">
        <v>774</v>
      </c>
      <c r="J43" s="265" t="s">
        <v>763</v>
      </c>
      <c r="K43" s="263" t="s">
        <v>788</v>
      </c>
      <c r="L43" s="252">
        <v>11</v>
      </c>
      <c r="M43" s="252">
        <v>42</v>
      </c>
    </row>
    <row r="44" spans="1:13" x14ac:dyDescent="0.2">
      <c r="A44" s="265">
        <v>54</v>
      </c>
      <c r="B44" s="265" t="s">
        <v>402</v>
      </c>
      <c r="C44" s="273">
        <v>2</v>
      </c>
      <c r="D44" s="273" t="s">
        <v>292</v>
      </c>
      <c r="E44" s="271" t="s">
        <v>490</v>
      </c>
      <c r="F44" s="265" t="s">
        <v>492</v>
      </c>
      <c r="G44" s="268">
        <v>20</v>
      </c>
      <c r="H44" s="268">
        <v>1</v>
      </c>
      <c r="I44" s="265" t="s">
        <v>775</v>
      </c>
      <c r="J44" s="265" t="s">
        <v>763</v>
      </c>
      <c r="K44" s="263" t="s">
        <v>789</v>
      </c>
      <c r="L44" s="252">
        <v>12</v>
      </c>
      <c r="M44" s="252">
        <v>43</v>
      </c>
    </row>
    <row r="45" spans="1:13" x14ac:dyDescent="0.2">
      <c r="A45" s="265">
        <v>55</v>
      </c>
      <c r="B45" s="265" t="s">
        <v>402</v>
      </c>
      <c r="C45" s="273">
        <v>2</v>
      </c>
      <c r="D45" s="273" t="s">
        <v>496</v>
      </c>
      <c r="E45" s="271" t="s">
        <v>499</v>
      </c>
      <c r="F45" s="265" t="s">
        <v>501</v>
      </c>
      <c r="G45" s="268">
        <v>20</v>
      </c>
      <c r="H45" s="268">
        <v>1</v>
      </c>
      <c r="I45" s="265" t="s">
        <v>776</v>
      </c>
      <c r="J45" s="265" t="s">
        <v>763</v>
      </c>
      <c r="K45" s="263" t="s">
        <v>790</v>
      </c>
      <c r="L45" s="252">
        <v>13</v>
      </c>
      <c r="M45" s="252">
        <v>44</v>
      </c>
    </row>
    <row r="46" spans="1:13" x14ac:dyDescent="0.2">
      <c r="A46" s="265">
        <v>56</v>
      </c>
      <c r="B46" s="265" t="s">
        <v>402</v>
      </c>
      <c r="C46" s="273">
        <v>2</v>
      </c>
      <c r="D46" s="273" t="s">
        <v>506</v>
      </c>
      <c r="E46" s="271" t="s">
        <v>509</v>
      </c>
      <c r="F46" s="265" t="s">
        <v>511</v>
      </c>
      <c r="G46" s="268">
        <v>20</v>
      </c>
      <c r="H46" s="268">
        <v>1</v>
      </c>
      <c r="I46" s="265" t="s">
        <v>777</v>
      </c>
      <c r="J46" s="265" t="s">
        <v>763</v>
      </c>
      <c r="K46" s="263" t="s">
        <v>791</v>
      </c>
      <c r="L46" s="252">
        <v>14</v>
      </c>
      <c r="M46" s="252">
        <v>45</v>
      </c>
    </row>
    <row r="47" spans="1:13" x14ac:dyDescent="0.2">
      <c r="A47" s="265">
        <v>57</v>
      </c>
      <c r="B47" s="265" t="s">
        <v>402</v>
      </c>
      <c r="C47" s="273">
        <v>2</v>
      </c>
      <c r="D47" s="273" t="s">
        <v>515</v>
      </c>
      <c r="E47" s="271" t="s">
        <v>518</v>
      </c>
      <c r="F47" s="265" t="s">
        <v>520</v>
      </c>
      <c r="G47" s="268">
        <v>10.42</v>
      </c>
      <c r="H47" s="268">
        <v>8.0614203454894437E-2</v>
      </c>
      <c r="I47" s="265" t="s">
        <v>778</v>
      </c>
      <c r="J47" s="265" t="s">
        <v>765</v>
      </c>
      <c r="K47" s="263" t="s">
        <v>792</v>
      </c>
      <c r="L47" s="252">
        <v>15</v>
      </c>
      <c r="M47" s="252">
        <v>46</v>
      </c>
    </row>
    <row r="48" spans="1:13" x14ac:dyDescent="0.2">
      <c r="A48" s="265">
        <v>58</v>
      </c>
      <c r="B48" s="265" t="s">
        <v>402</v>
      </c>
      <c r="C48" s="273">
        <v>2</v>
      </c>
      <c r="D48" s="273" t="s">
        <v>313</v>
      </c>
      <c r="E48" s="271" t="s">
        <v>524</v>
      </c>
      <c r="F48" s="265" t="s">
        <v>526</v>
      </c>
      <c r="G48" s="268">
        <v>20</v>
      </c>
      <c r="H48" s="268">
        <v>1</v>
      </c>
      <c r="I48" s="265" t="s">
        <v>779</v>
      </c>
      <c r="J48" s="265" t="s">
        <v>763</v>
      </c>
      <c r="K48" s="263" t="s">
        <v>793</v>
      </c>
      <c r="L48" s="252">
        <v>16</v>
      </c>
      <c r="M48" s="252">
        <v>47</v>
      </c>
    </row>
    <row r="49" spans="1:13" x14ac:dyDescent="0.2">
      <c r="A49" s="265">
        <v>59</v>
      </c>
      <c r="B49" s="265" t="s">
        <v>402</v>
      </c>
      <c r="C49" s="273">
        <v>2</v>
      </c>
      <c r="D49" s="273" t="s">
        <v>324</v>
      </c>
      <c r="E49" s="271" t="s">
        <v>532</v>
      </c>
      <c r="F49" s="265" t="s">
        <v>534</v>
      </c>
      <c r="G49" s="268">
        <v>18.2</v>
      </c>
      <c r="H49" s="268">
        <v>0.90109890109890101</v>
      </c>
      <c r="I49" s="265" t="s">
        <v>780</v>
      </c>
      <c r="J49" s="265" t="s">
        <v>766</v>
      </c>
      <c r="K49" s="263" t="s">
        <v>794</v>
      </c>
      <c r="L49" s="252">
        <v>17</v>
      </c>
      <c r="M49" s="252">
        <v>48</v>
      </c>
    </row>
    <row r="50" spans="1:13" x14ac:dyDescent="0.2">
      <c r="A50" s="265">
        <v>14</v>
      </c>
      <c r="B50" s="265" t="s">
        <v>10</v>
      </c>
      <c r="C50" s="265">
        <v>2</v>
      </c>
      <c r="D50" s="265" t="s">
        <v>158</v>
      </c>
      <c r="E50" s="276" t="s">
        <v>165</v>
      </c>
      <c r="F50" s="265" t="s">
        <v>366</v>
      </c>
      <c r="G50" s="268">
        <v>20.149999999999999</v>
      </c>
      <c r="H50" s="268">
        <v>1.0074441687344913</v>
      </c>
      <c r="I50" s="265" t="s">
        <v>701</v>
      </c>
      <c r="J50" s="265" t="s">
        <v>711</v>
      </c>
      <c r="K50" s="263" t="s">
        <v>717</v>
      </c>
      <c r="L50" s="252">
        <v>14</v>
      </c>
      <c r="M50" s="252">
        <v>49</v>
      </c>
    </row>
    <row r="51" spans="1:13" x14ac:dyDescent="0.2">
      <c r="A51" s="265">
        <v>15</v>
      </c>
      <c r="B51" s="265" t="s">
        <v>10</v>
      </c>
      <c r="C51" s="265">
        <v>2</v>
      </c>
      <c r="D51" s="265" t="s">
        <v>168</v>
      </c>
      <c r="E51" s="276" t="s">
        <v>175</v>
      </c>
      <c r="F51" s="265" t="s">
        <v>696</v>
      </c>
      <c r="G51" s="268">
        <v>20</v>
      </c>
      <c r="H51" s="268">
        <v>1</v>
      </c>
      <c r="I51" s="265" t="s">
        <v>702</v>
      </c>
      <c r="J51" s="265" t="s">
        <v>710</v>
      </c>
      <c r="K51" s="263" t="s">
        <v>840</v>
      </c>
      <c r="L51" s="252">
        <v>15</v>
      </c>
      <c r="M51" s="252">
        <v>50</v>
      </c>
    </row>
    <row r="52" spans="1:13" x14ac:dyDescent="0.2">
      <c r="A52" s="265">
        <v>16</v>
      </c>
      <c r="B52" s="265" t="s">
        <v>10</v>
      </c>
      <c r="C52" s="265">
        <v>2</v>
      </c>
      <c r="D52" s="265" t="s">
        <v>181</v>
      </c>
      <c r="E52" s="276" t="s">
        <v>187</v>
      </c>
      <c r="F52" s="265" t="s">
        <v>319</v>
      </c>
      <c r="G52" s="268">
        <v>20</v>
      </c>
      <c r="H52" s="268">
        <v>1</v>
      </c>
      <c r="I52" s="265" t="s">
        <v>703</v>
      </c>
      <c r="J52" s="265" t="s">
        <v>710</v>
      </c>
      <c r="K52" s="263" t="s">
        <v>841</v>
      </c>
      <c r="L52" s="252">
        <v>16</v>
      </c>
      <c r="M52" s="252">
        <v>51</v>
      </c>
    </row>
    <row r="53" spans="1:13" x14ac:dyDescent="0.2">
      <c r="A53" s="265">
        <v>17</v>
      </c>
      <c r="B53" s="265" t="s">
        <v>10</v>
      </c>
      <c r="C53" s="265">
        <v>2</v>
      </c>
      <c r="D53" s="265" t="s">
        <v>192</v>
      </c>
      <c r="E53" s="276" t="s">
        <v>198</v>
      </c>
      <c r="F53" s="265" t="s">
        <v>339</v>
      </c>
      <c r="G53" s="268">
        <v>13.685</v>
      </c>
      <c r="H53" s="268">
        <v>0.53854585312385828</v>
      </c>
      <c r="I53" s="265" t="s">
        <v>704</v>
      </c>
      <c r="J53" s="265" t="s">
        <v>712</v>
      </c>
      <c r="K53" s="263" t="s">
        <v>720</v>
      </c>
      <c r="L53" s="252">
        <v>17</v>
      </c>
      <c r="M53" s="252">
        <v>52</v>
      </c>
    </row>
    <row r="54" spans="1:13" x14ac:dyDescent="0.2">
      <c r="A54" s="265">
        <v>1</v>
      </c>
      <c r="B54" s="265"/>
      <c r="C54" s="265" t="s">
        <v>20</v>
      </c>
      <c r="D54" s="265" t="s">
        <v>20</v>
      </c>
      <c r="E54" s="265" t="s">
        <v>20</v>
      </c>
      <c r="F54" s="265" t="s">
        <v>20</v>
      </c>
      <c r="G54" s="265" t="s">
        <v>20</v>
      </c>
      <c r="H54" s="265" t="s">
        <v>20</v>
      </c>
      <c r="I54" s="265" t="s">
        <v>20</v>
      </c>
      <c r="J54" s="265" t="s">
        <v>20</v>
      </c>
      <c r="K54" s="252" t="s">
        <v>20</v>
      </c>
      <c r="L54" s="252">
        <v>1</v>
      </c>
    </row>
    <row r="55" spans="1:13" x14ac:dyDescent="0.2">
      <c r="A55" s="265">
        <v>2</v>
      </c>
      <c r="B55" s="265" t="s">
        <v>10</v>
      </c>
      <c r="C55" s="265" t="s">
        <v>20</v>
      </c>
      <c r="D55" s="265" t="s">
        <v>20</v>
      </c>
      <c r="E55" s="265" t="s">
        <v>20</v>
      </c>
      <c r="F55" s="265" t="s">
        <v>20</v>
      </c>
      <c r="G55" s="265" t="s">
        <v>20</v>
      </c>
      <c r="H55" s="265" t="s">
        <v>20</v>
      </c>
      <c r="I55" s="265" t="s">
        <v>20</v>
      </c>
      <c r="J55" s="265" t="s">
        <v>20</v>
      </c>
      <c r="K55" s="252" t="s">
        <v>20</v>
      </c>
      <c r="L55" s="252">
        <v>2</v>
      </c>
    </row>
    <row r="56" spans="1:13" x14ac:dyDescent="0.2">
      <c r="A56" s="265">
        <v>3</v>
      </c>
      <c r="B56" s="265" t="s">
        <v>10</v>
      </c>
      <c r="C56" s="265" t="s">
        <v>20</v>
      </c>
      <c r="D56" s="265" t="s">
        <v>20</v>
      </c>
      <c r="E56" s="265" t="s">
        <v>20</v>
      </c>
      <c r="F56" s="265" t="s">
        <v>20</v>
      </c>
      <c r="G56" s="265" t="s">
        <v>20</v>
      </c>
      <c r="H56" s="265" t="s">
        <v>20</v>
      </c>
      <c r="I56" s="265" t="s">
        <v>20</v>
      </c>
      <c r="J56" s="265" t="s">
        <v>20</v>
      </c>
      <c r="K56" s="252" t="s">
        <v>20</v>
      </c>
      <c r="L56" s="252">
        <v>3</v>
      </c>
    </row>
    <row r="57" spans="1:13" x14ac:dyDescent="0.2">
      <c r="A57" s="252">
        <v>4</v>
      </c>
      <c r="B57" s="252" t="s">
        <v>10</v>
      </c>
      <c r="C57" s="252" t="s">
        <v>20</v>
      </c>
      <c r="D57" s="252" t="s">
        <v>20</v>
      </c>
      <c r="E57" s="252" t="s">
        <v>20</v>
      </c>
      <c r="F57" s="252" t="s">
        <v>20</v>
      </c>
      <c r="G57" s="252" t="s">
        <v>20</v>
      </c>
      <c r="H57" s="252" t="s">
        <v>20</v>
      </c>
      <c r="I57" s="252" t="s">
        <v>20</v>
      </c>
      <c r="J57" s="252" t="s">
        <v>20</v>
      </c>
      <c r="K57" s="252" t="s">
        <v>20</v>
      </c>
      <c r="L57" s="252">
        <v>4</v>
      </c>
    </row>
    <row r="58" spans="1:13" x14ac:dyDescent="0.2">
      <c r="A58" s="252">
        <v>5</v>
      </c>
      <c r="B58" s="252" t="s">
        <v>10</v>
      </c>
      <c r="C58" s="252" t="s">
        <v>20</v>
      </c>
      <c r="D58" s="252" t="s">
        <v>20</v>
      </c>
      <c r="E58" s="252" t="s">
        <v>20</v>
      </c>
      <c r="F58" s="252" t="s">
        <v>20</v>
      </c>
      <c r="G58" s="252" t="s">
        <v>20</v>
      </c>
      <c r="H58" s="252" t="s">
        <v>20</v>
      </c>
      <c r="I58" s="252" t="s">
        <v>20</v>
      </c>
      <c r="J58" s="252" t="s">
        <v>20</v>
      </c>
      <c r="K58" s="252" t="s">
        <v>20</v>
      </c>
      <c r="L58" s="252">
        <v>5</v>
      </c>
    </row>
    <row r="59" spans="1:13" x14ac:dyDescent="0.2">
      <c r="A59" s="252">
        <v>6</v>
      </c>
      <c r="B59" s="252" t="s">
        <v>10</v>
      </c>
      <c r="C59" s="252" t="s">
        <v>20</v>
      </c>
      <c r="D59" s="252" t="s">
        <v>20</v>
      </c>
      <c r="E59" s="252" t="s">
        <v>20</v>
      </c>
      <c r="F59" s="252" t="s">
        <v>20</v>
      </c>
      <c r="G59" s="252" t="s">
        <v>20</v>
      </c>
      <c r="H59" s="252" t="s">
        <v>20</v>
      </c>
      <c r="I59" s="252" t="s">
        <v>20</v>
      </c>
      <c r="J59" s="252" t="s">
        <v>20</v>
      </c>
      <c r="K59" s="252" t="s">
        <v>20</v>
      </c>
      <c r="L59" s="252">
        <v>6</v>
      </c>
    </row>
    <row r="60" spans="1:13" x14ac:dyDescent="0.2">
      <c r="A60" s="252">
        <v>7</v>
      </c>
      <c r="B60" s="252" t="s">
        <v>10</v>
      </c>
      <c r="C60" s="252" t="s">
        <v>20</v>
      </c>
      <c r="D60" s="252" t="s">
        <v>20</v>
      </c>
      <c r="E60" s="252" t="s">
        <v>20</v>
      </c>
      <c r="F60" s="252" t="s">
        <v>20</v>
      </c>
      <c r="G60" s="252" t="s">
        <v>20</v>
      </c>
      <c r="H60" s="252" t="s">
        <v>20</v>
      </c>
      <c r="I60" s="252" t="s">
        <v>20</v>
      </c>
      <c r="J60" s="252" t="s">
        <v>20</v>
      </c>
      <c r="K60" s="252" t="s">
        <v>20</v>
      </c>
      <c r="L60" s="252">
        <v>7</v>
      </c>
    </row>
    <row r="61" spans="1:13" x14ac:dyDescent="0.2">
      <c r="A61" s="252">
        <v>8</v>
      </c>
      <c r="B61" s="252" t="s">
        <v>10</v>
      </c>
      <c r="C61" s="252" t="s">
        <v>20</v>
      </c>
      <c r="D61" s="252" t="s">
        <v>20</v>
      </c>
      <c r="E61" s="252" t="s">
        <v>20</v>
      </c>
      <c r="F61" s="252" t="s">
        <v>20</v>
      </c>
      <c r="G61" s="252" t="s">
        <v>20</v>
      </c>
      <c r="H61" s="252" t="s">
        <v>20</v>
      </c>
      <c r="I61" s="252" t="s">
        <v>20</v>
      </c>
      <c r="J61" s="252" t="s">
        <v>20</v>
      </c>
      <c r="K61" s="252" t="s">
        <v>20</v>
      </c>
      <c r="L61" s="252">
        <v>8</v>
      </c>
    </row>
    <row r="62" spans="1:13" x14ac:dyDescent="0.2">
      <c r="A62" s="252">
        <v>9</v>
      </c>
      <c r="B62" s="252" t="s">
        <v>10</v>
      </c>
      <c r="C62" s="252" t="s">
        <v>20</v>
      </c>
      <c r="D62" s="252" t="s">
        <v>20</v>
      </c>
      <c r="E62" s="252" t="s">
        <v>20</v>
      </c>
      <c r="F62" s="252" t="s">
        <v>20</v>
      </c>
      <c r="G62" s="252" t="s">
        <v>20</v>
      </c>
      <c r="H62" s="252" t="s">
        <v>20</v>
      </c>
      <c r="I62" s="252" t="s">
        <v>20</v>
      </c>
      <c r="J62" s="252" t="s">
        <v>20</v>
      </c>
      <c r="K62" s="252" t="s">
        <v>20</v>
      </c>
      <c r="L62" s="252">
        <v>9</v>
      </c>
    </row>
    <row r="63" spans="1:13" x14ac:dyDescent="0.2">
      <c r="A63" s="252">
        <v>18</v>
      </c>
      <c r="B63" s="141" t="s">
        <v>206</v>
      </c>
      <c r="C63" s="141" t="s">
        <v>20</v>
      </c>
      <c r="D63" s="141" t="s">
        <v>20</v>
      </c>
      <c r="E63" s="141" t="s">
        <v>20</v>
      </c>
      <c r="F63" s="141" t="s">
        <v>20</v>
      </c>
      <c r="G63" s="141" t="s">
        <v>20</v>
      </c>
      <c r="H63" s="141" t="s">
        <v>20</v>
      </c>
      <c r="I63" s="141" t="s">
        <v>20</v>
      </c>
      <c r="J63" s="141" t="s">
        <v>20</v>
      </c>
      <c r="K63" s="141" t="s">
        <v>20</v>
      </c>
      <c r="L63" s="252">
        <v>1</v>
      </c>
    </row>
    <row r="64" spans="1:13" x14ac:dyDescent="0.2">
      <c r="A64" s="252">
        <v>19</v>
      </c>
      <c r="B64" s="141" t="s">
        <v>206</v>
      </c>
      <c r="C64" s="141" t="s">
        <v>20</v>
      </c>
      <c r="D64" s="141" t="s">
        <v>20</v>
      </c>
      <c r="E64" s="141" t="s">
        <v>20</v>
      </c>
      <c r="F64" s="141" t="s">
        <v>20</v>
      </c>
      <c r="G64" s="141" t="s">
        <v>20</v>
      </c>
      <c r="H64" s="141" t="s">
        <v>20</v>
      </c>
      <c r="I64" s="141" t="s">
        <v>20</v>
      </c>
      <c r="J64" s="141" t="s">
        <v>20</v>
      </c>
      <c r="K64" s="141" t="s">
        <v>20</v>
      </c>
      <c r="L64" s="252">
        <v>2</v>
      </c>
    </row>
    <row r="65" spans="1:12" x14ac:dyDescent="0.2">
      <c r="A65" s="252">
        <v>20</v>
      </c>
      <c r="B65" s="141" t="s">
        <v>206</v>
      </c>
      <c r="C65" s="141" t="s">
        <v>20</v>
      </c>
      <c r="D65" s="141" t="s">
        <v>20</v>
      </c>
      <c r="E65" s="141" t="s">
        <v>20</v>
      </c>
      <c r="F65" s="141" t="s">
        <v>20</v>
      </c>
      <c r="G65" s="141" t="s">
        <v>20</v>
      </c>
      <c r="H65" s="141" t="s">
        <v>20</v>
      </c>
      <c r="I65" s="141" t="s">
        <v>20</v>
      </c>
      <c r="J65" s="141" t="s">
        <v>20</v>
      </c>
      <c r="K65" s="141" t="s">
        <v>20</v>
      </c>
      <c r="L65" s="252">
        <v>3</v>
      </c>
    </row>
    <row r="66" spans="1:12" x14ac:dyDescent="0.2">
      <c r="A66" s="252">
        <v>21</v>
      </c>
      <c r="B66" s="141" t="s">
        <v>206</v>
      </c>
      <c r="C66" s="141" t="s">
        <v>20</v>
      </c>
      <c r="D66" s="141" t="s">
        <v>20</v>
      </c>
      <c r="E66" s="141" t="s">
        <v>20</v>
      </c>
      <c r="F66" s="141" t="s">
        <v>20</v>
      </c>
      <c r="G66" s="141" t="s">
        <v>20</v>
      </c>
      <c r="H66" s="141" t="s">
        <v>20</v>
      </c>
      <c r="I66" s="141" t="s">
        <v>20</v>
      </c>
      <c r="J66" s="141" t="s">
        <v>20</v>
      </c>
      <c r="K66" s="141" t="s">
        <v>20</v>
      </c>
      <c r="L66" s="252">
        <v>4</v>
      </c>
    </row>
    <row r="67" spans="1:12" x14ac:dyDescent="0.2">
      <c r="A67" s="252">
        <v>22</v>
      </c>
      <c r="B67" s="141" t="s">
        <v>206</v>
      </c>
      <c r="C67" s="141" t="s">
        <v>20</v>
      </c>
      <c r="D67" s="141" t="s">
        <v>20</v>
      </c>
      <c r="E67" s="141" t="s">
        <v>20</v>
      </c>
      <c r="F67" s="141" t="s">
        <v>20</v>
      </c>
      <c r="G67" s="141" t="s">
        <v>20</v>
      </c>
      <c r="H67" s="141" t="s">
        <v>20</v>
      </c>
      <c r="I67" s="141" t="s">
        <v>20</v>
      </c>
      <c r="J67" s="141" t="s">
        <v>20</v>
      </c>
      <c r="K67" s="141" t="s">
        <v>20</v>
      </c>
      <c r="L67" s="252">
        <v>5</v>
      </c>
    </row>
    <row r="68" spans="1:12" x14ac:dyDescent="0.2">
      <c r="A68" s="252">
        <v>23</v>
      </c>
      <c r="B68" s="141" t="s">
        <v>206</v>
      </c>
      <c r="C68" s="141" t="s">
        <v>20</v>
      </c>
      <c r="D68" s="141" t="s">
        <v>20</v>
      </c>
      <c r="E68" s="141" t="s">
        <v>20</v>
      </c>
      <c r="F68" s="141" t="s">
        <v>20</v>
      </c>
      <c r="G68" s="141" t="s">
        <v>20</v>
      </c>
      <c r="H68" s="141" t="s">
        <v>20</v>
      </c>
      <c r="I68" s="141" t="s">
        <v>20</v>
      </c>
      <c r="J68" s="141" t="s">
        <v>20</v>
      </c>
      <c r="K68" s="141" t="s">
        <v>20</v>
      </c>
      <c r="L68" s="252">
        <v>6</v>
      </c>
    </row>
    <row r="69" spans="1:12" x14ac:dyDescent="0.2">
      <c r="A69" s="252">
        <v>24</v>
      </c>
      <c r="B69" s="141" t="s">
        <v>206</v>
      </c>
      <c r="C69" s="141" t="s">
        <v>20</v>
      </c>
      <c r="D69" s="141" t="s">
        <v>20</v>
      </c>
      <c r="E69" s="141" t="s">
        <v>20</v>
      </c>
      <c r="F69" s="141" t="s">
        <v>20</v>
      </c>
      <c r="G69" s="141" t="s">
        <v>20</v>
      </c>
      <c r="H69" s="141" t="s">
        <v>20</v>
      </c>
      <c r="I69" s="141" t="s">
        <v>20</v>
      </c>
      <c r="J69" s="141" t="s">
        <v>20</v>
      </c>
      <c r="K69" s="141" t="s">
        <v>20</v>
      </c>
      <c r="L69" s="252">
        <v>7</v>
      </c>
    </row>
    <row r="70" spans="1:12" x14ac:dyDescent="0.2">
      <c r="A70" s="252">
        <v>25</v>
      </c>
      <c r="B70" s="141" t="s">
        <v>206</v>
      </c>
      <c r="C70" s="141" t="s">
        <v>20</v>
      </c>
      <c r="D70" s="141" t="s">
        <v>20</v>
      </c>
      <c r="E70" s="141" t="s">
        <v>20</v>
      </c>
      <c r="F70" s="141" t="s">
        <v>20</v>
      </c>
      <c r="G70" s="141" t="s">
        <v>20</v>
      </c>
      <c r="H70" s="141" t="s">
        <v>20</v>
      </c>
      <c r="I70" s="141" t="s">
        <v>20</v>
      </c>
      <c r="J70" s="141" t="s">
        <v>20</v>
      </c>
      <c r="K70" s="141" t="s">
        <v>20</v>
      </c>
      <c r="L70" s="252">
        <v>8</v>
      </c>
    </row>
    <row r="71" spans="1:12" x14ac:dyDescent="0.2">
      <c r="A71" s="252">
        <v>43</v>
      </c>
      <c r="B71" s="252" t="s">
        <v>402</v>
      </c>
      <c r="C71" s="158" t="s">
        <v>20</v>
      </c>
      <c r="D71" s="158" t="s">
        <v>20</v>
      </c>
      <c r="E71" s="158" t="s">
        <v>20</v>
      </c>
      <c r="F71" s="158" t="s">
        <v>20</v>
      </c>
      <c r="G71" s="158" t="s">
        <v>20</v>
      </c>
      <c r="H71" s="158" t="s">
        <v>20</v>
      </c>
      <c r="I71" s="158" t="s">
        <v>20</v>
      </c>
      <c r="J71" s="158" t="s">
        <v>20</v>
      </c>
      <c r="K71" s="158" t="s">
        <v>20</v>
      </c>
      <c r="L71" s="252">
        <v>1</v>
      </c>
    </row>
    <row r="72" spans="1:12" x14ac:dyDescent="0.2">
      <c r="A72" s="252">
        <v>44</v>
      </c>
      <c r="B72" s="252" t="s">
        <v>402</v>
      </c>
      <c r="C72" s="159" t="s">
        <v>20</v>
      </c>
      <c r="D72" s="159" t="s">
        <v>20</v>
      </c>
      <c r="E72" s="159" t="s">
        <v>20</v>
      </c>
      <c r="F72" s="159" t="s">
        <v>20</v>
      </c>
      <c r="G72" s="159" t="s">
        <v>20</v>
      </c>
      <c r="H72" s="159" t="s">
        <v>20</v>
      </c>
      <c r="I72" s="159" t="s">
        <v>20</v>
      </c>
      <c r="J72" s="158" t="s">
        <v>20</v>
      </c>
      <c r="K72" s="158" t="s">
        <v>20</v>
      </c>
      <c r="L72" s="252">
        <v>2</v>
      </c>
    </row>
    <row r="73" spans="1:12" x14ac:dyDescent="0.2">
      <c r="A73" s="252">
        <v>47</v>
      </c>
      <c r="B73" s="252" t="s">
        <v>402</v>
      </c>
      <c r="C73" s="158" t="s">
        <v>20</v>
      </c>
      <c r="D73" s="158" t="s">
        <v>20</v>
      </c>
      <c r="E73" s="158" t="s">
        <v>20</v>
      </c>
      <c r="F73" s="158" t="s">
        <v>20</v>
      </c>
      <c r="G73" s="158" t="s">
        <v>20</v>
      </c>
      <c r="H73" s="158" t="s">
        <v>20</v>
      </c>
      <c r="I73" s="158" t="s">
        <v>20</v>
      </c>
      <c r="J73" s="158" t="s">
        <v>20</v>
      </c>
      <c r="K73" s="158" t="s">
        <v>20</v>
      </c>
      <c r="L73" s="252">
        <v>5</v>
      </c>
    </row>
    <row r="74" spans="1:12" x14ac:dyDescent="0.2">
      <c r="A74" s="252">
        <v>60</v>
      </c>
      <c r="B74" s="158" t="s">
        <v>550</v>
      </c>
      <c r="C74" s="158" t="s">
        <v>20</v>
      </c>
      <c r="D74" s="158" t="s">
        <v>20</v>
      </c>
      <c r="E74" s="158" t="s">
        <v>20</v>
      </c>
      <c r="F74" s="158" t="s">
        <v>20</v>
      </c>
      <c r="G74" s="158" t="s">
        <v>20</v>
      </c>
      <c r="H74" s="158" t="s">
        <v>20</v>
      </c>
      <c r="I74" s="158" t="s">
        <v>20</v>
      </c>
      <c r="J74" s="158" t="s">
        <v>20</v>
      </c>
      <c r="K74" s="158" t="s">
        <v>20</v>
      </c>
      <c r="L74" s="252">
        <v>1</v>
      </c>
    </row>
    <row r="75" spans="1:12" x14ac:dyDescent="0.2">
      <c r="A75" s="252">
        <v>74</v>
      </c>
      <c r="B75" s="158" t="s">
        <v>550</v>
      </c>
      <c r="C75" s="119" t="s">
        <v>20</v>
      </c>
      <c r="D75" s="119" t="s">
        <v>20</v>
      </c>
      <c r="E75" s="119" t="s">
        <v>20</v>
      </c>
      <c r="F75" s="119" t="s">
        <v>20</v>
      </c>
      <c r="G75" s="119" t="s">
        <v>20</v>
      </c>
      <c r="H75" s="119" t="s">
        <v>20</v>
      </c>
      <c r="I75" s="119" t="s">
        <v>20</v>
      </c>
      <c r="J75" s="119" t="s">
        <v>20</v>
      </c>
      <c r="K75" s="119" t="s">
        <v>20</v>
      </c>
      <c r="L75" s="252">
        <v>15</v>
      </c>
    </row>
    <row r="76" spans="1:12" x14ac:dyDescent="0.2">
      <c r="A76" s="252">
        <v>75</v>
      </c>
      <c r="B76" s="158" t="s">
        <v>550</v>
      </c>
      <c r="C76" s="119" t="s">
        <v>20</v>
      </c>
      <c r="D76" s="119" t="s">
        <v>20</v>
      </c>
      <c r="E76" s="119" t="s">
        <v>20</v>
      </c>
      <c r="F76" s="119" t="s">
        <v>20</v>
      </c>
      <c r="G76" s="119" t="s">
        <v>20</v>
      </c>
      <c r="H76" s="119" t="s">
        <v>20</v>
      </c>
      <c r="I76" s="119" t="s">
        <v>20</v>
      </c>
      <c r="J76" s="119" t="s">
        <v>20</v>
      </c>
      <c r="K76" s="119" t="s">
        <v>20</v>
      </c>
      <c r="L76" s="252">
        <v>16</v>
      </c>
    </row>
    <row r="77" spans="1:12" x14ac:dyDescent="0.2">
      <c r="A77" s="252">
        <v>76</v>
      </c>
      <c r="B77" s="158" t="s">
        <v>550</v>
      </c>
      <c r="C77" s="119" t="s">
        <v>20</v>
      </c>
      <c r="D77" s="119" t="s">
        <v>20</v>
      </c>
      <c r="E77" s="119" t="s">
        <v>20</v>
      </c>
      <c r="F77" s="119" t="s">
        <v>20</v>
      </c>
      <c r="G77" s="119" t="s">
        <v>20</v>
      </c>
      <c r="H77" s="119" t="s">
        <v>20</v>
      </c>
      <c r="I77" s="119" t="s">
        <v>20</v>
      </c>
      <c r="J77" s="119" t="s">
        <v>20</v>
      </c>
      <c r="K77" s="119" t="s">
        <v>20</v>
      </c>
      <c r="L77" s="252">
        <v>17</v>
      </c>
    </row>
  </sheetData>
  <autoFilter ref="A1:M1" xr:uid="{0FC8B7D6-E558-BF42-8998-CC7C04CD399C}"/>
  <sortState xmlns:xlrd2="http://schemas.microsoft.com/office/spreadsheetml/2017/richdata2" ref="A2:M78">
    <sortCondition ref="C2:C78"/>
    <sortCondition ref="D2:D78"/>
  </sortState>
  <phoneticPr fontId="23" type="noConversion"/>
  <conditionalFormatting sqref="J45:K45 C44:K44">
    <cfRule type="containsText" dxfId="0" priority="1" operator="containsText" text="b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74"/>
  <sheetViews>
    <sheetView topLeftCell="G1" zoomScaleNormal="100" workbookViewId="0">
      <pane ySplit="1" topLeftCell="A14" activePane="bottomLeft" state="frozen"/>
      <selection pane="bottomLeft" activeCell="D30" sqref="D30"/>
    </sheetView>
  </sheetViews>
  <sheetFormatPr baseColWidth="10" defaultColWidth="8.7109375" defaultRowHeight="16" x14ac:dyDescent="0.2"/>
  <cols>
    <col min="1" max="3" width="10.7109375" style="126" customWidth="1"/>
    <col min="4" max="4" width="55.7109375" style="221" customWidth="1"/>
    <col min="5" max="5" width="9.5703125" style="126" customWidth="1"/>
    <col min="6" max="9" width="10.7109375" style="126" customWidth="1"/>
    <col min="10" max="10" width="18.42578125" style="126" customWidth="1"/>
    <col min="11" max="11" width="25.42578125" style="126" customWidth="1"/>
    <col min="12" max="1025" width="10.7109375" style="126" customWidth="1"/>
  </cols>
  <sheetData>
    <row r="1" spans="1:11" ht="68" x14ac:dyDescent="0.2">
      <c r="A1" s="32" t="s">
        <v>67</v>
      </c>
      <c r="B1" s="33" t="s">
        <v>69</v>
      </c>
      <c r="C1" s="32" t="s">
        <v>71</v>
      </c>
      <c r="D1" s="222" t="s">
        <v>631</v>
      </c>
      <c r="E1" s="32" t="s">
        <v>216</v>
      </c>
      <c r="F1" s="32" t="s">
        <v>632</v>
      </c>
      <c r="G1" s="32" t="s">
        <v>633</v>
      </c>
      <c r="H1" s="32" t="s">
        <v>67</v>
      </c>
      <c r="I1" s="32" t="s">
        <v>634</v>
      </c>
      <c r="J1" s="32" t="s">
        <v>635</v>
      </c>
      <c r="K1" s="223" t="s">
        <v>72</v>
      </c>
    </row>
    <row r="2" spans="1:11" x14ac:dyDescent="0.2">
      <c r="A2" s="125" t="s">
        <v>250</v>
      </c>
      <c r="B2" s="128">
        <v>20</v>
      </c>
      <c r="C2" s="122">
        <v>0.5</v>
      </c>
      <c r="D2" s="224" t="s">
        <v>251</v>
      </c>
      <c r="E2" s="85" t="s">
        <v>206</v>
      </c>
      <c r="F2" s="85">
        <v>26</v>
      </c>
      <c r="G2" s="85">
        <v>1</v>
      </c>
      <c r="H2" s="125" t="s">
        <v>250</v>
      </c>
      <c r="I2" s="85" t="s">
        <v>252</v>
      </c>
      <c r="J2" s="85" t="s">
        <v>253</v>
      </c>
      <c r="K2" s="126" t="s">
        <v>636</v>
      </c>
    </row>
    <row r="3" spans="1:11" x14ac:dyDescent="0.2">
      <c r="A3" s="129" t="s">
        <v>256</v>
      </c>
      <c r="B3" s="128">
        <v>20</v>
      </c>
      <c r="C3" s="130">
        <v>0.5</v>
      </c>
      <c r="D3" s="224" t="s">
        <v>257</v>
      </c>
      <c r="E3" s="85" t="s">
        <v>206</v>
      </c>
      <c r="F3" s="85">
        <v>27</v>
      </c>
      <c r="G3" s="85">
        <v>2</v>
      </c>
      <c r="H3" s="129" t="s">
        <v>256</v>
      </c>
      <c r="I3" s="85" t="s">
        <v>258</v>
      </c>
      <c r="J3" s="85" t="s">
        <v>253</v>
      </c>
      <c r="K3" s="126" t="s">
        <v>637</v>
      </c>
    </row>
    <row r="4" spans="1:11" x14ac:dyDescent="0.2">
      <c r="A4" s="125" t="s">
        <v>265</v>
      </c>
      <c r="B4" s="128">
        <v>20</v>
      </c>
      <c r="C4" s="122">
        <v>0.5</v>
      </c>
      <c r="D4" s="224" t="s">
        <v>266</v>
      </c>
      <c r="E4" s="85" t="s">
        <v>206</v>
      </c>
      <c r="F4" s="85">
        <v>28</v>
      </c>
      <c r="G4" s="85">
        <v>3</v>
      </c>
      <c r="H4" s="125" t="s">
        <v>265</v>
      </c>
      <c r="I4" s="85" t="s">
        <v>267</v>
      </c>
      <c r="J4" s="85" t="s">
        <v>253</v>
      </c>
      <c r="K4" s="126" t="s">
        <v>638</v>
      </c>
    </row>
    <row r="5" spans="1:11" x14ac:dyDescent="0.2">
      <c r="A5" s="127" t="s">
        <v>548</v>
      </c>
      <c r="B5" s="225">
        <v>20</v>
      </c>
      <c r="C5" s="122">
        <v>0.5</v>
      </c>
      <c r="D5" s="224" t="s">
        <v>549</v>
      </c>
      <c r="E5" s="85" t="s">
        <v>550</v>
      </c>
      <c r="F5" s="85">
        <v>61</v>
      </c>
      <c r="G5" s="85">
        <v>4</v>
      </c>
      <c r="H5" s="127" t="s">
        <v>548</v>
      </c>
      <c r="I5" s="208" t="s">
        <v>483</v>
      </c>
      <c r="J5" s="126" t="s">
        <v>551</v>
      </c>
      <c r="K5" s="126" t="s">
        <v>639</v>
      </c>
    </row>
    <row r="6" spans="1:11" x14ac:dyDescent="0.2">
      <c r="A6" s="125" t="s">
        <v>422</v>
      </c>
      <c r="B6" s="225">
        <v>20</v>
      </c>
      <c r="C6" s="134">
        <v>0.5</v>
      </c>
      <c r="D6" s="224" t="s">
        <v>423</v>
      </c>
      <c r="E6" s="85" t="s">
        <v>402</v>
      </c>
      <c r="F6" s="85">
        <v>45</v>
      </c>
      <c r="G6" s="85">
        <v>5</v>
      </c>
      <c r="H6" s="125" t="s">
        <v>422</v>
      </c>
      <c r="I6" s="166" t="s">
        <v>424</v>
      </c>
      <c r="J6" s="144" t="s">
        <v>357</v>
      </c>
      <c r="K6" s="126" t="s">
        <v>640</v>
      </c>
    </row>
    <row r="7" spans="1:11" x14ac:dyDescent="0.2">
      <c r="A7" s="125" t="s">
        <v>274</v>
      </c>
      <c r="B7" s="134">
        <v>16.5</v>
      </c>
      <c r="C7" s="122">
        <v>0.39393939393939398</v>
      </c>
      <c r="D7" s="224" t="s">
        <v>275</v>
      </c>
      <c r="E7" s="85" t="s">
        <v>206</v>
      </c>
      <c r="F7" s="85">
        <v>29</v>
      </c>
      <c r="G7" s="85">
        <v>6</v>
      </c>
      <c r="H7" s="125" t="s">
        <v>274</v>
      </c>
      <c r="I7" s="85" t="s">
        <v>276</v>
      </c>
      <c r="J7" s="85" t="s">
        <v>277</v>
      </c>
      <c r="K7" s="126" t="s">
        <v>641</v>
      </c>
    </row>
    <row r="8" spans="1:11" x14ac:dyDescent="0.2">
      <c r="A8" s="127" t="s">
        <v>555</v>
      </c>
      <c r="B8" s="225">
        <v>20</v>
      </c>
      <c r="C8" s="122">
        <v>0.5</v>
      </c>
      <c r="D8" s="224" t="s">
        <v>556</v>
      </c>
      <c r="E8" s="85" t="s">
        <v>550</v>
      </c>
      <c r="F8" s="85">
        <v>62</v>
      </c>
      <c r="G8" s="85">
        <v>7</v>
      </c>
      <c r="H8" s="127" t="s">
        <v>555</v>
      </c>
      <c r="I8" s="208" t="s">
        <v>469</v>
      </c>
      <c r="J8" s="126" t="s">
        <v>551</v>
      </c>
      <c r="K8" s="126" t="s">
        <v>642</v>
      </c>
    </row>
    <row r="9" spans="1:11" x14ac:dyDescent="0.2">
      <c r="A9" s="125" t="s">
        <v>284</v>
      </c>
      <c r="B9" s="128">
        <v>20</v>
      </c>
      <c r="C9" s="122">
        <v>0.5</v>
      </c>
      <c r="D9" s="224" t="s">
        <v>285</v>
      </c>
      <c r="E9" s="85" t="s">
        <v>206</v>
      </c>
      <c r="F9" s="85">
        <v>30</v>
      </c>
      <c r="G9" s="85">
        <v>8</v>
      </c>
      <c r="H9" s="125" t="s">
        <v>284</v>
      </c>
      <c r="I9" s="85" t="s">
        <v>286</v>
      </c>
      <c r="J9" s="85" t="s">
        <v>253</v>
      </c>
      <c r="K9" s="126" t="s">
        <v>643</v>
      </c>
    </row>
    <row r="10" spans="1:11" x14ac:dyDescent="0.2">
      <c r="A10" s="125" t="s">
        <v>431</v>
      </c>
      <c r="B10" s="122">
        <v>17.649999999999999</v>
      </c>
      <c r="C10" s="134">
        <v>0.43342776203965999</v>
      </c>
      <c r="D10" s="224" t="s">
        <v>432</v>
      </c>
      <c r="E10" s="85" t="s">
        <v>402</v>
      </c>
      <c r="F10" s="85">
        <v>46</v>
      </c>
      <c r="G10" s="85">
        <v>9</v>
      </c>
      <c r="H10" s="125" t="s">
        <v>431</v>
      </c>
      <c r="I10" s="166" t="s">
        <v>433</v>
      </c>
      <c r="J10" s="144" t="s">
        <v>434</v>
      </c>
      <c r="K10" s="126" t="s">
        <v>644</v>
      </c>
    </row>
    <row r="11" spans="1:11" ht="18" customHeight="1" x14ac:dyDescent="0.2">
      <c r="A11" s="125" t="s">
        <v>444</v>
      </c>
      <c r="B11" s="225">
        <v>20</v>
      </c>
      <c r="C11" s="134">
        <v>0.5</v>
      </c>
      <c r="D11" s="224" t="s">
        <v>445</v>
      </c>
      <c r="E11" s="85" t="s">
        <v>402</v>
      </c>
      <c r="F11" s="85">
        <v>48</v>
      </c>
      <c r="G11" s="85">
        <v>10</v>
      </c>
      <c r="H11" s="125" t="s">
        <v>444</v>
      </c>
      <c r="I11" s="166" t="s">
        <v>446</v>
      </c>
      <c r="J11" s="144" t="s">
        <v>357</v>
      </c>
      <c r="K11" s="126" t="s">
        <v>645</v>
      </c>
    </row>
    <row r="12" spans="1:11" ht="20" customHeight="1" x14ac:dyDescent="0.2">
      <c r="A12" s="125" t="s">
        <v>449</v>
      </c>
      <c r="B12" s="225">
        <v>20</v>
      </c>
      <c r="C12" s="134">
        <v>0.5</v>
      </c>
      <c r="D12" s="224" t="s">
        <v>450</v>
      </c>
      <c r="E12" s="85" t="s">
        <v>402</v>
      </c>
      <c r="F12" s="85">
        <v>49</v>
      </c>
      <c r="G12" s="85">
        <v>11</v>
      </c>
      <c r="H12" s="125" t="s">
        <v>449</v>
      </c>
      <c r="I12" s="166" t="s">
        <v>451</v>
      </c>
      <c r="J12" s="144" t="s">
        <v>357</v>
      </c>
      <c r="K12" s="126" t="s">
        <v>646</v>
      </c>
    </row>
    <row r="13" spans="1:11" ht="17" customHeight="1" x14ac:dyDescent="0.2">
      <c r="A13" s="125" t="s">
        <v>289</v>
      </c>
      <c r="B13" s="128">
        <v>20</v>
      </c>
      <c r="C13" s="122">
        <v>0.5</v>
      </c>
      <c r="D13" s="224" t="s">
        <v>290</v>
      </c>
      <c r="E13" s="85" t="s">
        <v>206</v>
      </c>
      <c r="F13" s="85">
        <v>31</v>
      </c>
      <c r="G13" s="85">
        <v>12</v>
      </c>
      <c r="H13" s="125" t="s">
        <v>289</v>
      </c>
      <c r="I13" s="85" t="s">
        <v>291</v>
      </c>
      <c r="J13" s="85" t="s">
        <v>253</v>
      </c>
      <c r="K13" s="126" t="s">
        <v>647</v>
      </c>
    </row>
    <row r="14" spans="1:11" ht="27" customHeight="1" x14ac:dyDescent="0.2">
      <c r="A14" s="125" t="s">
        <v>457</v>
      </c>
      <c r="B14" s="225">
        <v>20</v>
      </c>
      <c r="C14" s="134">
        <v>0.5</v>
      </c>
      <c r="D14" s="224" t="s">
        <v>458</v>
      </c>
      <c r="E14" s="85" t="s">
        <v>402</v>
      </c>
      <c r="F14" s="85">
        <v>50</v>
      </c>
      <c r="G14" s="85">
        <v>13</v>
      </c>
      <c r="H14" s="125" t="s">
        <v>457</v>
      </c>
      <c r="I14" s="166" t="s">
        <v>459</v>
      </c>
      <c r="J14" s="144" t="s">
        <v>357</v>
      </c>
      <c r="K14" s="126" t="s">
        <v>648</v>
      </c>
    </row>
    <row r="15" spans="1:11" ht="27" customHeight="1" x14ac:dyDescent="0.2">
      <c r="A15" s="125" t="s">
        <v>296</v>
      </c>
      <c r="B15" s="128">
        <v>20</v>
      </c>
      <c r="C15" s="122">
        <v>0.5</v>
      </c>
      <c r="D15" s="224" t="s">
        <v>297</v>
      </c>
      <c r="E15" s="85" t="s">
        <v>206</v>
      </c>
      <c r="F15" s="85">
        <v>32</v>
      </c>
      <c r="G15" s="85">
        <v>14</v>
      </c>
      <c r="H15" s="125" t="s">
        <v>296</v>
      </c>
      <c r="I15" s="85" t="s">
        <v>298</v>
      </c>
      <c r="J15" s="85" t="s">
        <v>253</v>
      </c>
      <c r="K15" s="126" t="s">
        <v>649</v>
      </c>
    </row>
    <row r="16" spans="1:11" ht="22" customHeight="1" x14ac:dyDescent="0.2">
      <c r="A16" s="125" t="s">
        <v>307</v>
      </c>
      <c r="B16" s="134">
        <v>13.734999999999999</v>
      </c>
      <c r="C16" s="122">
        <v>0.27193301783764101</v>
      </c>
      <c r="D16" s="224" t="s">
        <v>308</v>
      </c>
      <c r="E16" s="85" t="s">
        <v>206</v>
      </c>
      <c r="F16" s="85">
        <v>33</v>
      </c>
      <c r="G16" s="85">
        <v>15</v>
      </c>
      <c r="H16" s="125" t="s">
        <v>307</v>
      </c>
      <c r="I16" s="85" t="s">
        <v>309</v>
      </c>
      <c r="J16" s="85" t="s">
        <v>310</v>
      </c>
      <c r="K16" s="126" t="s">
        <v>650</v>
      </c>
    </row>
    <row r="17" spans="1:11" ht="24" customHeight="1" x14ac:dyDescent="0.2">
      <c r="A17" s="125" t="s">
        <v>317</v>
      </c>
      <c r="B17" s="134">
        <v>14.225</v>
      </c>
      <c r="C17" s="122">
        <v>0.29701230228470998</v>
      </c>
      <c r="D17" s="224" t="s">
        <v>318</v>
      </c>
      <c r="E17" s="85" t="s">
        <v>206</v>
      </c>
      <c r="F17" s="85">
        <v>34</v>
      </c>
      <c r="G17" s="85">
        <v>16</v>
      </c>
      <c r="H17" s="125" t="s">
        <v>317</v>
      </c>
      <c r="I17" s="85" t="s">
        <v>319</v>
      </c>
      <c r="J17" s="85" t="s">
        <v>320</v>
      </c>
      <c r="K17" s="126" t="s">
        <v>651</v>
      </c>
    </row>
    <row r="18" spans="1:11" ht="25" customHeight="1" x14ac:dyDescent="0.2">
      <c r="A18" s="125" t="s">
        <v>328</v>
      </c>
      <c r="B18" s="134">
        <v>19.25</v>
      </c>
      <c r="C18" s="122">
        <v>0.48051948051948101</v>
      </c>
      <c r="D18" s="224" t="s">
        <v>329</v>
      </c>
      <c r="E18" s="85" t="s">
        <v>206</v>
      </c>
      <c r="F18" s="85">
        <v>35</v>
      </c>
      <c r="G18" s="85">
        <v>17</v>
      </c>
      <c r="H18" s="125" t="s">
        <v>328</v>
      </c>
      <c r="I18" s="85" t="s">
        <v>330</v>
      </c>
      <c r="J18" s="85" t="s">
        <v>331</v>
      </c>
      <c r="K18" s="126" t="s">
        <v>652</v>
      </c>
    </row>
    <row r="19" spans="1:11" x14ac:dyDescent="0.2">
      <c r="A19" s="125" t="s">
        <v>337</v>
      </c>
      <c r="B19" s="134">
        <v>17.600000000000001</v>
      </c>
      <c r="C19" s="122">
        <v>0.43181818181818199</v>
      </c>
      <c r="D19" s="224" t="s">
        <v>338</v>
      </c>
      <c r="E19" s="85" t="s">
        <v>206</v>
      </c>
      <c r="F19" s="85">
        <v>36</v>
      </c>
      <c r="G19" s="85">
        <v>18</v>
      </c>
      <c r="H19" s="125" t="s">
        <v>337</v>
      </c>
      <c r="I19" s="107" t="s">
        <v>339</v>
      </c>
      <c r="J19" s="107" t="s">
        <v>340</v>
      </c>
      <c r="K19" s="126" t="s">
        <v>653</v>
      </c>
    </row>
    <row r="20" spans="1:11" x14ac:dyDescent="0.2">
      <c r="A20" s="125" t="s">
        <v>346</v>
      </c>
      <c r="B20" s="134">
        <v>17.399999999999999</v>
      </c>
      <c r="C20" s="122">
        <v>0.42528735632183901</v>
      </c>
      <c r="D20" s="224" t="s">
        <v>347</v>
      </c>
      <c r="E20" s="85" t="s">
        <v>206</v>
      </c>
      <c r="F20" s="85">
        <v>37</v>
      </c>
      <c r="G20" s="85">
        <v>19</v>
      </c>
      <c r="H20" s="125" t="s">
        <v>346</v>
      </c>
      <c r="I20" s="85" t="s">
        <v>348</v>
      </c>
      <c r="J20" s="85" t="s">
        <v>349</v>
      </c>
      <c r="K20" s="126" t="s">
        <v>654</v>
      </c>
    </row>
    <row r="21" spans="1:11" x14ac:dyDescent="0.2">
      <c r="A21" s="127" t="s">
        <v>559</v>
      </c>
      <c r="B21" s="225">
        <v>20</v>
      </c>
      <c r="C21" s="122">
        <v>0.5</v>
      </c>
      <c r="D21" s="224" t="s">
        <v>560</v>
      </c>
      <c r="E21" s="85" t="s">
        <v>550</v>
      </c>
      <c r="F21" s="85">
        <v>63</v>
      </c>
      <c r="G21" s="85">
        <v>20</v>
      </c>
      <c r="H21" s="127" t="s">
        <v>559</v>
      </c>
      <c r="I21" s="208" t="s">
        <v>451</v>
      </c>
      <c r="J21" s="126" t="s">
        <v>551</v>
      </c>
      <c r="K21" s="126" t="s">
        <v>655</v>
      </c>
    </row>
    <row r="22" spans="1:11" x14ac:dyDescent="0.2">
      <c r="A22" s="125" t="s">
        <v>354</v>
      </c>
      <c r="B22" s="128">
        <v>20</v>
      </c>
      <c r="C22" s="122">
        <v>0.5</v>
      </c>
      <c r="D22" s="224" t="s">
        <v>355</v>
      </c>
      <c r="E22" s="85" t="s">
        <v>206</v>
      </c>
      <c r="F22" s="85">
        <v>38</v>
      </c>
      <c r="G22" s="85">
        <v>21</v>
      </c>
      <c r="H22" s="125" t="s">
        <v>354</v>
      </c>
      <c r="I22" s="85" t="s">
        <v>356</v>
      </c>
      <c r="J22" s="85" t="s">
        <v>357</v>
      </c>
      <c r="K22" s="126" t="s">
        <v>656</v>
      </c>
    </row>
    <row r="23" spans="1:11" x14ac:dyDescent="0.2">
      <c r="A23" s="127" t="s">
        <v>564</v>
      </c>
      <c r="B23" s="122">
        <v>11.4</v>
      </c>
      <c r="C23" s="122">
        <v>0.12280701754386</v>
      </c>
      <c r="D23" s="224" t="s">
        <v>565</v>
      </c>
      <c r="E23" s="85" t="s">
        <v>550</v>
      </c>
      <c r="F23" s="85">
        <v>64</v>
      </c>
      <c r="G23" s="85">
        <v>22</v>
      </c>
      <c r="H23" s="127" t="s">
        <v>564</v>
      </c>
      <c r="I23" s="208" t="s">
        <v>492</v>
      </c>
      <c r="J23" s="126" t="s">
        <v>566</v>
      </c>
      <c r="K23" s="126" t="s">
        <v>657</v>
      </c>
    </row>
    <row r="24" spans="1:11" x14ac:dyDescent="0.2">
      <c r="A24" s="125" t="s">
        <v>364</v>
      </c>
      <c r="B24" s="128">
        <v>20</v>
      </c>
      <c r="C24" s="122">
        <v>0.5</v>
      </c>
      <c r="D24" s="224" t="s">
        <v>365</v>
      </c>
      <c r="E24" s="85" t="s">
        <v>206</v>
      </c>
      <c r="F24" s="85">
        <v>39</v>
      </c>
      <c r="G24" s="85">
        <v>23</v>
      </c>
      <c r="H24" s="125" t="s">
        <v>364</v>
      </c>
      <c r="I24" s="85" t="s">
        <v>366</v>
      </c>
      <c r="J24" s="85" t="s">
        <v>357</v>
      </c>
      <c r="K24" s="126" t="s">
        <v>658</v>
      </c>
    </row>
    <row r="25" spans="1:11" x14ac:dyDescent="0.2">
      <c r="A25" s="127" t="s">
        <v>570</v>
      </c>
      <c r="B25" s="225">
        <v>20</v>
      </c>
      <c r="C25" s="122">
        <v>0.5</v>
      </c>
      <c r="D25" s="224" t="s">
        <v>571</v>
      </c>
      <c r="E25" s="85" t="s">
        <v>550</v>
      </c>
      <c r="F25" s="85">
        <v>65</v>
      </c>
      <c r="G25" s="85">
        <v>24</v>
      </c>
      <c r="H25" s="127" t="s">
        <v>570</v>
      </c>
      <c r="I25" s="208" t="s">
        <v>534</v>
      </c>
      <c r="J25" s="126" t="s">
        <v>551</v>
      </c>
      <c r="K25" s="126" t="s">
        <v>659</v>
      </c>
    </row>
    <row r="26" spans="1:11" x14ac:dyDescent="0.2">
      <c r="A26" s="127" t="s">
        <v>576</v>
      </c>
      <c r="B26" s="225">
        <v>20</v>
      </c>
      <c r="C26" s="122">
        <v>0.5</v>
      </c>
      <c r="D26" s="224" t="s">
        <v>577</v>
      </c>
      <c r="E26" s="85" t="s">
        <v>550</v>
      </c>
      <c r="F26" s="85">
        <v>66</v>
      </c>
      <c r="G26" s="85">
        <v>25</v>
      </c>
      <c r="H26" s="127" t="s">
        <v>576</v>
      </c>
      <c r="I26" s="208" t="s">
        <v>520</v>
      </c>
      <c r="J26" s="126" t="s">
        <v>551</v>
      </c>
      <c r="K26" s="126" t="s">
        <v>660</v>
      </c>
    </row>
    <row r="27" spans="1:11" x14ac:dyDescent="0.2">
      <c r="A27" s="127" t="s">
        <v>581</v>
      </c>
      <c r="B27" s="122">
        <v>15.95</v>
      </c>
      <c r="C27" s="122">
        <v>0.37304075235109702</v>
      </c>
      <c r="D27" s="224" t="s">
        <v>582</v>
      </c>
      <c r="E27" s="85" t="s">
        <v>550</v>
      </c>
      <c r="F27" s="85">
        <v>67</v>
      </c>
      <c r="G27" s="85">
        <v>26</v>
      </c>
      <c r="H27" s="127" t="s">
        <v>581</v>
      </c>
      <c r="I27" s="208" t="s">
        <v>459</v>
      </c>
      <c r="J27" s="126" t="s">
        <v>583</v>
      </c>
      <c r="K27" s="126" t="s">
        <v>661</v>
      </c>
    </row>
    <row r="28" spans="1:11" x14ac:dyDescent="0.2">
      <c r="A28" s="127" t="s">
        <v>587</v>
      </c>
      <c r="B28" s="122">
        <v>12.74</v>
      </c>
      <c r="C28" s="122">
        <v>0.21507064364207201</v>
      </c>
      <c r="D28" s="224" t="s">
        <v>588</v>
      </c>
      <c r="E28" s="85" t="s">
        <v>550</v>
      </c>
      <c r="F28" s="85">
        <v>68</v>
      </c>
      <c r="G28" s="85">
        <v>27</v>
      </c>
      <c r="H28" s="127" t="s">
        <v>587</v>
      </c>
      <c r="I28" s="208" t="s">
        <v>446</v>
      </c>
      <c r="J28" s="126" t="s">
        <v>589</v>
      </c>
      <c r="K28" s="126" t="s">
        <v>662</v>
      </c>
    </row>
    <row r="29" spans="1:11" x14ac:dyDescent="0.2">
      <c r="A29" s="127" t="s">
        <v>594</v>
      </c>
      <c r="B29" s="225">
        <v>17</v>
      </c>
      <c r="C29" s="122">
        <v>0.41176470588235298</v>
      </c>
      <c r="D29" s="224" t="s">
        <v>595</v>
      </c>
      <c r="E29" s="85" t="s">
        <v>550</v>
      </c>
      <c r="F29" s="85">
        <v>69</v>
      </c>
      <c r="G29" s="85">
        <v>28</v>
      </c>
      <c r="H29" s="127" t="s">
        <v>594</v>
      </c>
      <c r="I29" s="208" t="s">
        <v>433</v>
      </c>
      <c r="J29" s="126" t="s">
        <v>596</v>
      </c>
      <c r="K29" s="126" t="s">
        <v>663</v>
      </c>
    </row>
    <row r="30" spans="1:11" x14ac:dyDescent="0.2">
      <c r="A30" s="127" t="s">
        <v>601</v>
      </c>
      <c r="B30" s="122">
        <v>10.81</v>
      </c>
      <c r="C30" s="122">
        <v>7.4930619796484702E-2</v>
      </c>
      <c r="D30" s="224" t="s">
        <v>602</v>
      </c>
      <c r="E30" s="85" t="s">
        <v>550</v>
      </c>
      <c r="F30" s="85">
        <v>70</v>
      </c>
      <c r="G30" s="85">
        <v>29</v>
      </c>
      <c r="H30" s="127" t="s">
        <v>601</v>
      </c>
      <c r="I30" s="208" t="s">
        <v>501</v>
      </c>
      <c r="J30" s="126" t="s">
        <v>603</v>
      </c>
      <c r="K30" s="126" t="s">
        <v>664</v>
      </c>
    </row>
    <row r="31" spans="1:11" x14ac:dyDescent="0.2">
      <c r="A31" s="127" t="s">
        <v>608</v>
      </c>
      <c r="B31" s="225">
        <v>20</v>
      </c>
      <c r="C31" s="122">
        <v>0.5</v>
      </c>
      <c r="D31" s="224" t="s">
        <v>609</v>
      </c>
      <c r="E31" s="85" t="s">
        <v>550</v>
      </c>
      <c r="F31" s="85">
        <v>71</v>
      </c>
      <c r="G31" s="85">
        <v>30</v>
      </c>
      <c r="H31" s="127" t="s">
        <v>608</v>
      </c>
      <c r="I31" s="208" t="s">
        <v>511</v>
      </c>
      <c r="J31" s="126" t="s">
        <v>551</v>
      </c>
      <c r="K31" s="126" t="s">
        <v>665</v>
      </c>
    </row>
    <row r="32" spans="1:11" x14ac:dyDescent="0.2">
      <c r="A32" s="127" t="s">
        <v>614</v>
      </c>
      <c r="B32" s="225">
        <v>20</v>
      </c>
      <c r="C32" s="122">
        <v>0.5</v>
      </c>
      <c r="D32" s="224" t="s">
        <v>615</v>
      </c>
      <c r="E32" s="85" t="s">
        <v>550</v>
      </c>
      <c r="F32" s="85">
        <v>72</v>
      </c>
      <c r="G32" s="85">
        <v>31</v>
      </c>
      <c r="H32" s="127" t="s">
        <v>614</v>
      </c>
      <c r="I32" s="208" t="s">
        <v>424</v>
      </c>
      <c r="J32" s="126" t="s">
        <v>551</v>
      </c>
      <c r="K32" s="126" t="s">
        <v>666</v>
      </c>
    </row>
    <row r="33" spans="1:11" x14ac:dyDescent="0.2">
      <c r="A33" s="138" t="s">
        <v>467</v>
      </c>
      <c r="B33" s="225">
        <v>20</v>
      </c>
      <c r="C33" s="134">
        <v>0.5</v>
      </c>
      <c r="D33" s="224" t="s">
        <v>468</v>
      </c>
      <c r="E33" s="85" t="s">
        <v>402</v>
      </c>
      <c r="F33" s="85">
        <v>51</v>
      </c>
      <c r="G33" s="85">
        <v>32</v>
      </c>
      <c r="H33" s="138" t="s">
        <v>467</v>
      </c>
      <c r="I33" s="175" t="s">
        <v>469</v>
      </c>
      <c r="J33" s="144" t="s">
        <v>357</v>
      </c>
      <c r="K33" s="126" t="s">
        <v>667</v>
      </c>
    </row>
    <row r="34" spans="1:11" x14ac:dyDescent="0.2">
      <c r="A34" s="138" t="s">
        <v>374</v>
      </c>
      <c r="B34" s="134">
        <v>10.81</v>
      </c>
      <c r="C34" s="122">
        <v>7.4930619796484702E-2</v>
      </c>
      <c r="D34" s="224" t="s">
        <v>375</v>
      </c>
      <c r="E34" s="85" t="s">
        <v>206</v>
      </c>
      <c r="F34" s="85">
        <v>40</v>
      </c>
      <c r="G34" s="85">
        <v>33</v>
      </c>
      <c r="H34" s="138" t="s">
        <v>374</v>
      </c>
      <c r="I34" s="85" t="s">
        <v>376</v>
      </c>
      <c r="J34" s="85" t="s">
        <v>377</v>
      </c>
      <c r="K34" s="126" t="s">
        <v>668</v>
      </c>
    </row>
    <row r="35" spans="1:11" x14ac:dyDescent="0.2">
      <c r="A35" s="127" t="s">
        <v>619</v>
      </c>
      <c r="B35" s="225">
        <v>20</v>
      </c>
      <c r="C35" s="122">
        <v>0.5</v>
      </c>
      <c r="D35" s="224" t="s">
        <v>620</v>
      </c>
      <c r="E35" s="85" t="s">
        <v>550</v>
      </c>
      <c r="F35" s="85">
        <v>73</v>
      </c>
      <c r="G35" s="85">
        <v>34</v>
      </c>
      <c r="H35" s="127" t="s">
        <v>619</v>
      </c>
      <c r="I35" s="208" t="s">
        <v>526</v>
      </c>
      <c r="J35" s="126" t="s">
        <v>551</v>
      </c>
      <c r="K35" s="126" t="s">
        <v>669</v>
      </c>
    </row>
    <row r="36" spans="1:11" x14ac:dyDescent="0.2">
      <c r="A36" s="125" t="s">
        <v>387</v>
      </c>
      <c r="B36" s="134">
        <v>12.06</v>
      </c>
      <c r="C36" s="122">
        <v>0.17081260364842499</v>
      </c>
      <c r="D36" s="224" t="s">
        <v>388</v>
      </c>
      <c r="E36" s="85" t="s">
        <v>206</v>
      </c>
      <c r="F36" s="85">
        <v>41</v>
      </c>
      <c r="G36" s="85">
        <v>35</v>
      </c>
      <c r="H36" s="125" t="s">
        <v>387</v>
      </c>
      <c r="I36" s="85" t="s">
        <v>389</v>
      </c>
      <c r="J36" s="85" t="s">
        <v>390</v>
      </c>
      <c r="K36" s="126" t="s">
        <v>670</v>
      </c>
    </row>
    <row r="37" spans="1:11" x14ac:dyDescent="0.2">
      <c r="A37" s="125" t="s">
        <v>474</v>
      </c>
      <c r="B37" s="225">
        <v>20</v>
      </c>
      <c r="C37" s="134">
        <v>0.5</v>
      </c>
      <c r="D37" s="224" t="s">
        <v>475</v>
      </c>
      <c r="E37" s="85" t="s">
        <v>402</v>
      </c>
      <c r="F37" s="85">
        <v>52</v>
      </c>
      <c r="G37" s="85">
        <v>36</v>
      </c>
      <c r="H37" s="125" t="s">
        <v>474</v>
      </c>
      <c r="I37" s="166" t="s">
        <v>476</v>
      </c>
      <c r="J37" s="144" t="s">
        <v>357</v>
      </c>
      <c r="K37" s="126" t="s">
        <v>671</v>
      </c>
    </row>
    <row r="38" spans="1:11" x14ac:dyDescent="0.2">
      <c r="A38" s="125" t="s">
        <v>396</v>
      </c>
      <c r="B38" s="128">
        <v>20</v>
      </c>
      <c r="C38" s="122">
        <v>0.5</v>
      </c>
      <c r="D38" s="224" t="s">
        <v>397</v>
      </c>
      <c r="E38" s="85" t="s">
        <v>206</v>
      </c>
      <c r="F38" s="85">
        <v>42</v>
      </c>
      <c r="G38" s="85">
        <v>37</v>
      </c>
      <c r="H38" s="125" t="s">
        <v>396</v>
      </c>
      <c r="I38" s="85" t="s">
        <v>398</v>
      </c>
      <c r="J38" s="85" t="s">
        <v>357</v>
      </c>
      <c r="K38" s="126" t="s">
        <v>672</v>
      </c>
    </row>
    <row r="39" spans="1:11" ht="34" x14ac:dyDescent="0.2">
      <c r="A39" s="226" t="s">
        <v>126</v>
      </c>
      <c r="B39" s="227">
        <v>10.335000000000001</v>
      </c>
      <c r="C39" s="228">
        <v>3.2414126753749398E-2</v>
      </c>
      <c r="D39" s="229" t="s">
        <v>127</v>
      </c>
      <c r="E39" s="31" t="s">
        <v>10</v>
      </c>
      <c r="F39" s="85">
        <v>10</v>
      </c>
      <c r="G39" s="85">
        <v>38</v>
      </c>
      <c r="H39" s="226" t="s">
        <v>126</v>
      </c>
      <c r="I39" s="126" t="s">
        <v>128</v>
      </c>
      <c r="J39" s="1" t="s">
        <v>129</v>
      </c>
      <c r="K39" s="126" t="s">
        <v>673</v>
      </c>
    </row>
    <row r="40" spans="1:11" ht="34" x14ac:dyDescent="0.2">
      <c r="A40" s="230" t="s">
        <v>136</v>
      </c>
      <c r="B40" s="231">
        <v>20</v>
      </c>
      <c r="C40" s="31">
        <v>0.5</v>
      </c>
      <c r="D40" s="229" t="s">
        <v>137</v>
      </c>
      <c r="E40" s="31" t="s">
        <v>10</v>
      </c>
      <c r="F40" s="85">
        <v>11</v>
      </c>
      <c r="G40" s="85">
        <v>39</v>
      </c>
      <c r="H40" s="230" t="s">
        <v>136</v>
      </c>
      <c r="I40" s="126" t="s">
        <v>138</v>
      </c>
      <c r="J40" s="1" t="s">
        <v>139</v>
      </c>
      <c r="K40" s="126" t="s">
        <v>674</v>
      </c>
    </row>
    <row r="41" spans="1:11" ht="34" x14ac:dyDescent="0.2">
      <c r="A41" s="226" t="s">
        <v>145</v>
      </c>
      <c r="B41" s="231">
        <v>20</v>
      </c>
      <c r="C41" s="31">
        <v>0.5</v>
      </c>
      <c r="D41" s="229" t="s">
        <v>146</v>
      </c>
      <c r="E41" s="31" t="s">
        <v>10</v>
      </c>
      <c r="F41" s="85">
        <v>12</v>
      </c>
      <c r="G41" s="85">
        <v>40</v>
      </c>
      <c r="H41" s="226" t="s">
        <v>145</v>
      </c>
      <c r="I41" s="126" t="s">
        <v>147</v>
      </c>
      <c r="J41" s="1" t="s">
        <v>139</v>
      </c>
      <c r="K41" s="126" t="s">
        <v>675</v>
      </c>
    </row>
    <row r="42" spans="1:11" ht="34" x14ac:dyDescent="0.2">
      <c r="A42" s="226" t="s">
        <v>153</v>
      </c>
      <c r="B42" s="231">
        <v>20</v>
      </c>
      <c r="C42" s="31">
        <v>0.5</v>
      </c>
      <c r="D42" s="229" t="s">
        <v>154</v>
      </c>
      <c r="E42" s="31" t="s">
        <v>10</v>
      </c>
      <c r="F42" s="85">
        <v>13</v>
      </c>
      <c r="G42" s="85">
        <v>41</v>
      </c>
      <c r="H42" s="226" t="s">
        <v>153</v>
      </c>
      <c r="I42" s="126" t="s">
        <v>155</v>
      </c>
      <c r="J42" s="1" t="s">
        <v>139</v>
      </c>
      <c r="K42" s="126" t="s">
        <v>676</v>
      </c>
    </row>
    <row r="43" spans="1:11" x14ac:dyDescent="0.2">
      <c r="A43" s="125" t="s">
        <v>481</v>
      </c>
      <c r="B43" s="225">
        <v>20</v>
      </c>
      <c r="C43" s="134">
        <v>0.5</v>
      </c>
      <c r="D43" s="224" t="s">
        <v>482</v>
      </c>
      <c r="E43" s="85" t="s">
        <v>402</v>
      </c>
      <c r="F43" s="85">
        <v>53</v>
      </c>
      <c r="G43" s="85">
        <v>42</v>
      </c>
      <c r="H43" s="125" t="s">
        <v>481</v>
      </c>
      <c r="I43" s="166" t="s">
        <v>483</v>
      </c>
      <c r="J43" s="144" t="s">
        <v>357</v>
      </c>
      <c r="K43" s="126" t="s">
        <v>677</v>
      </c>
    </row>
    <row r="44" spans="1:11" x14ac:dyDescent="0.2">
      <c r="A44" s="125" t="s">
        <v>490</v>
      </c>
      <c r="B44" s="225">
        <v>20</v>
      </c>
      <c r="C44" s="134">
        <v>0.5</v>
      </c>
      <c r="D44" s="224" t="s">
        <v>491</v>
      </c>
      <c r="E44" s="85" t="s">
        <v>402</v>
      </c>
      <c r="F44" s="85">
        <v>54</v>
      </c>
      <c r="G44" s="85">
        <v>43</v>
      </c>
      <c r="H44" s="125" t="s">
        <v>490</v>
      </c>
      <c r="I44" s="166" t="s">
        <v>492</v>
      </c>
      <c r="J44" s="144" t="s">
        <v>357</v>
      </c>
      <c r="K44" s="126" t="s">
        <v>678</v>
      </c>
    </row>
    <row r="45" spans="1:11" x14ac:dyDescent="0.2">
      <c r="A45" s="125" t="s">
        <v>499</v>
      </c>
      <c r="B45" s="225">
        <v>20</v>
      </c>
      <c r="C45" s="134">
        <v>0.5</v>
      </c>
      <c r="D45" s="224" t="s">
        <v>500</v>
      </c>
      <c r="E45" s="85" t="s">
        <v>402</v>
      </c>
      <c r="F45" s="85">
        <v>55</v>
      </c>
      <c r="G45" s="85">
        <v>44</v>
      </c>
      <c r="H45" s="125" t="s">
        <v>499</v>
      </c>
      <c r="I45" s="166" t="s">
        <v>501</v>
      </c>
      <c r="J45" s="144" t="s">
        <v>357</v>
      </c>
      <c r="K45" s="126" t="s">
        <v>679</v>
      </c>
    </row>
    <row r="46" spans="1:11" x14ac:dyDescent="0.2">
      <c r="A46" s="125" t="s">
        <v>509</v>
      </c>
      <c r="B46" s="225">
        <v>20</v>
      </c>
      <c r="C46" s="134">
        <v>0.5</v>
      </c>
      <c r="D46" s="224" t="s">
        <v>510</v>
      </c>
      <c r="E46" s="85" t="s">
        <v>402</v>
      </c>
      <c r="F46" s="85">
        <v>56</v>
      </c>
      <c r="G46" s="85">
        <v>45</v>
      </c>
      <c r="H46" s="125" t="s">
        <v>509</v>
      </c>
      <c r="I46" s="166" t="s">
        <v>511</v>
      </c>
      <c r="J46" s="144" t="s">
        <v>357</v>
      </c>
      <c r="K46" s="126" t="s">
        <v>680</v>
      </c>
    </row>
    <row r="47" spans="1:11" x14ac:dyDescent="0.2">
      <c r="A47" s="125" t="s">
        <v>518</v>
      </c>
      <c r="B47" s="122">
        <v>10.42</v>
      </c>
      <c r="C47" s="134">
        <v>4.0307101727447198E-2</v>
      </c>
      <c r="D47" s="224" t="s">
        <v>519</v>
      </c>
      <c r="E47" s="85" t="s">
        <v>402</v>
      </c>
      <c r="F47" s="85">
        <v>57</v>
      </c>
      <c r="G47" s="85">
        <v>46</v>
      </c>
      <c r="H47" s="125" t="s">
        <v>518</v>
      </c>
      <c r="I47" s="166" t="s">
        <v>520</v>
      </c>
      <c r="J47" s="182" t="s">
        <v>521</v>
      </c>
      <c r="K47" s="126" t="s">
        <v>681</v>
      </c>
    </row>
    <row r="48" spans="1:11" x14ac:dyDescent="0.2">
      <c r="A48" s="125" t="s">
        <v>524</v>
      </c>
      <c r="B48" s="225">
        <v>20</v>
      </c>
      <c r="C48" s="134">
        <v>0.5</v>
      </c>
      <c r="D48" s="224" t="s">
        <v>525</v>
      </c>
      <c r="E48" s="85" t="s">
        <v>402</v>
      </c>
      <c r="F48" s="85">
        <v>58</v>
      </c>
      <c r="G48" s="85">
        <v>47</v>
      </c>
      <c r="H48" s="125" t="s">
        <v>524</v>
      </c>
      <c r="I48" s="166" t="s">
        <v>526</v>
      </c>
      <c r="J48" s="144" t="s">
        <v>357</v>
      </c>
      <c r="K48" s="126" t="s">
        <v>682</v>
      </c>
    </row>
    <row r="49" spans="1:12" x14ac:dyDescent="0.2">
      <c r="A49" s="125" t="s">
        <v>532</v>
      </c>
      <c r="B49" s="122">
        <v>18.2</v>
      </c>
      <c r="C49" s="134">
        <v>0.45054945054945</v>
      </c>
      <c r="D49" s="224" t="s">
        <v>533</v>
      </c>
      <c r="E49" s="85" t="s">
        <v>402</v>
      </c>
      <c r="F49" s="85">
        <v>59</v>
      </c>
      <c r="G49" s="85">
        <v>48</v>
      </c>
      <c r="H49" s="125" t="s">
        <v>532</v>
      </c>
      <c r="I49" s="166" t="s">
        <v>534</v>
      </c>
      <c r="J49" s="144" t="s">
        <v>535</v>
      </c>
      <c r="K49" s="126" t="s">
        <v>683</v>
      </c>
    </row>
    <row r="50" spans="1:12" ht="34" x14ac:dyDescent="0.2">
      <c r="A50" s="226" t="s">
        <v>165</v>
      </c>
      <c r="B50" s="231">
        <v>20</v>
      </c>
      <c r="C50" s="31">
        <v>0.5</v>
      </c>
      <c r="D50" s="229" t="s">
        <v>166</v>
      </c>
      <c r="E50" s="31" t="s">
        <v>10</v>
      </c>
      <c r="F50" s="85">
        <v>14</v>
      </c>
      <c r="G50" s="85">
        <v>49</v>
      </c>
      <c r="H50" s="226" t="s">
        <v>165</v>
      </c>
      <c r="I50" s="126" t="s">
        <v>167</v>
      </c>
      <c r="J50" s="1" t="s">
        <v>139</v>
      </c>
      <c r="K50" s="126" t="s">
        <v>684</v>
      </c>
    </row>
    <row r="51" spans="1:12" ht="34" x14ac:dyDescent="0.2">
      <c r="A51" s="226" t="s">
        <v>175</v>
      </c>
      <c r="B51" s="231">
        <v>20</v>
      </c>
      <c r="C51" s="31">
        <v>0.5</v>
      </c>
      <c r="D51" s="229" t="s">
        <v>176</v>
      </c>
      <c r="E51" s="31" t="s">
        <v>10</v>
      </c>
      <c r="F51" s="85">
        <v>15</v>
      </c>
      <c r="G51" s="85">
        <v>50</v>
      </c>
      <c r="H51" s="226" t="s">
        <v>175</v>
      </c>
      <c r="I51" s="126" t="s">
        <v>177</v>
      </c>
      <c r="J51" s="1" t="s">
        <v>139</v>
      </c>
      <c r="K51" s="126" t="s">
        <v>685</v>
      </c>
    </row>
    <row r="52" spans="1:12" ht="34" x14ac:dyDescent="0.2">
      <c r="A52" s="226" t="s">
        <v>187</v>
      </c>
      <c r="B52" s="231">
        <v>20</v>
      </c>
      <c r="C52" s="31">
        <v>0.5</v>
      </c>
      <c r="D52" s="229" t="s">
        <v>188</v>
      </c>
      <c r="E52" s="31" t="s">
        <v>10</v>
      </c>
      <c r="F52" s="85">
        <v>16</v>
      </c>
      <c r="G52" s="85">
        <v>51</v>
      </c>
      <c r="H52" s="226" t="s">
        <v>187</v>
      </c>
      <c r="I52" s="126" t="s">
        <v>189</v>
      </c>
      <c r="J52" s="1" t="s">
        <v>139</v>
      </c>
      <c r="K52" s="126" t="s">
        <v>686</v>
      </c>
    </row>
    <row r="53" spans="1:12" ht="34" x14ac:dyDescent="0.2">
      <c r="A53" s="230" t="s">
        <v>198</v>
      </c>
      <c r="B53" s="227">
        <v>13.685</v>
      </c>
      <c r="C53" s="228">
        <v>0.26927292656192903</v>
      </c>
      <c r="D53" s="229" t="s">
        <v>199</v>
      </c>
      <c r="E53" s="31" t="s">
        <v>10</v>
      </c>
      <c r="F53" s="85">
        <v>17</v>
      </c>
      <c r="G53" s="85">
        <v>52</v>
      </c>
      <c r="H53" s="230" t="s">
        <v>198</v>
      </c>
      <c r="I53" s="126" t="s">
        <v>200</v>
      </c>
      <c r="J53" s="1" t="s">
        <v>201</v>
      </c>
      <c r="K53" s="126" t="s">
        <v>687</v>
      </c>
    </row>
    <row r="54" spans="1:12" ht="17" x14ac:dyDescent="0.2">
      <c r="A54" s="45" t="s">
        <v>20</v>
      </c>
      <c r="B54" s="45" t="s">
        <v>20</v>
      </c>
      <c r="C54" s="45" t="s">
        <v>20</v>
      </c>
      <c r="D54" s="232" t="s">
        <v>20</v>
      </c>
      <c r="E54" s="45" t="s">
        <v>20</v>
      </c>
      <c r="F54" s="126">
        <v>1</v>
      </c>
      <c r="G54" s="45" t="s">
        <v>20</v>
      </c>
      <c r="H54" s="45" t="s">
        <v>20</v>
      </c>
      <c r="I54" s="45" t="s">
        <v>20</v>
      </c>
      <c r="J54" s="45" t="s">
        <v>20</v>
      </c>
      <c r="K54" s="45" t="s">
        <v>20</v>
      </c>
    </row>
    <row r="55" spans="1:12" ht="17" x14ac:dyDescent="0.2">
      <c r="A55" s="45" t="s">
        <v>20</v>
      </c>
      <c r="B55" s="45" t="s">
        <v>20</v>
      </c>
      <c r="C55" s="45" t="s">
        <v>20</v>
      </c>
      <c r="D55" s="232" t="s">
        <v>20</v>
      </c>
      <c r="E55" s="45" t="s">
        <v>20</v>
      </c>
      <c r="F55" s="126">
        <v>2</v>
      </c>
      <c r="G55" s="45" t="s">
        <v>20</v>
      </c>
      <c r="H55" s="45" t="s">
        <v>20</v>
      </c>
      <c r="I55" s="45" t="s">
        <v>20</v>
      </c>
      <c r="J55" s="45" t="s">
        <v>20</v>
      </c>
      <c r="K55" s="45" t="s">
        <v>20</v>
      </c>
    </row>
    <row r="56" spans="1:12" ht="17" x14ac:dyDescent="0.2">
      <c r="A56" s="45" t="s">
        <v>20</v>
      </c>
      <c r="B56" s="45" t="s">
        <v>20</v>
      </c>
      <c r="C56" s="45" t="s">
        <v>20</v>
      </c>
      <c r="D56" s="232" t="s">
        <v>20</v>
      </c>
      <c r="E56" s="45" t="s">
        <v>20</v>
      </c>
      <c r="F56" s="126">
        <v>3</v>
      </c>
      <c r="G56" s="45" t="s">
        <v>20</v>
      </c>
      <c r="H56" s="45" t="s">
        <v>20</v>
      </c>
      <c r="I56" s="45" t="s">
        <v>20</v>
      </c>
      <c r="J56" s="45" t="s">
        <v>20</v>
      </c>
      <c r="K56" s="45" t="s">
        <v>20</v>
      </c>
    </row>
    <row r="57" spans="1:12" ht="17" x14ac:dyDescent="0.2">
      <c r="A57" s="45" t="s">
        <v>20</v>
      </c>
      <c r="B57" s="45" t="s">
        <v>20</v>
      </c>
      <c r="C57" s="45" t="s">
        <v>20</v>
      </c>
      <c r="D57" s="232" t="s">
        <v>20</v>
      </c>
      <c r="E57" s="45" t="s">
        <v>20</v>
      </c>
      <c r="F57" s="126">
        <v>4</v>
      </c>
      <c r="G57" s="45" t="s">
        <v>20</v>
      </c>
      <c r="H57" s="45" t="s">
        <v>20</v>
      </c>
      <c r="I57" s="45" t="s">
        <v>20</v>
      </c>
      <c r="J57" s="45" t="s">
        <v>20</v>
      </c>
      <c r="K57" s="45" t="s">
        <v>20</v>
      </c>
    </row>
    <row r="58" spans="1:12" ht="17" x14ac:dyDescent="0.2">
      <c r="A58" s="45" t="s">
        <v>20</v>
      </c>
      <c r="B58" s="45" t="s">
        <v>20</v>
      </c>
      <c r="C58" s="45" t="s">
        <v>20</v>
      </c>
      <c r="D58" s="232" t="s">
        <v>20</v>
      </c>
      <c r="E58" s="45" t="s">
        <v>20</v>
      </c>
      <c r="F58" s="126">
        <v>5</v>
      </c>
      <c r="G58" s="45" t="s">
        <v>20</v>
      </c>
      <c r="H58" s="45" t="s">
        <v>20</v>
      </c>
      <c r="I58" s="45" t="s">
        <v>20</v>
      </c>
      <c r="J58" s="45" t="s">
        <v>20</v>
      </c>
      <c r="K58" s="45" t="s">
        <v>20</v>
      </c>
    </row>
    <row r="59" spans="1:12" ht="17" x14ac:dyDescent="0.2">
      <c r="A59" s="45" t="s">
        <v>20</v>
      </c>
      <c r="B59" s="45" t="s">
        <v>20</v>
      </c>
      <c r="C59" s="45" t="s">
        <v>20</v>
      </c>
      <c r="D59" s="232" t="s">
        <v>20</v>
      </c>
      <c r="E59" s="45" t="s">
        <v>20</v>
      </c>
      <c r="F59" s="126">
        <v>6</v>
      </c>
      <c r="G59" s="45" t="s">
        <v>20</v>
      </c>
      <c r="H59" s="45" t="s">
        <v>20</v>
      </c>
      <c r="I59" s="45" t="s">
        <v>20</v>
      </c>
      <c r="J59" s="45" t="s">
        <v>20</v>
      </c>
      <c r="K59" s="45" t="s">
        <v>20</v>
      </c>
    </row>
    <row r="60" spans="1:12" ht="17" x14ac:dyDescent="0.2">
      <c r="A60" s="64" t="s">
        <v>20</v>
      </c>
      <c r="B60" s="45" t="s">
        <v>20</v>
      </c>
      <c r="C60" s="45" t="s">
        <v>20</v>
      </c>
      <c r="D60" s="232" t="s">
        <v>20</v>
      </c>
      <c r="E60" s="45" t="s">
        <v>20</v>
      </c>
      <c r="F60" s="126">
        <v>7</v>
      </c>
      <c r="G60" s="45" t="s">
        <v>20</v>
      </c>
      <c r="H60" s="64" t="s">
        <v>20</v>
      </c>
      <c r="I60" s="45" t="s">
        <v>20</v>
      </c>
      <c r="J60" s="45" t="s">
        <v>20</v>
      </c>
      <c r="K60" s="45" t="s">
        <v>20</v>
      </c>
    </row>
    <row r="61" spans="1:12" ht="17" x14ac:dyDescent="0.2">
      <c r="A61" s="64" t="s">
        <v>20</v>
      </c>
      <c r="B61" s="45" t="s">
        <v>20</v>
      </c>
      <c r="C61" s="45" t="s">
        <v>20</v>
      </c>
      <c r="D61" s="232" t="s">
        <v>20</v>
      </c>
      <c r="E61" s="45" t="s">
        <v>20</v>
      </c>
      <c r="F61" s="126">
        <v>8</v>
      </c>
      <c r="G61" s="45" t="s">
        <v>20</v>
      </c>
      <c r="H61" s="64" t="s">
        <v>20</v>
      </c>
      <c r="I61" s="45" t="s">
        <v>20</v>
      </c>
      <c r="J61" s="45" t="s">
        <v>20</v>
      </c>
      <c r="K61" s="45" t="s">
        <v>20</v>
      </c>
    </row>
    <row r="62" spans="1:12" ht="17" x14ac:dyDescent="0.2">
      <c r="A62" s="64" t="s">
        <v>20</v>
      </c>
      <c r="B62" s="45" t="s">
        <v>20</v>
      </c>
      <c r="C62" s="45" t="s">
        <v>20</v>
      </c>
      <c r="D62" s="232" t="s">
        <v>20</v>
      </c>
      <c r="E62" s="45" t="s">
        <v>20</v>
      </c>
      <c r="F62" s="126">
        <v>9</v>
      </c>
      <c r="G62" s="45" t="s">
        <v>20</v>
      </c>
      <c r="H62" s="64" t="s">
        <v>20</v>
      </c>
      <c r="I62" s="45" t="s">
        <v>20</v>
      </c>
      <c r="J62" s="45" t="s">
        <v>20</v>
      </c>
      <c r="K62" s="45" t="s">
        <v>20</v>
      </c>
      <c r="L62" s="45" t="s">
        <v>688</v>
      </c>
    </row>
    <row r="63" spans="1:12" ht="17" x14ac:dyDescent="0.2">
      <c r="A63" s="89" t="s">
        <v>20</v>
      </c>
      <c r="B63" s="89" t="s">
        <v>20</v>
      </c>
      <c r="C63" s="89" t="s">
        <v>20</v>
      </c>
      <c r="D63" s="233" t="s">
        <v>20</v>
      </c>
      <c r="E63" s="85"/>
      <c r="F63" s="126">
        <v>18</v>
      </c>
      <c r="G63" s="45" t="s">
        <v>20</v>
      </c>
      <c r="H63" s="89" t="s">
        <v>20</v>
      </c>
      <c r="I63" s="89" t="s">
        <v>20</v>
      </c>
      <c r="J63" s="89" t="s">
        <v>20</v>
      </c>
      <c r="K63" s="89" t="s">
        <v>20</v>
      </c>
    </row>
    <row r="64" spans="1:12" ht="17" x14ac:dyDescent="0.2">
      <c r="A64" s="89" t="s">
        <v>20</v>
      </c>
      <c r="B64" s="89" t="s">
        <v>20</v>
      </c>
      <c r="C64" s="89" t="s">
        <v>20</v>
      </c>
      <c r="D64" s="233" t="s">
        <v>20</v>
      </c>
      <c r="E64" s="107"/>
      <c r="F64" s="126">
        <v>19</v>
      </c>
      <c r="G64" s="45" t="s">
        <v>20</v>
      </c>
      <c r="H64" s="89" t="s">
        <v>20</v>
      </c>
      <c r="I64" s="89" t="s">
        <v>20</v>
      </c>
      <c r="J64" s="89" t="s">
        <v>20</v>
      </c>
      <c r="K64" s="89" t="s">
        <v>20</v>
      </c>
    </row>
    <row r="65" spans="1:11" ht="17" x14ac:dyDescent="0.2">
      <c r="A65" s="89" t="s">
        <v>20</v>
      </c>
      <c r="B65" s="89" t="s">
        <v>20</v>
      </c>
      <c r="C65" s="89" t="s">
        <v>20</v>
      </c>
      <c r="D65" s="233" t="s">
        <v>20</v>
      </c>
      <c r="E65" s="85"/>
      <c r="F65" s="126">
        <v>20</v>
      </c>
      <c r="G65" s="45" t="s">
        <v>20</v>
      </c>
      <c r="H65" s="89" t="s">
        <v>20</v>
      </c>
      <c r="I65" s="89" t="s">
        <v>20</v>
      </c>
      <c r="J65" s="89" t="s">
        <v>20</v>
      </c>
      <c r="K65" s="89" t="s">
        <v>20</v>
      </c>
    </row>
    <row r="66" spans="1:11" ht="17" x14ac:dyDescent="0.2">
      <c r="A66" s="89" t="s">
        <v>20</v>
      </c>
      <c r="B66" s="89" t="s">
        <v>20</v>
      </c>
      <c r="C66" s="89" t="s">
        <v>20</v>
      </c>
      <c r="D66" s="233" t="s">
        <v>20</v>
      </c>
      <c r="E66" s="85"/>
      <c r="F66" s="126">
        <v>21</v>
      </c>
      <c r="G66" s="45" t="s">
        <v>20</v>
      </c>
      <c r="H66" s="89" t="s">
        <v>20</v>
      </c>
      <c r="I66" s="89" t="s">
        <v>20</v>
      </c>
      <c r="J66" s="89" t="s">
        <v>20</v>
      </c>
      <c r="K66" s="89" t="s">
        <v>20</v>
      </c>
    </row>
    <row r="67" spans="1:11" ht="17" x14ac:dyDescent="0.2">
      <c r="A67" s="89" t="s">
        <v>20</v>
      </c>
      <c r="B67" s="89" t="s">
        <v>20</v>
      </c>
      <c r="C67" s="89" t="s">
        <v>20</v>
      </c>
      <c r="D67" s="233" t="s">
        <v>20</v>
      </c>
      <c r="E67" s="85"/>
      <c r="F67" s="126">
        <v>22</v>
      </c>
      <c r="G67" s="45" t="s">
        <v>20</v>
      </c>
      <c r="H67" s="89" t="s">
        <v>20</v>
      </c>
      <c r="I67" s="89" t="s">
        <v>20</v>
      </c>
      <c r="J67" s="89" t="s">
        <v>20</v>
      </c>
      <c r="K67" s="89" t="s">
        <v>20</v>
      </c>
    </row>
    <row r="68" spans="1:11" ht="17" x14ac:dyDescent="0.2">
      <c r="A68" s="89" t="s">
        <v>20</v>
      </c>
      <c r="B68" s="89" t="s">
        <v>20</v>
      </c>
      <c r="C68" s="89" t="s">
        <v>20</v>
      </c>
      <c r="D68" s="233" t="s">
        <v>20</v>
      </c>
      <c r="E68" s="85"/>
      <c r="F68" s="126">
        <v>23</v>
      </c>
      <c r="G68" s="45" t="s">
        <v>20</v>
      </c>
      <c r="H68" s="89" t="s">
        <v>20</v>
      </c>
      <c r="I68" s="89" t="s">
        <v>20</v>
      </c>
      <c r="J68" s="89" t="s">
        <v>20</v>
      </c>
      <c r="K68" s="89" t="s">
        <v>20</v>
      </c>
    </row>
    <row r="69" spans="1:11" ht="17" x14ac:dyDescent="0.2">
      <c r="A69" s="89" t="s">
        <v>20</v>
      </c>
      <c r="B69" s="89" t="s">
        <v>20</v>
      </c>
      <c r="C69" s="89" t="s">
        <v>20</v>
      </c>
      <c r="D69" s="233" t="s">
        <v>20</v>
      </c>
      <c r="E69" s="85"/>
      <c r="F69" s="126">
        <v>24</v>
      </c>
      <c r="G69" s="45" t="s">
        <v>20</v>
      </c>
      <c r="H69" s="89" t="s">
        <v>20</v>
      </c>
      <c r="I69" s="89" t="s">
        <v>20</v>
      </c>
      <c r="J69" s="89" t="s">
        <v>20</v>
      </c>
      <c r="K69" s="89" t="s">
        <v>20</v>
      </c>
    </row>
    <row r="70" spans="1:11" ht="17" x14ac:dyDescent="0.2">
      <c r="A70" s="89" t="s">
        <v>20</v>
      </c>
      <c r="B70" s="89" t="s">
        <v>20</v>
      </c>
      <c r="C70" s="89" t="s">
        <v>20</v>
      </c>
      <c r="D70" s="233" t="s">
        <v>20</v>
      </c>
      <c r="E70" s="85"/>
      <c r="F70" s="126">
        <v>25</v>
      </c>
      <c r="G70" s="45" t="s">
        <v>20</v>
      </c>
      <c r="H70" s="89" t="s">
        <v>20</v>
      </c>
      <c r="I70" s="89" t="s">
        <v>20</v>
      </c>
      <c r="J70" s="89" t="s">
        <v>20</v>
      </c>
      <c r="K70" s="89" t="s">
        <v>20</v>
      </c>
    </row>
    <row r="71" spans="1:11" ht="17" x14ac:dyDescent="0.2">
      <c r="A71" s="85" t="s">
        <v>20</v>
      </c>
      <c r="B71" s="85" t="s">
        <v>20</v>
      </c>
      <c r="C71" s="85" t="s">
        <v>20</v>
      </c>
      <c r="D71" s="224" t="s">
        <v>20</v>
      </c>
      <c r="E71" s="85" t="s">
        <v>20</v>
      </c>
      <c r="F71" s="126">
        <v>43</v>
      </c>
      <c r="G71" s="45" t="s">
        <v>20</v>
      </c>
      <c r="H71" s="85" t="s">
        <v>20</v>
      </c>
      <c r="I71" s="85" t="s">
        <v>20</v>
      </c>
      <c r="J71" s="85" t="s">
        <v>20</v>
      </c>
      <c r="K71" s="85" t="s">
        <v>20</v>
      </c>
    </row>
    <row r="72" spans="1:11" ht="17" x14ac:dyDescent="0.2">
      <c r="A72" s="85" t="s">
        <v>20</v>
      </c>
      <c r="B72" s="85" t="s">
        <v>20</v>
      </c>
      <c r="C72" s="85" t="s">
        <v>20</v>
      </c>
      <c r="D72" s="224" t="s">
        <v>20</v>
      </c>
      <c r="E72" s="85" t="s">
        <v>20</v>
      </c>
      <c r="F72" s="126">
        <v>44</v>
      </c>
      <c r="G72" s="45" t="s">
        <v>20</v>
      </c>
      <c r="H72" s="85" t="s">
        <v>20</v>
      </c>
      <c r="I72" s="85" t="s">
        <v>20</v>
      </c>
      <c r="J72" s="85" t="s">
        <v>20</v>
      </c>
      <c r="K72" s="85" t="s">
        <v>20</v>
      </c>
    </row>
    <row r="73" spans="1:11" ht="17" x14ac:dyDescent="0.2">
      <c r="A73" s="158" t="s">
        <v>20</v>
      </c>
      <c r="B73" s="158" t="s">
        <v>20</v>
      </c>
      <c r="C73" s="158" t="s">
        <v>20</v>
      </c>
      <c r="D73" s="234" t="s">
        <v>20</v>
      </c>
      <c r="E73" s="158" t="s">
        <v>20</v>
      </c>
      <c r="F73" s="126">
        <v>47</v>
      </c>
      <c r="G73" s="45" t="s">
        <v>20</v>
      </c>
      <c r="H73" s="158" t="s">
        <v>20</v>
      </c>
      <c r="I73" s="158" t="s">
        <v>20</v>
      </c>
      <c r="J73" s="158" t="s">
        <v>20</v>
      </c>
      <c r="K73" s="126" t="s">
        <v>689</v>
      </c>
    </row>
    <row r="74" spans="1:11" ht="17" x14ac:dyDescent="0.2">
      <c r="A74" s="205" t="s">
        <v>20</v>
      </c>
      <c r="B74" s="158" t="s">
        <v>20</v>
      </c>
      <c r="C74" s="158" t="s">
        <v>20</v>
      </c>
      <c r="D74" s="234" t="s">
        <v>20</v>
      </c>
      <c r="E74" s="158" t="s">
        <v>20</v>
      </c>
      <c r="F74" s="126">
        <v>60</v>
      </c>
      <c r="G74" s="45" t="s">
        <v>20</v>
      </c>
      <c r="H74" s="45" t="s">
        <v>20</v>
      </c>
      <c r="I74" s="45" t="s">
        <v>20</v>
      </c>
      <c r="J74" s="45" t="s">
        <v>20</v>
      </c>
      <c r="K74" s="45" t="s">
        <v>20</v>
      </c>
    </row>
  </sheetData>
  <autoFilter ref="A1:L1" xr:uid="{00000000-0009-0000-0000-000005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7"/>
  <sheetViews>
    <sheetView topLeftCell="B1" zoomScaleNormal="100" workbookViewId="0">
      <selection activeCell="F2" sqref="F2"/>
    </sheetView>
  </sheetViews>
  <sheetFormatPr baseColWidth="10" defaultColWidth="8.7109375" defaultRowHeight="16" x14ac:dyDescent="0.2"/>
  <cols>
    <col min="1" max="3" width="10.5703125" customWidth="1"/>
    <col min="4" max="4" width="69.7109375" customWidth="1"/>
    <col min="5" max="1025" width="10.5703125" customWidth="1"/>
  </cols>
  <sheetData>
    <row r="1" spans="1:6" ht="68" x14ac:dyDescent="0.2">
      <c r="A1" s="32" t="s">
        <v>67</v>
      </c>
      <c r="B1" s="33" t="s">
        <v>69</v>
      </c>
      <c r="C1" s="32" t="s">
        <v>71</v>
      </c>
      <c r="D1" s="34" t="s">
        <v>72</v>
      </c>
      <c r="E1" s="32" t="s">
        <v>216</v>
      </c>
      <c r="F1" s="32" t="s">
        <v>632</v>
      </c>
    </row>
    <row r="2" spans="1:6" ht="17" x14ac:dyDescent="0.2">
      <c r="A2" s="45" t="s">
        <v>20</v>
      </c>
      <c r="B2" s="45" t="s">
        <v>20</v>
      </c>
      <c r="C2" s="45" t="s">
        <v>20</v>
      </c>
      <c r="D2" s="45" t="s">
        <v>20</v>
      </c>
      <c r="E2" s="1"/>
      <c r="F2">
        <v>1</v>
      </c>
    </row>
    <row r="3" spans="1:6" ht="17" x14ac:dyDescent="0.2">
      <c r="A3" s="45" t="s">
        <v>20</v>
      </c>
      <c r="B3" s="45" t="s">
        <v>20</v>
      </c>
      <c r="C3" s="45" t="s">
        <v>20</v>
      </c>
      <c r="D3" s="45" t="s">
        <v>20</v>
      </c>
      <c r="E3" s="1"/>
      <c r="F3" s="126">
        <v>2</v>
      </c>
    </row>
    <row r="4" spans="1:6" ht="17" x14ac:dyDescent="0.2">
      <c r="A4" s="45" t="s">
        <v>20</v>
      </c>
      <c r="B4" s="45" t="s">
        <v>20</v>
      </c>
      <c r="C4" s="45" t="s">
        <v>20</v>
      </c>
      <c r="D4" s="45" t="s">
        <v>20</v>
      </c>
      <c r="E4" s="1"/>
      <c r="F4" s="126">
        <v>3</v>
      </c>
    </row>
    <row r="5" spans="1:6" ht="17" x14ac:dyDescent="0.2">
      <c r="A5" s="45" t="s">
        <v>20</v>
      </c>
      <c r="B5" s="45" t="s">
        <v>20</v>
      </c>
      <c r="C5" s="45" t="s">
        <v>20</v>
      </c>
      <c r="D5" s="45" t="s">
        <v>20</v>
      </c>
      <c r="E5" s="1"/>
      <c r="F5" s="126">
        <v>4</v>
      </c>
    </row>
    <row r="6" spans="1:6" ht="17" x14ac:dyDescent="0.2">
      <c r="A6" s="45" t="s">
        <v>20</v>
      </c>
      <c r="B6" s="45" t="s">
        <v>20</v>
      </c>
      <c r="C6" s="45" t="s">
        <v>20</v>
      </c>
      <c r="D6" s="45" t="s">
        <v>20</v>
      </c>
      <c r="E6" s="1"/>
      <c r="F6" s="126">
        <v>5</v>
      </c>
    </row>
    <row r="7" spans="1:6" ht="17" x14ac:dyDescent="0.2">
      <c r="A7" s="45" t="s">
        <v>20</v>
      </c>
      <c r="B7" s="45" t="s">
        <v>20</v>
      </c>
      <c r="C7" s="45" t="s">
        <v>20</v>
      </c>
      <c r="D7" s="45" t="s">
        <v>20</v>
      </c>
      <c r="E7" s="1"/>
      <c r="F7" s="126">
        <v>6</v>
      </c>
    </row>
    <row r="8" spans="1:6" ht="17" x14ac:dyDescent="0.2">
      <c r="A8" s="64" t="s">
        <v>20</v>
      </c>
      <c r="B8" s="45" t="s">
        <v>20</v>
      </c>
      <c r="C8" s="45" t="s">
        <v>20</v>
      </c>
      <c r="D8" s="45" t="s">
        <v>20</v>
      </c>
      <c r="E8" s="1"/>
      <c r="F8" s="126">
        <v>7</v>
      </c>
    </row>
    <row r="9" spans="1:6" ht="17" x14ac:dyDescent="0.2">
      <c r="A9" s="64" t="s">
        <v>20</v>
      </c>
      <c r="B9" s="45" t="s">
        <v>20</v>
      </c>
      <c r="C9" s="45" t="s">
        <v>20</v>
      </c>
      <c r="D9" s="45" t="s">
        <v>20</v>
      </c>
      <c r="E9" s="1"/>
      <c r="F9" s="126">
        <v>8</v>
      </c>
    </row>
    <row r="10" spans="1:6" ht="17" x14ac:dyDescent="0.2">
      <c r="A10" s="64" t="s">
        <v>20</v>
      </c>
      <c r="B10" s="45" t="s">
        <v>20</v>
      </c>
      <c r="C10" s="45" t="s">
        <v>20</v>
      </c>
      <c r="D10" s="45" t="s">
        <v>20</v>
      </c>
      <c r="E10" s="1"/>
      <c r="F10" s="126">
        <v>9</v>
      </c>
    </row>
    <row r="11" spans="1:6" ht="18" customHeight="1" x14ac:dyDescent="0.2">
      <c r="A11" s="73" t="s">
        <v>126</v>
      </c>
      <c r="B11" s="74">
        <v>10.335000000000001</v>
      </c>
      <c r="C11" s="70">
        <v>3.2414126753749398E-2</v>
      </c>
      <c r="D11" s="1" t="s">
        <v>127</v>
      </c>
      <c r="E11" s="1" t="s">
        <v>10</v>
      </c>
      <c r="F11" s="126">
        <v>10</v>
      </c>
    </row>
    <row r="12" spans="1:6" ht="20" customHeight="1" x14ac:dyDescent="0.2">
      <c r="A12" s="64" t="s">
        <v>136</v>
      </c>
      <c r="B12" s="75">
        <v>20</v>
      </c>
      <c r="C12" s="1">
        <v>0.5</v>
      </c>
      <c r="D12" s="1" t="s">
        <v>137</v>
      </c>
      <c r="E12" s="1" t="s">
        <v>10</v>
      </c>
      <c r="F12" s="126">
        <v>11</v>
      </c>
    </row>
    <row r="13" spans="1:6" ht="17" customHeight="1" x14ac:dyDescent="0.2">
      <c r="A13" s="73" t="s">
        <v>145</v>
      </c>
      <c r="B13" s="75">
        <v>20</v>
      </c>
      <c r="C13" s="1">
        <v>0.5</v>
      </c>
      <c r="D13" s="1" t="s">
        <v>146</v>
      </c>
      <c r="E13" s="1" t="s">
        <v>10</v>
      </c>
      <c r="F13" s="126">
        <v>12</v>
      </c>
    </row>
    <row r="14" spans="1:6" ht="27" customHeight="1" x14ac:dyDescent="0.2">
      <c r="A14" s="73" t="s">
        <v>153</v>
      </c>
      <c r="B14" s="75">
        <v>20</v>
      </c>
      <c r="C14" s="1">
        <v>0.5</v>
      </c>
      <c r="D14" s="1" t="s">
        <v>154</v>
      </c>
      <c r="E14" s="1" t="s">
        <v>10</v>
      </c>
      <c r="F14" s="126">
        <v>13</v>
      </c>
    </row>
    <row r="15" spans="1:6" ht="27" customHeight="1" x14ac:dyDescent="0.2">
      <c r="A15" s="73" t="s">
        <v>165</v>
      </c>
      <c r="B15" s="75">
        <v>20</v>
      </c>
      <c r="C15" s="1">
        <v>0.5</v>
      </c>
      <c r="D15" s="1" t="s">
        <v>166</v>
      </c>
      <c r="E15" s="1" t="s">
        <v>10</v>
      </c>
      <c r="F15" s="126">
        <v>14</v>
      </c>
    </row>
    <row r="16" spans="1:6" ht="22" customHeight="1" x14ac:dyDescent="0.2">
      <c r="A16" s="73" t="s">
        <v>175</v>
      </c>
      <c r="B16" s="75">
        <v>20</v>
      </c>
      <c r="C16" s="1">
        <v>0.5</v>
      </c>
      <c r="D16" s="1" t="s">
        <v>176</v>
      </c>
      <c r="E16" s="1" t="s">
        <v>10</v>
      </c>
      <c r="F16" s="126">
        <v>15</v>
      </c>
    </row>
    <row r="17" spans="1:6" ht="24" customHeight="1" x14ac:dyDescent="0.2">
      <c r="A17" s="73" t="s">
        <v>187</v>
      </c>
      <c r="B17" s="75">
        <v>20</v>
      </c>
      <c r="C17" s="1">
        <v>0.5</v>
      </c>
      <c r="D17" s="1" t="s">
        <v>188</v>
      </c>
      <c r="E17" s="1" t="s">
        <v>10</v>
      </c>
      <c r="F17" s="126">
        <v>16</v>
      </c>
    </row>
    <row r="18" spans="1:6" ht="25" customHeight="1" x14ac:dyDescent="0.2">
      <c r="A18" s="64" t="s">
        <v>198</v>
      </c>
      <c r="B18" s="74">
        <v>13.685</v>
      </c>
      <c r="C18" s="70">
        <v>0.26927292656192903</v>
      </c>
      <c r="D18" s="1" t="s">
        <v>199</v>
      </c>
      <c r="E18" s="1" t="s">
        <v>10</v>
      </c>
      <c r="F18" s="126">
        <v>17</v>
      </c>
    </row>
    <row r="19" spans="1:6" ht="68" x14ac:dyDescent="0.3">
      <c r="A19" s="32" t="s">
        <v>67</v>
      </c>
      <c r="B19" s="33" t="s">
        <v>69</v>
      </c>
      <c r="C19" s="32" t="s">
        <v>71</v>
      </c>
      <c r="D19" s="98" t="s">
        <v>72</v>
      </c>
      <c r="E19" s="32" t="s">
        <v>216</v>
      </c>
      <c r="F19" s="126">
        <v>18</v>
      </c>
    </row>
    <row r="20" spans="1:6" x14ac:dyDescent="0.2">
      <c r="A20" s="89" t="s">
        <v>20</v>
      </c>
      <c r="B20" s="89" t="s">
        <v>20</v>
      </c>
      <c r="C20" s="89" t="s">
        <v>20</v>
      </c>
      <c r="D20" s="89" t="s">
        <v>20</v>
      </c>
      <c r="E20" s="85"/>
      <c r="F20" s="126">
        <v>19</v>
      </c>
    </row>
    <row r="21" spans="1:6" x14ac:dyDescent="0.2">
      <c r="A21" s="89" t="s">
        <v>20</v>
      </c>
      <c r="B21" s="89" t="s">
        <v>20</v>
      </c>
      <c r="C21" s="89" t="s">
        <v>20</v>
      </c>
      <c r="D21" s="89" t="s">
        <v>20</v>
      </c>
      <c r="E21" s="107"/>
      <c r="F21" s="126">
        <v>20</v>
      </c>
    </row>
    <row r="22" spans="1:6" x14ac:dyDescent="0.2">
      <c r="A22" s="89" t="s">
        <v>20</v>
      </c>
      <c r="B22" s="89" t="s">
        <v>20</v>
      </c>
      <c r="C22" s="89" t="s">
        <v>20</v>
      </c>
      <c r="D22" s="89" t="s">
        <v>20</v>
      </c>
      <c r="E22" s="85"/>
      <c r="F22" s="126">
        <v>21</v>
      </c>
    </row>
    <row r="23" spans="1:6" x14ac:dyDescent="0.2">
      <c r="A23" s="89" t="s">
        <v>20</v>
      </c>
      <c r="B23" s="89" t="s">
        <v>20</v>
      </c>
      <c r="C23" s="89" t="s">
        <v>20</v>
      </c>
      <c r="D23" s="89" t="s">
        <v>20</v>
      </c>
      <c r="E23" s="85"/>
      <c r="F23" s="126">
        <v>22</v>
      </c>
    </row>
    <row r="24" spans="1:6" x14ac:dyDescent="0.2">
      <c r="A24" s="89" t="s">
        <v>20</v>
      </c>
      <c r="B24" s="89" t="s">
        <v>20</v>
      </c>
      <c r="C24" s="89" t="s">
        <v>20</v>
      </c>
      <c r="D24" s="89" t="s">
        <v>20</v>
      </c>
      <c r="E24" s="85"/>
      <c r="F24" s="126">
        <v>23</v>
      </c>
    </row>
    <row r="25" spans="1:6" x14ac:dyDescent="0.2">
      <c r="A25" s="89" t="s">
        <v>20</v>
      </c>
      <c r="B25" s="89" t="s">
        <v>20</v>
      </c>
      <c r="C25" s="89" t="s">
        <v>20</v>
      </c>
      <c r="D25" s="89" t="s">
        <v>20</v>
      </c>
      <c r="E25" s="85"/>
      <c r="F25" s="126">
        <v>24</v>
      </c>
    </row>
    <row r="26" spans="1:6" x14ac:dyDescent="0.2">
      <c r="A26" s="89" t="s">
        <v>20</v>
      </c>
      <c r="B26" s="89" t="s">
        <v>20</v>
      </c>
      <c r="C26" s="89" t="s">
        <v>20</v>
      </c>
      <c r="D26" s="89" t="s">
        <v>20</v>
      </c>
      <c r="E26" s="85"/>
      <c r="F26" s="126">
        <v>25</v>
      </c>
    </row>
    <row r="27" spans="1:6" x14ac:dyDescent="0.2">
      <c r="A27" s="89" t="s">
        <v>20</v>
      </c>
      <c r="B27" s="89" t="s">
        <v>20</v>
      </c>
      <c r="C27" s="89" t="s">
        <v>20</v>
      </c>
      <c r="D27" s="89" t="s">
        <v>20</v>
      </c>
      <c r="E27" s="85"/>
      <c r="F27" s="126">
        <v>26</v>
      </c>
    </row>
    <row r="28" spans="1:6" x14ac:dyDescent="0.2">
      <c r="A28" s="125" t="s">
        <v>250</v>
      </c>
      <c r="B28" s="128">
        <v>20</v>
      </c>
      <c r="C28" s="122">
        <v>0.5</v>
      </c>
      <c r="D28" s="85" t="s">
        <v>251</v>
      </c>
      <c r="E28" s="85" t="s">
        <v>206</v>
      </c>
      <c r="F28" s="126">
        <v>27</v>
      </c>
    </row>
    <row r="29" spans="1:6" x14ac:dyDescent="0.2">
      <c r="A29" s="129" t="s">
        <v>256</v>
      </c>
      <c r="B29" s="128">
        <v>20</v>
      </c>
      <c r="C29" s="130">
        <v>0.5</v>
      </c>
      <c r="D29" s="107" t="s">
        <v>257</v>
      </c>
      <c r="E29" s="85" t="s">
        <v>206</v>
      </c>
      <c r="F29" s="126">
        <v>28</v>
      </c>
    </row>
    <row r="30" spans="1:6" x14ac:dyDescent="0.2">
      <c r="A30" s="125" t="s">
        <v>265</v>
      </c>
      <c r="B30" s="128">
        <v>20</v>
      </c>
      <c r="C30" s="122">
        <v>0.5</v>
      </c>
      <c r="D30" s="85" t="s">
        <v>266</v>
      </c>
      <c r="E30" s="85" t="s">
        <v>206</v>
      </c>
      <c r="F30" s="126">
        <v>29</v>
      </c>
    </row>
    <row r="31" spans="1:6" x14ac:dyDescent="0.2">
      <c r="A31" s="125" t="s">
        <v>274</v>
      </c>
      <c r="B31" s="134">
        <v>16.5</v>
      </c>
      <c r="C31" s="122">
        <v>0.39393939393939398</v>
      </c>
      <c r="D31" s="85" t="s">
        <v>275</v>
      </c>
      <c r="E31" s="85" t="s">
        <v>206</v>
      </c>
      <c r="F31" s="126">
        <v>30</v>
      </c>
    </row>
    <row r="32" spans="1:6" x14ac:dyDescent="0.2">
      <c r="A32" s="125" t="s">
        <v>284</v>
      </c>
      <c r="B32" s="128">
        <v>20</v>
      </c>
      <c r="C32" s="122">
        <v>0.5</v>
      </c>
      <c r="D32" s="85" t="s">
        <v>285</v>
      </c>
      <c r="E32" s="85" t="s">
        <v>206</v>
      </c>
      <c r="F32" s="126">
        <v>31</v>
      </c>
    </row>
    <row r="33" spans="1:6" x14ac:dyDescent="0.2">
      <c r="A33" s="125" t="s">
        <v>289</v>
      </c>
      <c r="B33" s="128">
        <v>20</v>
      </c>
      <c r="C33" s="122">
        <v>0.5</v>
      </c>
      <c r="D33" s="85" t="s">
        <v>290</v>
      </c>
      <c r="E33" s="85" t="s">
        <v>206</v>
      </c>
      <c r="F33" s="126">
        <v>32</v>
      </c>
    </row>
    <row r="34" spans="1:6" x14ac:dyDescent="0.2">
      <c r="A34" s="125" t="s">
        <v>296</v>
      </c>
      <c r="B34" s="128">
        <v>20</v>
      </c>
      <c r="C34" s="122">
        <v>0.5</v>
      </c>
      <c r="D34" s="85" t="s">
        <v>297</v>
      </c>
      <c r="E34" s="85" t="s">
        <v>206</v>
      </c>
      <c r="F34" s="126">
        <v>33</v>
      </c>
    </row>
    <row r="35" spans="1:6" x14ac:dyDescent="0.2">
      <c r="A35" s="125" t="s">
        <v>307</v>
      </c>
      <c r="B35" s="134">
        <v>13.734999999999999</v>
      </c>
      <c r="C35" s="122">
        <v>0.27193301783764101</v>
      </c>
      <c r="D35" s="85" t="s">
        <v>308</v>
      </c>
      <c r="E35" s="85" t="s">
        <v>206</v>
      </c>
      <c r="F35" s="126">
        <v>34</v>
      </c>
    </row>
    <row r="36" spans="1:6" x14ac:dyDescent="0.2">
      <c r="A36" s="125" t="s">
        <v>317</v>
      </c>
      <c r="B36" s="134">
        <v>14.225</v>
      </c>
      <c r="C36" s="122">
        <v>0.29701230228470998</v>
      </c>
      <c r="D36" s="85" t="s">
        <v>318</v>
      </c>
      <c r="E36" s="85" t="s">
        <v>206</v>
      </c>
      <c r="F36" s="126">
        <v>35</v>
      </c>
    </row>
    <row r="37" spans="1:6" x14ac:dyDescent="0.2">
      <c r="A37" s="125" t="s">
        <v>328</v>
      </c>
      <c r="B37" s="134">
        <v>19.25</v>
      </c>
      <c r="C37" s="122">
        <v>0.48051948051948101</v>
      </c>
      <c r="D37" s="85" t="s">
        <v>329</v>
      </c>
      <c r="E37" s="85" t="s">
        <v>206</v>
      </c>
      <c r="F37" s="126">
        <v>36</v>
      </c>
    </row>
    <row r="38" spans="1:6" x14ac:dyDescent="0.2">
      <c r="A38" s="125" t="s">
        <v>337</v>
      </c>
      <c r="B38" s="134">
        <v>17.600000000000001</v>
      </c>
      <c r="C38" s="122">
        <v>0.43181818181818199</v>
      </c>
      <c r="D38" s="85" t="s">
        <v>338</v>
      </c>
      <c r="E38" s="85" t="s">
        <v>206</v>
      </c>
      <c r="F38" s="126">
        <v>37</v>
      </c>
    </row>
    <row r="39" spans="1:6" x14ac:dyDescent="0.2">
      <c r="A39" s="125" t="s">
        <v>346</v>
      </c>
      <c r="B39" s="134">
        <v>17.399999999999999</v>
      </c>
      <c r="C39" s="122">
        <v>0.42528735632183901</v>
      </c>
      <c r="D39" s="85" t="s">
        <v>347</v>
      </c>
      <c r="E39" s="85" t="s">
        <v>206</v>
      </c>
      <c r="F39" s="126">
        <v>38</v>
      </c>
    </row>
    <row r="40" spans="1:6" x14ac:dyDescent="0.2">
      <c r="A40" s="125" t="s">
        <v>354</v>
      </c>
      <c r="B40" s="128">
        <v>20</v>
      </c>
      <c r="C40" s="122">
        <v>0.5</v>
      </c>
      <c r="D40" s="85" t="s">
        <v>355</v>
      </c>
      <c r="E40" s="85" t="s">
        <v>206</v>
      </c>
      <c r="F40" s="126">
        <v>39</v>
      </c>
    </row>
    <row r="41" spans="1:6" x14ac:dyDescent="0.2">
      <c r="A41" s="125" t="s">
        <v>364</v>
      </c>
      <c r="B41" s="128">
        <v>20</v>
      </c>
      <c r="C41" s="122">
        <v>0.5</v>
      </c>
      <c r="D41" s="85" t="s">
        <v>365</v>
      </c>
      <c r="E41" s="85" t="s">
        <v>206</v>
      </c>
      <c r="F41" s="126">
        <v>40</v>
      </c>
    </row>
    <row r="42" spans="1:6" x14ac:dyDescent="0.2">
      <c r="A42" s="138" t="s">
        <v>374</v>
      </c>
      <c r="B42" s="134">
        <v>10.81</v>
      </c>
      <c r="C42" s="122">
        <v>7.4930619796484702E-2</v>
      </c>
      <c r="D42" s="85" t="s">
        <v>375</v>
      </c>
      <c r="E42" s="85" t="s">
        <v>206</v>
      </c>
      <c r="F42" s="126">
        <v>41</v>
      </c>
    </row>
    <row r="43" spans="1:6" x14ac:dyDescent="0.2">
      <c r="A43" s="125" t="s">
        <v>387</v>
      </c>
      <c r="B43" s="134">
        <v>12.06</v>
      </c>
      <c r="C43" s="122">
        <v>0.17081260364842499</v>
      </c>
      <c r="D43" s="85" t="s">
        <v>388</v>
      </c>
      <c r="E43" s="85" t="s">
        <v>206</v>
      </c>
      <c r="F43" s="126">
        <v>42</v>
      </c>
    </row>
    <row r="44" spans="1:6" x14ac:dyDescent="0.2">
      <c r="A44" s="125" t="s">
        <v>396</v>
      </c>
      <c r="B44" s="128">
        <v>20</v>
      </c>
      <c r="C44" s="122">
        <v>0.5</v>
      </c>
      <c r="D44" s="85" t="s">
        <v>397</v>
      </c>
      <c r="E44" s="85" t="s">
        <v>206</v>
      </c>
      <c r="F44" s="126">
        <v>43</v>
      </c>
    </row>
    <row r="45" spans="1:6" ht="68" x14ac:dyDescent="0.3">
      <c r="A45" s="32" t="s">
        <v>412</v>
      </c>
      <c r="B45" s="33" t="s">
        <v>69</v>
      </c>
      <c r="C45" s="32" t="s">
        <v>71</v>
      </c>
      <c r="D45" s="98" t="s">
        <v>72</v>
      </c>
      <c r="E45" s="32" t="s">
        <v>216</v>
      </c>
      <c r="F45" s="126">
        <v>44</v>
      </c>
    </row>
    <row r="46" spans="1:6" x14ac:dyDescent="0.2">
      <c r="A46" s="85" t="s">
        <v>20</v>
      </c>
      <c r="B46" s="85" t="s">
        <v>20</v>
      </c>
      <c r="C46" s="85" t="s">
        <v>20</v>
      </c>
      <c r="D46" s="85" t="s">
        <v>20</v>
      </c>
      <c r="E46" s="85" t="s">
        <v>20</v>
      </c>
      <c r="F46" s="126">
        <v>45</v>
      </c>
    </row>
    <row r="47" spans="1:6" x14ac:dyDescent="0.2">
      <c r="A47" s="85" t="s">
        <v>20</v>
      </c>
      <c r="B47" s="85" t="s">
        <v>20</v>
      </c>
      <c r="C47" s="85" t="s">
        <v>20</v>
      </c>
      <c r="D47" s="85" t="s">
        <v>20</v>
      </c>
      <c r="E47" s="85" t="s">
        <v>20</v>
      </c>
      <c r="F47" s="126">
        <v>46</v>
      </c>
    </row>
    <row r="48" spans="1:6" x14ac:dyDescent="0.2">
      <c r="A48" s="166" t="s">
        <v>422</v>
      </c>
      <c r="B48" s="167">
        <v>20</v>
      </c>
      <c r="C48" s="168">
        <v>0.5</v>
      </c>
      <c r="D48" s="144" t="s">
        <v>423</v>
      </c>
      <c r="E48" s="144" t="s">
        <v>402</v>
      </c>
      <c r="F48" s="126">
        <v>47</v>
      </c>
    </row>
    <row r="49" spans="1:6" x14ac:dyDescent="0.2">
      <c r="A49" s="166" t="s">
        <v>431</v>
      </c>
      <c r="B49" s="159">
        <v>17.649999999999999</v>
      </c>
      <c r="C49" s="168">
        <v>0.43342776203965999</v>
      </c>
      <c r="D49" s="144" t="s">
        <v>432</v>
      </c>
      <c r="E49" s="144" t="s">
        <v>402</v>
      </c>
      <c r="F49" s="126">
        <v>48</v>
      </c>
    </row>
    <row r="50" spans="1:6" x14ac:dyDescent="0.2">
      <c r="A50" s="158" t="s">
        <v>20</v>
      </c>
      <c r="B50" s="158" t="s">
        <v>20</v>
      </c>
      <c r="C50" s="158" t="s">
        <v>20</v>
      </c>
      <c r="D50" s="158" t="s">
        <v>20</v>
      </c>
      <c r="E50" s="158" t="s">
        <v>20</v>
      </c>
      <c r="F50" s="126">
        <v>49</v>
      </c>
    </row>
    <row r="51" spans="1:6" x14ac:dyDescent="0.2">
      <c r="A51" s="166" t="s">
        <v>444</v>
      </c>
      <c r="B51" s="167">
        <v>20</v>
      </c>
      <c r="C51" s="168">
        <v>0.5</v>
      </c>
      <c r="D51" s="144" t="s">
        <v>445</v>
      </c>
      <c r="E51" s="144" t="s">
        <v>402</v>
      </c>
      <c r="F51" s="126">
        <v>50</v>
      </c>
    </row>
    <row r="52" spans="1:6" x14ac:dyDescent="0.2">
      <c r="A52" s="166" t="s">
        <v>449</v>
      </c>
      <c r="B52" s="167">
        <v>20</v>
      </c>
      <c r="C52" s="168">
        <v>0.5</v>
      </c>
      <c r="D52" s="144" t="s">
        <v>450</v>
      </c>
      <c r="E52" s="144" t="s">
        <v>402</v>
      </c>
      <c r="F52" s="126">
        <v>51</v>
      </c>
    </row>
    <row r="53" spans="1:6" x14ac:dyDescent="0.2">
      <c r="A53" s="166" t="s">
        <v>457</v>
      </c>
      <c r="B53" s="167">
        <v>20</v>
      </c>
      <c r="C53" s="168">
        <v>0.5</v>
      </c>
      <c r="D53" s="144" t="s">
        <v>458</v>
      </c>
      <c r="E53" s="144" t="s">
        <v>402</v>
      </c>
      <c r="F53" s="126">
        <v>52</v>
      </c>
    </row>
    <row r="54" spans="1:6" x14ac:dyDescent="0.2">
      <c r="A54" s="175" t="s">
        <v>467</v>
      </c>
      <c r="B54" s="167">
        <v>20</v>
      </c>
      <c r="C54" s="168">
        <v>0.5</v>
      </c>
      <c r="D54" s="144" t="s">
        <v>468</v>
      </c>
      <c r="E54" s="144" t="s">
        <v>402</v>
      </c>
      <c r="F54" s="126">
        <v>53</v>
      </c>
    </row>
    <row r="55" spans="1:6" x14ac:dyDescent="0.2">
      <c r="A55" s="166" t="s">
        <v>474</v>
      </c>
      <c r="B55" s="167">
        <v>20</v>
      </c>
      <c r="C55" s="168">
        <v>0.5</v>
      </c>
      <c r="D55" s="144" t="s">
        <v>475</v>
      </c>
      <c r="E55" s="144" t="s">
        <v>402</v>
      </c>
      <c r="F55" s="126">
        <v>54</v>
      </c>
    </row>
    <row r="56" spans="1:6" x14ac:dyDescent="0.2">
      <c r="A56" s="166" t="s">
        <v>481</v>
      </c>
      <c r="B56" s="167">
        <v>20</v>
      </c>
      <c r="C56" s="168">
        <v>0.5</v>
      </c>
      <c r="D56" s="144" t="s">
        <v>482</v>
      </c>
      <c r="E56" s="144" t="s">
        <v>402</v>
      </c>
      <c r="F56" s="126">
        <v>55</v>
      </c>
    </row>
    <row r="57" spans="1:6" x14ac:dyDescent="0.2">
      <c r="A57" s="166" t="s">
        <v>490</v>
      </c>
      <c r="B57" s="167">
        <v>20</v>
      </c>
      <c r="C57" s="168">
        <v>0.5</v>
      </c>
      <c r="D57" s="144" t="s">
        <v>491</v>
      </c>
      <c r="E57" s="144" t="s">
        <v>402</v>
      </c>
      <c r="F57" s="126">
        <v>56</v>
      </c>
    </row>
    <row r="58" spans="1:6" x14ac:dyDescent="0.2">
      <c r="A58" s="166" t="s">
        <v>499</v>
      </c>
      <c r="B58" s="167">
        <v>20</v>
      </c>
      <c r="C58" s="168">
        <v>0.5</v>
      </c>
      <c r="D58" s="144" t="s">
        <v>500</v>
      </c>
      <c r="E58" s="144" t="s">
        <v>402</v>
      </c>
      <c r="F58" s="126">
        <v>57</v>
      </c>
    </row>
    <row r="59" spans="1:6" x14ac:dyDescent="0.2">
      <c r="A59" s="166" t="s">
        <v>509</v>
      </c>
      <c r="B59" s="167">
        <v>20</v>
      </c>
      <c r="C59" s="168">
        <v>0.5</v>
      </c>
      <c r="D59" s="144" t="s">
        <v>510</v>
      </c>
      <c r="E59" s="144" t="s">
        <v>402</v>
      </c>
      <c r="F59" s="126">
        <v>58</v>
      </c>
    </row>
    <row r="60" spans="1:6" x14ac:dyDescent="0.2">
      <c r="A60" s="166" t="s">
        <v>518</v>
      </c>
      <c r="B60" s="159">
        <v>10.42</v>
      </c>
      <c r="C60" s="168">
        <v>4.0307101727447198E-2</v>
      </c>
      <c r="D60" s="144" t="s">
        <v>519</v>
      </c>
      <c r="E60" s="144" t="s">
        <v>402</v>
      </c>
      <c r="F60" s="126">
        <v>59</v>
      </c>
    </row>
    <row r="61" spans="1:6" x14ac:dyDescent="0.2">
      <c r="A61" s="166" t="s">
        <v>524</v>
      </c>
      <c r="B61" s="167">
        <v>20</v>
      </c>
      <c r="C61" s="168">
        <v>0.5</v>
      </c>
      <c r="D61" s="144" t="s">
        <v>525</v>
      </c>
      <c r="E61" s="144" t="s">
        <v>402</v>
      </c>
      <c r="F61" s="126">
        <v>60</v>
      </c>
    </row>
    <row r="62" spans="1:6" x14ac:dyDescent="0.2">
      <c r="A62" s="166" t="s">
        <v>532</v>
      </c>
      <c r="B62" s="159">
        <v>18.2</v>
      </c>
      <c r="C62" s="168">
        <v>0.45054945054945</v>
      </c>
      <c r="D62" s="144" t="s">
        <v>533</v>
      </c>
      <c r="E62" s="144" t="s">
        <v>402</v>
      </c>
      <c r="F62" s="126">
        <v>61</v>
      </c>
    </row>
    <row r="63" spans="1:6" ht="68" x14ac:dyDescent="0.2">
      <c r="A63" s="196" t="s">
        <v>412</v>
      </c>
      <c r="B63" s="33" t="s">
        <v>69</v>
      </c>
      <c r="C63" s="32" t="s">
        <v>71</v>
      </c>
      <c r="D63" s="34" t="s">
        <v>72</v>
      </c>
      <c r="E63" s="197" t="s">
        <v>216</v>
      </c>
      <c r="F63" s="126">
        <v>62</v>
      </c>
    </row>
    <row r="64" spans="1:6" x14ac:dyDescent="0.2">
      <c r="A64" s="205" t="s">
        <v>20</v>
      </c>
      <c r="B64" s="158" t="s">
        <v>20</v>
      </c>
      <c r="C64" s="158" t="s">
        <v>20</v>
      </c>
      <c r="D64" s="158" t="s">
        <v>20</v>
      </c>
      <c r="E64" s="158" t="s">
        <v>20</v>
      </c>
      <c r="F64" s="126">
        <v>63</v>
      </c>
    </row>
    <row r="65" spans="1:6" x14ac:dyDescent="0.2">
      <c r="A65" s="208" t="s">
        <v>548</v>
      </c>
      <c r="B65" s="209">
        <v>20</v>
      </c>
      <c r="C65" s="210">
        <v>0.5</v>
      </c>
      <c r="D65" s="126" t="s">
        <v>549</v>
      </c>
      <c r="E65" s="126" t="s">
        <v>550</v>
      </c>
      <c r="F65" s="126">
        <v>64</v>
      </c>
    </row>
    <row r="66" spans="1:6" x14ac:dyDescent="0.2">
      <c r="A66" s="208" t="s">
        <v>555</v>
      </c>
      <c r="B66" s="209">
        <v>20</v>
      </c>
      <c r="C66" s="210">
        <v>0.5</v>
      </c>
      <c r="D66" s="126" t="s">
        <v>556</v>
      </c>
      <c r="E66" s="126" t="s">
        <v>550</v>
      </c>
      <c r="F66" s="126">
        <v>65</v>
      </c>
    </row>
    <row r="67" spans="1:6" x14ac:dyDescent="0.2">
      <c r="A67" s="208" t="s">
        <v>559</v>
      </c>
      <c r="B67" s="209">
        <v>20</v>
      </c>
      <c r="C67" s="210">
        <v>0.5</v>
      </c>
      <c r="D67" s="126" t="s">
        <v>560</v>
      </c>
      <c r="E67" s="126" t="s">
        <v>550</v>
      </c>
      <c r="F67" s="126">
        <v>66</v>
      </c>
    </row>
    <row r="68" spans="1:6" x14ac:dyDescent="0.2">
      <c r="A68" s="208" t="s">
        <v>564</v>
      </c>
      <c r="B68" s="210">
        <v>11.4</v>
      </c>
      <c r="C68" s="210">
        <v>0.12280701754386</v>
      </c>
      <c r="D68" s="126" t="s">
        <v>565</v>
      </c>
      <c r="E68" s="126" t="s">
        <v>550</v>
      </c>
      <c r="F68" s="126">
        <v>67</v>
      </c>
    </row>
    <row r="69" spans="1:6" x14ac:dyDescent="0.2">
      <c r="A69" s="208" t="s">
        <v>570</v>
      </c>
      <c r="B69" s="209">
        <v>20</v>
      </c>
      <c r="C69" s="210">
        <v>0.5</v>
      </c>
      <c r="D69" s="126" t="s">
        <v>571</v>
      </c>
      <c r="E69" s="126" t="s">
        <v>550</v>
      </c>
      <c r="F69" s="126">
        <v>68</v>
      </c>
    </row>
    <row r="70" spans="1:6" x14ac:dyDescent="0.2">
      <c r="A70" s="208" t="s">
        <v>576</v>
      </c>
      <c r="B70" s="209">
        <v>20</v>
      </c>
      <c r="C70" s="210">
        <v>0.5</v>
      </c>
      <c r="D70" s="126" t="s">
        <v>577</v>
      </c>
      <c r="E70" s="126" t="s">
        <v>550</v>
      </c>
      <c r="F70" s="126">
        <v>69</v>
      </c>
    </row>
    <row r="71" spans="1:6" x14ac:dyDescent="0.2">
      <c r="A71" s="208" t="s">
        <v>581</v>
      </c>
      <c r="B71" s="210">
        <v>15.95</v>
      </c>
      <c r="C71" s="210">
        <v>0.37304075235109702</v>
      </c>
      <c r="D71" s="126" t="s">
        <v>582</v>
      </c>
      <c r="E71" s="126" t="s">
        <v>550</v>
      </c>
      <c r="F71" s="126">
        <v>70</v>
      </c>
    </row>
    <row r="72" spans="1:6" x14ac:dyDescent="0.2">
      <c r="A72" s="208" t="s">
        <v>587</v>
      </c>
      <c r="B72" s="210">
        <v>12.74</v>
      </c>
      <c r="C72" s="210">
        <v>0.21507064364207201</v>
      </c>
      <c r="D72" s="126" t="s">
        <v>588</v>
      </c>
      <c r="E72" s="126" t="s">
        <v>550</v>
      </c>
      <c r="F72" s="126">
        <v>71</v>
      </c>
    </row>
    <row r="73" spans="1:6" x14ac:dyDescent="0.2">
      <c r="A73" s="208" t="s">
        <v>594</v>
      </c>
      <c r="B73" s="209">
        <v>17</v>
      </c>
      <c r="C73" s="210">
        <v>0.41176470588235298</v>
      </c>
      <c r="D73" s="126" t="s">
        <v>595</v>
      </c>
      <c r="E73" s="126" t="s">
        <v>550</v>
      </c>
      <c r="F73" s="126">
        <v>72</v>
      </c>
    </row>
    <row r="74" spans="1:6" x14ac:dyDescent="0.2">
      <c r="A74" s="208" t="s">
        <v>601</v>
      </c>
      <c r="B74" s="210">
        <v>10.81</v>
      </c>
      <c r="C74" s="210">
        <v>7.4930619796484702E-2</v>
      </c>
      <c r="D74" s="126" t="s">
        <v>602</v>
      </c>
      <c r="E74" s="126" t="s">
        <v>550</v>
      </c>
      <c r="F74" s="126">
        <v>73</v>
      </c>
    </row>
    <row r="75" spans="1:6" x14ac:dyDescent="0.2">
      <c r="A75" s="208" t="s">
        <v>608</v>
      </c>
      <c r="B75" s="209">
        <v>20</v>
      </c>
      <c r="C75" s="210">
        <v>0.5</v>
      </c>
      <c r="D75" s="126" t="s">
        <v>609</v>
      </c>
      <c r="E75" s="126" t="s">
        <v>550</v>
      </c>
      <c r="F75" s="126">
        <v>74</v>
      </c>
    </row>
    <row r="76" spans="1:6" x14ac:dyDescent="0.2">
      <c r="A76" s="208" t="s">
        <v>614</v>
      </c>
      <c r="B76" s="209">
        <v>20</v>
      </c>
      <c r="C76" s="210">
        <v>0.5</v>
      </c>
      <c r="D76" s="126" t="s">
        <v>615</v>
      </c>
      <c r="E76" s="126" t="s">
        <v>550</v>
      </c>
      <c r="F76" s="126">
        <v>75</v>
      </c>
    </row>
    <row r="77" spans="1:6" x14ac:dyDescent="0.2">
      <c r="A77" s="208" t="s">
        <v>619</v>
      </c>
      <c r="B77" s="209">
        <v>20</v>
      </c>
      <c r="C77" s="210">
        <v>0.5</v>
      </c>
      <c r="D77" s="126" t="s">
        <v>620</v>
      </c>
      <c r="E77" s="126" t="s">
        <v>550</v>
      </c>
      <c r="F77" s="126">
        <v>76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8"/>
  <sheetViews>
    <sheetView topLeftCell="H1" zoomScaleNormal="100" workbookViewId="0">
      <selection activeCell="L3" sqref="L3"/>
    </sheetView>
  </sheetViews>
  <sheetFormatPr baseColWidth="10" defaultColWidth="8.7109375" defaultRowHeight="16" x14ac:dyDescent="0.2"/>
  <cols>
    <col min="1" max="1" width="10.5703125" customWidth="1"/>
    <col min="2" max="2" width="25.7109375" customWidth="1"/>
    <col min="3" max="3" width="4" customWidth="1"/>
    <col min="4" max="4" width="10.5703125" customWidth="1"/>
    <col min="5" max="5" width="25.7109375" customWidth="1"/>
    <col min="6" max="6" width="3.5703125" customWidth="1"/>
    <col min="7" max="7" width="10.5703125" customWidth="1"/>
    <col min="8" max="8" width="24.42578125" customWidth="1"/>
    <col min="9" max="9" width="10.5703125" customWidth="1"/>
    <col min="10" max="10" width="25.7109375" customWidth="1"/>
    <col min="11" max="11" width="4.42578125" customWidth="1"/>
    <col min="12" max="12" width="10.5703125" customWidth="1"/>
    <col min="13" max="13" width="25.28515625" customWidth="1"/>
    <col min="14" max="1025" width="10.5703125" customWidth="1"/>
  </cols>
  <sheetData>
    <row r="1" spans="1:14" x14ac:dyDescent="0.2">
      <c r="A1" s="126" t="s">
        <v>62</v>
      </c>
      <c r="B1" s="235" t="s">
        <v>63</v>
      </c>
      <c r="D1" s="126" t="s">
        <v>62</v>
      </c>
      <c r="E1" s="235" t="s">
        <v>214</v>
      </c>
      <c r="G1" s="126" t="s">
        <v>408</v>
      </c>
      <c r="H1" s="235" t="s">
        <v>409</v>
      </c>
      <c r="I1" s="126" t="s">
        <v>410</v>
      </c>
      <c r="J1" s="126" t="s">
        <v>411</v>
      </c>
      <c r="L1" s="126" t="s">
        <v>408</v>
      </c>
      <c r="M1" s="126" t="s">
        <v>542</v>
      </c>
    </row>
    <row r="2" spans="1:14" x14ac:dyDescent="0.2">
      <c r="A2" s="126" t="s">
        <v>130</v>
      </c>
      <c r="B2" s="235" t="s">
        <v>135</v>
      </c>
      <c r="C2">
        <v>1</v>
      </c>
      <c r="D2" s="210" t="s">
        <v>105</v>
      </c>
      <c r="E2" s="236" t="s">
        <v>288</v>
      </c>
      <c r="F2">
        <v>10</v>
      </c>
      <c r="G2" s="210" t="s">
        <v>454</v>
      </c>
      <c r="H2" s="235" t="s">
        <v>456</v>
      </c>
      <c r="I2" s="126" t="s">
        <v>20</v>
      </c>
      <c r="J2" s="210" t="s">
        <v>20</v>
      </c>
      <c r="K2">
        <v>27</v>
      </c>
      <c r="L2" s="210" t="s">
        <v>168</v>
      </c>
      <c r="M2" s="235" t="s">
        <v>558</v>
      </c>
      <c r="N2">
        <v>41</v>
      </c>
    </row>
    <row r="3" spans="1:14" x14ac:dyDescent="0.2">
      <c r="A3" s="126" t="s">
        <v>168</v>
      </c>
      <c r="B3" s="235" t="s">
        <v>174</v>
      </c>
      <c r="C3" s="126">
        <v>2</v>
      </c>
      <c r="D3" s="210" t="s">
        <v>83</v>
      </c>
      <c r="E3" s="235" t="s">
        <v>255</v>
      </c>
      <c r="F3" s="126">
        <v>11</v>
      </c>
      <c r="G3" s="210" t="s">
        <v>101</v>
      </c>
      <c r="H3" s="235" t="s">
        <v>430</v>
      </c>
      <c r="I3" s="126" t="s">
        <v>20</v>
      </c>
      <c r="J3" s="210" t="s">
        <v>20</v>
      </c>
      <c r="K3" s="126">
        <v>28</v>
      </c>
      <c r="L3" s="210" t="s">
        <v>130</v>
      </c>
      <c r="M3" s="235" t="s">
        <v>547</v>
      </c>
      <c r="N3" s="126">
        <v>42</v>
      </c>
    </row>
    <row r="4" spans="1:14" x14ac:dyDescent="0.2">
      <c r="A4" s="126" t="s">
        <v>181</v>
      </c>
      <c r="B4" s="235" t="s">
        <v>186</v>
      </c>
      <c r="C4" s="126">
        <v>3</v>
      </c>
      <c r="D4" s="210" t="s">
        <v>123</v>
      </c>
      <c r="E4" s="235" t="s">
        <v>249</v>
      </c>
      <c r="F4" s="126">
        <v>12</v>
      </c>
      <c r="G4" s="210" t="s">
        <v>132</v>
      </c>
      <c r="H4" s="235" t="s">
        <v>421</v>
      </c>
      <c r="I4" s="126" t="s">
        <v>20</v>
      </c>
      <c r="J4" s="126"/>
      <c r="K4" s="126">
        <v>29</v>
      </c>
      <c r="L4" s="210" t="s">
        <v>616</v>
      </c>
      <c r="M4" s="235" t="s">
        <v>618</v>
      </c>
      <c r="N4" s="126">
        <v>43</v>
      </c>
    </row>
    <row r="5" spans="1:14" x14ac:dyDescent="0.2">
      <c r="A5" s="126" t="s">
        <v>140</v>
      </c>
      <c r="B5" s="235" t="s">
        <v>144</v>
      </c>
      <c r="C5" s="126">
        <v>4</v>
      </c>
      <c r="D5" s="210" t="s">
        <v>393</v>
      </c>
      <c r="E5" s="235" t="s">
        <v>395</v>
      </c>
      <c r="F5" s="126">
        <v>13</v>
      </c>
      <c r="G5" s="210" t="s">
        <v>102</v>
      </c>
      <c r="H5" s="235" t="s">
        <v>443</v>
      </c>
      <c r="I5" s="126" t="s">
        <v>20</v>
      </c>
      <c r="J5" s="126"/>
      <c r="K5" s="126">
        <v>30</v>
      </c>
      <c r="L5" s="210" t="s">
        <v>183</v>
      </c>
      <c r="M5" s="235" t="s">
        <v>575</v>
      </c>
      <c r="N5" s="126">
        <v>44</v>
      </c>
    </row>
    <row r="6" spans="1:14" x14ac:dyDescent="0.2">
      <c r="A6" s="126" t="s">
        <v>148</v>
      </c>
      <c r="B6" s="235" t="s">
        <v>152</v>
      </c>
      <c r="C6" s="126">
        <v>5</v>
      </c>
      <c r="D6" s="210" t="s">
        <v>292</v>
      </c>
      <c r="E6" s="235" t="s">
        <v>295</v>
      </c>
      <c r="F6" s="126">
        <v>14</v>
      </c>
      <c r="G6" s="210" t="s">
        <v>464</v>
      </c>
      <c r="H6" s="235" t="s">
        <v>466</v>
      </c>
      <c r="I6" s="126" t="s">
        <v>20</v>
      </c>
      <c r="J6" s="126" t="s">
        <v>20</v>
      </c>
      <c r="K6" s="126">
        <v>31</v>
      </c>
      <c r="L6" s="210" t="s">
        <v>605</v>
      </c>
      <c r="M6" s="235" t="s">
        <v>607</v>
      </c>
      <c r="N6" s="126">
        <v>45</v>
      </c>
    </row>
    <row r="7" spans="1:14" x14ac:dyDescent="0.2">
      <c r="A7" s="126" t="s">
        <v>158</v>
      </c>
      <c r="B7" s="235" t="s">
        <v>163</v>
      </c>
      <c r="C7" s="126">
        <v>6</v>
      </c>
      <c r="D7" s="210" t="s">
        <v>118</v>
      </c>
      <c r="E7" s="235" t="s">
        <v>353</v>
      </c>
      <c r="F7" s="126">
        <v>15</v>
      </c>
      <c r="G7" s="210" t="s">
        <v>471</v>
      </c>
      <c r="H7" s="235" t="s">
        <v>473</v>
      </c>
      <c r="I7" s="126" t="s">
        <v>20</v>
      </c>
      <c r="J7" s="126" t="s">
        <v>20</v>
      </c>
      <c r="K7" s="126">
        <v>32</v>
      </c>
      <c r="L7" s="210" t="s">
        <v>611</v>
      </c>
      <c r="M7" s="235" t="s">
        <v>613</v>
      </c>
      <c r="N7" s="126">
        <v>46</v>
      </c>
    </row>
    <row r="8" spans="1:14" x14ac:dyDescent="0.2">
      <c r="A8" s="126" t="s">
        <v>122</v>
      </c>
      <c r="B8" s="235" t="s">
        <v>125</v>
      </c>
      <c r="C8" s="126">
        <v>7</v>
      </c>
      <c r="D8" s="210" t="s">
        <v>148</v>
      </c>
      <c r="E8" s="235" t="s">
        <v>283</v>
      </c>
      <c r="F8" s="126">
        <v>16</v>
      </c>
      <c r="G8" s="210" t="s">
        <v>150</v>
      </c>
      <c r="H8" s="235" t="s">
        <v>448</v>
      </c>
      <c r="I8" s="126" t="s">
        <v>20</v>
      </c>
      <c r="J8" s="126" t="s">
        <v>20</v>
      </c>
      <c r="K8" s="126">
        <v>33</v>
      </c>
      <c r="L8" s="210" t="s">
        <v>96</v>
      </c>
      <c r="M8" s="235" t="s">
        <v>554</v>
      </c>
      <c r="N8" s="126">
        <v>47</v>
      </c>
    </row>
    <row r="9" spans="1:14" x14ac:dyDescent="0.2">
      <c r="A9" s="126" t="s">
        <v>192</v>
      </c>
      <c r="B9" s="235" t="s">
        <v>197</v>
      </c>
      <c r="C9" s="126">
        <v>8</v>
      </c>
      <c r="D9" s="210" t="s">
        <v>122</v>
      </c>
      <c r="E9" s="235" t="s">
        <v>264</v>
      </c>
      <c r="F9" s="126">
        <v>17</v>
      </c>
      <c r="G9" s="210" t="s">
        <v>20</v>
      </c>
      <c r="H9" s="210" t="s">
        <v>20</v>
      </c>
      <c r="I9" s="126" t="s">
        <v>313</v>
      </c>
      <c r="J9" s="235" t="s">
        <v>523</v>
      </c>
      <c r="K9" s="126">
        <v>34</v>
      </c>
      <c r="L9" s="210" t="s">
        <v>170</v>
      </c>
      <c r="M9" s="235" t="s">
        <v>569</v>
      </c>
      <c r="N9" s="126">
        <v>48</v>
      </c>
    </row>
    <row r="10" spans="1:14" x14ac:dyDescent="0.2">
      <c r="A10" s="235"/>
      <c r="B10" s="235"/>
      <c r="C10" s="126">
        <v>9</v>
      </c>
      <c r="D10" s="210" t="s">
        <v>360</v>
      </c>
      <c r="E10" s="235" t="s">
        <v>363</v>
      </c>
      <c r="F10" s="126">
        <v>18</v>
      </c>
      <c r="G10" s="210" t="s">
        <v>20</v>
      </c>
      <c r="H10" s="126" t="s">
        <v>20</v>
      </c>
      <c r="I10" s="126" t="s">
        <v>477</v>
      </c>
      <c r="J10" s="235" t="s">
        <v>480</v>
      </c>
      <c r="K10" s="126">
        <v>35</v>
      </c>
      <c r="L10" s="210" t="s">
        <v>591</v>
      </c>
      <c r="M10" s="235" t="s">
        <v>593</v>
      </c>
      <c r="N10" s="126">
        <v>49</v>
      </c>
    </row>
    <row r="11" spans="1:14" x14ac:dyDescent="0.2">
      <c r="C11" s="126"/>
      <c r="D11" s="210" t="s">
        <v>370</v>
      </c>
      <c r="E11" s="235" t="s">
        <v>373</v>
      </c>
      <c r="F11" s="126">
        <v>19</v>
      </c>
      <c r="G11" s="210" t="s">
        <v>20</v>
      </c>
      <c r="H11" s="126" t="s">
        <v>20</v>
      </c>
      <c r="I11" s="126" t="s">
        <v>496</v>
      </c>
      <c r="J11" s="235" t="s">
        <v>498</v>
      </c>
      <c r="K11" s="126">
        <v>36</v>
      </c>
      <c r="L11" s="210" t="s">
        <v>192</v>
      </c>
      <c r="M11" s="235" t="s">
        <v>580</v>
      </c>
      <c r="N11" s="126">
        <v>50</v>
      </c>
    </row>
    <row r="12" spans="1:14" x14ac:dyDescent="0.2">
      <c r="C12" s="126"/>
      <c r="D12" s="210" t="s">
        <v>384</v>
      </c>
      <c r="E12" s="235" t="s">
        <v>386</v>
      </c>
      <c r="F12" s="126">
        <v>20</v>
      </c>
      <c r="G12" s="210" t="s">
        <v>20</v>
      </c>
      <c r="H12" s="126" t="s">
        <v>20</v>
      </c>
      <c r="I12" s="126" t="s">
        <v>292</v>
      </c>
      <c r="J12" s="235" t="s">
        <v>489</v>
      </c>
      <c r="K12" s="126">
        <v>37</v>
      </c>
      <c r="L12" s="210" t="s">
        <v>116</v>
      </c>
      <c r="M12" s="235" t="s">
        <v>586</v>
      </c>
      <c r="N12" s="126">
        <v>51</v>
      </c>
    </row>
    <row r="13" spans="1:14" x14ac:dyDescent="0.2">
      <c r="C13" s="126"/>
      <c r="D13" s="210" t="s">
        <v>313</v>
      </c>
      <c r="E13" s="235" t="s">
        <v>316</v>
      </c>
      <c r="F13" s="126">
        <v>21</v>
      </c>
      <c r="G13" s="210" t="s">
        <v>20</v>
      </c>
      <c r="H13" s="126" t="s">
        <v>20</v>
      </c>
      <c r="I13" s="126" t="s">
        <v>506</v>
      </c>
      <c r="J13" s="235" t="s">
        <v>508</v>
      </c>
      <c r="K13" s="126">
        <v>38</v>
      </c>
      <c r="L13" s="210" t="s">
        <v>112</v>
      </c>
      <c r="M13" s="235" t="s">
        <v>563</v>
      </c>
      <c r="N13" s="126">
        <v>52</v>
      </c>
    </row>
    <row r="14" spans="1:14" x14ac:dyDescent="0.2">
      <c r="C14" s="126"/>
      <c r="D14" s="210" t="s">
        <v>90</v>
      </c>
      <c r="E14" s="235" t="s">
        <v>273</v>
      </c>
      <c r="F14" s="126">
        <v>22</v>
      </c>
      <c r="G14" s="210" t="s">
        <v>20</v>
      </c>
      <c r="H14" s="210" t="s">
        <v>20</v>
      </c>
      <c r="I14" s="126" t="s">
        <v>324</v>
      </c>
      <c r="J14" s="235" t="s">
        <v>531</v>
      </c>
      <c r="K14" s="126">
        <v>39</v>
      </c>
      <c r="L14" s="210" t="s">
        <v>598</v>
      </c>
      <c r="M14" s="235" t="s">
        <v>600</v>
      </c>
      <c r="N14" s="126">
        <v>53</v>
      </c>
    </row>
    <row r="15" spans="1:14" x14ac:dyDescent="0.2">
      <c r="C15" s="126"/>
      <c r="D15" s="210" t="s">
        <v>342</v>
      </c>
      <c r="E15" s="235" t="s">
        <v>345</v>
      </c>
      <c r="F15" s="126">
        <v>23</v>
      </c>
      <c r="G15" s="210" t="s">
        <v>20</v>
      </c>
      <c r="H15" s="210" t="s">
        <v>20</v>
      </c>
      <c r="I15" s="126" t="s">
        <v>515</v>
      </c>
      <c r="J15" s="235" t="s">
        <v>517</v>
      </c>
      <c r="K15" s="126">
        <v>40</v>
      </c>
      <c r="N15" s="126"/>
    </row>
    <row r="16" spans="1:14" x14ac:dyDescent="0.2">
      <c r="C16" s="126"/>
      <c r="D16" s="210" t="s">
        <v>110</v>
      </c>
      <c r="E16" s="235" t="s">
        <v>336</v>
      </c>
      <c r="F16" s="126">
        <v>24</v>
      </c>
      <c r="N16" s="126"/>
    </row>
    <row r="17" spans="3:14" x14ac:dyDescent="0.2">
      <c r="C17" s="126"/>
      <c r="D17" s="210" t="s">
        <v>303</v>
      </c>
      <c r="E17" s="235" t="s">
        <v>306</v>
      </c>
      <c r="F17" s="126">
        <v>25</v>
      </c>
      <c r="N17" s="126"/>
    </row>
    <row r="18" spans="3:14" x14ac:dyDescent="0.2">
      <c r="C18" s="126"/>
      <c r="D18" s="210" t="s">
        <v>324</v>
      </c>
      <c r="E18" s="235" t="s">
        <v>327</v>
      </c>
      <c r="F18" s="126">
        <v>26</v>
      </c>
      <c r="N18" s="126"/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AT4209005</vt:lpstr>
      <vt:lpstr>AT4209008</vt:lpstr>
      <vt:lpstr>Sheet1</vt:lpstr>
      <vt:lpstr>AT4209010</vt:lpstr>
      <vt:lpstr>AT4209012</vt:lpstr>
      <vt:lpstr>New_label</vt:lpstr>
      <vt:lpstr>oldPRINTEDLABEL</vt:lpstr>
      <vt:lpstr>oldLabel_backup</vt:lpstr>
      <vt:lpstr>Labels (originals)</vt:lpstr>
      <vt:lpstr>Lab Metadata</vt:lpstr>
      <vt:lpstr>AT4209008!Z_1F1EC15A_3F24_4BE7_884B_F056C71ADAEF_.wvu.FilterData</vt:lpstr>
      <vt:lpstr>AT4209012!Z_1F1EC15A_3F24_4BE7_884B_F056C71ADAEF_.wvu.FilterData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 Tully</dc:creator>
  <dc:description/>
  <cp:lastModifiedBy>Microsoft Office User</cp:lastModifiedBy>
  <cp:revision>1</cp:revision>
  <cp:lastPrinted>2021-11-17T15:30:08Z</cp:lastPrinted>
  <dcterms:created xsi:type="dcterms:W3CDTF">2019-04-08T02:40:50Z</dcterms:created>
  <dcterms:modified xsi:type="dcterms:W3CDTF">2022-01-18T20:15:55Z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