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Dropbox\JonPrivate\teaching\Undergrad\Textbook\CH8 How Growth Began\FiguresTables\"/>
    </mc:Choice>
  </mc:AlternateContent>
  <xr:revisionPtr revIDLastSave="0" documentId="13_ncr:1_{4272BB8B-7491-4A7D-9292-015A4F975D00}" xr6:coauthVersionLast="36" xr6:coauthVersionMax="36" xr10:uidLastSave="{00000000-0000-0000-0000-000000000000}"/>
  <bookViews>
    <workbookView xWindow="0" yWindow="0" windowWidth="26060" windowHeight="12320" tabRatio="728" activeTab="2" xr2:uid="{00000000-000D-0000-FFFF-FFFF00000000}"/>
  </bookViews>
  <sheets>
    <sheet name="Readme" sheetId="2" r:id="rId1"/>
    <sheet name="Figure1" sheetId="1" r:id="rId2"/>
    <sheet name="Figure2" sheetId="3" r:id="rId3"/>
    <sheet name="Figure3" sheetId="21" r:id="rId4"/>
    <sheet name="Figure4" sheetId="20" r:id="rId5"/>
    <sheet name="Figure 5 and 6" sheetId="5" r:id="rId6"/>
    <sheet name="Profit Calculations" sheetId="4" r:id="rId7"/>
    <sheet name="Price of Books" sheetId="6" r:id="rId8"/>
    <sheet name="Literacy" sheetId="15" r:id="rId9"/>
    <sheet name="Ag L Prod England" sheetId="7" r:id="rId10"/>
    <sheet name="Ag L Prod Europe" sheetId="8" r:id="rId11"/>
    <sheet name="Enclosures" sheetId="9" r:id="rId12"/>
    <sheet name="Clark Ag Prices" sheetId="10" r:id="rId13"/>
    <sheet name="Crop Yields" sheetId="12" r:id="rId14"/>
    <sheet name="Wages Europe" sheetId="13" r:id="rId15"/>
    <sheet name="Wage Europe" sheetId="14" r:id="rId16"/>
    <sheet name="Energy" sheetId="16" r:id="rId17"/>
    <sheet name="Wood" sheetId="17" r:id="rId18"/>
    <sheet name="SteamEngine" sheetId="18" r:id="rId19"/>
    <sheet name="Cotton" sheetId="19" r:id="rId20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4" l="1"/>
  <c r="C223" i="19"/>
  <c r="C213" i="19"/>
  <c r="C203" i="19"/>
  <c r="C193" i="19"/>
  <c r="C183" i="19"/>
  <c r="C173" i="19"/>
  <c r="C163" i="19"/>
  <c r="C153" i="19"/>
  <c r="C143" i="19"/>
  <c r="C133" i="19"/>
  <c r="C123" i="19"/>
  <c r="C113" i="19"/>
  <c r="C103" i="19"/>
  <c r="C93" i="19"/>
  <c r="C83" i="19"/>
  <c r="C73" i="19"/>
  <c r="C63" i="19"/>
  <c r="C53" i="19"/>
  <c r="C43" i="19"/>
  <c r="C33" i="19"/>
  <c r="C23" i="19"/>
  <c r="C13" i="19"/>
  <c r="C3" i="19"/>
  <c r="E383" i="17"/>
  <c r="E373" i="17"/>
  <c r="E363" i="17"/>
  <c r="E353" i="17"/>
  <c r="E343" i="17"/>
  <c r="E333" i="17"/>
  <c r="E323" i="17"/>
  <c r="E313" i="17"/>
  <c r="E423" i="17"/>
  <c r="E413" i="17"/>
  <c r="E403" i="17"/>
  <c r="E393" i="17"/>
  <c r="D383" i="17"/>
  <c r="D373" i="17"/>
  <c r="D363" i="17"/>
  <c r="D353" i="17"/>
  <c r="D343" i="17"/>
  <c r="D333" i="17"/>
  <c r="D323" i="17"/>
  <c r="D313" i="17"/>
  <c r="E303" i="17"/>
  <c r="D303" i="17"/>
  <c r="E293" i="17"/>
  <c r="D293" i="17"/>
  <c r="E283" i="17"/>
  <c r="D283" i="17"/>
  <c r="E273" i="17"/>
  <c r="D273" i="17"/>
  <c r="E263" i="17"/>
  <c r="D263" i="17"/>
  <c r="E253" i="17"/>
  <c r="D253" i="17"/>
  <c r="E243" i="17"/>
  <c r="D243" i="17"/>
  <c r="E233" i="17"/>
  <c r="D233" i="17"/>
  <c r="E223" i="17"/>
  <c r="D223" i="17"/>
  <c r="E213" i="17"/>
  <c r="D213" i="17"/>
  <c r="E203" i="17"/>
  <c r="D203" i="17"/>
  <c r="E193" i="17"/>
  <c r="D193" i="17"/>
  <c r="E183" i="17"/>
  <c r="D183" i="17"/>
  <c r="E173" i="17"/>
  <c r="D173" i="17"/>
  <c r="E163" i="17"/>
  <c r="D163" i="17"/>
  <c r="D153" i="17"/>
  <c r="D143" i="17"/>
  <c r="E133" i="17"/>
  <c r="D133" i="17"/>
  <c r="E123" i="17"/>
  <c r="D123" i="17"/>
  <c r="E113" i="17"/>
  <c r="D113" i="17"/>
  <c r="E103" i="17"/>
  <c r="D103" i="17"/>
  <c r="E83" i="17"/>
  <c r="E93" i="17"/>
  <c r="D93" i="17"/>
  <c r="D83" i="17"/>
  <c r="D73" i="17"/>
  <c r="D63" i="17"/>
  <c r="D53" i="17"/>
  <c r="D43" i="17"/>
  <c r="D33" i="17"/>
  <c r="D23" i="17"/>
  <c r="D13" i="17"/>
  <c r="J24" i="7"/>
  <c r="H4" i="12"/>
  <c r="F6" i="12"/>
  <c r="D6" i="12"/>
  <c r="B6" i="12"/>
  <c r="C8" i="12"/>
  <c r="N15" i="7"/>
  <c r="N16" i="7"/>
  <c r="N17" i="7"/>
  <c r="N18" i="7"/>
  <c r="N19" i="7"/>
  <c r="N20" i="7"/>
  <c r="N14" i="7"/>
  <c r="U15" i="7"/>
  <c r="V15" i="7"/>
  <c r="U16" i="7"/>
  <c r="U17" i="7"/>
  <c r="U18" i="7"/>
  <c r="U19" i="7"/>
  <c r="U20" i="7"/>
  <c r="U14" i="7"/>
  <c r="D8" i="9"/>
  <c r="C7" i="9"/>
  <c r="D7" i="9"/>
  <c r="B11" i="9"/>
  <c r="P15" i="7"/>
  <c r="P16" i="7"/>
  <c r="P17" i="7"/>
  <c r="P18" i="7"/>
  <c r="Q18" i="7"/>
  <c r="P19" i="7"/>
  <c r="P20" i="7"/>
  <c r="P14" i="7"/>
  <c r="O15" i="7"/>
  <c r="O16" i="7"/>
  <c r="O17" i="7"/>
  <c r="O18" i="7"/>
  <c r="O19" i="7"/>
  <c r="Q19" i="7"/>
  <c r="O20" i="7"/>
  <c r="O14" i="7"/>
  <c r="G15" i="7"/>
  <c r="G16" i="7"/>
  <c r="G17" i="7"/>
  <c r="G18" i="7"/>
  <c r="G19" i="7"/>
  <c r="J23" i="7"/>
  <c r="G20" i="7"/>
  <c r="G14" i="7"/>
  <c r="F15" i="7"/>
  <c r="F16" i="7"/>
  <c r="Q16" i="7"/>
  <c r="F17" i="7"/>
  <c r="F18" i="7"/>
  <c r="F19" i="7"/>
  <c r="F20" i="7"/>
  <c r="F14" i="7"/>
  <c r="F5" i="7"/>
  <c r="G5" i="7"/>
  <c r="H5" i="7"/>
  <c r="J5" i="7"/>
  <c r="F6" i="7"/>
  <c r="G6" i="7"/>
  <c r="H6" i="7"/>
  <c r="J6" i="7"/>
  <c r="F7" i="7"/>
  <c r="G7" i="7"/>
  <c r="F8" i="7"/>
  <c r="G8" i="7"/>
  <c r="F9" i="7"/>
  <c r="G9" i="7"/>
  <c r="H9" i="7"/>
  <c r="F4" i="7"/>
  <c r="G4" i="7"/>
  <c r="H4" i="7"/>
  <c r="J4" i="7"/>
  <c r="Q14" i="7"/>
  <c r="G3" i="6"/>
  <c r="G4" i="6"/>
  <c r="G5" i="6"/>
  <c r="G6" i="6"/>
  <c r="G7" i="6"/>
  <c r="G8" i="6"/>
  <c r="G9" i="6"/>
  <c r="G10" i="6"/>
  <c r="G11" i="6"/>
  <c r="G12" i="6"/>
  <c r="G13" i="6"/>
  <c r="F4" i="6"/>
  <c r="F5" i="6"/>
  <c r="F6" i="6"/>
  <c r="F7" i="6"/>
  <c r="F8" i="6"/>
  <c r="F9" i="6"/>
  <c r="F10" i="6"/>
  <c r="F11" i="6"/>
  <c r="F12" i="6"/>
  <c r="F13" i="6"/>
  <c r="F3" i="6"/>
  <c r="F10" i="4"/>
  <c r="F11" i="4"/>
  <c r="F12" i="4"/>
  <c r="F13" i="4"/>
  <c r="F14" i="4"/>
  <c r="F15" i="4"/>
  <c r="F16" i="4"/>
  <c r="F17" i="4"/>
  <c r="F18" i="4"/>
  <c r="F19" i="4"/>
  <c r="F20" i="4"/>
  <c r="G19" i="4"/>
  <c r="H19" i="4"/>
  <c r="F21" i="4"/>
  <c r="F22" i="4"/>
  <c r="F23" i="4"/>
  <c r="F24" i="4"/>
  <c r="F25" i="4"/>
  <c r="F26" i="4"/>
  <c r="F27" i="4"/>
  <c r="F28" i="4"/>
  <c r="G24" i="4"/>
  <c r="H24" i="4"/>
  <c r="F29" i="4"/>
  <c r="H29" i="4"/>
  <c r="F30" i="4"/>
  <c r="F31" i="4"/>
  <c r="F32" i="4"/>
  <c r="F33" i="4"/>
  <c r="F34" i="4"/>
  <c r="F35" i="4"/>
  <c r="F6" i="4"/>
  <c r="F7" i="4"/>
  <c r="F8" i="4"/>
  <c r="F9" i="4"/>
  <c r="J97" i="3"/>
  <c r="J105" i="3"/>
  <c r="J208" i="3"/>
  <c r="I48" i="3"/>
  <c r="I49" i="3"/>
  <c r="I296" i="3"/>
  <c r="J296" i="3"/>
  <c r="I304" i="3"/>
  <c r="H311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45" i="3"/>
  <c r="J45" i="3"/>
  <c r="H46" i="3"/>
  <c r="J46" i="3"/>
  <c r="H47" i="3"/>
  <c r="J47" i="3"/>
  <c r="H48" i="3"/>
  <c r="J48" i="3"/>
  <c r="H49" i="3"/>
  <c r="J49" i="3"/>
  <c r="H50" i="3"/>
  <c r="J50" i="3"/>
  <c r="H51" i="3"/>
  <c r="J51" i="3"/>
  <c r="H52" i="3"/>
  <c r="J52" i="3"/>
  <c r="H53" i="3"/>
  <c r="J53" i="3"/>
  <c r="H54" i="3"/>
  <c r="J54" i="3"/>
  <c r="H55" i="3"/>
  <c r="J55" i="3"/>
  <c r="H56" i="3"/>
  <c r="J56" i="3"/>
  <c r="H57" i="3"/>
  <c r="J57" i="3"/>
  <c r="H58" i="3"/>
  <c r="J58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H98" i="3"/>
  <c r="J98" i="3"/>
  <c r="H99" i="3"/>
  <c r="J99" i="3"/>
  <c r="H100" i="3"/>
  <c r="J100" i="3"/>
  <c r="H101" i="3"/>
  <c r="J101" i="3"/>
  <c r="H102" i="3"/>
  <c r="J102" i="3"/>
  <c r="H103" i="3"/>
  <c r="J103" i="3"/>
  <c r="H104" i="3"/>
  <c r="J104" i="3"/>
  <c r="H105" i="3"/>
  <c r="H106" i="3"/>
  <c r="J106" i="3"/>
  <c r="H107" i="3"/>
  <c r="J107" i="3"/>
  <c r="H108" i="3"/>
  <c r="J108" i="3"/>
  <c r="H109" i="3"/>
  <c r="J109" i="3"/>
  <c r="H110" i="3"/>
  <c r="J110" i="3"/>
  <c r="H111" i="3"/>
  <c r="J111" i="3"/>
  <c r="H112" i="3"/>
  <c r="J112" i="3"/>
  <c r="H113" i="3"/>
  <c r="J113" i="3"/>
  <c r="H114" i="3"/>
  <c r="J114" i="3"/>
  <c r="H115" i="3"/>
  <c r="J115" i="3"/>
  <c r="H116" i="3"/>
  <c r="J116" i="3"/>
  <c r="H117" i="3"/>
  <c r="J117" i="3"/>
  <c r="H118" i="3"/>
  <c r="J118" i="3"/>
  <c r="H119" i="3"/>
  <c r="J119" i="3"/>
  <c r="H120" i="3"/>
  <c r="J120" i="3"/>
  <c r="H121" i="3"/>
  <c r="J121" i="3"/>
  <c r="H122" i="3"/>
  <c r="J122" i="3"/>
  <c r="H123" i="3"/>
  <c r="J123" i="3"/>
  <c r="H124" i="3"/>
  <c r="J124" i="3"/>
  <c r="H125" i="3"/>
  <c r="J125" i="3"/>
  <c r="H126" i="3"/>
  <c r="J126" i="3"/>
  <c r="H127" i="3"/>
  <c r="J127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H136" i="3"/>
  <c r="J136" i="3"/>
  <c r="H137" i="3"/>
  <c r="J137" i="3"/>
  <c r="H138" i="3"/>
  <c r="J138" i="3"/>
  <c r="H139" i="3"/>
  <c r="J139" i="3"/>
  <c r="H140" i="3"/>
  <c r="J140" i="3"/>
  <c r="H141" i="3"/>
  <c r="J141" i="3"/>
  <c r="H142" i="3"/>
  <c r="J142" i="3"/>
  <c r="H143" i="3"/>
  <c r="J143" i="3"/>
  <c r="H144" i="3"/>
  <c r="J144" i="3"/>
  <c r="H145" i="3"/>
  <c r="J145" i="3"/>
  <c r="H146" i="3"/>
  <c r="J146" i="3"/>
  <c r="H147" i="3"/>
  <c r="J147" i="3"/>
  <c r="H148" i="3"/>
  <c r="J148" i="3"/>
  <c r="H149" i="3"/>
  <c r="J149" i="3"/>
  <c r="H150" i="3"/>
  <c r="J150" i="3"/>
  <c r="H151" i="3"/>
  <c r="J151" i="3"/>
  <c r="H152" i="3"/>
  <c r="J152" i="3"/>
  <c r="H153" i="3"/>
  <c r="J153" i="3"/>
  <c r="H154" i="3"/>
  <c r="J154" i="3"/>
  <c r="H155" i="3"/>
  <c r="J155" i="3"/>
  <c r="H156" i="3"/>
  <c r="J156" i="3"/>
  <c r="H157" i="3"/>
  <c r="J157" i="3"/>
  <c r="H158" i="3"/>
  <c r="J158" i="3"/>
  <c r="H159" i="3"/>
  <c r="J159" i="3"/>
  <c r="H160" i="3"/>
  <c r="J160" i="3"/>
  <c r="H161" i="3"/>
  <c r="J161" i="3"/>
  <c r="H162" i="3"/>
  <c r="J162" i="3"/>
  <c r="H163" i="3"/>
  <c r="J163" i="3"/>
  <c r="H164" i="3"/>
  <c r="J164" i="3"/>
  <c r="H165" i="3"/>
  <c r="J165" i="3"/>
  <c r="H166" i="3"/>
  <c r="J166" i="3"/>
  <c r="H167" i="3"/>
  <c r="J167" i="3"/>
  <c r="H168" i="3"/>
  <c r="J168" i="3"/>
  <c r="H169" i="3"/>
  <c r="J169" i="3"/>
  <c r="H170" i="3"/>
  <c r="J170" i="3"/>
  <c r="H171" i="3"/>
  <c r="J171" i="3"/>
  <c r="H172" i="3"/>
  <c r="J172" i="3"/>
  <c r="H173" i="3"/>
  <c r="J173" i="3"/>
  <c r="H174" i="3"/>
  <c r="J174" i="3"/>
  <c r="H175" i="3"/>
  <c r="J175" i="3"/>
  <c r="H176" i="3"/>
  <c r="J176" i="3"/>
  <c r="H177" i="3"/>
  <c r="J177" i="3"/>
  <c r="H178" i="3"/>
  <c r="J178" i="3"/>
  <c r="H179" i="3"/>
  <c r="J179" i="3"/>
  <c r="H180" i="3"/>
  <c r="J180" i="3"/>
  <c r="H181" i="3"/>
  <c r="J181" i="3"/>
  <c r="H182" i="3"/>
  <c r="J182" i="3"/>
  <c r="H183" i="3"/>
  <c r="J183" i="3"/>
  <c r="H184" i="3"/>
  <c r="J184" i="3"/>
  <c r="H185" i="3"/>
  <c r="J185" i="3"/>
  <c r="H186" i="3"/>
  <c r="J186" i="3"/>
  <c r="H187" i="3"/>
  <c r="J187" i="3"/>
  <c r="H188" i="3"/>
  <c r="J188" i="3"/>
  <c r="H189" i="3"/>
  <c r="J189" i="3"/>
  <c r="H190" i="3"/>
  <c r="J190" i="3"/>
  <c r="H191" i="3"/>
  <c r="J191" i="3"/>
  <c r="H192" i="3"/>
  <c r="J192" i="3"/>
  <c r="H193" i="3"/>
  <c r="J193" i="3"/>
  <c r="H194" i="3"/>
  <c r="J194" i="3"/>
  <c r="H195" i="3"/>
  <c r="J195" i="3"/>
  <c r="H196" i="3"/>
  <c r="J196" i="3"/>
  <c r="H197" i="3"/>
  <c r="J197" i="3"/>
  <c r="H198" i="3"/>
  <c r="J198" i="3"/>
  <c r="H199" i="3"/>
  <c r="J199" i="3"/>
  <c r="H200" i="3"/>
  <c r="J200" i="3"/>
  <c r="H201" i="3"/>
  <c r="J201" i="3"/>
  <c r="H202" i="3"/>
  <c r="J202" i="3"/>
  <c r="H203" i="3"/>
  <c r="J203" i="3"/>
  <c r="H204" i="3"/>
  <c r="J204" i="3"/>
  <c r="H205" i="3"/>
  <c r="J205" i="3"/>
  <c r="H206" i="3"/>
  <c r="J206" i="3"/>
  <c r="H207" i="3"/>
  <c r="J207" i="3"/>
  <c r="H208" i="3"/>
  <c r="H209" i="3"/>
  <c r="J209" i="3"/>
  <c r="H210" i="3"/>
  <c r="J210" i="3"/>
  <c r="H211" i="3"/>
  <c r="J211" i="3"/>
  <c r="H212" i="3"/>
  <c r="J212" i="3"/>
  <c r="H213" i="3"/>
  <c r="J213" i="3"/>
  <c r="H214" i="3"/>
  <c r="J214" i="3"/>
  <c r="H215" i="3"/>
  <c r="J215" i="3"/>
  <c r="H216" i="3"/>
  <c r="J216" i="3"/>
  <c r="H217" i="3"/>
  <c r="J217" i="3"/>
  <c r="H218" i="3"/>
  <c r="J218" i="3"/>
  <c r="H219" i="3"/>
  <c r="J219" i="3"/>
  <c r="H220" i="3"/>
  <c r="J220" i="3"/>
  <c r="H221" i="3"/>
  <c r="J221" i="3"/>
  <c r="H222" i="3"/>
  <c r="J222" i="3"/>
  <c r="H223" i="3"/>
  <c r="J223" i="3"/>
  <c r="H224" i="3"/>
  <c r="J224" i="3"/>
  <c r="H225" i="3"/>
  <c r="J225" i="3"/>
  <c r="H226" i="3"/>
  <c r="J226" i="3"/>
  <c r="H227" i="3"/>
  <c r="J227" i="3"/>
  <c r="H228" i="3"/>
  <c r="J228" i="3"/>
  <c r="H229" i="3"/>
  <c r="J229" i="3"/>
  <c r="H230" i="3"/>
  <c r="J230" i="3"/>
  <c r="H231" i="3"/>
  <c r="J231" i="3"/>
  <c r="H232" i="3"/>
  <c r="J232" i="3"/>
  <c r="H233" i="3"/>
  <c r="J233" i="3"/>
  <c r="H234" i="3"/>
  <c r="J234" i="3"/>
  <c r="H235" i="3"/>
  <c r="J235" i="3"/>
  <c r="H236" i="3"/>
  <c r="J236" i="3"/>
  <c r="H237" i="3"/>
  <c r="J237" i="3"/>
  <c r="H238" i="3"/>
  <c r="J238" i="3"/>
  <c r="H239" i="3"/>
  <c r="J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26" i="3"/>
  <c r="F6" i="3"/>
  <c r="F7" i="3"/>
  <c r="F8" i="3"/>
  <c r="F9" i="3"/>
  <c r="F10" i="3"/>
  <c r="F11" i="3"/>
  <c r="F12" i="3"/>
  <c r="F13" i="3"/>
  <c r="F14" i="3"/>
  <c r="F15" i="3"/>
  <c r="F16" i="3"/>
  <c r="F17" i="3"/>
  <c r="I17" i="3"/>
  <c r="F18" i="3"/>
  <c r="I18" i="3"/>
  <c r="J18" i="3"/>
  <c r="F19" i="3"/>
  <c r="I19" i="3"/>
  <c r="F20" i="3"/>
  <c r="I20" i="3"/>
  <c r="J20" i="3"/>
  <c r="F21" i="3"/>
  <c r="I21" i="3"/>
  <c r="J21" i="3"/>
  <c r="F22" i="3"/>
  <c r="I22" i="3"/>
  <c r="F23" i="3"/>
  <c r="I23" i="3"/>
  <c r="J23" i="3"/>
  <c r="F24" i="3"/>
  <c r="I24" i="3"/>
  <c r="F25" i="3"/>
  <c r="I25" i="3"/>
  <c r="J25" i="3"/>
  <c r="F26" i="3"/>
  <c r="I26" i="3"/>
  <c r="J26" i="3"/>
  <c r="F28" i="3"/>
  <c r="I28" i="3"/>
  <c r="F29" i="3"/>
  <c r="I29" i="3"/>
  <c r="F30" i="3"/>
  <c r="I30" i="3"/>
  <c r="F31" i="3"/>
  <c r="I31" i="3"/>
  <c r="F32" i="3"/>
  <c r="I32" i="3"/>
  <c r="F33" i="3"/>
  <c r="I33" i="3"/>
  <c r="F34" i="3"/>
  <c r="I34" i="3"/>
  <c r="F35" i="3"/>
  <c r="I35" i="3"/>
  <c r="F36" i="3"/>
  <c r="I36" i="3"/>
  <c r="F37" i="3"/>
  <c r="I37" i="3"/>
  <c r="F38" i="3"/>
  <c r="I38" i="3"/>
  <c r="F39" i="3"/>
  <c r="I39" i="3"/>
  <c r="F40" i="3"/>
  <c r="I40" i="3"/>
  <c r="F41" i="3"/>
  <c r="I41" i="3"/>
  <c r="F42" i="3"/>
  <c r="I42" i="3"/>
  <c r="F43" i="3"/>
  <c r="I43" i="3"/>
  <c r="F44" i="3"/>
  <c r="I44" i="3"/>
  <c r="F45" i="3"/>
  <c r="I45" i="3"/>
  <c r="F46" i="3"/>
  <c r="I46" i="3"/>
  <c r="F47" i="3"/>
  <c r="I47" i="3"/>
  <c r="F48" i="3"/>
  <c r="F49" i="3"/>
  <c r="F50" i="3"/>
  <c r="I50" i="3"/>
  <c r="F51" i="3"/>
  <c r="I51" i="3"/>
  <c r="F52" i="3"/>
  <c r="I52" i="3"/>
  <c r="F53" i="3"/>
  <c r="I53" i="3"/>
  <c r="F54" i="3"/>
  <c r="I54" i="3"/>
  <c r="F55" i="3"/>
  <c r="I55" i="3"/>
  <c r="F56" i="3"/>
  <c r="I56" i="3"/>
  <c r="F57" i="3"/>
  <c r="I57" i="3"/>
  <c r="F58" i="3"/>
  <c r="I58" i="3"/>
  <c r="F59" i="3"/>
  <c r="I59" i="3"/>
  <c r="F60" i="3"/>
  <c r="I60" i="3"/>
  <c r="F61" i="3"/>
  <c r="I61" i="3"/>
  <c r="F62" i="3"/>
  <c r="I62" i="3"/>
  <c r="F63" i="3"/>
  <c r="I63" i="3"/>
  <c r="F64" i="3"/>
  <c r="I64" i="3"/>
  <c r="F65" i="3"/>
  <c r="I65" i="3"/>
  <c r="F66" i="3"/>
  <c r="I66" i="3"/>
  <c r="F67" i="3"/>
  <c r="I67" i="3"/>
  <c r="F68" i="3"/>
  <c r="I68" i="3"/>
  <c r="F69" i="3"/>
  <c r="I69" i="3"/>
  <c r="F70" i="3"/>
  <c r="I70" i="3"/>
  <c r="F71" i="3"/>
  <c r="I71" i="3"/>
  <c r="F72" i="3"/>
  <c r="I72" i="3"/>
  <c r="F73" i="3"/>
  <c r="I73" i="3"/>
  <c r="F74" i="3"/>
  <c r="I74" i="3"/>
  <c r="F75" i="3"/>
  <c r="I75" i="3"/>
  <c r="F76" i="3"/>
  <c r="I76" i="3"/>
  <c r="F77" i="3"/>
  <c r="I77" i="3"/>
  <c r="F78" i="3"/>
  <c r="I78" i="3"/>
  <c r="F79" i="3"/>
  <c r="I79" i="3"/>
  <c r="F80" i="3"/>
  <c r="I80" i="3"/>
  <c r="F81" i="3"/>
  <c r="I81" i="3"/>
  <c r="F82" i="3"/>
  <c r="I82" i="3"/>
  <c r="F83" i="3"/>
  <c r="I83" i="3"/>
  <c r="F84" i="3"/>
  <c r="I84" i="3"/>
  <c r="F85" i="3"/>
  <c r="I85" i="3"/>
  <c r="F86" i="3"/>
  <c r="I86" i="3"/>
  <c r="F87" i="3"/>
  <c r="I87" i="3"/>
  <c r="F88" i="3"/>
  <c r="I88" i="3"/>
  <c r="F89" i="3"/>
  <c r="I89" i="3"/>
  <c r="F90" i="3"/>
  <c r="I90" i="3"/>
  <c r="F91" i="3"/>
  <c r="I91" i="3"/>
  <c r="F92" i="3"/>
  <c r="I92" i="3"/>
  <c r="F93" i="3"/>
  <c r="I93" i="3"/>
  <c r="F94" i="3"/>
  <c r="I94" i="3"/>
  <c r="F95" i="3"/>
  <c r="I95" i="3"/>
  <c r="F96" i="3"/>
  <c r="I96" i="3"/>
  <c r="F97" i="3"/>
  <c r="I97" i="3"/>
  <c r="F98" i="3"/>
  <c r="I98" i="3"/>
  <c r="F99" i="3"/>
  <c r="I99" i="3"/>
  <c r="F100" i="3"/>
  <c r="I100" i="3"/>
  <c r="F101" i="3"/>
  <c r="I101" i="3"/>
  <c r="F102" i="3"/>
  <c r="I102" i="3"/>
  <c r="F103" i="3"/>
  <c r="I103" i="3"/>
  <c r="F104" i="3"/>
  <c r="I104" i="3"/>
  <c r="F105" i="3"/>
  <c r="I105" i="3"/>
  <c r="F106" i="3"/>
  <c r="I106" i="3"/>
  <c r="F107" i="3"/>
  <c r="I107" i="3"/>
  <c r="F108" i="3"/>
  <c r="I108" i="3"/>
  <c r="F109" i="3"/>
  <c r="I109" i="3"/>
  <c r="F110" i="3"/>
  <c r="I110" i="3"/>
  <c r="F111" i="3"/>
  <c r="I111" i="3"/>
  <c r="F112" i="3"/>
  <c r="I112" i="3"/>
  <c r="F113" i="3"/>
  <c r="I113" i="3"/>
  <c r="F114" i="3"/>
  <c r="I114" i="3"/>
  <c r="F115" i="3"/>
  <c r="I115" i="3"/>
  <c r="F116" i="3"/>
  <c r="I116" i="3"/>
  <c r="F117" i="3"/>
  <c r="I117" i="3"/>
  <c r="F118" i="3"/>
  <c r="I118" i="3"/>
  <c r="F119" i="3"/>
  <c r="I119" i="3"/>
  <c r="F120" i="3"/>
  <c r="I120" i="3"/>
  <c r="F121" i="3"/>
  <c r="I121" i="3"/>
  <c r="F122" i="3"/>
  <c r="I122" i="3"/>
  <c r="F123" i="3"/>
  <c r="I123" i="3"/>
  <c r="F124" i="3"/>
  <c r="I124" i="3"/>
  <c r="F125" i="3"/>
  <c r="I125" i="3"/>
  <c r="F126" i="3"/>
  <c r="I126" i="3"/>
  <c r="F127" i="3"/>
  <c r="I127" i="3"/>
  <c r="F128" i="3"/>
  <c r="I128" i="3"/>
  <c r="F129" i="3"/>
  <c r="I129" i="3"/>
  <c r="F130" i="3"/>
  <c r="I130" i="3"/>
  <c r="F131" i="3"/>
  <c r="I131" i="3"/>
  <c r="F132" i="3"/>
  <c r="I132" i="3"/>
  <c r="F133" i="3"/>
  <c r="I133" i="3"/>
  <c r="F134" i="3"/>
  <c r="I134" i="3"/>
  <c r="F135" i="3"/>
  <c r="I135" i="3"/>
  <c r="F136" i="3"/>
  <c r="I136" i="3"/>
  <c r="F137" i="3"/>
  <c r="I137" i="3"/>
  <c r="F138" i="3"/>
  <c r="I138" i="3"/>
  <c r="F139" i="3"/>
  <c r="I139" i="3"/>
  <c r="F140" i="3"/>
  <c r="I140" i="3"/>
  <c r="F141" i="3"/>
  <c r="I141" i="3"/>
  <c r="F142" i="3"/>
  <c r="I142" i="3"/>
  <c r="F143" i="3"/>
  <c r="I143" i="3"/>
  <c r="F144" i="3"/>
  <c r="I144" i="3"/>
  <c r="F145" i="3"/>
  <c r="I145" i="3"/>
  <c r="F146" i="3"/>
  <c r="I146" i="3"/>
  <c r="F147" i="3"/>
  <c r="I147" i="3"/>
  <c r="F148" i="3"/>
  <c r="I148" i="3"/>
  <c r="F149" i="3"/>
  <c r="I149" i="3"/>
  <c r="F150" i="3"/>
  <c r="I150" i="3"/>
  <c r="F151" i="3"/>
  <c r="I151" i="3"/>
  <c r="F152" i="3"/>
  <c r="I152" i="3"/>
  <c r="F153" i="3"/>
  <c r="I153" i="3"/>
  <c r="F154" i="3"/>
  <c r="I154" i="3"/>
  <c r="F155" i="3"/>
  <c r="I155" i="3"/>
  <c r="F156" i="3"/>
  <c r="I156" i="3"/>
  <c r="F157" i="3"/>
  <c r="I157" i="3"/>
  <c r="F158" i="3"/>
  <c r="I158" i="3"/>
  <c r="F159" i="3"/>
  <c r="I159" i="3"/>
  <c r="F160" i="3"/>
  <c r="I160" i="3"/>
  <c r="F161" i="3"/>
  <c r="I161" i="3"/>
  <c r="F162" i="3"/>
  <c r="I162" i="3"/>
  <c r="F163" i="3"/>
  <c r="I163" i="3"/>
  <c r="F164" i="3"/>
  <c r="I164" i="3"/>
  <c r="F165" i="3"/>
  <c r="I165" i="3"/>
  <c r="F166" i="3"/>
  <c r="I166" i="3"/>
  <c r="F167" i="3"/>
  <c r="I167" i="3"/>
  <c r="F168" i="3"/>
  <c r="I168" i="3"/>
  <c r="F169" i="3"/>
  <c r="I169" i="3"/>
  <c r="F170" i="3"/>
  <c r="I170" i="3"/>
  <c r="F171" i="3"/>
  <c r="I171" i="3"/>
  <c r="F172" i="3"/>
  <c r="I172" i="3"/>
  <c r="F173" i="3"/>
  <c r="I173" i="3"/>
  <c r="F174" i="3"/>
  <c r="I174" i="3"/>
  <c r="F175" i="3"/>
  <c r="I175" i="3"/>
  <c r="F176" i="3"/>
  <c r="I176" i="3"/>
  <c r="F177" i="3"/>
  <c r="I177" i="3"/>
  <c r="F178" i="3"/>
  <c r="I178" i="3"/>
  <c r="F179" i="3"/>
  <c r="I179" i="3"/>
  <c r="F180" i="3"/>
  <c r="I180" i="3"/>
  <c r="F181" i="3"/>
  <c r="I181" i="3"/>
  <c r="F182" i="3"/>
  <c r="I182" i="3"/>
  <c r="F183" i="3"/>
  <c r="I183" i="3"/>
  <c r="F184" i="3"/>
  <c r="I184" i="3"/>
  <c r="F185" i="3"/>
  <c r="I185" i="3"/>
  <c r="F186" i="3"/>
  <c r="I186" i="3"/>
  <c r="F187" i="3"/>
  <c r="I187" i="3"/>
  <c r="F188" i="3"/>
  <c r="I188" i="3"/>
  <c r="F189" i="3"/>
  <c r="I189" i="3"/>
  <c r="F190" i="3"/>
  <c r="I190" i="3"/>
  <c r="F191" i="3"/>
  <c r="I191" i="3"/>
  <c r="F192" i="3"/>
  <c r="I192" i="3"/>
  <c r="F193" i="3"/>
  <c r="I193" i="3"/>
  <c r="F194" i="3"/>
  <c r="I194" i="3"/>
  <c r="F195" i="3"/>
  <c r="I195" i="3"/>
  <c r="F196" i="3"/>
  <c r="I196" i="3"/>
  <c r="F197" i="3"/>
  <c r="I197" i="3"/>
  <c r="F198" i="3"/>
  <c r="I198" i="3"/>
  <c r="F199" i="3"/>
  <c r="I199" i="3"/>
  <c r="F200" i="3"/>
  <c r="I200" i="3"/>
  <c r="F201" i="3"/>
  <c r="I201" i="3"/>
  <c r="F202" i="3"/>
  <c r="I202" i="3"/>
  <c r="F203" i="3"/>
  <c r="I203" i="3"/>
  <c r="F204" i="3"/>
  <c r="I204" i="3"/>
  <c r="F205" i="3"/>
  <c r="I205" i="3"/>
  <c r="F206" i="3"/>
  <c r="I206" i="3"/>
  <c r="F207" i="3"/>
  <c r="I207" i="3"/>
  <c r="F208" i="3"/>
  <c r="I208" i="3"/>
  <c r="F209" i="3"/>
  <c r="I209" i="3"/>
  <c r="F210" i="3"/>
  <c r="I210" i="3"/>
  <c r="F211" i="3"/>
  <c r="I211" i="3"/>
  <c r="F212" i="3"/>
  <c r="I212" i="3"/>
  <c r="F213" i="3"/>
  <c r="I213" i="3"/>
  <c r="F214" i="3"/>
  <c r="I214" i="3"/>
  <c r="F215" i="3"/>
  <c r="I215" i="3"/>
  <c r="F216" i="3"/>
  <c r="I216" i="3"/>
  <c r="F217" i="3"/>
  <c r="I217" i="3"/>
  <c r="F218" i="3"/>
  <c r="I218" i="3"/>
  <c r="F219" i="3"/>
  <c r="I219" i="3"/>
  <c r="F220" i="3"/>
  <c r="I220" i="3"/>
  <c r="F221" i="3"/>
  <c r="I221" i="3"/>
  <c r="F222" i="3"/>
  <c r="I222" i="3"/>
  <c r="F223" i="3"/>
  <c r="I223" i="3"/>
  <c r="F224" i="3"/>
  <c r="I224" i="3"/>
  <c r="F225" i="3"/>
  <c r="I225" i="3"/>
  <c r="F226" i="3"/>
  <c r="I226" i="3"/>
  <c r="F227" i="3"/>
  <c r="I227" i="3"/>
  <c r="F228" i="3"/>
  <c r="I228" i="3"/>
  <c r="F229" i="3"/>
  <c r="I229" i="3"/>
  <c r="F230" i="3"/>
  <c r="I230" i="3"/>
  <c r="F231" i="3"/>
  <c r="I231" i="3"/>
  <c r="F232" i="3"/>
  <c r="I232" i="3"/>
  <c r="F233" i="3"/>
  <c r="I233" i="3"/>
  <c r="F234" i="3"/>
  <c r="I234" i="3"/>
  <c r="F235" i="3"/>
  <c r="I235" i="3"/>
  <c r="F236" i="3"/>
  <c r="I236" i="3"/>
  <c r="F237" i="3"/>
  <c r="I237" i="3"/>
  <c r="F238" i="3"/>
  <c r="I238" i="3"/>
  <c r="F239" i="3"/>
  <c r="I239" i="3"/>
  <c r="F240" i="3"/>
  <c r="I240" i="3"/>
  <c r="J240" i="3"/>
  <c r="F241" i="3"/>
  <c r="I241" i="3"/>
  <c r="J241" i="3"/>
  <c r="F242" i="3"/>
  <c r="I242" i="3"/>
  <c r="J242" i="3"/>
  <c r="F243" i="3"/>
  <c r="I243" i="3"/>
  <c r="F244" i="3"/>
  <c r="I244" i="3"/>
  <c r="F245" i="3"/>
  <c r="I245" i="3"/>
  <c r="J245" i="3"/>
  <c r="F246" i="3"/>
  <c r="I246" i="3"/>
  <c r="F247" i="3"/>
  <c r="I247" i="3"/>
  <c r="J247" i="3"/>
  <c r="F248" i="3"/>
  <c r="I248" i="3"/>
  <c r="J248" i="3"/>
  <c r="F249" i="3"/>
  <c r="I249" i="3"/>
  <c r="J249" i="3"/>
  <c r="F250" i="3"/>
  <c r="I250" i="3"/>
  <c r="J250" i="3"/>
  <c r="F251" i="3"/>
  <c r="I251" i="3"/>
  <c r="J251" i="3"/>
  <c r="F252" i="3"/>
  <c r="I252" i="3"/>
  <c r="J252" i="3"/>
  <c r="F253" i="3"/>
  <c r="I253" i="3"/>
  <c r="F254" i="3"/>
  <c r="I254" i="3"/>
  <c r="F255" i="3"/>
  <c r="I255" i="3"/>
  <c r="J255" i="3"/>
  <c r="F256" i="3"/>
  <c r="I256" i="3"/>
  <c r="J256" i="3"/>
  <c r="F257" i="3"/>
  <c r="I257" i="3"/>
  <c r="J257" i="3"/>
  <c r="F258" i="3"/>
  <c r="I258" i="3"/>
  <c r="F259" i="3"/>
  <c r="I259" i="3"/>
  <c r="F260" i="3"/>
  <c r="I260" i="3"/>
  <c r="F261" i="3"/>
  <c r="I261" i="3"/>
  <c r="J261" i="3"/>
  <c r="F262" i="3"/>
  <c r="I262" i="3"/>
  <c r="F263" i="3"/>
  <c r="I263" i="3"/>
  <c r="F264" i="3"/>
  <c r="I264" i="3"/>
  <c r="F265" i="3"/>
  <c r="I265" i="3"/>
  <c r="F266" i="3"/>
  <c r="I266" i="3"/>
  <c r="J266" i="3"/>
  <c r="F267" i="3"/>
  <c r="I267" i="3"/>
  <c r="J267" i="3"/>
  <c r="F268" i="3"/>
  <c r="I268" i="3"/>
  <c r="F269" i="3"/>
  <c r="I269" i="3"/>
  <c r="F270" i="3"/>
  <c r="I270" i="3"/>
  <c r="J270" i="3"/>
  <c r="F271" i="3"/>
  <c r="I271" i="3"/>
  <c r="J271" i="3"/>
  <c r="F272" i="3"/>
  <c r="I272" i="3"/>
  <c r="F273" i="3"/>
  <c r="I273" i="3"/>
  <c r="J273" i="3"/>
  <c r="F274" i="3"/>
  <c r="I274" i="3"/>
  <c r="J274" i="3"/>
  <c r="F275" i="3"/>
  <c r="I275" i="3"/>
  <c r="J275" i="3"/>
  <c r="F276" i="3"/>
  <c r="I276" i="3"/>
  <c r="J276" i="3"/>
  <c r="F277" i="3"/>
  <c r="I277" i="3"/>
  <c r="F278" i="3"/>
  <c r="I278" i="3"/>
  <c r="J278" i="3"/>
  <c r="F279" i="3"/>
  <c r="I279" i="3"/>
  <c r="F280" i="3"/>
  <c r="I280" i="3"/>
  <c r="F281" i="3"/>
  <c r="I281" i="3"/>
  <c r="J281" i="3"/>
  <c r="F282" i="3"/>
  <c r="I282" i="3"/>
  <c r="F283" i="3"/>
  <c r="I283" i="3"/>
  <c r="F284" i="3"/>
  <c r="I284" i="3"/>
  <c r="J284" i="3"/>
  <c r="F285" i="3"/>
  <c r="I285" i="3"/>
  <c r="F286" i="3"/>
  <c r="I286" i="3"/>
  <c r="F287" i="3"/>
  <c r="I287" i="3"/>
  <c r="J287" i="3"/>
  <c r="F288" i="3"/>
  <c r="I288" i="3"/>
  <c r="F289" i="3"/>
  <c r="I289" i="3"/>
  <c r="J289" i="3"/>
  <c r="F290" i="3"/>
  <c r="I290" i="3"/>
  <c r="F291" i="3"/>
  <c r="I291" i="3"/>
  <c r="J291" i="3"/>
  <c r="F292" i="3"/>
  <c r="I292" i="3"/>
  <c r="J292" i="3"/>
  <c r="F293" i="3"/>
  <c r="I293" i="3"/>
  <c r="F294" i="3"/>
  <c r="I294" i="3"/>
  <c r="F295" i="3"/>
  <c r="I295" i="3"/>
  <c r="J295" i="3"/>
  <c r="F296" i="3"/>
  <c r="F297" i="3"/>
  <c r="I297" i="3"/>
  <c r="J297" i="3"/>
  <c r="F298" i="3"/>
  <c r="I298" i="3"/>
  <c r="F299" i="3"/>
  <c r="I299" i="3"/>
  <c r="F300" i="3"/>
  <c r="I300" i="3"/>
  <c r="F301" i="3"/>
  <c r="I301" i="3"/>
  <c r="J301" i="3"/>
  <c r="F302" i="3"/>
  <c r="I302" i="3"/>
  <c r="F303" i="3"/>
  <c r="I303" i="3"/>
  <c r="J303" i="3"/>
  <c r="F304" i="3"/>
  <c r="F305" i="3"/>
  <c r="I305" i="3"/>
  <c r="J305" i="3"/>
  <c r="F306" i="3"/>
  <c r="I306" i="3"/>
  <c r="J306" i="3"/>
  <c r="F307" i="3"/>
  <c r="I307" i="3"/>
  <c r="J307" i="3"/>
  <c r="F308" i="3"/>
  <c r="I308" i="3"/>
  <c r="F309" i="3"/>
  <c r="I309" i="3"/>
  <c r="J309" i="3"/>
  <c r="F310" i="3"/>
  <c r="I310" i="3"/>
  <c r="J310" i="3"/>
  <c r="F311" i="3"/>
  <c r="I311" i="3"/>
  <c r="J311" i="3"/>
  <c r="F312" i="3"/>
  <c r="I312" i="3"/>
  <c r="J312" i="3"/>
  <c r="F313" i="3"/>
  <c r="I313" i="3"/>
  <c r="J313" i="3"/>
  <c r="F314" i="3"/>
  <c r="I314" i="3"/>
  <c r="J314" i="3"/>
  <c r="F315" i="3"/>
  <c r="I315" i="3"/>
  <c r="F316" i="3"/>
  <c r="I316" i="3"/>
  <c r="J316" i="3"/>
  <c r="F317" i="3"/>
  <c r="I317" i="3"/>
  <c r="J317" i="3"/>
  <c r="F318" i="3"/>
  <c r="I318" i="3"/>
  <c r="F319" i="3"/>
  <c r="I319" i="3"/>
  <c r="J319" i="3"/>
  <c r="F320" i="3"/>
  <c r="I320" i="3"/>
  <c r="J320" i="3"/>
  <c r="F321" i="3"/>
  <c r="I321" i="3"/>
  <c r="J321" i="3"/>
  <c r="F322" i="3"/>
  <c r="I322" i="3"/>
  <c r="J322" i="3"/>
  <c r="F323" i="3"/>
  <c r="I323" i="3"/>
  <c r="J323" i="3"/>
  <c r="F324" i="3"/>
  <c r="I324" i="3"/>
  <c r="J324" i="3"/>
  <c r="F325" i="3"/>
  <c r="I325" i="3"/>
  <c r="J325" i="3"/>
  <c r="F326" i="3"/>
  <c r="I326" i="3"/>
  <c r="F327" i="3"/>
  <c r="I327" i="3"/>
  <c r="J327" i="3"/>
  <c r="F328" i="3"/>
  <c r="I328" i="3"/>
  <c r="J328" i="3"/>
  <c r="F329" i="3"/>
  <c r="I329" i="3"/>
  <c r="J329" i="3"/>
  <c r="F330" i="3"/>
  <c r="I330" i="3"/>
  <c r="J330" i="3"/>
  <c r="F331" i="3"/>
  <c r="I331" i="3"/>
  <c r="J331" i="3"/>
  <c r="F332" i="3"/>
  <c r="I332" i="3"/>
  <c r="J332" i="3"/>
  <c r="F333" i="3"/>
  <c r="I333" i="3"/>
  <c r="J333" i="3"/>
  <c r="F334" i="3"/>
  <c r="I334" i="3"/>
  <c r="F335" i="3"/>
  <c r="I335" i="3"/>
  <c r="J335" i="3"/>
  <c r="F336" i="3"/>
  <c r="I336" i="3"/>
  <c r="J336" i="3"/>
  <c r="F337" i="3"/>
  <c r="I337" i="3"/>
  <c r="J337" i="3"/>
  <c r="F338" i="3"/>
  <c r="I338" i="3"/>
  <c r="J338" i="3"/>
  <c r="F339" i="3"/>
  <c r="I339" i="3"/>
  <c r="J339" i="3"/>
  <c r="F340" i="3"/>
  <c r="I340" i="3"/>
  <c r="F341" i="3"/>
  <c r="I341" i="3"/>
  <c r="J341" i="3"/>
  <c r="F342" i="3"/>
  <c r="I342" i="3"/>
  <c r="J342" i="3"/>
  <c r="F27" i="3"/>
  <c r="I27" i="3"/>
  <c r="J277" i="3"/>
  <c r="J285" i="3"/>
  <c r="J269" i="3"/>
  <c r="J253" i="3"/>
  <c r="J298" i="3"/>
  <c r="J258" i="3"/>
  <c r="J265" i="3"/>
  <c r="J279" i="3"/>
  <c r="J263" i="3"/>
  <c r="J282" i="3"/>
  <c r="J334" i="3"/>
  <c r="J326" i="3"/>
  <c r="J318" i="3"/>
  <c r="J302" i="3"/>
  <c r="J294" i="3"/>
  <c r="J262" i="3"/>
  <c r="J254" i="3"/>
  <c r="J246" i="3"/>
  <c r="J304" i="3"/>
  <c r="J24" i="3"/>
  <c r="J22" i="3"/>
  <c r="J19" i="3"/>
  <c r="J288" i="3"/>
  <c r="J340" i="3"/>
  <c r="J308" i="3"/>
  <c r="J300" i="3"/>
  <c r="J268" i="3"/>
  <c r="J260" i="3"/>
  <c r="J244" i="3"/>
  <c r="J283" i="3"/>
  <c r="J243" i="3"/>
  <c r="J17" i="3"/>
  <c r="J280" i="3"/>
  <c r="J264" i="3"/>
  <c r="J299" i="3"/>
  <c r="J259" i="3"/>
  <c r="J293" i="3"/>
  <c r="J315" i="3"/>
  <c r="E83" i="1"/>
  <c r="F83" i="1"/>
  <c r="E82" i="1"/>
  <c r="E81" i="1"/>
  <c r="E80" i="1"/>
  <c r="E79" i="1"/>
  <c r="E78" i="1"/>
  <c r="F78" i="1"/>
  <c r="E77" i="1"/>
  <c r="E76" i="1"/>
  <c r="E75" i="1"/>
  <c r="E74" i="1"/>
  <c r="E73" i="1"/>
  <c r="E72" i="1"/>
  <c r="E71" i="1"/>
  <c r="E70" i="1"/>
  <c r="E69" i="1"/>
  <c r="E68" i="1"/>
  <c r="F68" i="1"/>
  <c r="E67" i="1"/>
  <c r="E66" i="1"/>
  <c r="E65" i="1"/>
  <c r="E64" i="1"/>
  <c r="E63" i="1"/>
  <c r="F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F53" i="1"/>
  <c r="F48" i="1"/>
  <c r="E47" i="1"/>
  <c r="E46" i="1"/>
  <c r="E45" i="1"/>
  <c r="E44" i="1"/>
  <c r="E43" i="1"/>
  <c r="F43" i="1"/>
  <c r="E42" i="1"/>
  <c r="E41" i="1"/>
  <c r="E40" i="1"/>
  <c r="E39" i="1"/>
  <c r="E38" i="1"/>
  <c r="F38" i="1"/>
  <c r="E37" i="1"/>
  <c r="E36" i="1"/>
  <c r="E35" i="1"/>
  <c r="E34" i="1"/>
  <c r="E33" i="1"/>
  <c r="F33" i="1"/>
  <c r="E32" i="1"/>
  <c r="E31" i="1"/>
  <c r="E30" i="1"/>
  <c r="E29" i="1"/>
  <c r="E28" i="1"/>
  <c r="F28" i="1"/>
  <c r="E27" i="1"/>
  <c r="E26" i="1"/>
  <c r="E25" i="1"/>
  <c r="E24" i="1"/>
  <c r="E23" i="1"/>
  <c r="F23" i="1"/>
  <c r="E22" i="1"/>
  <c r="E21" i="1"/>
  <c r="E20" i="1"/>
  <c r="E19" i="1"/>
  <c r="E18" i="1"/>
  <c r="E17" i="1"/>
  <c r="E16" i="1"/>
  <c r="E15" i="1"/>
  <c r="E14" i="1"/>
  <c r="E13" i="1"/>
  <c r="F18" i="1"/>
  <c r="F13" i="1"/>
  <c r="E12" i="1"/>
  <c r="E11" i="1"/>
  <c r="E10" i="1"/>
  <c r="E9" i="1"/>
  <c r="E8" i="1"/>
  <c r="E7" i="1"/>
  <c r="E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F58" i="1"/>
  <c r="J9" i="7"/>
  <c r="V16" i="7"/>
  <c r="V17" i="7"/>
  <c r="V14" i="7"/>
  <c r="J290" i="3"/>
  <c r="V20" i="7"/>
  <c r="Q15" i="7"/>
  <c r="F73" i="1"/>
  <c r="G29" i="4"/>
  <c r="J286" i="3"/>
  <c r="J272" i="3"/>
  <c r="H8" i="7"/>
  <c r="V19" i="7"/>
  <c r="G9" i="4"/>
  <c r="H9" i="4"/>
  <c r="V18" i="7"/>
  <c r="Q20" i="7"/>
  <c r="H7" i="7"/>
  <c r="J7" i="7"/>
  <c r="Q17" i="7"/>
  <c r="J8" i="7"/>
  <c r="L8" i="7"/>
  <c r="L9" i="7"/>
</calcChain>
</file>

<file path=xl/sharedStrings.xml><?xml version="1.0" encoding="utf-8"?>
<sst xmlns="http://schemas.openxmlformats.org/spreadsheetml/2006/main" count="447" uniqueCount="271">
  <si>
    <t>Decade</t>
  </si>
  <si>
    <t>Clark 2010</t>
  </si>
  <si>
    <t>Clark 2005</t>
  </si>
  <si>
    <t>Spliced</t>
  </si>
  <si>
    <t>Real Building Laborer Wage (1860s=100)</t>
  </si>
  <si>
    <t>Helper's Real Wage (1860s=100)</t>
  </si>
  <si>
    <t>Real Wages and Population from Clark (2010):</t>
  </si>
  <si>
    <t>England NNI - Clark 2015.xlsx</t>
  </si>
  <si>
    <t>http://faculty.econ.ucdavis.edu/faculty/gclark/data.html</t>
  </si>
  <si>
    <t>Accessed on 12/9/2016</t>
  </si>
  <si>
    <t>Note: Population for 1590 corrected on 12/10/2016 after private correspondence with Gregory Clark. Population for 1200 corrected on 11/15/2017 using Table 7 of Clark (2010).</t>
  </si>
  <si>
    <t>Real Wages from Clark (2005):</t>
  </si>
  <si>
    <t>Digitized by Shen Qiu, October 2014</t>
  </si>
  <si>
    <t>Source:  http://www.bankofengland.co.uk/research/Pages/datasets/default.aspx</t>
  </si>
  <si>
    <t>Found under heading: A millenium of Macroeconomic Data</t>
  </si>
  <si>
    <t>Date of access: 10/20/2017</t>
  </si>
  <si>
    <t>Pop England in millions</t>
  </si>
  <si>
    <t>FIGURE 1</t>
  </si>
  <si>
    <t>Recieved through private correspondence with Robert Barro in 2003</t>
  </si>
  <si>
    <t>DATE</t>
  </si>
  <si>
    <t>BUK1</t>
  </si>
  <si>
    <t>BUK1Y</t>
  </si>
  <si>
    <t>govt debt</t>
  </si>
  <si>
    <t>debt/gnp</t>
  </si>
  <si>
    <t>Barro (1987)</t>
  </si>
  <si>
    <t>England</t>
  </si>
  <si>
    <t>Britain</t>
  </si>
  <si>
    <t>Britain (Spliced)</t>
  </si>
  <si>
    <t>A.1 V</t>
  </si>
  <si>
    <t>A.1 W</t>
  </si>
  <si>
    <t>Nominal GDP</t>
  </si>
  <si>
    <t xml:space="preserve">Nominal GDP  </t>
  </si>
  <si>
    <t>Nominal Debt</t>
  </si>
  <si>
    <t>£MN</t>
  </si>
  <si>
    <t>A.1 BU</t>
  </si>
  <si>
    <t>Debt/GDP</t>
  </si>
  <si>
    <t>Barro</t>
  </si>
  <si>
    <t>B / F</t>
  </si>
  <si>
    <t>G / F</t>
  </si>
  <si>
    <t>Debt / GDP</t>
  </si>
  <si>
    <t>Date</t>
  </si>
  <si>
    <t>Clark, G. (2010): "The Macroeconomic Aggregates for England 1209-1869," Research in Economic History, 27, 51-140.</t>
  </si>
  <si>
    <t>Clark, G. (2005): "The Condition of the Working Class in England, 1209-2004," Journal of Political Economy, 113(6), 1307-1340</t>
  </si>
  <si>
    <t>Table A2</t>
  </si>
  <si>
    <t>Barro, R. (1987): "Government Spending, Interest Rates, Prices, and Budget Deficits in the United Kingdom, 1701-1918," Journal of Monetary Economics, 20, 221-247.</t>
  </si>
  <si>
    <t>Series used to construct Figure 8</t>
  </si>
  <si>
    <t>Thomas, R and Dimsdale, N (2017) "A Millennium of UK Data", Bank of England OBRA dataset</t>
  </si>
  <si>
    <t>Exactly which series is being used is indicated in the header for each series</t>
  </si>
  <si>
    <t>Thomas and Dimsdale (2017)</t>
  </si>
  <si>
    <t>Thomas/Dimsdale</t>
  </si>
  <si>
    <t>Broadberry et al. (2015)</t>
  </si>
  <si>
    <t>Broadberry, S., B.M.S. Campbell, A. Klein, M. Overton, and B. var Leeuwen (2015): British Economic Growth, Cambridge University Press, Cambridge, UK.</t>
  </si>
  <si>
    <t>Electronic Source:  http://www.bankofengland.co.uk/research/Pages/datasets/default.aspx</t>
  </si>
  <si>
    <t>Data in sheets A6 and A7</t>
  </si>
  <si>
    <t>Annual data has been converted to decadal averages</t>
  </si>
  <si>
    <t>Clark (2005)</t>
  </si>
  <si>
    <t>Craftsmen's day wage</t>
  </si>
  <si>
    <t>Pence</t>
  </si>
  <si>
    <t>B / C</t>
  </si>
  <si>
    <t>GDP deflated by Craftsmen's day wages</t>
  </si>
  <si>
    <t>£MN at 1600 wages</t>
  </si>
  <si>
    <t>Nominal GDP from Broadberry et al. (2015)</t>
  </si>
  <si>
    <t>Craftsmen's Day Wages from Clark 2005</t>
  </si>
  <si>
    <t>Clark (2010)</t>
  </si>
  <si>
    <t>Population</t>
  </si>
  <si>
    <t>date</t>
  </si>
  <si>
    <t>Atlantic Traders</t>
  </si>
  <si>
    <t>Other Western Europe</t>
  </si>
  <si>
    <t>Eastern Europe</t>
  </si>
  <si>
    <t>Urbanization Rates</t>
  </si>
  <si>
    <t>PROFIT CALCULATIONS</t>
  </si>
  <si>
    <t>FIGURES 5 AND 6</t>
  </si>
  <si>
    <t>Urbanization rates from Acemoglu, Johnson, and Robinson (2005)</t>
  </si>
  <si>
    <t>Acemoglu D., S. Johnson, and J. Robinson (2005): "The Rise of Europe: Atlantic Trade, Institutional Change, and Economic Growth," American Economic Review, 95, 546-579.</t>
  </si>
  <si>
    <t>Data from replication files on AER website</t>
  </si>
  <si>
    <t>Asia</t>
  </si>
  <si>
    <t>Spain, Portugal, and France</t>
  </si>
  <si>
    <t xml:space="preserve">Data of access: 1/15/2018 </t>
  </si>
  <si>
    <t>Processed by Daniel Reuter</t>
  </si>
  <si>
    <t xml:space="preserve">Uranization Rates </t>
  </si>
  <si>
    <t>FIGURE 2</t>
  </si>
  <si>
    <t>1300-1349</t>
  </si>
  <si>
    <t>1350-1399</t>
  </si>
  <si>
    <t>1400-1449</t>
  </si>
  <si>
    <t>1450-1499</t>
  </si>
  <si>
    <t>1500-1549</t>
  </si>
  <si>
    <t>1550-1599</t>
  </si>
  <si>
    <t>1600-1649</t>
  </si>
  <si>
    <t>1650-1699</t>
  </si>
  <si>
    <t>1700-1749</t>
  </si>
  <si>
    <t>1750-1799</t>
  </si>
  <si>
    <t>1800-1835</t>
  </si>
  <si>
    <t>Bible Price</t>
  </si>
  <si>
    <t>Clark-Levin</t>
  </si>
  <si>
    <t>Builder's Real Wages</t>
  </si>
  <si>
    <t>Price Index</t>
  </si>
  <si>
    <t>PRICE OF BOOKS</t>
  </si>
  <si>
    <t>Copy received from Gregory Clark on August 10th 2018</t>
  </si>
  <si>
    <t>Table 3</t>
  </si>
  <si>
    <t>Processed by Jón Steinsson</t>
  </si>
  <si>
    <t>Real Wages and Cost of Living from Clark (2010):</t>
  </si>
  <si>
    <t>Real Bible Price</t>
  </si>
  <si>
    <t>Bible Price / Builder Wages</t>
  </si>
  <si>
    <t>Note: Clark and Levin only have a single book price observation for the period 1400-1449.</t>
  </si>
  <si>
    <t>Total Population</t>
  </si>
  <si>
    <t>Ag L Prod</t>
  </si>
  <si>
    <t>Urban Population</t>
  </si>
  <si>
    <t>Rural Population</t>
  </si>
  <si>
    <t>Frac Rural Pop in Ag</t>
  </si>
  <si>
    <t>Rural Ag Population</t>
  </si>
  <si>
    <t>Total Pop per 100 Ag Pop</t>
  </si>
  <si>
    <t>Last Col with 1520 as 100</t>
  </si>
  <si>
    <t>Wrigley (1985)</t>
  </si>
  <si>
    <t>Allen (2000)</t>
  </si>
  <si>
    <t>Wrigley, E.A. (1985): "Urban Growth and Agricultural Change: England and the Continent in the Early Modern Period," Journal of Interdisciplinary History, 15(4), 683-728</t>
  </si>
  <si>
    <t>Population data from Wrigley</t>
  </si>
  <si>
    <t>Table 4</t>
  </si>
  <si>
    <t>Agricultural Labor Productivity from Allen (2000)</t>
  </si>
  <si>
    <t>Allen, R.C. (2000): "Economic Structure and Agricultural Productivy in Europe, 1300-1800," European Review of Economic History, 3, 1-25</t>
  </si>
  <si>
    <t>Data received by private correspondence with Robert Allen on 12/23/2018</t>
  </si>
  <si>
    <t>Exports</t>
  </si>
  <si>
    <t>Ag Cons</t>
  </si>
  <si>
    <t>Ag Output</t>
  </si>
  <si>
    <t>Ag Y / Ag C</t>
  </si>
  <si>
    <t>Ag L Prod 1500 = 100</t>
  </si>
  <si>
    <t>Real Wage</t>
  </si>
  <si>
    <t>CPI</t>
  </si>
  <si>
    <t>Nom P Food</t>
  </si>
  <si>
    <t>Ag L Prod (reconst)</t>
  </si>
  <si>
    <t>Real P NonFood</t>
  </si>
  <si>
    <t>Real P Food</t>
  </si>
  <si>
    <t>Nom P NonFood</t>
  </si>
  <si>
    <t>Ag L Prod Clark Wages</t>
  </si>
  <si>
    <t>Total Pop</t>
  </si>
  <si>
    <t>Ag Pop</t>
  </si>
  <si>
    <t>AGRICULTURAL LABOR PRODUCTIVITY IN ENGLAND</t>
  </si>
  <si>
    <t>AGRICULTURAL LABOR PRODUCTIVITY ACROSS EUROPE</t>
  </si>
  <si>
    <t>Germany</t>
  </si>
  <si>
    <t>Spain</t>
  </si>
  <si>
    <t>France</t>
  </si>
  <si>
    <t>Italy</t>
  </si>
  <si>
    <t>Poland</t>
  </si>
  <si>
    <t>Netherlands</t>
  </si>
  <si>
    <t>Belgium</t>
  </si>
  <si>
    <t>Austria-Hungary</t>
  </si>
  <si>
    <t>Allen, R.C. (2009): The British Industrial Revolution in Global Perspective, Cambridge University Press, Cambridge, UK.</t>
  </si>
  <si>
    <t>Data seem to line up with figure in Allen (2009) but be slightly different from Allen (2000) (for England)</t>
  </si>
  <si>
    <t>Data seem to line up with figure in Allen (2009) but be slightly different from Allen (2000)</t>
  </si>
  <si>
    <t>pre-1450</t>
  </si>
  <si>
    <t>1450-1524</t>
  </si>
  <si>
    <t>1525-1574</t>
  </si>
  <si>
    <t>1575-1674</t>
  </si>
  <si>
    <t>1675-1749</t>
  </si>
  <si>
    <t>1750-1849</t>
  </si>
  <si>
    <t>1850-</t>
  </si>
  <si>
    <t>Undated</t>
  </si>
  <si>
    <t>Total</t>
  </si>
  <si>
    <t>Enclosures in the South Midlands</t>
  </si>
  <si>
    <t>Allen, R.C. (1992): Enclosure and the Yeoman, Clarendon Press, Oxford, UK.</t>
  </si>
  <si>
    <t>Table 2-1</t>
  </si>
  <si>
    <t>ENCLOSURE IN THE SOUTH MIDLANDS</t>
  </si>
  <si>
    <t>Year</t>
  </si>
  <si>
    <t>Agriculture Price Index</t>
  </si>
  <si>
    <t>PX - Net Domestic Product</t>
  </si>
  <si>
    <t>PX-Cost of Living (manual workers)</t>
  </si>
  <si>
    <t>PX-Domestic Expenditures</t>
  </si>
  <si>
    <t>Ag Pop / Total Pop</t>
  </si>
  <si>
    <t>Wheat</t>
  </si>
  <si>
    <t>bus/ac</t>
  </si>
  <si>
    <t>acres</t>
  </si>
  <si>
    <t xml:space="preserve">Barely </t>
  </si>
  <si>
    <t>Barley</t>
  </si>
  <si>
    <t>Oats</t>
  </si>
  <si>
    <t>bus/acre</t>
  </si>
  <si>
    <t>Change</t>
  </si>
  <si>
    <t>Weighted Change:</t>
  </si>
  <si>
    <t>CLARK AGRICULTURAL PRICE INDEXES</t>
  </si>
  <si>
    <t>Received from Gregory Clark by private correspondens on 1/22/2019</t>
  </si>
  <si>
    <t>CROP YIELDS</t>
  </si>
  <si>
    <t>Copied from Tables 3.06 and 3.03</t>
  </si>
  <si>
    <t>summer</t>
  </si>
  <si>
    <t>Valencia</t>
  </si>
  <si>
    <t>averages</t>
  </si>
  <si>
    <t>Antwerp</t>
  </si>
  <si>
    <t>Amsterdam</t>
  </si>
  <si>
    <t>London</t>
  </si>
  <si>
    <t>Oxford</t>
  </si>
  <si>
    <t>Paris</t>
  </si>
  <si>
    <t>Strasbourg</t>
  </si>
  <si>
    <t>Florence</t>
  </si>
  <si>
    <t>Milan</t>
  </si>
  <si>
    <t>Naples</t>
  </si>
  <si>
    <t>(master)</t>
  </si>
  <si>
    <t>Madrid</t>
  </si>
  <si>
    <t>Augsburg</t>
  </si>
  <si>
    <t>Leipzig</t>
  </si>
  <si>
    <t>Vienna</t>
  </si>
  <si>
    <t>Gdansk</t>
  </si>
  <si>
    <t>Krakow</t>
  </si>
  <si>
    <t>Warsaw</t>
  </si>
  <si>
    <t>1250-99</t>
  </si>
  <si>
    <t>1300-49</t>
  </si>
  <si>
    <t>1350-99</t>
  </si>
  <si>
    <t>1400-49</t>
  </si>
  <si>
    <t>1450-99</t>
  </si>
  <si>
    <t>1500-49</t>
  </si>
  <si>
    <t>1550-99</t>
  </si>
  <si>
    <t>1600-49</t>
  </si>
  <si>
    <t>1650-99</t>
  </si>
  <si>
    <t>1700-49</t>
  </si>
  <si>
    <t>1750-99</t>
  </si>
  <si>
    <t>1800-49</t>
  </si>
  <si>
    <t>1850-99</t>
  </si>
  <si>
    <t>1900-14</t>
  </si>
  <si>
    <t>Nominal Wages in Grams of Silver</t>
  </si>
  <si>
    <t>Real Wages</t>
  </si>
  <si>
    <t>Real Wages in European Cities</t>
  </si>
  <si>
    <t>Received from Robert Allen by private correspondence on 2/13/2019</t>
  </si>
  <si>
    <t xml:space="preserve">Welfare ratios with respectability basket </t>
  </si>
  <si>
    <t>Robert C. Allen, "The Great Divergence in European Wages and Prices from the Middle Ages to the First World War," Explorations in Economic History, Vol. 38, October, 2001, pp 411-447.</t>
  </si>
  <si>
    <r>
      <t xml:space="preserve">Husbandman in </t>
    </r>
    <r>
      <rPr>
        <sz val="12"/>
        <color indexed="8"/>
        <rFont val="Calibri"/>
        <family val="2"/>
      </rPr>
      <t>London/Middlesex</t>
    </r>
  </si>
  <si>
    <t>xi, noomit:reg literacy_rate i.time ib5.job ib5.district ,nocons</t>
  </si>
  <si>
    <t>Estimated Literacy Rate</t>
  </si>
  <si>
    <t>LITERACY</t>
  </si>
  <si>
    <t>Bible Prices from Clark and Levin (2011)</t>
  </si>
  <si>
    <t xml:space="preserve">Clark, G. and Patricia A. Levin (2011): "How Different Was the Industrial Revolution? The Revolution in Printing, 1350-1835," unpublished manuscript. </t>
  </si>
  <si>
    <t>Series constructed using a fixed effects regression as described in text from the following sources:</t>
  </si>
  <si>
    <t xml:space="preserve">Houston, </t>
  </si>
  <si>
    <t>Price of Energy</t>
  </si>
  <si>
    <t>Allen, R. C. (2009): The British Industrial Revolution in Global Perspective, Cambridge University Press, Cambridge, UK.</t>
  </si>
  <si>
    <t>From Table 4.2.</t>
  </si>
  <si>
    <t>Newcastle</t>
  </si>
  <si>
    <t>Beijing</t>
  </si>
  <si>
    <t>Wood</t>
  </si>
  <si>
    <t>Coal</t>
  </si>
  <si>
    <t>Real Price of Wood and Coal</t>
  </si>
  <si>
    <t>Figure 4.3</t>
  </si>
  <si>
    <t>Processed by Jon Steinsson</t>
  </si>
  <si>
    <t>annual</t>
  </si>
  <si>
    <t>decadal</t>
  </si>
  <si>
    <t>year</t>
  </si>
  <si>
    <t>Newcomen</t>
  </si>
  <si>
    <t>Watt</t>
  </si>
  <si>
    <t>Cornish Average</t>
  </si>
  <si>
    <t>Cornish Best</t>
  </si>
  <si>
    <t>Coal Consumption of Steam Engines</t>
  </si>
  <si>
    <t>Figure 7.1</t>
  </si>
  <si>
    <t>Data received from Robert Allen by private correspondence on 3/22/2020</t>
  </si>
  <si>
    <t>Price of cotton relative to bread</t>
  </si>
  <si>
    <t>Days Worked Per Year</t>
  </si>
  <si>
    <t>Humphries and Weisdorf (2019)</t>
  </si>
  <si>
    <t>Humphries, J., and J. Weisdorf (2019): "Unreal wages? Real Income and Economic Growth in England, 1260-1850," Economics Journal, forthcoming</t>
  </si>
  <si>
    <t>Processed by Paul Bouscasse and Jon Steinsson, summer of 2019.</t>
  </si>
  <si>
    <t>Days Worked per Year from Bouscasse, Nakamura, and Steinsson (2020)</t>
  </si>
  <si>
    <t xml:space="preserve">This series is contructed by dividing nominal income data from Table A.2 of Humphries and Weisdorf (2019) by day wage data from Clark (2010). </t>
  </si>
  <si>
    <t xml:space="preserve">Bouscasse, P., E. Nakamura, J. Steinsson (2020): "When Did Growth Begin? </t>
  </si>
  <si>
    <t>Britain and Netherlands</t>
  </si>
  <si>
    <t xml:space="preserve">Nominal Value of Government Debt and Nominal GDP from Thomas and Dimsdale (2017): </t>
  </si>
  <si>
    <t>Nominal GDP data are largely based on the work of Broadberry, S., B.M.S. Campbell, A. Klein, M. Overton, and B. var Leeuwen (2015): British Economic Growth, Cambridge University Press, Cambridge, UK.</t>
  </si>
  <si>
    <t>Series not used in the figure:</t>
  </si>
  <si>
    <t>Average land return</t>
  </si>
  <si>
    <t>Rent charges</t>
  </si>
  <si>
    <t>FIGURE 4</t>
  </si>
  <si>
    <t>Clark, G. (2002): "Land Rental Values and the Argarian Economy: England and Wales, 1500-1914," European Review of Economic History, 6, 281-308.</t>
  </si>
  <si>
    <t>Data received by private correspondence with Gregory Clark on June 9, 2020.</t>
  </si>
  <si>
    <t>FIGURE 3</t>
  </si>
  <si>
    <t>English (U.K.) sovereign nominal long-maturity yields</t>
  </si>
  <si>
    <t>English (U.K.) sovereign real long-maturity yields (seven-year progressively-lagged inflation adjustment)</t>
  </si>
  <si>
    <t>English (U.K.) y-o-y inflation (non-lagged)</t>
  </si>
  <si>
    <t>Data receoved bu private correspondence with Paul Schmelzing on December 15th 2022</t>
  </si>
  <si>
    <t>Schmelzing, P. (2020): "Eight Centuries of Global Real Rates, R-G, and the 'suprasecular' decline, 1311-2018", Bank of England SWP 845 [September 2022 version].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</si>
</sst>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0.0"/>
    <numFmt numFmtId="167" formatCode="0.0%"/>
    <numFmt numFmtId="168" formatCode="#,##0,;\-#,##0,;\-"/>
    <numFmt numFmtId="169" formatCode="#,##0,;\-#,##0,"/>
    <numFmt numFmtId="170" formatCode="#,##0.0,,;\-#,##0.0,,;\-"/>
    <numFmt numFmtId="171" formatCode="#,##0.0,,;\-#,##0.0,,"/>
    <numFmt numFmtId="172" formatCode="mmmm\ d\,\ yyyy"/>
    <numFmt numFmtId="173" formatCode="_(* #,##0_);_(* \(#,##0\);_(* &quot;-&quot;??_);_(@_)"/>
    <numFmt numFmtId="174" formatCode="[$$-409]\ #,##0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9C000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rgb="FFFA7D00"/>
      <name val="Arial"/>
      <family val="2"/>
    </font>
    <font>
      <b/>
      <sz val="11"/>
      <color indexed="9"/>
      <name val="Arial"/>
      <family val="2"/>
    </font>
    <font>
      <sz val="9"/>
      <name val="Geneva"/>
    </font>
    <font>
      <sz val="12"/>
      <name val="Arial"/>
      <family val="2"/>
    </font>
    <font>
      <i/>
      <sz val="11"/>
      <color rgb="FF7F7F7F"/>
      <name val="Arial"/>
      <family val="2"/>
    </font>
    <font>
      <b/>
      <sz val="10"/>
      <name val="Arial"/>
      <family val="2"/>
    </font>
    <font>
      <sz val="11"/>
      <color rgb="FF006100"/>
      <name val="Arial"/>
      <family val="2"/>
    </font>
    <font>
      <b/>
      <sz val="14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8"/>
      <color indexed="12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System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5"/>
      <color theme="1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b/>
      <sz val="11"/>
      <color rgb="FF3F3F3F"/>
      <name val="Arial"/>
      <family val="2"/>
    </font>
    <font>
      <b/>
      <sz val="8"/>
      <name val="Arial"/>
      <family val="2"/>
    </font>
    <font>
      <b/>
      <sz val="18"/>
      <color theme="3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u/>
      <sz val="10.45"/>
      <color indexed="12"/>
      <name val="Arial"/>
      <family val="2"/>
    </font>
    <font>
      <b/>
      <sz val="18"/>
      <color theme="3"/>
      <name val="Calibri Light"/>
      <family val="2"/>
      <scheme val="major"/>
    </font>
    <font>
      <i/>
      <sz val="7"/>
      <name val="Arial"/>
      <family val="2"/>
    </font>
    <font>
      <b/>
      <sz val="8"/>
      <color indexed="12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Arial"/>
    </font>
    <font>
      <sz val="12"/>
      <color indexed="8"/>
      <name val="Calibri"/>
      <family val="2"/>
    </font>
    <font>
      <b/>
      <sz val="18"/>
      <name val="Arial"/>
    </font>
    <font>
      <b/>
      <sz val="12"/>
      <name val="Arial"/>
    </font>
  </fonts>
  <fills count="7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</patternFill>
    </fill>
    <fill>
      <patternFill patternType="solid">
        <fgColor indexed="2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/>
      <top style="double">
        <color indexed="9"/>
      </top>
      <bottom/>
      <diagonal/>
    </border>
  </borders>
  <cellStyleXfs count="230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165" fontId="2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5" fillId="0" borderId="0" applyFill="0" applyBorder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34" borderId="0" applyNumberFormat="0" applyBorder="0" applyAlignment="0" applyProtection="0"/>
    <xf numFmtId="0" fontId="28" fillId="36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35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22" fillId="0" borderId="0" applyNumberFormat="0" applyFill="0" applyBorder="0" applyAlignment="0" applyProtection="0"/>
    <xf numFmtId="0" fontId="29" fillId="58" borderId="0" applyNumberFormat="0" applyBorder="0" applyAlignment="0" applyProtection="0"/>
    <xf numFmtId="0" fontId="30" fillId="0" borderId="0"/>
    <xf numFmtId="0" fontId="31" fillId="0" borderId="0">
      <alignment horizontal="right"/>
    </xf>
    <xf numFmtId="0" fontId="32" fillId="0" borderId="0"/>
    <xf numFmtId="0" fontId="23" fillId="0" borderId="0"/>
    <xf numFmtId="0" fontId="33" fillId="0" borderId="0"/>
    <xf numFmtId="0" fontId="34" fillId="0" borderId="11" applyNumberFormat="0" applyAlignment="0"/>
    <xf numFmtId="0" fontId="35" fillId="0" borderId="0" applyAlignment="0">
      <alignment horizontal="left"/>
    </xf>
    <xf numFmtId="0" fontId="35" fillId="0" borderId="0">
      <alignment horizontal="right"/>
    </xf>
    <xf numFmtId="167" fontId="35" fillId="0" borderId="0">
      <alignment horizontal="right"/>
    </xf>
    <xf numFmtId="166" fontId="36" fillId="0" borderId="0">
      <alignment horizontal="right"/>
    </xf>
    <xf numFmtId="0" fontId="37" fillId="0" borderId="0"/>
    <xf numFmtId="0" fontId="38" fillId="59" borderId="4" applyNumberFormat="0" applyAlignment="0" applyProtection="0"/>
    <xf numFmtId="0" fontId="22" fillId="60" borderId="0">
      <protection locked="0"/>
    </xf>
    <xf numFmtId="0" fontId="39" fillId="61" borderId="7" applyNumberFormat="0" applyAlignment="0" applyProtection="0"/>
    <xf numFmtId="0" fontId="22" fillId="33" borderId="10">
      <alignment horizontal="center" vertical="center"/>
      <protection locked="0"/>
    </xf>
    <xf numFmtId="43" fontId="40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2" fillId="0" borderId="0"/>
    <xf numFmtId="3" fontId="24" fillId="62" borderId="0">
      <alignment horizontal="right"/>
    </xf>
    <xf numFmtId="0" fontId="42" fillId="0" borderId="0" applyNumberFormat="0" applyFill="0" applyBorder="0" applyAlignment="0" applyProtection="0"/>
    <xf numFmtId="0" fontId="22" fillId="63" borderId="0">
      <protection locked="0"/>
    </xf>
    <xf numFmtId="0" fontId="43" fillId="33" borderId="0">
      <alignment vertical="center"/>
      <protection locked="0"/>
    </xf>
    <xf numFmtId="0" fontId="43" fillId="0" borderId="0">
      <protection locked="0"/>
    </xf>
    <xf numFmtId="0" fontId="44" fillId="64" borderId="0" applyNumberFormat="0" applyBorder="0" applyAlignment="0" applyProtection="0"/>
    <xf numFmtId="0" fontId="45" fillId="0" borderId="0">
      <protection locked="0"/>
    </xf>
    <xf numFmtId="0" fontId="46" fillId="0" borderId="1" applyNumberFormat="0" applyFill="0" applyAlignment="0" applyProtection="0"/>
    <xf numFmtId="0" fontId="47" fillId="0" borderId="1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22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65" borderId="4" applyNumberFormat="0" applyAlignment="0" applyProtection="0"/>
    <xf numFmtId="0" fontId="56" fillId="0" borderId="6" applyNumberFormat="0" applyFill="0" applyAlignment="0" applyProtection="0"/>
    <xf numFmtId="0" fontId="57" fillId="66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3" fillId="0" borderId="0"/>
    <xf numFmtId="0" fontId="3" fillId="0" borderId="0"/>
    <xf numFmtId="0" fontId="3" fillId="0" borderId="0"/>
    <xf numFmtId="0" fontId="5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60" fillId="0" borderId="0"/>
    <xf numFmtId="0" fontId="41" fillId="0" borderId="0"/>
    <xf numFmtId="0" fontId="22" fillId="67" borderId="8" applyNumberFormat="0" applyFont="0" applyAlignment="0" applyProtection="0"/>
    <xf numFmtId="0" fontId="61" fillId="59" borderId="5" applyNumberFormat="0" applyAlignment="0" applyProtection="0"/>
    <xf numFmtId="167" fontId="40" fillId="0" borderId="0" applyFont="0" applyFill="0" applyBorder="0" applyAlignment="0" applyProtection="0"/>
    <xf numFmtId="0" fontId="22" fillId="0" borderId="0"/>
    <xf numFmtId="0" fontId="22" fillId="33" borderId="13">
      <alignment vertical="center"/>
      <protection locked="0"/>
    </xf>
    <xf numFmtId="0" fontId="22" fillId="0" borderId="0"/>
    <xf numFmtId="0" fontId="62" fillId="0" borderId="0">
      <alignment horizontal="left"/>
    </xf>
    <xf numFmtId="0" fontId="25" fillId="0" borderId="0">
      <alignment horizontal="left"/>
    </xf>
    <xf numFmtId="0" fontId="25" fillId="0" borderId="0">
      <alignment horizontal="center" vertical="center" wrapText="1"/>
    </xf>
    <xf numFmtId="0" fontId="25" fillId="0" borderId="0">
      <alignment horizontal="left" vertical="center" wrapText="1"/>
    </xf>
    <xf numFmtId="0" fontId="25" fillId="0" borderId="0">
      <alignment horizontal="left" vertical="center" wrapText="1"/>
    </xf>
    <xf numFmtId="0" fontId="25" fillId="0" borderId="0">
      <alignment horizontal="right"/>
    </xf>
    <xf numFmtId="0" fontId="22" fillId="0" borderId="0"/>
    <xf numFmtId="0" fontId="22" fillId="60" borderId="0">
      <protection locked="0"/>
    </xf>
    <xf numFmtId="0" fontId="63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25" fillId="0" borderId="0" applyFill="0" applyBorder="0"/>
    <xf numFmtId="167" fontId="40" fillId="0" borderId="0" applyFont="0" applyFill="0" applyBorder="0" applyAlignment="0" applyProtection="0"/>
    <xf numFmtId="0" fontId="25" fillId="0" borderId="0" applyFill="0" applyBorder="0"/>
    <xf numFmtId="167" fontId="40" fillId="0" borderId="0" applyFont="0" applyFill="0" applyBorder="0" applyAlignment="0" applyProtection="0"/>
    <xf numFmtId="0" fontId="25" fillId="0" borderId="0" applyFill="0" applyBorder="0"/>
    <xf numFmtId="167" fontId="40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165" fontId="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3" fillId="0" borderId="0"/>
    <xf numFmtId="0" fontId="59" fillId="0" borderId="0"/>
    <xf numFmtId="0" fontId="22" fillId="0" borderId="0"/>
    <xf numFmtId="172" fontId="22" fillId="0" borderId="0"/>
    <xf numFmtId="172" fontId="22" fillId="0" borderId="0"/>
    <xf numFmtId="0" fontId="22" fillId="0" borderId="0"/>
    <xf numFmtId="0" fontId="68" fillId="0" borderId="0">
      <alignment wrapText="1"/>
    </xf>
    <xf numFmtId="0" fontId="62" fillId="68" borderId="0">
      <alignment horizontal="right" vertical="top" wrapText="1"/>
    </xf>
    <xf numFmtId="0" fontId="69" fillId="0" borderId="0"/>
    <xf numFmtId="170" fontId="25" fillId="0" borderId="0">
      <alignment wrapText="1"/>
      <protection locked="0"/>
    </xf>
    <xf numFmtId="170" fontId="25" fillId="0" borderId="0">
      <alignment wrapText="1"/>
      <protection locked="0"/>
    </xf>
    <xf numFmtId="170" fontId="25" fillId="0" borderId="0">
      <alignment wrapText="1"/>
      <protection locked="0"/>
    </xf>
    <xf numFmtId="168" fontId="25" fillId="0" borderId="0">
      <alignment wrapText="1"/>
      <protection locked="0"/>
    </xf>
    <xf numFmtId="168" fontId="62" fillId="69" borderId="0">
      <alignment wrapText="1"/>
      <protection locked="0"/>
    </xf>
    <xf numFmtId="171" fontId="62" fillId="68" borderId="14">
      <alignment wrapText="1"/>
    </xf>
    <xf numFmtId="169" fontId="62" fillId="68" borderId="14">
      <alignment wrapText="1"/>
    </xf>
    <xf numFmtId="0" fontId="69" fillId="0" borderId="15">
      <alignment horizontal="right"/>
    </xf>
    <xf numFmtId="0" fontId="69" fillId="0" borderId="15">
      <alignment horizontal="right"/>
    </xf>
    <xf numFmtId="0" fontId="69" fillId="0" borderId="15">
      <alignment horizontal="right"/>
    </xf>
    <xf numFmtId="43" fontId="3" fillId="0" borderId="0" applyFont="0" applyFill="0" applyBorder="0" applyAlignment="0" applyProtection="0"/>
    <xf numFmtId="0" fontId="71" fillId="0" borderId="0"/>
    <xf numFmtId="3" fontId="22" fillId="0" borderId="0"/>
    <xf numFmtId="174" fontId="22" fillId="0" borderId="0"/>
    <xf numFmtId="14" fontId="22" fillId="0" borderId="0"/>
    <xf numFmtId="2" fontId="22" fillId="0" borderId="0"/>
    <xf numFmtId="0" fontId="73" fillId="0" borderId="0"/>
    <xf numFmtId="0" fontId="74" fillId="0" borderId="0"/>
    <xf numFmtId="0" fontId="22" fillId="0" borderId="16"/>
  </cellStyleXfs>
  <cellXfs count="4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Alignment="1">
      <alignment horizontal="center"/>
    </xf>
    <xf numFmtId="2" fontId="2" fillId="0" borderId="0" xfId="0" applyNumberFormat="1" applyFont="1"/>
    <xf numFmtId="16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70" fillId="0" borderId="0" xfId="0" applyFon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horizontal="center" wrapText="1"/>
    </xf>
    <xf numFmtId="173" fontId="0" fillId="0" borderId="0" xfId="221" applyNumberFormat="1" applyFont="1"/>
    <xf numFmtId="173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wrapText="1"/>
    </xf>
    <xf numFmtId="0" fontId="1" fillId="70" borderId="0" xfId="0" applyFont="1" applyFill="1"/>
    <xf numFmtId="2" fontId="43" fillId="0" borderId="0" xfId="0" applyNumberFormat="1" applyFont="1"/>
    <xf numFmtId="0" fontId="0" fillId="0" borderId="0" xfId="0" applyAlignment="1">
      <alignment horizontal="center"/>
    </xf>
    <xf numFmtId="0" fontId="71" fillId="0" borderId="0" xfId="222"/>
    <xf numFmtId="0" fontId="71" fillId="0" borderId="0" xfId="222" applyFill="1"/>
    <xf numFmtId="0" fontId="71" fillId="0" borderId="0" xfId="222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/>
  </cellXfs>
  <cellStyles count="230">
    <cellStyle name="%" xfId="204" xr:uid="{00000000-0005-0000-0000-000000000000}"/>
    <cellStyle name="20% - Accent1" xfId="18" builtinId="30" customBuiltin="1"/>
    <cellStyle name="20% - Accent1 2" xfId="49" xr:uid="{00000000-0005-0000-0000-000002000000}"/>
    <cellStyle name="20% - Accent2" xfId="22" builtinId="34" customBuiltin="1"/>
    <cellStyle name="20% - Accent2 2" xfId="50" xr:uid="{00000000-0005-0000-0000-000004000000}"/>
    <cellStyle name="20% - Accent3" xfId="26" builtinId="38" customBuiltin="1"/>
    <cellStyle name="20% - Accent3 2" xfId="51" xr:uid="{00000000-0005-0000-0000-000006000000}"/>
    <cellStyle name="20% - Accent4" xfId="30" builtinId="42" customBuiltin="1"/>
    <cellStyle name="20% - Accent4 2" xfId="52" xr:uid="{00000000-0005-0000-0000-000008000000}"/>
    <cellStyle name="20% - Accent5" xfId="34" builtinId="46" customBuiltin="1"/>
    <cellStyle name="20% - Accent5 2" xfId="53" xr:uid="{00000000-0005-0000-0000-00000A000000}"/>
    <cellStyle name="20% - Accent6" xfId="38" builtinId="50" customBuiltin="1"/>
    <cellStyle name="20% - Accent6 2" xfId="54" xr:uid="{00000000-0005-0000-0000-00000C000000}"/>
    <cellStyle name="40% - Accent1" xfId="19" builtinId="31" customBuiltin="1"/>
    <cellStyle name="40% - Accent1 2" xfId="55" xr:uid="{00000000-0005-0000-0000-00000E000000}"/>
    <cellStyle name="40% - Accent2" xfId="23" builtinId="35" customBuiltin="1"/>
    <cellStyle name="40% - Accent2 2" xfId="56" xr:uid="{00000000-0005-0000-0000-000010000000}"/>
    <cellStyle name="40% - Accent3" xfId="27" builtinId="39" customBuiltin="1"/>
    <cellStyle name="40% - Accent3 2" xfId="57" xr:uid="{00000000-0005-0000-0000-000012000000}"/>
    <cellStyle name="40% - Accent4" xfId="31" builtinId="43" customBuiltin="1"/>
    <cellStyle name="40% - Accent4 2" xfId="58" xr:uid="{00000000-0005-0000-0000-000014000000}"/>
    <cellStyle name="40% - Accent5" xfId="35" builtinId="47" customBuiltin="1"/>
    <cellStyle name="40% - Accent5 2" xfId="59" xr:uid="{00000000-0005-0000-0000-000016000000}"/>
    <cellStyle name="40% - Accent6" xfId="39" builtinId="51" customBuiltin="1"/>
    <cellStyle name="40% - Accent6 2" xfId="60" xr:uid="{00000000-0005-0000-0000-000018000000}"/>
    <cellStyle name="60% - Accent1" xfId="20" builtinId="32" customBuiltin="1"/>
    <cellStyle name="60% - Accent1 2" xfId="61" xr:uid="{00000000-0005-0000-0000-00001A000000}"/>
    <cellStyle name="60% - Accent2" xfId="24" builtinId="36" customBuiltin="1"/>
    <cellStyle name="60% - Accent2 2" xfId="62" xr:uid="{00000000-0005-0000-0000-00001C000000}"/>
    <cellStyle name="60% - Accent3" xfId="28" builtinId="40" customBuiltin="1"/>
    <cellStyle name="60% - Accent3 2" xfId="63" xr:uid="{00000000-0005-0000-0000-00001E000000}"/>
    <cellStyle name="60% - Accent4" xfId="32" builtinId="44" customBuiltin="1"/>
    <cellStyle name="60% - Accent4 2" xfId="64" xr:uid="{00000000-0005-0000-0000-000020000000}"/>
    <cellStyle name="60% - Accent5" xfId="36" builtinId="48" customBuiltin="1"/>
    <cellStyle name="60% - Accent5 2" xfId="65" xr:uid="{00000000-0005-0000-0000-000022000000}"/>
    <cellStyle name="60% - Accent6" xfId="40" builtinId="52" customBuiltin="1"/>
    <cellStyle name="60% - Accent6 2" xfId="66" xr:uid="{00000000-0005-0000-0000-000024000000}"/>
    <cellStyle name="Accent1" xfId="17" builtinId="29" customBuiltin="1"/>
    <cellStyle name="Accent1 2" xfId="67" xr:uid="{00000000-0005-0000-0000-000026000000}"/>
    <cellStyle name="Accent2" xfId="21" builtinId="33" customBuiltin="1"/>
    <cellStyle name="Accent2 2" xfId="68" xr:uid="{00000000-0005-0000-0000-000028000000}"/>
    <cellStyle name="Accent3" xfId="25" builtinId="37" customBuiltin="1"/>
    <cellStyle name="Accent3 2" xfId="69" xr:uid="{00000000-0005-0000-0000-00002A000000}"/>
    <cellStyle name="Accent4" xfId="29" builtinId="41" customBuiltin="1"/>
    <cellStyle name="Accent4 2" xfId="70" xr:uid="{00000000-0005-0000-0000-00002C000000}"/>
    <cellStyle name="Accent5" xfId="33" builtinId="45" customBuiltin="1"/>
    <cellStyle name="Accent5 2" xfId="71" xr:uid="{00000000-0005-0000-0000-00002E000000}"/>
    <cellStyle name="Accent6" xfId="37" builtinId="49" customBuiltin="1"/>
    <cellStyle name="Accent6 2" xfId="72" xr:uid="{00000000-0005-0000-0000-000030000000}"/>
    <cellStyle name="ANCLAS,REZONES Y SUS PARTES,DE FUNDICION,DE HIERRO O DE ACERO" xfId="73" xr:uid="{00000000-0005-0000-0000-000031000000}"/>
    <cellStyle name="Bad" xfId="6" builtinId="27" customBuiltin="1"/>
    <cellStyle name="Bad 2" xfId="74" xr:uid="{00000000-0005-0000-0000-000033000000}"/>
    <cellStyle name="C01_Main head" xfId="75" xr:uid="{00000000-0005-0000-0000-000034000000}"/>
    <cellStyle name="C02_Column heads" xfId="76" xr:uid="{00000000-0005-0000-0000-000035000000}"/>
    <cellStyle name="C03_Sub head bold" xfId="77" xr:uid="{00000000-0005-0000-0000-000036000000}"/>
    <cellStyle name="C03a_Sub head" xfId="78" xr:uid="{00000000-0005-0000-0000-000037000000}"/>
    <cellStyle name="C04_Total text white bold" xfId="79" xr:uid="{00000000-0005-0000-0000-000038000000}"/>
    <cellStyle name="C04a_Total text black with rule" xfId="80" xr:uid="{00000000-0005-0000-0000-000039000000}"/>
    <cellStyle name="C05_Main text" xfId="81" xr:uid="{00000000-0005-0000-0000-00003A000000}"/>
    <cellStyle name="C06_Figs" xfId="82" xr:uid="{00000000-0005-0000-0000-00003B000000}"/>
    <cellStyle name="C07_Figs 1 dec percent" xfId="83" xr:uid="{00000000-0005-0000-0000-00003C000000}"/>
    <cellStyle name="C08_Figs 1 decimal" xfId="84" xr:uid="{00000000-0005-0000-0000-00003D000000}"/>
    <cellStyle name="C09_Notes" xfId="85" xr:uid="{00000000-0005-0000-0000-00003E000000}"/>
    <cellStyle name="Calculation" xfId="10" builtinId="22" customBuiltin="1"/>
    <cellStyle name="Calculation 2" xfId="86" xr:uid="{00000000-0005-0000-0000-000040000000}"/>
    <cellStyle name="cells" xfId="87" xr:uid="{00000000-0005-0000-0000-000041000000}"/>
    <cellStyle name="Check Cell" xfId="12" builtinId="23" customBuiltin="1"/>
    <cellStyle name="Check Cell 2" xfId="88" xr:uid="{00000000-0005-0000-0000-000043000000}"/>
    <cellStyle name="column field" xfId="89" xr:uid="{00000000-0005-0000-0000-000044000000}"/>
    <cellStyle name="Comma" xfId="221" builtinId="3"/>
    <cellStyle name="Comma 2" xfId="90" xr:uid="{00000000-0005-0000-0000-000046000000}"/>
    <cellStyle name="Comma 2 10" xfId="91" xr:uid="{00000000-0005-0000-0000-000047000000}"/>
    <cellStyle name="Comma 2 11" xfId="92" xr:uid="{00000000-0005-0000-0000-000048000000}"/>
    <cellStyle name="Comma 2 12" xfId="93" xr:uid="{00000000-0005-0000-0000-000049000000}"/>
    <cellStyle name="Comma 2 13" xfId="200" xr:uid="{00000000-0005-0000-0000-00004A000000}"/>
    <cellStyle name="Comma 2 2" xfId="94" xr:uid="{00000000-0005-0000-0000-00004B000000}"/>
    <cellStyle name="Comma 2 3" xfId="95" xr:uid="{00000000-0005-0000-0000-00004C000000}"/>
    <cellStyle name="Comma 2 4" xfId="96" xr:uid="{00000000-0005-0000-0000-00004D000000}"/>
    <cellStyle name="Comma 2 5" xfId="97" xr:uid="{00000000-0005-0000-0000-00004E000000}"/>
    <cellStyle name="Comma 2 6" xfId="98" xr:uid="{00000000-0005-0000-0000-00004F000000}"/>
    <cellStyle name="Comma 2 7" xfId="99" xr:uid="{00000000-0005-0000-0000-000050000000}"/>
    <cellStyle name="Comma 2 8" xfId="100" xr:uid="{00000000-0005-0000-0000-000051000000}"/>
    <cellStyle name="Comma 2 9" xfId="101" xr:uid="{00000000-0005-0000-0000-000052000000}"/>
    <cellStyle name="Comma 3" xfId="102" xr:uid="{00000000-0005-0000-0000-000053000000}"/>
    <cellStyle name="Comma 3 2" xfId="103" xr:uid="{00000000-0005-0000-0000-000054000000}"/>
    <cellStyle name="Comma 4" xfId="104" xr:uid="{00000000-0005-0000-0000-000055000000}"/>
    <cellStyle name="Comma 5" xfId="105" xr:uid="{00000000-0005-0000-0000-000056000000}"/>
    <cellStyle name="Comma 6" xfId="197" xr:uid="{00000000-0005-0000-0000-000057000000}"/>
    <cellStyle name="Comma 7" xfId="41" xr:uid="{00000000-0005-0000-0000-000058000000}"/>
    <cellStyle name="Comma0" xfId="223" xr:uid="{00000000-0005-0000-0000-0000E4000000}"/>
    <cellStyle name="Currency0" xfId="224" xr:uid="{00000000-0005-0000-0000-0000E5000000}"/>
    <cellStyle name="Data_Total" xfId="106" xr:uid="{00000000-0005-0000-0000-000059000000}"/>
    <cellStyle name="Date" xfId="225" xr:uid="{00000000-0005-0000-0000-0000E6000000}"/>
    <cellStyle name="Default Column Data" xfId="107" xr:uid="{00000000-0005-0000-0000-00005A000000}"/>
    <cellStyle name="Explanatory Text" xfId="15" builtinId="53" customBuiltin="1"/>
    <cellStyle name="Explanatory Text 2" xfId="108" xr:uid="{00000000-0005-0000-0000-00005C000000}"/>
    <cellStyle name="field" xfId="109" xr:uid="{00000000-0005-0000-0000-00005D000000}"/>
    <cellStyle name="field names" xfId="110" xr:uid="{00000000-0005-0000-0000-00005E000000}"/>
    <cellStyle name="Fixed" xfId="226" xr:uid="{00000000-0005-0000-0000-0000E7000000}"/>
    <cellStyle name="footer" xfId="111" xr:uid="{00000000-0005-0000-0000-00005F000000}"/>
    <cellStyle name="Good" xfId="5" builtinId="26" customBuiltin="1"/>
    <cellStyle name="Good 2" xfId="112" xr:uid="{00000000-0005-0000-0000-000061000000}"/>
    <cellStyle name="heading" xfId="113" xr:uid="{00000000-0005-0000-0000-000062000000}"/>
    <cellStyle name="Heading 1" xfId="1" builtinId="16" customBuiltin="1"/>
    <cellStyle name="Heading 1 2" xfId="114" xr:uid="{00000000-0005-0000-0000-000064000000}"/>
    <cellStyle name="Heading 1 3" xfId="227" xr:uid="{00000000-0005-0000-0000-0000E8000000}"/>
    <cellStyle name="Heading 2" xfId="2" builtinId="17" customBuiltin="1"/>
    <cellStyle name="Heading 2 2" xfId="115" xr:uid="{00000000-0005-0000-0000-000066000000}"/>
    <cellStyle name="Heading 2 3" xfId="228" xr:uid="{00000000-0005-0000-0000-0000E9000000}"/>
    <cellStyle name="Heading 3" xfId="3" builtinId="18" customBuiltin="1"/>
    <cellStyle name="Heading 3 2" xfId="116" xr:uid="{00000000-0005-0000-0000-000068000000}"/>
    <cellStyle name="Heading 4" xfId="4" builtinId="19" customBuiltin="1"/>
    <cellStyle name="Heading 4 2" xfId="117" xr:uid="{00000000-0005-0000-0000-00006A000000}"/>
    <cellStyle name="Headings" xfId="118" xr:uid="{00000000-0005-0000-0000-00006B000000}"/>
    <cellStyle name="Hyperlink 2" xfId="119" xr:uid="{00000000-0005-0000-0000-00006C000000}"/>
    <cellStyle name="Hyperlink 2 2" xfId="120" xr:uid="{00000000-0005-0000-0000-00006D000000}"/>
    <cellStyle name="Hyperlink 2 3" xfId="121" xr:uid="{00000000-0005-0000-0000-00006E000000}"/>
    <cellStyle name="Hyperlink 2 4" xfId="122" xr:uid="{00000000-0005-0000-0000-00006F000000}"/>
    <cellStyle name="Hyperlink 2 5" xfId="189" xr:uid="{00000000-0005-0000-0000-000070000000}"/>
    <cellStyle name="Hyperlink 3" xfId="42" xr:uid="{00000000-0005-0000-0000-000071000000}"/>
    <cellStyle name="Hyperlink 3 2" xfId="123" xr:uid="{00000000-0005-0000-0000-000072000000}"/>
    <cellStyle name="Hyperlink 3 3" xfId="124" xr:uid="{00000000-0005-0000-0000-000073000000}"/>
    <cellStyle name="Hyperlink 3 4" xfId="125" xr:uid="{00000000-0005-0000-0000-000074000000}"/>
    <cellStyle name="Hyperlink 4" xfId="126" xr:uid="{00000000-0005-0000-0000-000075000000}"/>
    <cellStyle name="Hyperlink 5" xfId="127" xr:uid="{00000000-0005-0000-0000-000076000000}"/>
    <cellStyle name="Hyperlink 6" xfId="188" xr:uid="{00000000-0005-0000-0000-000077000000}"/>
    <cellStyle name="Hyperlink 7" xfId="201" xr:uid="{00000000-0005-0000-0000-000078000000}"/>
    <cellStyle name="Input" xfId="8" builtinId="20" customBuiltin="1"/>
    <cellStyle name="Input 2" xfId="128" xr:uid="{00000000-0005-0000-0000-00007A000000}"/>
    <cellStyle name="Linked Cell" xfId="11" builtinId="24" customBuiltin="1"/>
    <cellStyle name="Linked Cell 2" xfId="129" xr:uid="{00000000-0005-0000-0000-00007C000000}"/>
    <cellStyle name="Neutral" xfId="7" builtinId="28" customBuiltin="1"/>
    <cellStyle name="Neutral 2" xfId="130" xr:uid="{00000000-0005-0000-0000-00007E000000}"/>
    <cellStyle name="Norma" xfId="205" xr:uid="{00000000-0005-0000-0000-00007F000000}"/>
    <cellStyle name="Norma 2" xfId="206" xr:uid="{00000000-0005-0000-0000-000080000000}"/>
    <cellStyle name="Normal" xfId="0" builtinId="0"/>
    <cellStyle name="Normal 10" xfId="222" xr:uid="{00000000-0005-0000-0000-000082000000}"/>
    <cellStyle name="Normal 2" xfId="48" xr:uid="{00000000-0005-0000-0000-000083000000}"/>
    <cellStyle name="Normal 2 10" xfId="131" xr:uid="{00000000-0005-0000-0000-000084000000}"/>
    <cellStyle name="Normal 2 11" xfId="132" xr:uid="{00000000-0005-0000-0000-000085000000}"/>
    <cellStyle name="Normal 2 12" xfId="133" xr:uid="{00000000-0005-0000-0000-000086000000}"/>
    <cellStyle name="Normal 2 13" xfId="134" xr:uid="{00000000-0005-0000-0000-000087000000}"/>
    <cellStyle name="Normal 2 14" xfId="190" xr:uid="{00000000-0005-0000-0000-000088000000}"/>
    <cellStyle name="Normal 2 15" xfId="203" xr:uid="{00000000-0005-0000-0000-000089000000}"/>
    <cellStyle name="Normal 2 2" xfId="44" xr:uid="{00000000-0005-0000-0000-00008A000000}"/>
    <cellStyle name="Normal 2 2 2" xfId="135" xr:uid="{00000000-0005-0000-0000-00008B000000}"/>
    <cellStyle name="Normal 2 3" xfId="136" xr:uid="{00000000-0005-0000-0000-00008C000000}"/>
    <cellStyle name="Normal 2 4" xfId="47" xr:uid="{00000000-0005-0000-0000-00008D000000}"/>
    <cellStyle name="Normal 2 5" xfId="137" xr:uid="{00000000-0005-0000-0000-00008E000000}"/>
    <cellStyle name="Normal 2 6" xfId="138" xr:uid="{00000000-0005-0000-0000-00008F000000}"/>
    <cellStyle name="Normal 2 7" xfId="139" xr:uid="{00000000-0005-0000-0000-000090000000}"/>
    <cellStyle name="Normal 2 8" xfId="140" xr:uid="{00000000-0005-0000-0000-000091000000}"/>
    <cellStyle name="Normal 2 9" xfId="141" xr:uid="{00000000-0005-0000-0000-000092000000}"/>
    <cellStyle name="Normal 3" xfId="142" xr:uid="{00000000-0005-0000-0000-000093000000}"/>
    <cellStyle name="Normal 3 10" xfId="143" xr:uid="{00000000-0005-0000-0000-000094000000}"/>
    <cellStyle name="Normal 3 11" xfId="144" xr:uid="{00000000-0005-0000-0000-000095000000}"/>
    <cellStyle name="Normal 3 12" xfId="145" xr:uid="{00000000-0005-0000-0000-000096000000}"/>
    <cellStyle name="Normal 3 13" xfId="202" xr:uid="{00000000-0005-0000-0000-000097000000}"/>
    <cellStyle name="Normal 3 2" xfId="146" xr:uid="{00000000-0005-0000-0000-000098000000}"/>
    <cellStyle name="Normal 3 3" xfId="147" xr:uid="{00000000-0005-0000-0000-000099000000}"/>
    <cellStyle name="Normal 3 4" xfId="148" xr:uid="{00000000-0005-0000-0000-00009A000000}"/>
    <cellStyle name="Normal 3 5" xfId="149" xr:uid="{00000000-0005-0000-0000-00009B000000}"/>
    <cellStyle name="Normal 3 6" xfId="150" xr:uid="{00000000-0005-0000-0000-00009C000000}"/>
    <cellStyle name="Normal 3 7" xfId="151" xr:uid="{00000000-0005-0000-0000-00009D000000}"/>
    <cellStyle name="Normal 3 8" xfId="152" xr:uid="{00000000-0005-0000-0000-00009E000000}"/>
    <cellStyle name="Normal 3 9" xfId="153" xr:uid="{00000000-0005-0000-0000-00009F000000}"/>
    <cellStyle name="Normal 33" xfId="193" xr:uid="{00000000-0005-0000-0000-0000A0000000}"/>
    <cellStyle name="Normal 4" xfId="43" xr:uid="{00000000-0005-0000-0000-0000A1000000}"/>
    <cellStyle name="Normal 4 10" xfId="154" xr:uid="{00000000-0005-0000-0000-0000A2000000}"/>
    <cellStyle name="Normal 4 11" xfId="155" xr:uid="{00000000-0005-0000-0000-0000A3000000}"/>
    <cellStyle name="Normal 4 12" xfId="156" xr:uid="{00000000-0005-0000-0000-0000A4000000}"/>
    <cellStyle name="Normal 4 13" xfId="157" xr:uid="{00000000-0005-0000-0000-0000A5000000}"/>
    <cellStyle name="Normal 4 14" xfId="207" xr:uid="{00000000-0005-0000-0000-0000A6000000}"/>
    <cellStyle name="Normal 4 2" xfId="158" xr:uid="{00000000-0005-0000-0000-0000A7000000}"/>
    <cellStyle name="Normal 4 3" xfId="159" xr:uid="{00000000-0005-0000-0000-0000A8000000}"/>
    <cellStyle name="Normal 4 4" xfId="160" xr:uid="{00000000-0005-0000-0000-0000A9000000}"/>
    <cellStyle name="Normal 4 5" xfId="161" xr:uid="{00000000-0005-0000-0000-0000AA000000}"/>
    <cellStyle name="Normal 4 6" xfId="162" xr:uid="{00000000-0005-0000-0000-0000AB000000}"/>
    <cellStyle name="Normal 4 7" xfId="163" xr:uid="{00000000-0005-0000-0000-0000AC000000}"/>
    <cellStyle name="Normal 4 8" xfId="164" xr:uid="{00000000-0005-0000-0000-0000AD000000}"/>
    <cellStyle name="Normal 4 9" xfId="165" xr:uid="{00000000-0005-0000-0000-0000AE000000}"/>
    <cellStyle name="Normal 5" xfId="45" xr:uid="{00000000-0005-0000-0000-0000AF000000}"/>
    <cellStyle name="Normal 5 2" xfId="166" xr:uid="{00000000-0005-0000-0000-0000B0000000}"/>
    <cellStyle name="Normal 6" xfId="167" xr:uid="{00000000-0005-0000-0000-0000B1000000}"/>
    <cellStyle name="Normal 7" xfId="168" xr:uid="{00000000-0005-0000-0000-0000B2000000}"/>
    <cellStyle name="Normal 7 2" xfId="199" xr:uid="{00000000-0005-0000-0000-0000B3000000}"/>
    <cellStyle name="Normal 8" xfId="46" xr:uid="{00000000-0005-0000-0000-0000B4000000}"/>
    <cellStyle name="Normal 8 2" xfId="191" xr:uid="{00000000-0005-0000-0000-0000B5000000}"/>
    <cellStyle name="Normal 9" xfId="169" xr:uid="{00000000-0005-0000-0000-0000B6000000}"/>
    <cellStyle name="Normal 9 10" xfId="195" xr:uid="{00000000-0005-0000-0000-0000B7000000}"/>
    <cellStyle name="Note" xfId="14" builtinId="10" customBuiltin="1"/>
    <cellStyle name="Note 2" xfId="170" xr:uid="{00000000-0005-0000-0000-0000B9000000}"/>
    <cellStyle name="Output" xfId="9" builtinId="21" customBuiltin="1"/>
    <cellStyle name="Output 2" xfId="171" xr:uid="{00000000-0005-0000-0000-0000BB000000}"/>
    <cellStyle name="Percent 2" xfId="172" xr:uid="{00000000-0005-0000-0000-0000BC000000}"/>
    <cellStyle name="Percent 2 10" xfId="196" xr:uid="{00000000-0005-0000-0000-0000BD000000}"/>
    <cellStyle name="Percent 3" xfId="192" xr:uid="{00000000-0005-0000-0000-0000BE000000}"/>
    <cellStyle name="Percent 8" xfId="194" xr:uid="{00000000-0005-0000-0000-0000BF000000}"/>
    <cellStyle name="Row_CategoryHeadings" xfId="173" xr:uid="{00000000-0005-0000-0000-0000C0000000}"/>
    <cellStyle name="rowfield" xfId="174" xr:uid="{00000000-0005-0000-0000-0000C1000000}"/>
    <cellStyle name="Source" xfId="175" xr:uid="{00000000-0005-0000-0000-0000C2000000}"/>
    <cellStyle name="Style1" xfId="176" xr:uid="{00000000-0005-0000-0000-0000C3000000}"/>
    <cellStyle name="Style2" xfId="177" xr:uid="{00000000-0005-0000-0000-0000C4000000}"/>
    <cellStyle name="Style3" xfId="178" xr:uid="{00000000-0005-0000-0000-0000C5000000}"/>
    <cellStyle name="Style4" xfId="179" xr:uid="{00000000-0005-0000-0000-0000C6000000}"/>
    <cellStyle name="Style4 2" xfId="180" xr:uid="{00000000-0005-0000-0000-0000C7000000}"/>
    <cellStyle name="Style5" xfId="181" xr:uid="{00000000-0005-0000-0000-0000C8000000}"/>
    <cellStyle name="Table Footnote" xfId="208" xr:uid="{00000000-0005-0000-0000-0000C9000000}"/>
    <cellStyle name="Table Header" xfId="209" xr:uid="{00000000-0005-0000-0000-0000CA000000}"/>
    <cellStyle name="Table Heading 1" xfId="210" xr:uid="{00000000-0005-0000-0000-0000CB000000}"/>
    <cellStyle name="Table Row Billions" xfId="211" xr:uid="{00000000-0005-0000-0000-0000CC000000}"/>
    <cellStyle name="Table Row Billions 2" xfId="212" xr:uid="{00000000-0005-0000-0000-0000CD000000}"/>
    <cellStyle name="Table Row Billions 3" xfId="213" xr:uid="{00000000-0005-0000-0000-0000CE000000}"/>
    <cellStyle name="Table Row Millions" xfId="214" xr:uid="{00000000-0005-0000-0000-0000CF000000}"/>
    <cellStyle name="Table Row Millions Check" xfId="215" xr:uid="{00000000-0005-0000-0000-0000D0000000}"/>
    <cellStyle name="Table Total Billions" xfId="216" xr:uid="{00000000-0005-0000-0000-0000D1000000}"/>
    <cellStyle name="Table Total Millions" xfId="217" xr:uid="{00000000-0005-0000-0000-0000D2000000}"/>
    <cellStyle name="Table Units" xfId="218" xr:uid="{00000000-0005-0000-0000-0000D3000000}"/>
    <cellStyle name="Table Units 2" xfId="219" xr:uid="{00000000-0005-0000-0000-0000D4000000}"/>
    <cellStyle name="Table Units 3" xfId="220" xr:uid="{00000000-0005-0000-0000-0000D5000000}"/>
    <cellStyle name="Table_Name" xfId="182" xr:uid="{00000000-0005-0000-0000-0000D6000000}"/>
    <cellStyle name="Test" xfId="183" xr:uid="{00000000-0005-0000-0000-0000D7000000}"/>
    <cellStyle name="Title 2" xfId="184" xr:uid="{00000000-0005-0000-0000-0000D8000000}"/>
    <cellStyle name="Title 3" xfId="198" xr:uid="{00000000-0005-0000-0000-0000D9000000}"/>
    <cellStyle name="Total" xfId="16" builtinId="25" customBuiltin="1"/>
    <cellStyle name="Total 2" xfId="185" xr:uid="{00000000-0005-0000-0000-0000DB000000}"/>
    <cellStyle name="Total 3" xfId="229" xr:uid="{00000000-0005-0000-0000-0000EA000000}"/>
    <cellStyle name="Warning Text" xfId="13" builtinId="11" customBuiltin="1"/>
    <cellStyle name="Warning Text 2" xfId="186" xr:uid="{00000000-0005-0000-0000-0000DD000000}"/>
    <cellStyle name="Warnings" xfId="187" xr:uid="{00000000-0005-0000-0000-0000D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63095522150638E-2"/>
          <c:y val="8.0989720034995619E-2"/>
          <c:w val="0.89153185397279888"/>
          <c:h val="0.80297982283464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Figure1!$B$13:$B$69</c:f>
              <c:numCache>
                <c:formatCode>0.00</c:formatCode>
                <c:ptCount val="57"/>
                <c:pt idx="0">
                  <c:v>5.3151731566081315</c:v>
                </c:pt>
                <c:pt idx="1">
                  <c:v>5.6102000893981998</c:v>
                </c:pt>
                <c:pt idx="2">
                  <c:v>4.971000446990999</c:v>
                </c:pt>
                <c:pt idx="3">
                  <c:v>4.6797928816260921</c:v>
                </c:pt>
                <c:pt idx="4">
                  <c:v>4.4840493992126094</c:v>
                </c:pt>
                <c:pt idx="5">
                  <c:v>3.5447326354953086</c:v>
                </c:pt>
                <c:pt idx="6">
                  <c:v>3.1692289993702834</c:v>
                </c:pt>
                <c:pt idx="7">
                  <c:v>3.162291555896076</c:v>
                </c:pt>
                <c:pt idx="8">
                  <c:v>2.8111664195898327</c:v>
                </c:pt>
                <c:pt idx="9">
                  <c:v>2.8185829141460959</c:v>
                </c:pt>
                <c:pt idx="10">
                  <c:v>2.6401394276898666</c:v>
                </c:pt>
                <c:pt idx="11">
                  <c:v>2.5379802607161683</c:v>
                </c:pt>
                <c:pt idx="12">
                  <c:v>2.4694993101865914</c:v>
                </c:pt>
                <c:pt idx="13">
                  <c:v>2.5098881714489525</c:v>
                </c:pt>
                <c:pt idx="14">
                  <c:v>2.2731018272834511</c:v>
                </c:pt>
                <c:pt idx="15">
                  <c:v>2.2798843808798059</c:v>
                </c:pt>
                <c:pt idx="16">
                  <c:v>2.3208735788177854</c:v>
                </c:pt>
                <c:pt idx="17">
                  <c:v>2.3801287315101023</c:v>
                </c:pt>
                <c:pt idx="18">
                  <c:v>2.4028031694611953</c:v>
                </c:pt>
                <c:pt idx="19">
                  <c:v>2.3147044331602231</c:v>
                </c:pt>
                <c:pt idx="20">
                  <c:v>2.5598722622691734</c:v>
                </c:pt>
                <c:pt idx="21">
                  <c:v>2.807542939969669</c:v>
                </c:pt>
                <c:pt idx="22">
                  <c:v>2.9411092603249571</c:v>
                </c:pt>
                <c:pt idx="23">
                  <c:v>3.0197030216516434</c:v>
                </c:pt>
                <c:pt idx="24">
                  <c:v>2.9925579679595278</c:v>
                </c:pt>
                <c:pt idx="25">
                  <c:v>3.2410565978077566</c:v>
                </c:pt>
                <c:pt idx="26">
                  <c:v>3.2103908094435072</c:v>
                </c:pt>
                <c:pt idx="27">
                  <c:v>3.5001296374367632</c:v>
                </c:pt>
                <c:pt idx="28">
                  <c:v>3.5540591273187188</c:v>
                </c:pt>
                <c:pt idx="29">
                  <c:v>4.1639999999999997</c:v>
                </c:pt>
                <c:pt idx="30">
                  <c:v>4.4010693507588527</c:v>
                </c:pt>
                <c:pt idx="31">
                  <c:v>4.7331058178752112</c:v>
                </c:pt>
                <c:pt idx="32">
                  <c:v>5.017557440978079</c:v>
                </c:pt>
                <c:pt idx="33">
                  <c:v>5.2089542580101176</c:v>
                </c:pt>
                <c:pt idx="34">
                  <c:v>5.4246722175379434</c:v>
                </c:pt>
                <c:pt idx="35">
                  <c:v>5.6128967116357495</c:v>
                </c:pt>
                <c:pt idx="36">
                  <c:v>5.5832883642495776</c:v>
                </c:pt>
                <c:pt idx="37">
                  <c:v>5.4553380059021919</c:v>
                </c:pt>
                <c:pt idx="38">
                  <c:v>5.4024659569983138</c:v>
                </c:pt>
                <c:pt idx="39">
                  <c:v>5.3866043423271517</c:v>
                </c:pt>
                <c:pt idx="40">
                  <c:v>5.509557839262186</c:v>
                </c:pt>
                <c:pt idx="41">
                  <c:v>5.6914472727272729</c:v>
                </c:pt>
                <c:pt idx="42">
                  <c:v>5.819404374176548</c:v>
                </c:pt>
                <c:pt idx="43">
                  <c:v>5.7252871673254271</c:v>
                </c:pt>
                <c:pt idx="44">
                  <c:v>6.0520536495388653</c:v>
                </c:pt>
                <c:pt idx="45">
                  <c:v>6.2625000000000011</c:v>
                </c:pt>
                <c:pt idx="46">
                  <c:v>6.6573149013273794</c:v>
                </c:pt>
                <c:pt idx="47">
                  <c:v>7.0132341013276802</c:v>
                </c:pt>
                <c:pt idx="48">
                  <c:v>7.5910502327677536</c:v>
                </c:pt>
                <c:pt idx="49">
                  <c:v>8.2770651867455083</c:v>
                </c:pt>
                <c:pt idx="50">
                  <c:v>9.0942014241601576</c:v>
                </c:pt>
                <c:pt idx="51">
                  <c:v>10.308567332370037</c:v>
                </c:pt>
                <c:pt idx="52">
                  <c:v>11.982103742770109</c:v>
                </c:pt>
                <c:pt idx="53">
                  <c:v>13.773175826213507</c:v>
                </c:pt>
                <c:pt idx="54">
                  <c:v>15.636481963959497</c:v>
                </c:pt>
                <c:pt idx="55">
                  <c:v>17.589613833662799</c:v>
                </c:pt>
                <c:pt idx="56">
                  <c:v>19.722235958864157</c:v>
                </c:pt>
              </c:numCache>
            </c:numRef>
          </c:xVal>
          <c:yVal>
            <c:numRef>
              <c:f>Figure1!$E$13:$E$69</c:f>
              <c:numCache>
                <c:formatCode>0.00</c:formatCode>
                <c:ptCount val="57"/>
                <c:pt idx="0">
                  <c:v>40.953149461270634</c:v>
                </c:pt>
                <c:pt idx="1">
                  <c:v>36.510092522057938</c:v>
                </c:pt>
                <c:pt idx="2">
                  <c:v>37.9953806137597</c:v>
                </c:pt>
                <c:pt idx="3">
                  <c:v>45.308226349031159</c:v>
                </c:pt>
                <c:pt idx="4">
                  <c:v>45.032205946017839</c:v>
                </c:pt>
                <c:pt idx="5">
                  <c:v>50.837869940962477</c:v>
                </c:pt>
                <c:pt idx="6">
                  <c:v>59.19915893186942</c:v>
                </c:pt>
                <c:pt idx="7">
                  <c:v>63.787220248527355</c:v>
                </c:pt>
                <c:pt idx="8">
                  <c:v>75.592657790807451</c:v>
                </c:pt>
                <c:pt idx="9">
                  <c:v>72.212467825038644</c:v>
                </c:pt>
                <c:pt idx="10">
                  <c:v>75.412970534049961</c:v>
                </c:pt>
                <c:pt idx="11">
                  <c:v>74.629625124478807</c:v>
                </c:pt>
                <c:pt idx="12">
                  <c:v>84.170989057163496</c:v>
                </c:pt>
                <c:pt idx="13">
                  <c:v>79.212452315230223</c:v>
                </c:pt>
                <c:pt idx="14">
                  <c:v>92.983841793122821</c:v>
                </c:pt>
                <c:pt idx="15">
                  <c:v>92.596549374176234</c:v>
                </c:pt>
                <c:pt idx="16">
                  <c:v>91.105603508890781</c:v>
                </c:pt>
                <c:pt idx="17">
                  <c:v>86.537701132717046</c:v>
                </c:pt>
                <c:pt idx="18">
                  <c:v>81.671524419228518</c:v>
                </c:pt>
                <c:pt idx="19">
                  <c:v>86.471107982607379</c:v>
                </c:pt>
                <c:pt idx="20">
                  <c:v>82.256899937786983</c:v>
                </c:pt>
                <c:pt idx="21">
                  <c:v>82.748051145992733</c:v>
                </c:pt>
                <c:pt idx="22">
                  <c:v>71.503201254520874</c:v>
                </c:pt>
                <c:pt idx="23">
                  <c:v>69.677869331209848</c:v>
                </c:pt>
                <c:pt idx="24">
                  <c:v>69.055552061417387</c:v>
                </c:pt>
                <c:pt idx="25">
                  <c:v>59.152245067938495</c:v>
                </c:pt>
                <c:pt idx="26">
                  <c:v>64.653657258006959</c:v>
                </c:pt>
                <c:pt idx="27">
                  <c:v>61.798915604349908</c:v>
                </c:pt>
                <c:pt idx="28">
                  <c:v>57.035019497661096</c:v>
                </c:pt>
                <c:pt idx="29">
                  <c:v>45.69499816823263</c:v>
                </c:pt>
                <c:pt idx="30">
                  <c:v>49.28679297220615</c:v>
                </c:pt>
                <c:pt idx="31">
                  <c:v>45.408570488985632</c:v>
                </c:pt>
                <c:pt idx="32">
                  <c:v>46.387491658078531</c:v>
                </c:pt>
                <c:pt idx="33">
                  <c:v>43.388984822338799</c:v>
                </c:pt>
                <c:pt idx="34">
                  <c:v>46.670277004363044</c:v>
                </c:pt>
                <c:pt idx="35">
                  <c:v>52.435085329159065</c:v>
                </c:pt>
                <c:pt idx="36">
                  <c:v>53.5191892708173</c:v>
                </c:pt>
                <c:pt idx="37">
                  <c:v>56.16941619757398</c:v>
                </c:pt>
                <c:pt idx="38">
                  <c:v>60.466826212352281</c:v>
                </c:pt>
                <c:pt idx="39">
                  <c:v>54.487841348597591</c:v>
                </c:pt>
                <c:pt idx="40">
                  <c:v>58.172513518391767</c:v>
                </c:pt>
                <c:pt idx="41">
                  <c:v>53.893000494396269</c:v>
                </c:pt>
                <c:pt idx="42">
                  <c:v>55.474829684366583</c:v>
                </c:pt>
                <c:pt idx="43">
                  <c:v>62.07292009155875</c:v>
                </c:pt>
                <c:pt idx="44">
                  <c:v>60.802821671931191</c:v>
                </c:pt>
                <c:pt idx="45">
                  <c:v>58.532769703358596</c:v>
                </c:pt>
                <c:pt idx="46">
                  <c:v>58.697279472400439</c:v>
                </c:pt>
                <c:pt idx="47">
                  <c:v>57.403963953720883</c:v>
                </c:pt>
                <c:pt idx="48">
                  <c:v>56.882768623173625</c:v>
                </c:pt>
                <c:pt idx="49">
                  <c:v>58.00967901521129</c:v>
                </c:pt>
                <c:pt idx="50">
                  <c:v>56.873554006236169</c:v>
                </c:pt>
                <c:pt idx="51">
                  <c:v>63.254903101303967</c:v>
                </c:pt>
                <c:pt idx="52">
                  <c:v>71.212912026293793</c:v>
                </c:pt>
                <c:pt idx="53">
                  <c:v>80.390114158526885</c:v>
                </c:pt>
                <c:pt idx="54">
                  <c:v>85.635492989557761</c:v>
                </c:pt>
                <c:pt idx="55">
                  <c:v>92.231870878526294</c:v>
                </c:pt>
                <c:pt idx="56">
                  <c:v>100.11036056049969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7-4871-9073-53B56897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1488"/>
        <c:axId val="204934824"/>
      </c:scatterChart>
      <c:valAx>
        <c:axId val="20494148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0.38403821681380734"/>
              <c:y val="0.9387152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824"/>
        <c:crosses val="autoZero"/>
        <c:crossBetween val="midCat"/>
      </c:valAx>
      <c:valAx>
        <c:axId val="204934824"/>
        <c:scaling>
          <c:orientation val="minMax"/>
          <c:min val="2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Wage</a:t>
                </a:r>
              </a:p>
            </c:rich>
          </c:tx>
          <c:layout>
            <c:manualLayout>
              <c:xMode val="edge"/>
              <c:yMode val="edge"/>
              <c:x val="1.0101010101010102E-2"/>
              <c:y val="1.446576990376202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15433377845312E-2"/>
          <c:y val="4.0204678362573097E-2"/>
          <c:w val="0.88510114963699715"/>
          <c:h val="0.8750063314454114"/>
        </c:manualLayout>
      </c:layout>
      <c:scatterChart>
        <c:scatterStyle val="lineMarker"/>
        <c:varyColors val="0"/>
        <c:ser>
          <c:idx val="0"/>
          <c:order val="0"/>
          <c:tx>
            <c:v>Wrigley (1985) adjusted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'Ag L Prod England'!$A$4:$A$9</c:f>
              <c:numCache>
                <c:formatCode>General</c:formatCode>
                <c:ptCount val="6"/>
                <c:pt idx="0">
                  <c:v>1520</c:v>
                </c:pt>
                <c:pt idx="1">
                  <c:v>1600</c:v>
                </c:pt>
                <c:pt idx="2">
                  <c:v>1670</c:v>
                </c:pt>
                <c:pt idx="3">
                  <c:v>1700</c:v>
                </c:pt>
                <c:pt idx="4">
                  <c:v>1750</c:v>
                </c:pt>
                <c:pt idx="5">
                  <c:v>1800</c:v>
                </c:pt>
              </c:numCache>
            </c:numRef>
          </c:xVal>
          <c:yVal>
            <c:numRef>
              <c:f>'Ag L Prod England'!$J$4:$J$9</c:f>
              <c:numCache>
                <c:formatCode>0</c:formatCode>
                <c:ptCount val="6"/>
                <c:pt idx="0">
                  <c:v>100</c:v>
                </c:pt>
                <c:pt idx="1">
                  <c:v>108.54041602680442</c:v>
                </c:pt>
                <c:pt idx="2">
                  <c:v>125.18936877076415</c:v>
                </c:pt>
                <c:pt idx="3">
                  <c:v>140.54948535233572</c:v>
                </c:pt>
                <c:pt idx="4">
                  <c:v>170.40339775167365</c:v>
                </c:pt>
                <c:pt idx="5">
                  <c:v>187.81719745222935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B-4998-B0B4-DEB4FB5AA81D}"/>
            </c:ext>
          </c:extLst>
        </c:ser>
        <c:ser>
          <c:idx val="1"/>
          <c:order val="1"/>
          <c:tx>
            <c:v>Wrigley (1985)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'Ag L Prod England'!$A$4:$A$9</c:f>
              <c:numCache>
                <c:formatCode>General</c:formatCode>
                <c:ptCount val="6"/>
                <c:pt idx="0">
                  <c:v>1520</c:v>
                </c:pt>
                <c:pt idx="1">
                  <c:v>1600</c:v>
                </c:pt>
                <c:pt idx="2">
                  <c:v>1670</c:v>
                </c:pt>
                <c:pt idx="3">
                  <c:v>1700</c:v>
                </c:pt>
                <c:pt idx="4">
                  <c:v>1750</c:v>
                </c:pt>
                <c:pt idx="5">
                  <c:v>1800</c:v>
                </c:pt>
              </c:numCache>
            </c:numRef>
          </c:xVal>
          <c:yVal>
            <c:numRef>
              <c:f>'Ag L Prod England'!$H$4:$H$9</c:f>
              <c:numCache>
                <c:formatCode>0</c:formatCode>
                <c:ptCount val="6"/>
                <c:pt idx="0">
                  <c:v>100</c:v>
                </c:pt>
                <c:pt idx="1">
                  <c:v>108.54041602680442</c:v>
                </c:pt>
                <c:pt idx="2">
                  <c:v>125.18936877076415</c:v>
                </c:pt>
                <c:pt idx="3">
                  <c:v>137.79361309052521</c:v>
                </c:pt>
                <c:pt idx="4">
                  <c:v>165.44019199191615</c:v>
                </c:pt>
                <c:pt idx="5">
                  <c:v>208.6857749469215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B-4998-B0B4-DEB4FB5AA81D}"/>
            </c:ext>
          </c:extLst>
        </c:ser>
        <c:ser>
          <c:idx val="2"/>
          <c:order val="2"/>
          <c:tx>
            <c:v>Allen (2000)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'Ag L Prod England'!$A$14:$A$20</c:f>
              <c:numCache>
                <c:formatCode>General</c:formatCode>
                <c:ptCount val="7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'Ag L Prod England'!$G$14:$G$20</c:f>
              <c:numCache>
                <c:formatCode>0</c:formatCode>
                <c:ptCount val="7"/>
                <c:pt idx="0">
                  <c:v>80.04230888747837</c:v>
                </c:pt>
                <c:pt idx="1">
                  <c:v>92.396275473979429</c:v>
                </c:pt>
                <c:pt idx="2">
                  <c:v>100</c:v>
                </c:pt>
                <c:pt idx="3">
                  <c:v>75.066686364445061</c:v>
                </c:pt>
                <c:pt idx="4">
                  <c:v>115.54876191807575</c:v>
                </c:pt>
                <c:pt idx="5">
                  <c:v>154.61927657149747</c:v>
                </c:pt>
                <c:pt idx="6">
                  <c:v>141.88706272472689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B-4998-B0B4-DEB4FB5A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99664"/>
        <c:axId val="542299984"/>
      </c:scatterChart>
      <c:valAx>
        <c:axId val="542299664"/>
        <c:scaling>
          <c:orientation val="minMax"/>
          <c:max val="1850"/>
          <c:min val="1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99984"/>
        <c:crosses val="autoZero"/>
        <c:crossBetween val="midCat"/>
      </c:valAx>
      <c:valAx>
        <c:axId val="5422999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39731546714553"/>
          <c:y val="9.4799868766404186E-2"/>
          <c:w val="0.4245496999278599"/>
          <c:h val="0.2014873140857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93825113966015E-2"/>
          <c:y val="4.5047658516369667E-2"/>
          <c:w val="0.84877342634802233"/>
          <c:h val="0.85528013768015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'Ag L Prod Europe'!$B$1</c:f>
              <c:strCache>
                <c:ptCount val="1"/>
                <c:pt idx="0">
                  <c:v>England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'Ag L Prod Europe'!$A$2:$A$8</c:f>
              <c:numCache>
                <c:formatCode>General</c:formatCode>
                <c:ptCount val="7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'Ag L Prod Europe'!$B$2:$B$8</c:f>
              <c:numCache>
                <c:formatCode>0.00</c:formatCode>
                <c:ptCount val="7"/>
                <c:pt idx="0">
                  <c:v>0.43187861176656328</c:v>
                </c:pt>
                <c:pt idx="1">
                  <c:v>0.49853603348947972</c:v>
                </c:pt>
                <c:pt idx="2">
                  <c:v>0.53956291087715658</c:v>
                </c:pt>
                <c:pt idx="3">
                  <c:v>0.40503199804702533</c:v>
                </c:pt>
                <c:pt idx="4">
                  <c:v>0.62345826328768494</c:v>
                </c:pt>
                <c:pt idx="5">
                  <c:v>0.834268269446373</c:v>
                </c:pt>
                <c:pt idx="6">
                  <c:v>0.76556996579563341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0-478D-80B1-AF4DD1FD7366}"/>
            </c:ext>
          </c:extLst>
        </c:ser>
        <c:ser>
          <c:idx val="1"/>
          <c:order val="1"/>
          <c:tx>
            <c:strRef>
              <c:f>'Ag L Prod Europe'!$C$1</c:f>
              <c:strCache>
                <c:ptCount val="1"/>
                <c:pt idx="0">
                  <c:v>Netherlands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  <a:alpha val="9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'Ag L Prod Europe'!$A$4:$A$8</c:f>
              <c:numCache>
                <c:formatCode>General</c:formatCode>
                <c:ptCount val="5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1750</c:v>
                </c:pt>
                <c:pt idx="4">
                  <c:v>1800</c:v>
                </c:pt>
              </c:numCache>
            </c:numRef>
          </c:xVal>
          <c:yVal>
            <c:numRef>
              <c:f>'Ag L Prod Europe'!$C$4:$C$8</c:f>
              <c:numCache>
                <c:formatCode>0.00</c:formatCode>
                <c:ptCount val="5"/>
                <c:pt idx="0">
                  <c:v>0.58219948044134229</c:v>
                </c:pt>
                <c:pt idx="1">
                  <c:v>0.57487923377679451</c:v>
                </c:pt>
                <c:pt idx="2">
                  <c:v>0.67457233941953454</c:v>
                </c:pt>
                <c:pt idx="3">
                  <c:v>0.80417390222173013</c:v>
                </c:pt>
                <c:pt idx="4">
                  <c:v>0.78020048137208342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0-478D-80B1-AF4DD1FD7366}"/>
            </c:ext>
          </c:extLst>
        </c:ser>
        <c:ser>
          <c:idx val="2"/>
          <c:order val="2"/>
          <c:tx>
            <c:strRef>
              <c:f>'Ag L Prod Europe'!$D$1</c:f>
              <c:strCache>
                <c:ptCount val="1"/>
                <c:pt idx="0">
                  <c:v>Belgium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'Ag L Prod Europe'!$A$3:$A$8</c:f>
              <c:numCache>
                <c:formatCode>General</c:formatCode>
                <c:ptCount val="6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1750</c:v>
                </c:pt>
                <c:pt idx="5">
                  <c:v>1800</c:v>
                </c:pt>
              </c:numCache>
            </c:numRef>
          </c:xVal>
          <c:yVal>
            <c:numRef>
              <c:f>'Ag L Prod Europe'!$D$3:$D$8</c:f>
              <c:numCache>
                <c:formatCode>0.00</c:formatCode>
                <c:ptCount val="6"/>
                <c:pt idx="0">
                  <c:v>0.78723497438472612</c:v>
                </c:pt>
                <c:pt idx="1">
                  <c:v>0.75038626912855821</c:v>
                </c:pt>
                <c:pt idx="2">
                  <c:v>0.68083835131402759</c:v>
                </c:pt>
                <c:pt idx="3">
                  <c:v>0.64831003504189078</c:v>
                </c:pt>
                <c:pt idx="4">
                  <c:v>0.66138472100285306</c:v>
                </c:pt>
                <c:pt idx="5">
                  <c:v>0.5989832553715998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0-478D-80B1-AF4DD1FD7366}"/>
            </c:ext>
          </c:extLst>
        </c:ser>
        <c:ser>
          <c:idx val="3"/>
          <c:order val="3"/>
          <c:tx>
            <c:strRef>
              <c:f>'Ag L Prod Europe'!$E$1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'Ag L Prod Europe'!$A$3:$A$8</c:f>
              <c:numCache>
                <c:formatCode>General</c:formatCode>
                <c:ptCount val="6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1750</c:v>
                </c:pt>
                <c:pt idx="5">
                  <c:v>1800</c:v>
                </c:pt>
              </c:numCache>
            </c:numRef>
          </c:xVal>
          <c:yVal>
            <c:numRef>
              <c:f>'Ag L Prod Europe'!$E$3:$E$8</c:f>
              <c:numCache>
                <c:formatCode>0.00</c:formatCode>
                <c:ptCount val="6"/>
                <c:pt idx="0">
                  <c:v>0.40836978414091141</c:v>
                </c:pt>
                <c:pt idx="1">
                  <c:v>0.45374253554063715</c:v>
                </c:pt>
                <c:pt idx="2">
                  <c:v>0.38700048352364758</c:v>
                </c:pt>
                <c:pt idx="3">
                  <c:v>0.40356807126304012</c:v>
                </c:pt>
                <c:pt idx="4">
                  <c:v>0.43246326384240524</c:v>
                </c:pt>
                <c:pt idx="5">
                  <c:v>0.44600555135325615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F0-478D-80B1-AF4DD1FD7366}"/>
            </c:ext>
          </c:extLst>
        </c:ser>
        <c:ser>
          <c:idx val="4"/>
          <c:order val="4"/>
          <c:tx>
            <c:strRef>
              <c:f>'Ag L Prod Europe'!$F$1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'Ag L Prod Europe'!$A$3:$A$8</c:f>
              <c:numCache>
                <c:formatCode>General</c:formatCode>
                <c:ptCount val="6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1750</c:v>
                </c:pt>
                <c:pt idx="5">
                  <c:v>1800</c:v>
                </c:pt>
              </c:numCache>
            </c:numRef>
          </c:xVal>
          <c:yVal>
            <c:numRef>
              <c:f>'Ag L Prod Europe'!$F$3:$F$8</c:f>
              <c:numCache>
                <c:formatCode>0.00</c:formatCode>
                <c:ptCount val="6"/>
                <c:pt idx="0">
                  <c:v>0.54687853192910563</c:v>
                </c:pt>
                <c:pt idx="1">
                  <c:v>0.48409549873255092</c:v>
                </c:pt>
                <c:pt idx="2">
                  <c:v>0.40941137783253212</c:v>
                </c:pt>
                <c:pt idx="3">
                  <c:v>0.47168687853207614</c:v>
                </c:pt>
                <c:pt idx="4">
                  <c:v>0.42538459610616464</c:v>
                </c:pt>
                <c:pt idx="5">
                  <c:v>0.37640873257095309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F0-478D-80B1-AF4DD1FD7366}"/>
            </c:ext>
          </c:extLst>
        </c:ser>
        <c:ser>
          <c:idx val="5"/>
          <c:order val="5"/>
          <c:tx>
            <c:strRef>
              <c:f>'Ag L Prod Europe'!$G$1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'Ag L Prod Europe'!$A$2:$A$8</c:f>
              <c:numCache>
                <c:formatCode>General</c:formatCode>
                <c:ptCount val="7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</c:numCache>
            </c:numRef>
          </c:xVal>
          <c:yVal>
            <c:numRef>
              <c:f>'Ag L Prod Europe'!$G$2:$G$8</c:f>
              <c:numCache>
                <c:formatCode>0.00</c:formatCode>
                <c:ptCount val="7"/>
                <c:pt idx="0">
                  <c:v>0.39092657008229686</c:v>
                </c:pt>
                <c:pt idx="1">
                  <c:v>0.4828080951748997</c:v>
                </c:pt>
                <c:pt idx="2">
                  <c:v>0.42923561630087209</c:v>
                </c:pt>
                <c:pt idx="3">
                  <c:v>0.45151465662740636</c:v>
                </c:pt>
                <c:pt idx="4">
                  <c:v>0.44079860489830552</c:v>
                </c:pt>
                <c:pt idx="5">
                  <c:v>0.37748962584185636</c:v>
                </c:pt>
                <c:pt idx="6">
                  <c:v>0.3056359853899831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F0-478D-80B1-AF4DD1FD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24624"/>
        <c:axId val="676925584"/>
      </c:scatterChart>
      <c:valAx>
        <c:axId val="676924624"/>
        <c:scaling>
          <c:orientation val="minMax"/>
          <c:max val="1850"/>
          <c:min val="1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5584"/>
        <c:crosses val="autoZero"/>
        <c:crossBetween val="midCat"/>
      </c:valAx>
      <c:valAx>
        <c:axId val="67692558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2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73794723028037"/>
          <c:y val="0.72403675691854308"/>
          <c:w val="0.66889821338122213"/>
          <c:h val="0.14439724639683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14260717410324E-2"/>
          <c:y val="5.0925925925925923E-2"/>
          <c:w val="0.9155301837270341"/>
          <c:h val="0.86482283464566934"/>
        </c:manualLayout>
      </c:layout>
      <c:lineChart>
        <c:grouping val="standard"/>
        <c:varyColors val="0"/>
        <c:ser>
          <c:idx val="0"/>
          <c:order val="0"/>
          <c:tx>
            <c:strRef>
              <c:f>'Wages Europe'!$E$22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'Wages Europe'!$B$24:$B$34</c:f>
              <c:numCache>
                <c:formatCode>General</c:formatCode>
                <c:ptCount val="11"/>
                <c:pt idx="0">
                  <c:v>1325</c:v>
                </c:pt>
                <c:pt idx="1">
                  <c:v>1375</c:v>
                </c:pt>
                <c:pt idx="2">
                  <c:v>1425</c:v>
                </c:pt>
                <c:pt idx="3">
                  <c:v>1475</c:v>
                </c:pt>
                <c:pt idx="4">
                  <c:v>1525</c:v>
                </c:pt>
                <c:pt idx="5">
                  <c:v>1575</c:v>
                </c:pt>
                <c:pt idx="6">
                  <c:v>1625</c:v>
                </c:pt>
                <c:pt idx="7">
                  <c:v>1675</c:v>
                </c:pt>
                <c:pt idx="8">
                  <c:v>1725</c:v>
                </c:pt>
                <c:pt idx="9">
                  <c:v>1775</c:v>
                </c:pt>
                <c:pt idx="10">
                  <c:v>1825</c:v>
                </c:pt>
              </c:numCache>
            </c:numRef>
          </c:cat>
          <c:val>
            <c:numRef>
              <c:f>'Wages Europe'!$E$24:$E$34</c:f>
              <c:numCache>
                <c:formatCode>General</c:formatCode>
                <c:ptCount val="11"/>
                <c:pt idx="0">
                  <c:v>4.0178269999999996</c:v>
                </c:pt>
                <c:pt idx="1">
                  <c:v>5.3150890000000004</c:v>
                </c:pt>
                <c:pt idx="2">
                  <c:v>7.6385649999999998</c:v>
                </c:pt>
                <c:pt idx="3">
                  <c:v>8.0158539999999991</c:v>
                </c:pt>
                <c:pt idx="4">
                  <c:v>7.0701039999999997</c:v>
                </c:pt>
                <c:pt idx="5">
                  <c:v>6.2525589999999998</c:v>
                </c:pt>
                <c:pt idx="6">
                  <c:v>5.7592660000000002</c:v>
                </c:pt>
                <c:pt idx="7">
                  <c:v>6.8423999999999996</c:v>
                </c:pt>
                <c:pt idx="8">
                  <c:v>7.8444240000000001</c:v>
                </c:pt>
                <c:pt idx="9">
                  <c:v>7.0902099999999999</c:v>
                </c:pt>
                <c:pt idx="10">
                  <c:v>7.034198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F-4961-9DFB-D4577817A677}"/>
            </c:ext>
          </c:extLst>
        </c:ser>
        <c:ser>
          <c:idx val="1"/>
          <c:order val="1"/>
          <c:tx>
            <c:strRef>
              <c:f>'Wages Europe'!$D$22</c:f>
              <c:strCache>
                <c:ptCount val="1"/>
                <c:pt idx="0">
                  <c:v>Amsterdam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'Wages Europe'!$D$24:$D$34</c:f>
              <c:numCache>
                <c:formatCode>General</c:formatCode>
                <c:ptCount val="11"/>
                <c:pt idx="4">
                  <c:v>6.825323</c:v>
                </c:pt>
                <c:pt idx="5">
                  <c:v>5.333799</c:v>
                </c:pt>
                <c:pt idx="6">
                  <c:v>6.6600780000000004</c:v>
                </c:pt>
                <c:pt idx="7">
                  <c:v>7.0693739999999998</c:v>
                </c:pt>
                <c:pt idx="8">
                  <c:v>7.7140959999999996</c:v>
                </c:pt>
                <c:pt idx="9">
                  <c:v>7.0230300000000003</c:v>
                </c:pt>
                <c:pt idx="10">
                  <c:v>5.6404370000000004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F-4961-9DFB-D4577817A677}"/>
            </c:ext>
          </c:extLst>
        </c:ser>
        <c:ser>
          <c:idx val="2"/>
          <c:order val="2"/>
          <c:tx>
            <c:strRef>
              <c:f>'Wages Europe'!$G$22</c:f>
              <c:strCache>
                <c:ptCount val="1"/>
                <c:pt idx="0">
                  <c:v>Paris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'Wages Europe'!$G$24:$G$34</c:f>
              <c:numCache>
                <c:formatCode>General</c:formatCode>
                <c:ptCount val="11"/>
                <c:pt idx="2">
                  <c:v>5.5631570000000004</c:v>
                </c:pt>
                <c:pt idx="3">
                  <c:v>5.7831289999999997</c:v>
                </c:pt>
                <c:pt idx="4">
                  <c:v>4.429233</c:v>
                </c:pt>
                <c:pt idx="5">
                  <c:v>4.4114620000000002</c:v>
                </c:pt>
                <c:pt idx="6">
                  <c:v>4.2544069999999996</c:v>
                </c:pt>
                <c:pt idx="7">
                  <c:v>4.3450280000000001</c:v>
                </c:pt>
                <c:pt idx="8">
                  <c:v>3.9977710000000002</c:v>
                </c:pt>
                <c:pt idx="9">
                  <c:v>3.6716299999999999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F-4961-9DFB-D4577817A677}"/>
            </c:ext>
          </c:extLst>
        </c:ser>
        <c:ser>
          <c:idx val="3"/>
          <c:order val="3"/>
          <c:tx>
            <c:strRef>
              <c:f>'Wages Europe'!$P$22</c:f>
              <c:strCache>
                <c:ptCount val="1"/>
                <c:pt idx="0">
                  <c:v>Vienna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'Wages Europe'!$P$24:$P$34</c:f>
              <c:numCache>
                <c:formatCode>General</c:formatCode>
                <c:ptCount val="11"/>
                <c:pt idx="2">
                  <c:v>8.1677920000000004</c:v>
                </c:pt>
                <c:pt idx="3">
                  <c:v>7.135249</c:v>
                </c:pt>
                <c:pt idx="4">
                  <c:v>6.1916799999999999</c:v>
                </c:pt>
                <c:pt idx="5">
                  <c:v>4.4492859999999999</c:v>
                </c:pt>
                <c:pt idx="6">
                  <c:v>4.40097</c:v>
                </c:pt>
                <c:pt idx="7">
                  <c:v>4.513782</c:v>
                </c:pt>
                <c:pt idx="8">
                  <c:v>4.3212089999999996</c:v>
                </c:pt>
                <c:pt idx="9">
                  <c:v>3.5324960000000001</c:v>
                </c:pt>
                <c:pt idx="10">
                  <c:v>2.6786080000000001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F-4961-9DFB-D4577817A677}"/>
            </c:ext>
          </c:extLst>
        </c:ser>
        <c:ser>
          <c:idx val="4"/>
          <c:order val="4"/>
          <c:tx>
            <c:strRef>
              <c:f>'Wages Europe'!$L$21</c:f>
              <c:strCache>
                <c:ptCount val="1"/>
                <c:pt idx="0">
                  <c:v>Valencia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'Wages Europe'!$L$24:$L$34</c:f>
              <c:numCache>
                <c:formatCode>General</c:formatCode>
                <c:ptCount val="11"/>
                <c:pt idx="2">
                  <c:v>7.6635410000000004</c:v>
                </c:pt>
                <c:pt idx="3">
                  <c:v>7.2617609999999999</c:v>
                </c:pt>
                <c:pt idx="4">
                  <c:v>5.7397799999999997</c:v>
                </c:pt>
                <c:pt idx="5">
                  <c:v>4.4746959999999998</c:v>
                </c:pt>
                <c:pt idx="6">
                  <c:v>4.4241950000000001</c:v>
                </c:pt>
                <c:pt idx="7">
                  <c:v>3.7714799999999999</c:v>
                </c:pt>
                <c:pt idx="8">
                  <c:v>3.72018</c:v>
                </c:pt>
                <c:pt idx="9">
                  <c:v>2.9579490000000002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F-4961-9DFB-D4577817A677}"/>
            </c:ext>
          </c:extLst>
        </c:ser>
        <c:ser>
          <c:idx val="5"/>
          <c:order val="5"/>
          <c:tx>
            <c:strRef>
              <c:f>'Wages Europe'!$C$22</c:f>
              <c:strCache>
                <c:ptCount val="1"/>
                <c:pt idx="0">
                  <c:v>Antwerp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'Wages Europe'!$C$24:$C$34</c:f>
              <c:numCache>
                <c:formatCode>General</c:formatCode>
                <c:ptCount val="11"/>
                <c:pt idx="1">
                  <c:v>6.3144460000000002</c:v>
                </c:pt>
                <c:pt idx="2">
                  <c:v>7.1208799999999997</c:v>
                </c:pt>
                <c:pt idx="3">
                  <c:v>7.7073320000000001</c:v>
                </c:pt>
                <c:pt idx="4">
                  <c:v>6.9755760000000002</c:v>
                </c:pt>
                <c:pt idx="5">
                  <c:v>6.3813690000000003</c:v>
                </c:pt>
                <c:pt idx="6">
                  <c:v>6.7819370000000001</c:v>
                </c:pt>
                <c:pt idx="7">
                  <c:v>6.3543310000000002</c:v>
                </c:pt>
                <c:pt idx="8">
                  <c:v>6.6494749999999998</c:v>
                </c:pt>
                <c:pt idx="9">
                  <c:v>6.3621759999999998</c:v>
                </c:pt>
                <c:pt idx="10">
                  <c:v>4.6990689999999997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EF-4961-9DFB-D4577817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489872"/>
        <c:axId val="614486352"/>
      </c:lineChart>
      <c:catAx>
        <c:axId val="6144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6352"/>
        <c:crosses val="autoZero"/>
        <c:auto val="1"/>
        <c:lblAlgn val="ctr"/>
        <c:lblOffset val="100"/>
        <c:noMultiLvlLbl val="0"/>
      </c:catAx>
      <c:valAx>
        <c:axId val="61448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826510721247563E-2"/>
          <c:y val="0.76056833356356768"/>
          <c:w val="0.7781206351399057"/>
          <c:h val="0.12094787493668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8915749566395E-2"/>
          <c:y val="4.2818126352626974E-2"/>
          <c:w val="0.87138934935764611"/>
          <c:h val="0.87708908919279827"/>
        </c:manualLayout>
      </c:layout>
      <c:scatterChart>
        <c:scatterStyle val="lineMarker"/>
        <c:varyColors val="0"/>
        <c:ser>
          <c:idx val="0"/>
          <c:order val="0"/>
          <c:tx>
            <c:v>London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'Wage Europe'!$G$2:$G$13</c:f>
              <c:numCache>
                <c:formatCode>General</c:formatCode>
                <c:ptCount val="12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</c:numCache>
            </c:numRef>
          </c:xVal>
          <c:yVal>
            <c:numRef>
              <c:f>'Wage Europe'!$H$2:$H$13</c:f>
              <c:numCache>
                <c:formatCode>0.000</c:formatCode>
                <c:ptCount val="12"/>
                <c:pt idx="0">
                  <c:v>0.66897265408878526</c:v>
                </c:pt>
                <c:pt idx="1">
                  <c:v>0.79091456496303358</c:v>
                </c:pt>
                <c:pt idx="2">
                  <c:v>1.3943319741216169</c:v>
                </c:pt>
                <c:pt idx="3">
                  <c:v>1.6128852932605835</c:v>
                </c:pt>
                <c:pt idx="4">
                  <c:v>1.5775336652926479</c:v>
                </c:pt>
                <c:pt idx="5">
                  <c:v>1.2466292254132258</c:v>
                </c:pt>
                <c:pt idx="6">
                  <c:v>1.1515491753810598</c:v>
                </c:pt>
                <c:pt idx="7">
                  <c:v>1.3357760555585276</c:v>
                </c:pt>
                <c:pt idx="8">
                  <c:v>1.5481883099543778</c:v>
                </c:pt>
                <c:pt idx="9">
                  <c:v>1.5988108013738744</c:v>
                </c:pt>
                <c:pt idx="10">
                  <c:v>1.2748482232039104</c:v>
                </c:pt>
                <c:pt idx="11">
                  <c:v>1.6338384156893853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9-4A8C-86E1-2100515C578A}"/>
            </c:ext>
          </c:extLst>
        </c:ser>
        <c:ser>
          <c:idx val="1"/>
          <c:order val="1"/>
          <c:tx>
            <c:v>Amsterdam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'Wage Europe'!$D$2:$D$11</c:f>
              <c:numCache>
                <c:formatCode>General</c:formatCode>
                <c:ptCount val="10"/>
                <c:pt idx="0">
                  <c:v>1410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</c:numCache>
            </c:numRef>
          </c:xVal>
          <c:yVal>
            <c:numRef>
              <c:f>'Wage Europe'!$E$2:$E$11</c:f>
              <c:numCache>
                <c:formatCode>0.000</c:formatCode>
                <c:ptCount val="10"/>
                <c:pt idx="0">
                  <c:v>1.3436447883071281</c:v>
                </c:pt>
                <c:pt idx="1">
                  <c:v>1.8872948374888154</c:v>
                </c:pt>
                <c:pt idx="2">
                  <c:v>1.6064097049305193</c:v>
                </c:pt>
                <c:pt idx="3">
                  <c:v>0.93359539061162578</c:v>
                </c:pt>
                <c:pt idx="4">
                  <c:v>1.3634964198938682</c:v>
                </c:pt>
                <c:pt idx="5">
                  <c:v>1.2609260592541844</c:v>
                </c:pt>
                <c:pt idx="6">
                  <c:v>1.5368955705460445</c:v>
                </c:pt>
                <c:pt idx="7">
                  <c:v>1.5213396537513444</c:v>
                </c:pt>
                <c:pt idx="8">
                  <c:v>1.1947130812980318</c:v>
                </c:pt>
                <c:pt idx="9">
                  <c:v>1.1959646914860094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69-4A8C-86E1-2100515C578A}"/>
            </c:ext>
          </c:extLst>
        </c:ser>
        <c:ser>
          <c:idx val="2"/>
          <c:order val="2"/>
          <c:tx>
            <c:v>Antwerp</c:v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'Wage Europe'!$A$2:$A$11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</c:numCache>
            </c:numRef>
          </c:xVal>
          <c:yVal>
            <c:numRef>
              <c:f>'Wage Europe'!$B$2:$B$11</c:f>
              <c:numCache>
                <c:formatCode>0.000</c:formatCode>
                <c:ptCount val="10"/>
                <c:pt idx="0">
                  <c:v>1.5141831203806639</c:v>
                </c:pt>
                <c:pt idx="1">
                  <c:v>1.6769980470401116</c:v>
                </c:pt>
                <c:pt idx="2">
                  <c:v>1.5753888050094416</c:v>
                </c:pt>
                <c:pt idx="3">
                  <c:v>1.1443758688513967</c:v>
                </c:pt>
                <c:pt idx="4">
                  <c:v>1.5958935165031982</c:v>
                </c:pt>
                <c:pt idx="5">
                  <c:v>1.2215580746364421</c:v>
                </c:pt>
                <c:pt idx="6">
                  <c:v>1.2636896657942573</c:v>
                </c:pt>
                <c:pt idx="7">
                  <c:v>1.3884339920437561</c:v>
                </c:pt>
                <c:pt idx="8">
                  <c:v>0.92993023583042811</c:v>
                </c:pt>
                <c:pt idx="9">
                  <c:v>1.2356220201812467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69-4A8C-86E1-2100515C578A}"/>
            </c:ext>
          </c:extLst>
        </c:ser>
        <c:ser>
          <c:idx val="3"/>
          <c:order val="3"/>
          <c:tx>
            <c:v>Paris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'Wage Europe'!$J$2:$J$10</c:f>
              <c:numCache>
                <c:formatCode>General</c:formatCode>
                <c:ptCount val="9"/>
                <c:pt idx="0">
                  <c:v>1450</c:v>
                </c:pt>
                <c:pt idx="1">
                  <c:v>1500</c:v>
                </c:pt>
                <c:pt idx="2">
                  <c:v>1550</c:v>
                </c:pt>
                <c:pt idx="3">
                  <c:v>1600</c:v>
                </c:pt>
                <c:pt idx="4">
                  <c:v>1650</c:v>
                </c:pt>
                <c:pt idx="5">
                  <c:v>1700</c:v>
                </c:pt>
                <c:pt idx="6">
                  <c:v>1750</c:v>
                </c:pt>
                <c:pt idx="7">
                  <c:v>1800</c:v>
                </c:pt>
                <c:pt idx="8">
                  <c:v>1850</c:v>
                </c:pt>
              </c:numCache>
            </c:numRef>
          </c:xVal>
          <c:yVal>
            <c:numRef>
              <c:f>'Wage Europe'!$K$2:$K$10</c:f>
              <c:numCache>
                <c:formatCode>0.000</c:formatCode>
                <c:ptCount val="9"/>
                <c:pt idx="0">
                  <c:v>1.2037573378712871</c:v>
                </c:pt>
                <c:pt idx="1">
                  <c:v>0.87933924659810958</c:v>
                </c:pt>
                <c:pt idx="2">
                  <c:v>0.78485059432374393</c:v>
                </c:pt>
                <c:pt idx="3">
                  <c:v>0.77007708148421039</c:v>
                </c:pt>
                <c:pt idx="4">
                  <c:v>0.78584432738966647</c:v>
                </c:pt>
                <c:pt idx="5">
                  <c:v>0.8471639043028647</c:v>
                </c:pt>
                <c:pt idx="6">
                  <c:v>0.69637853765423685</c:v>
                </c:pt>
                <c:pt idx="8">
                  <c:v>0.94871092834675641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9-4A8C-86E1-2100515C578A}"/>
            </c:ext>
          </c:extLst>
        </c:ser>
        <c:ser>
          <c:idx val="4"/>
          <c:order val="4"/>
          <c:tx>
            <c:v>Valencia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'Wage Europe'!$P$2:$P$10</c:f>
              <c:numCache>
                <c:formatCode>General</c:formatCode>
                <c:ptCount val="9"/>
                <c:pt idx="0">
                  <c:v>1420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1770</c:v>
                </c:pt>
              </c:numCache>
            </c:numRef>
          </c:xVal>
          <c:yVal>
            <c:numRef>
              <c:f>'Wage Europe'!$Q$2:$Q$10</c:f>
              <c:numCache>
                <c:formatCode>0.000</c:formatCode>
                <c:ptCount val="9"/>
                <c:pt idx="0">
                  <c:v>1.4889153840760905</c:v>
                </c:pt>
                <c:pt idx="1">
                  <c:v>1.5313721683542418</c:v>
                </c:pt>
                <c:pt idx="2">
                  <c:v>1.208399056793702</c:v>
                </c:pt>
                <c:pt idx="3">
                  <c:v>0.86608071946668885</c:v>
                </c:pt>
                <c:pt idx="4">
                  <c:v>0.86096648974131607</c:v>
                </c:pt>
                <c:pt idx="5">
                  <c:v>0.85832062744057092</c:v>
                </c:pt>
                <c:pt idx="6">
                  <c:v>0.92070298976840714</c:v>
                </c:pt>
                <c:pt idx="7">
                  <c:v>0.83770225667698206</c:v>
                </c:pt>
                <c:pt idx="8">
                  <c:v>0.68994054439465802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69-4A8C-86E1-2100515C578A}"/>
            </c:ext>
          </c:extLst>
        </c:ser>
        <c:ser>
          <c:idx val="5"/>
          <c:order val="5"/>
          <c:tx>
            <c:v>Milan</c:v>
          </c:tx>
          <c:spPr>
            <a:ln w="2540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254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'Wage Europe'!$M$2:$M$12</c:f>
              <c:numCache>
                <c:formatCode>General</c:formatCode>
                <c:ptCount val="11"/>
                <c:pt idx="0">
                  <c:v>1350</c:v>
                </c:pt>
                <c:pt idx="1">
                  <c:v>1400</c:v>
                </c:pt>
                <c:pt idx="2">
                  <c:v>1450</c:v>
                </c:pt>
                <c:pt idx="3">
                  <c:v>1500</c:v>
                </c:pt>
                <c:pt idx="4">
                  <c:v>1550</c:v>
                </c:pt>
                <c:pt idx="5">
                  <c:v>1600</c:v>
                </c:pt>
                <c:pt idx="6">
                  <c:v>1650</c:v>
                </c:pt>
                <c:pt idx="7">
                  <c:v>1700</c:v>
                </c:pt>
                <c:pt idx="8">
                  <c:v>1750</c:v>
                </c:pt>
                <c:pt idx="9">
                  <c:v>1800</c:v>
                </c:pt>
                <c:pt idx="10">
                  <c:v>1850</c:v>
                </c:pt>
              </c:numCache>
            </c:numRef>
          </c:xVal>
          <c:yVal>
            <c:numRef>
              <c:f>'Wage Europe'!$N$2:$N$12</c:f>
              <c:numCache>
                <c:formatCode>0.000</c:formatCode>
                <c:ptCount val="11"/>
                <c:pt idx="0">
                  <c:v>1.1361106154765399</c:v>
                </c:pt>
                <c:pt idx="1">
                  <c:v>1.5270711285817327</c:v>
                </c:pt>
                <c:pt idx="2">
                  <c:v>1.3817715696577337</c:v>
                </c:pt>
                <c:pt idx="3">
                  <c:v>0.94337672272128203</c:v>
                </c:pt>
                <c:pt idx="4">
                  <c:v>0.64568016059602074</c:v>
                </c:pt>
                <c:pt idx="5">
                  <c:v>0.68096755808045839</c:v>
                </c:pt>
                <c:pt idx="6">
                  <c:v>0.75162240116626289</c:v>
                </c:pt>
                <c:pt idx="7">
                  <c:v>0.67060133413111678</c:v>
                </c:pt>
                <c:pt idx="8">
                  <c:v>0.61121562555191644</c:v>
                </c:pt>
                <c:pt idx="9">
                  <c:v>0.32003943624151554</c:v>
                </c:pt>
                <c:pt idx="10">
                  <c:v>0.33796735746976808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9-4A8C-86E1-2100515C5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50584"/>
        <c:axId val="555050912"/>
      </c:scatterChart>
      <c:valAx>
        <c:axId val="555050584"/>
        <c:scaling>
          <c:orientation val="minMax"/>
          <c:max val="1850"/>
          <c:min val="1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50912"/>
        <c:crosses val="autoZero"/>
        <c:crossBetween val="midCat"/>
      </c:valAx>
      <c:valAx>
        <c:axId val="555050912"/>
        <c:scaling>
          <c:orientation val="minMax"/>
          <c:max val="2"/>
          <c:min val="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5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96971650473498E-2"/>
          <c:y val="0.76865617949072151"/>
          <c:w val="0.81517378858344458"/>
          <c:h val="0.13631458074319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Energy!$A$2:$A$7</c:f>
              <c:strCache>
                <c:ptCount val="6"/>
                <c:pt idx="0">
                  <c:v>Amsterdam</c:v>
                </c:pt>
                <c:pt idx="1">
                  <c:v>London</c:v>
                </c:pt>
                <c:pt idx="2">
                  <c:v>Paris</c:v>
                </c:pt>
                <c:pt idx="3">
                  <c:v>Strasbourg</c:v>
                </c:pt>
                <c:pt idx="4">
                  <c:v>Newcastle</c:v>
                </c:pt>
                <c:pt idx="5">
                  <c:v>Beijing</c:v>
                </c:pt>
              </c:strCache>
            </c:strRef>
          </c:cat>
          <c:val>
            <c:numRef>
              <c:f>Energy!$B$2:$B$7</c:f>
              <c:numCache>
                <c:formatCode>General</c:formatCode>
                <c:ptCount val="6"/>
                <c:pt idx="0">
                  <c:v>4.88</c:v>
                </c:pt>
                <c:pt idx="1">
                  <c:v>5.26</c:v>
                </c:pt>
                <c:pt idx="2">
                  <c:v>8.84</c:v>
                </c:pt>
                <c:pt idx="3">
                  <c:v>3.41</c:v>
                </c:pt>
                <c:pt idx="4">
                  <c:v>0.72</c:v>
                </c:pt>
                <c:pt idx="5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7-4703-907A-0F680952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914432"/>
        <c:axId val="368913120"/>
      </c:barChart>
      <c:catAx>
        <c:axId val="3689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3120"/>
        <c:crosses val="autoZero"/>
        <c:auto val="1"/>
        <c:lblAlgn val="ctr"/>
        <c:lblOffset val="100"/>
        <c:noMultiLvlLbl val="0"/>
      </c:catAx>
      <c:valAx>
        <c:axId val="3689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Grams of Silver per million BTUs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09560168615283E-2"/>
          <c:y val="4.2795275590551178E-2"/>
          <c:w val="0.90156704843712721"/>
          <c:h val="0.87468121172353452"/>
        </c:manualLayout>
      </c:layout>
      <c:lineChart>
        <c:grouping val="standard"/>
        <c:varyColors val="0"/>
        <c:ser>
          <c:idx val="0"/>
          <c:order val="0"/>
          <c:tx>
            <c:v>Wood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Wood!$F$3:$F$45</c:f>
              <c:numCache>
                <c:formatCode>General</c:formatCode>
                <c:ptCount val="43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  <c:pt idx="30">
                  <c:v>1700</c:v>
                </c:pt>
                <c:pt idx="31">
                  <c:v>1710</c:v>
                </c:pt>
                <c:pt idx="32">
                  <c:v>1720</c:v>
                </c:pt>
                <c:pt idx="33">
                  <c:v>1730</c:v>
                </c:pt>
                <c:pt idx="34">
                  <c:v>1740</c:v>
                </c:pt>
                <c:pt idx="35">
                  <c:v>1750</c:v>
                </c:pt>
                <c:pt idx="36">
                  <c:v>1760</c:v>
                </c:pt>
                <c:pt idx="37">
                  <c:v>1770</c:v>
                </c:pt>
                <c:pt idx="38">
                  <c:v>1780</c:v>
                </c:pt>
                <c:pt idx="39">
                  <c:v>1790</c:v>
                </c:pt>
                <c:pt idx="40">
                  <c:v>1800</c:v>
                </c:pt>
                <c:pt idx="41">
                  <c:v>1810</c:v>
                </c:pt>
                <c:pt idx="42">
                  <c:v>1820</c:v>
                </c:pt>
              </c:numCache>
            </c:numRef>
          </c:cat>
          <c:val>
            <c:numRef>
              <c:f>Wood!$G$3:$G$45</c:f>
              <c:numCache>
                <c:formatCode>0.00</c:formatCode>
                <c:ptCount val="43"/>
                <c:pt idx="1">
                  <c:v>4.4928336796518931</c:v>
                </c:pt>
                <c:pt idx="2">
                  <c:v>5.4989369952095304</c:v>
                </c:pt>
                <c:pt idx="3">
                  <c:v>5.3349201409962053</c:v>
                </c:pt>
                <c:pt idx="4">
                  <c:v>5.0344552064590768</c:v>
                </c:pt>
                <c:pt idx="5">
                  <c:v>4.5611533052530735</c:v>
                </c:pt>
                <c:pt idx="6">
                  <c:v>4.7233602139744333</c:v>
                </c:pt>
                <c:pt idx="7">
                  <c:v>4.7468538991250417</c:v>
                </c:pt>
                <c:pt idx="8">
                  <c:v>3.8126111822480282</c:v>
                </c:pt>
                <c:pt idx="9">
                  <c:v>4.1619918190438288</c:v>
                </c:pt>
                <c:pt idx="10">
                  <c:v>4.3701731487582567</c:v>
                </c:pt>
                <c:pt idx="11">
                  <c:v>4.7534024714764822</c:v>
                </c:pt>
                <c:pt idx="12">
                  <c:v>3.6749708169372779</c:v>
                </c:pt>
                <c:pt idx="13">
                  <c:v>3.6983478549351965</c:v>
                </c:pt>
                <c:pt idx="14">
                  <c:v>4.122291004199572</c:v>
                </c:pt>
                <c:pt idx="15">
                  <c:v>6.1225611731685747</c:v>
                </c:pt>
                <c:pt idx="16">
                  <c:v>6.3817339215445426</c:v>
                </c:pt>
                <c:pt idx="17">
                  <c:v>6.8428114499384476</c:v>
                </c:pt>
                <c:pt idx="18">
                  <c:v>8.0089577268587728</c:v>
                </c:pt>
                <c:pt idx="19">
                  <c:v>6.2793224791319187</c:v>
                </c:pt>
                <c:pt idx="20">
                  <c:v>6.7108909025576509</c:v>
                </c:pt>
                <c:pt idx="21">
                  <c:v>6.8148889363060903</c:v>
                </c:pt>
                <c:pt idx="22">
                  <c:v>7.0227764947201861</c:v>
                </c:pt>
                <c:pt idx="23">
                  <c:v>6.0208763483867713</c:v>
                </c:pt>
                <c:pt idx="24">
                  <c:v>7.1009734769088952</c:v>
                </c:pt>
                <c:pt idx="25">
                  <c:v>8</c:v>
                </c:pt>
                <c:pt idx="26">
                  <c:v>12.728716830208516</c:v>
                </c:pt>
                <c:pt idx="27">
                  <c:v>12.261088342984808</c:v>
                </c:pt>
                <c:pt idx="28">
                  <c:v>12.012080150911613</c:v>
                </c:pt>
                <c:pt idx="29">
                  <c:v>10.417100840193907</c:v>
                </c:pt>
                <c:pt idx="30">
                  <c:v>12.849521217322366</c:v>
                </c:pt>
                <c:pt idx="31">
                  <c:v>13.13255142311734</c:v>
                </c:pt>
                <c:pt idx="32">
                  <c:v>13.233678603161161</c:v>
                </c:pt>
                <c:pt idx="33">
                  <c:v>13.836188238779139</c:v>
                </c:pt>
                <c:pt idx="34">
                  <c:v>14.573693909684106</c:v>
                </c:pt>
                <c:pt idx="35">
                  <c:v>13.786959964557454</c:v>
                </c:pt>
                <c:pt idx="36">
                  <c:v>13.110822812334348</c:v>
                </c:pt>
                <c:pt idx="37">
                  <c:v>11.371792063102912</c:v>
                </c:pt>
                <c:pt idx="38">
                  <c:v>11.583973035623297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C20-9388-2AEA00349408}"/>
            </c:ext>
          </c:extLst>
        </c:ser>
        <c:ser>
          <c:idx val="1"/>
          <c:order val="1"/>
          <c:tx>
            <c:v>Coal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Wood!$F$3:$F$45</c:f>
              <c:numCache>
                <c:formatCode>General</c:formatCode>
                <c:ptCount val="43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  <c:pt idx="30">
                  <c:v>1700</c:v>
                </c:pt>
                <c:pt idx="31">
                  <c:v>1710</c:v>
                </c:pt>
                <c:pt idx="32">
                  <c:v>1720</c:v>
                </c:pt>
                <c:pt idx="33">
                  <c:v>1730</c:v>
                </c:pt>
                <c:pt idx="34">
                  <c:v>1740</c:v>
                </c:pt>
                <c:pt idx="35">
                  <c:v>1750</c:v>
                </c:pt>
                <c:pt idx="36">
                  <c:v>1760</c:v>
                </c:pt>
                <c:pt idx="37">
                  <c:v>1770</c:v>
                </c:pt>
                <c:pt idx="38">
                  <c:v>1780</c:v>
                </c:pt>
                <c:pt idx="39">
                  <c:v>1790</c:v>
                </c:pt>
                <c:pt idx="40">
                  <c:v>1800</c:v>
                </c:pt>
                <c:pt idx="41">
                  <c:v>1810</c:v>
                </c:pt>
                <c:pt idx="42">
                  <c:v>1820</c:v>
                </c:pt>
              </c:numCache>
            </c:numRef>
          </c:cat>
          <c:val>
            <c:numRef>
              <c:f>Wood!$H$3:$H$45</c:f>
              <c:numCache>
                <c:formatCode>0.00</c:formatCode>
                <c:ptCount val="43"/>
                <c:pt idx="8">
                  <c:v>4.047079318916996</c:v>
                </c:pt>
                <c:pt idx="9">
                  <c:v>3.4672688648503307</c:v>
                </c:pt>
                <c:pt idx="10">
                  <c:v>2.8465121791175143</c:v>
                </c:pt>
                <c:pt idx="11">
                  <c:v>2.8802140337154198</c:v>
                </c:pt>
                <c:pt idx="12">
                  <c:v>4.1029334007547353</c:v>
                </c:pt>
                <c:pt idx="13">
                  <c:v>3.5797315632338762</c:v>
                </c:pt>
                <c:pt idx="16">
                  <c:v>2.7788841500550006</c:v>
                </c:pt>
                <c:pt idx="17">
                  <c:v>4.2134707700858423</c:v>
                </c:pt>
                <c:pt idx="18">
                  <c:v>3.5511162501639881</c:v>
                </c:pt>
                <c:pt idx="19">
                  <c:v>2.5441366040379321</c:v>
                </c:pt>
                <c:pt idx="20">
                  <c:v>2.5857594585815677</c:v>
                </c:pt>
                <c:pt idx="21">
                  <c:v>2.4848705731484997</c:v>
                </c:pt>
                <c:pt idx="22">
                  <c:v>2.576142092558606</c:v>
                </c:pt>
                <c:pt idx="23">
                  <c:v>2.6862543761435624</c:v>
                </c:pt>
                <c:pt idx="24">
                  <c:v>2.8138376029018577</c:v>
                </c:pt>
                <c:pt idx="25">
                  <c:v>3.2594847128759086</c:v>
                </c:pt>
                <c:pt idx="26">
                  <c:v>3.9652512109020308</c:v>
                </c:pt>
                <c:pt idx="27">
                  <c:v>4.2209065699444439</c:v>
                </c:pt>
                <c:pt idx="28">
                  <c:v>2.9490403715713582</c:v>
                </c:pt>
                <c:pt idx="29">
                  <c:v>3.3979527360587354</c:v>
                </c:pt>
                <c:pt idx="30">
                  <c:v>3.9896585869038903</c:v>
                </c:pt>
                <c:pt idx="31">
                  <c:v>3.8921182606954523</c:v>
                </c:pt>
                <c:pt idx="32">
                  <c:v>3.6222433219214523</c:v>
                </c:pt>
                <c:pt idx="33">
                  <c:v>3.99490346316052</c:v>
                </c:pt>
                <c:pt idx="34">
                  <c:v>4.1676389324224656</c:v>
                </c:pt>
                <c:pt idx="35">
                  <c:v>4.2113316084052235</c:v>
                </c:pt>
                <c:pt idx="36">
                  <c:v>3.9981698731572806</c:v>
                </c:pt>
                <c:pt idx="37">
                  <c:v>3.716801851180719</c:v>
                </c:pt>
                <c:pt idx="38">
                  <c:v>3.9100862010046549</c:v>
                </c:pt>
                <c:pt idx="39">
                  <c:v>3.9664201510049337</c:v>
                </c:pt>
                <c:pt idx="40">
                  <c:v>3.9971060432725465</c:v>
                </c:pt>
                <c:pt idx="41">
                  <c:v>3.726771780641692</c:v>
                </c:pt>
                <c:pt idx="42">
                  <c:v>3.8409078618328265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C20-9388-2AEA003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95752"/>
        <c:axId val="500194112"/>
      </c:lineChart>
      <c:catAx>
        <c:axId val="50019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41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001941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9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7252843394577"/>
          <c:y val="8.5057141294838143E-2"/>
          <c:w val="0.15060625944484213"/>
          <c:h val="0.14238571741032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9560168615283E-2"/>
          <c:y val="2.543416447944007E-2"/>
          <c:w val="0.92559452795673269"/>
          <c:h val="0.87957731846019249"/>
        </c:manualLayout>
      </c:layout>
      <c:lineChart>
        <c:grouping val="standard"/>
        <c:varyColors val="0"/>
        <c:ser>
          <c:idx val="0"/>
          <c:order val="0"/>
          <c:tx>
            <c:strRef>
              <c:f>SteamEngine!$B$1</c:f>
              <c:strCache>
                <c:ptCount val="1"/>
                <c:pt idx="0">
                  <c:v>Newcomen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SteamEngine!$A$2:$A$137</c:f>
              <c:numCache>
                <c:formatCode>General</c:formatCode>
                <c:ptCount val="13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  <c:pt idx="41">
                  <c:v>1766</c:v>
                </c:pt>
                <c:pt idx="42">
                  <c:v>1767</c:v>
                </c:pt>
                <c:pt idx="43">
                  <c:v>1768</c:v>
                </c:pt>
                <c:pt idx="44">
                  <c:v>1769</c:v>
                </c:pt>
                <c:pt idx="45">
                  <c:v>1770</c:v>
                </c:pt>
                <c:pt idx="46">
                  <c:v>1771</c:v>
                </c:pt>
                <c:pt idx="47">
                  <c:v>1772</c:v>
                </c:pt>
                <c:pt idx="48">
                  <c:v>1773</c:v>
                </c:pt>
                <c:pt idx="49">
                  <c:v>1774</c:v>
                </c:pt>
                <c:pt idx="50">
                  <c:v>1775</c:v>
                </c:pt>
                <c:pt idx="51">
                  <c:v>1776</c:v>
                </c:pt>
                <c:pt idx="52">
                  <c:v>1777</c:v>
                </c:pt>
                <c:pt idx="53">
                  <c:v>1778</c:v>
                </c:pt>
                <c:pt idx="54">
                  <c:v>1779</c:v>
                </c:pt>
                <c:pt idx="55">
                  <c:v>1780</c:v>
                </c:pt>
                <c:pt idx="56">
                  <c:v>1781</c:v>
                </c:pt>
                <c:pt idx="57">
                  <c:v>1782</c:v>
                </c:pt>
                <c:pt idx="58">
                  <c:v>1783</c:v>
                </c:pt>
                <c:pt idx="59">
                  <c:v>1784</c:v>
                </c:pt>
                <c:pt idx="60">
                  <c:v>1785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1789</c:v>
                </c:pt>
                <c:pt idx="65">
                  <c:v>1790</c:v>
                </c:pt>
                <c:pt idx="66">
                  <c:v>1791</c:v>
                </c:pt>
                <c:pt idx="67">
                  <c:v>1792</c:v>
                </c:pt>
                <c:pt idx="68">
                  <c:v>1793</c:v>
                </c:pt>
                <c:pt idx="69">
                  <c:v>1794</c:v>
                </c:pt>
                <c:pt idx="70">
                  <c:v>1795</c:v>
                </c:pt>
                <c:pt idx="71">
                  <c:v>1796</c:v>
                </c:pt>
                <c:pt idx="72">
                  <c:v>1797</c:v>
                </c:pt>
                <c:pt idx="73">
                  <c:v>1798</c:v>
                </c:pt>
                <c:pt idx="74">
                  <c:v>1799</c:v>
                </c:pt>
                <c:pt idx="75">
                  <c:v>1800</c:v>
                </c:pt>
                <c:pt idx="76">
                  <c:v>1801</c:v>
                </c:pt>
                <c:pt idx="77">
                  <c:v>1802</c:v>
                </c:pt>
                <c:pt idx="78">
                  <c:v>1803</c:v>
                </c:pt>
                <c:pt idx="79">
                  <c:v>1804</c:v>
                </c:pt>
                <c:pt idx="80">
                  <c:v>1805</c:v>
                </c:pt>
                <c:pt idx="81">
                  <c:v>1806</c:v>
                </c:pt>
                <c:pt idx="82">
                  <c:v>1807</c:v>
                </c:pt>
                <c:pt idx="83">
                  <c:v>1808</c:v>
                </c:pt>
                <c:pt idx="84">
                  <c:v>1809</c:v>
                </c:pt>
                <c:pt idx="85">
                  <c:v>1810</c:v>
                </c:pt>
                <c:pt idx="86">
                  <c:v>1811</c:v>
                </c:pt>
                <c:pt idx="87">
                  <c:v>1812</c:v>
                </c:pt>
                <c:pt idx="88">
                  <c:v>1813</c:v>
                </c:pt>
                <c:pt idx="89">
                  <c:v>1814</c:v>
                </c:pt>
                <c:pt idx="90">
                  <c:v>1815</c:v>
                </c:pt>
                <c:pt idx="91">
                  <c:v>1816</c:v>
                </c:pt>
                <c:pt idx="92">
                  <c:v>1817</c:v>
                </c:pt>
                <c:pt idx="93">
                  <c:v>1818</c:v>
                </c:pt>
                <c:pt idx="94">
                  <c:v>1819</c:v>
                </c:pt>
                <c:pt idx="95">
                  <c:v>1820</c:v>
                </c:pt>
                <c:pt idx="96">
                  <c:v>1821</c:v>
                </c:pt>
                <c:pt idx="97">
                  <c:v>1822</c:v>
                </c:pt>
                <c:pt idx="98">
                  <c:v>1823</c:v>
                </c:pt>
                <c:pt idx="99">
                  <c:v>1824</c:v>
                </c:pt>
                <c:pt idx="100">
                  <c:v>1825</c:v>
                </c:pt>
                <c:pt idx="101">
                  <c:v>1826</c:v>
                </c:pt>
                <c:pt idx="102">
                  <c:v>1827</c:v>
                </c:pt>
                <c:pt idx="103">
                  <c:v>1828</c:v>
                </c:pt>
                <c:pt idx="104">
                  <c:v>1829</c:v>
                </c:pt>
                <c:pt idx="105">
                  <c:v>1830</c:v>
                </c:pt>
                <c:pt idx="106">
                  <c:v>1831</c:v>
                </c:pt>
                <c:pt idx="107">
                  <c:v>1832</c:v>
                </c:pt>
                <c:pt idx="108">
                  <c:v>1833</c:v>
                </c:pt>
                <c:pt idx="109">
                  <c:v>1834</c:v>
                </c:pt>
                <c:pt idx="110">
                  <c:v>1835</c:v>
                </c:pt>
                <c:pt idx="111">
                  <c:v>1836</c:v>
                </c:pt>
                <c:pt idx="112">
                  <c:v>1837</c:v>
                </c:pt>
                <c:pt idx="113">
                  <c:v>1838</c:v>
                </c:pt>
                <c:pt idx="114">
                  <c:v>1839</c:v>
                </c:pt>
                <c:pt idx="115">
                  <c:v>1840</c:v>
                </c:pt>
                <c:pt idx="116">
                  <c:v>1841</c:v>
                </c:pt>
                <c:pt idx="117">
                  <c:v>1842</c:v>
                </c:pt>
                <c:pt idx="118">
                  <c:v>1843</c:v>
                </c:pt>
                <c:pt idx="119">
                  <c:v>1844</c:v>
                </c:pt>
                <c:pt idx="120">
                  <c:v>1845</c:v>
                </c:pt>
                <c:pt idx="121">
                  <c:v>1846</c:v>
                </c:pt>
                <c:pt idx="122">
                  <c:v>1847</c:v>
                </c:pt>
                <c:pt idx="123">
                  <c:v>1848</c:v>
                </c:pt>
                <c:pt idx="124">
                  <c:v>1849</c:v>
                </c:pt>
                <c:pt idx="125">
                  <c:v>1850</c:v>
                </c:pt>
                <c:pt idx="126">
                  <c:v>1851</c:v>
                </c:pt>
                <c:pt idx="127">
                  <c:v>1852</c:v>
                </c:pt>
                <c:pt idx="128">
                  <c:v>1853</c:v>
                </c:pt>
                <c:pt idx="129">
                  <c:v>1854</c:v>
                </c:pt>
                <c:pt idx="130">
                  <c:v>1855</c:v>
                </c:pt>
                <c:pt idx="131">
                  <c:v>1856</c:v>
                </c:pt>
                <c:pt idx="132">
                  <c:v>1857</c:v>
                </c:pt>
                <c:pt idx="133">
                  <c:v>1858</c:v>
                </c:pt>
                <c:pt idx="134">
                  <c:v>1859</c:v>
                </c:pt>
                <c:pt idx="135">
                  <c:v>1860</c:v>
                </c:pt>
              </c:numCache>
            </c:numRef>
          </c:cat>
          <c:val>
            <c:numRef>
              <c:f>SteamEngine!$B$2:$B$137</c:f>
              <c:numCache>
                <c:formatCode>General</c:formatCode>
                <c:ptCount val="136"/>
                <c:pt idx="2" formatCode="0.00">
                  <c:v>44.351999999999997</c:v>
                </c:pt>
                <c:pt idx="3" formatCode="0.00">
                  <c:v>43.783384615384612</c:v>
                </c:pt>
                <c:pt idx="4" formatCode="0.00">
                  <c:v>43.214769230769228</c:v>
                </c:pt>
                <c:pt idx="5" formatCode="0.00">
                  <c:v>42.646153846153844</c:v>
                </c:pt>
                <c:pt idx="6" formatCode="0.00">
                  <c:v>42.07753846153846</c:v>
                </c:pt>
                <c:pt idx="7" formatCode="0.00">
                  <c:v>41.508923076923075</c:v>
                </c:pt>
                <c:pt idx="8" formatCode="0.00">
                  <c:v>40.940307692307691</c:v>
                </c:pt>
                <c:pt idx="9" formatCode="0.00">
                  <c:v>40.371692307692307</c:v>
                </c:pt>
                <c:pt idx="10" formatCode="0.00">
                  <c:v>39.803076923076922</c:v>
                </c:pt>
                <c:pt idx="11" formatCode="0.00">
                  <c:v>39.234461538461538</c:v>
                </c:pt>
                <c:pt idx="12" formatCode="0.00">
                  <c:v>38.665846153846154</c:v>
                </c:pt>
                <c:pt idx="13" formatCode="0.00">
                  <c:v>38.097230769230769</c:v>
                </c:pt>
                <c:pt idx="14" formatCode="0.00">
                  <c:v>37.528615384615385</c:v>
                </c:pt>
                <c:pt idx="15" formatCode="0.00">
                  <c:v>36.96</c:v>
                </c:pt>
                <c:pt idx="16" formatCode="0.00">
                  <c:v>36.711487261735861</c:v>
                </c:pt>
                <c:pt idx="17" formatCode="0.00">
                  <c:v>36.462974523471715</c:v>
                </c:pt>
                <c:pt idx="18" formatCode="0.00">
                  <c:v>36.214461785207575</c:v>
                </c:pt>
                <c:pt idx="19" formatCode="0.00">
                  <c:v>35.965949046943436</c:v>
                </c:pt>
                <c:pt idx="20" formatCode="0.00">
                  <c:v>35.717436308679289</c:v>
                </c:pt>
                <c:pt idx="21" formatCode="0.00">
                  <c:v>35.46892357041515</c:v>
                </c:pt>
                <c:pt idx="22" formatCode="0.00">
                  <c:v>35.220410832151011</c:v>
                </c:pt>
                <c:pt idx="23" formatCode="0.00">
                  <c:v>34.971898093886871</c:v>
                </c:pt>
                <c:pt idx="24" formatCode="0.00">
                  <c:v>34.723385355622725</c:v>
                </c:pt>
                <c:pt idx="25" formatCode="0.00">
                  <c:v>34.474872617358585</c:v>
                </c:pt>
                <c:pt idx="26" formatCode="0.00">
                  <c:v>34.226359879094446</c:v>
                </c:pt>
                <c:pt idx="27" formatCode="0.00">
                  <c:v>33.977847140830299</c:v>
                </c:pt>
                <c:pt idx="28" formatCode="0.00">
                  <c:v>33.72933440256616</c:v>
                </c:pt>
                <c:pt idx="29" formatCode="0.00">
                  <c:v>33.48082166430202</c:v>
                </c:pt>
                <c:pt idx="30" formatCode="0.00">
                  <c:v>33.232308926037874</c:v>
                </c:pt>
                <c:pt idx="31" formatCode="0.00">
                  <c:v>32.983796187773734</c:v>
                </c:pt>
                <c:pt idx="32" formatCode="0.00">
                  <c:v>32.735283449509595</c:v>
                </c:pt>
                <c:pt idx="33" formatCode="0.00">
                  <c:v>32.486770711245455</c:v>
                </c:pt>
                <c:pt idx="34" formatCode="0.00">
                  <c:v>32.238257972981309</c:v>
                </c:pt>
                <c:pt idx="35" formatCode="0.00">
                  <c:v>31.989745234717169</c:v>
                </c:pt>
                <c:pt idx="36" formatCode="0.00">
                  <c:v>31.741232496453026</c:v>
                </c:pt>
                <c:pt idx="37" formatCode="0.00">
                  <c:v>31.492719758188883</c:v>
                </c:pt>
                <c:pt idx="38" formatCode="0.00">
                  <c:v>31.244207019924744</c:v>
                </c:pt>
                <c:pt idx="39" formatCode="0.00">
                  <c:v>30.995694281660601</c:v>
                </c:pt>
                <c:pt idx="40" formatCode="0.00">
                  <c:v>30.747181543396458</c:v>
                </c:pt>
                <c:pt idx="41" formatCode="0.00">
                  <c:v>30.498668805132318</c:v>
                </c:pt>
                <c:pt idx="42" formatCode="0.00">
                  <c:v>30.250156066868175</c:v>
                </c:pt>
                <c:pt idx="43" formatCode="0.00">
                  <c:v>30.001643328604032</c:v>
                </c:pt>
                <c:pt idx="44" formatCode="0.00">
                  <c:v>29.753130590339893</c:v>
                </c:pt>
                <c:pt idx="45" formatCode="0.00">
                  <c:v>25.702087060226596</c:v>
                </c:pt>
                <c:pt idx="46" formatCode="0.00">
                  <c:v>21.651043530113299</c:v>
                </c:pt>
                <c:pt idx="47" formatCode="0.00">
                  <c:v>17.600000000000001</c:v>
                </c:pt>
                <c:pt idx="48" formatCode="0.00">
                  <c:v>17.608333333333334</c:v>
                </c:pt>
                <c:pt idx="49" formatCode="0.00">
                  <c:v>17.616666666666667</c:v>
                </c:pt>
                <c:pt idx="50" formatCode="0.00">
                  <c:v>17.625</c:v>
                </c:pt>
                <c:pt idx="51" formatCode="0.00">
                  <c:v>17.633333333333333</c:v>
                </c:pt>
                <c:pt idx="52" formatCode="0.00">
                  <c:v>17.641666666666669</c:v>
                </c:pt>
                <c:pt idx="53" formatCode="0.00">
                  <c:v>17.650000000000002</c:v>
                </c:pt>
                <c:pt idx="54" formatCode="0.00">
                  <c:v>17.658333333333335</c:v>
                </c:pt>
                <c:pt idx="55" formatCode="0.00">
                  <c:v>17.666666666666668</c:v>
                </c:pt>
                <c:pt idx="56" formatCode="0.00">
                  <c:v>17.675000000000001</c:v>
                </c:pt>
                <c:pt idx="57" formatCode="0.00">
                  <c:v>17.683333333333334</c:v>
                </c:pt>
                <c:pt idx="58" formatCode="0.00">
                  <c:v>17.691666666666666</c:v>
                </c:pt>
                <c:pt idx="59" formatCode="0.00">
                  <c:v>17.7</c:v>
                </c:pt>
                <c:pt idx="60" formatCode="0.00">
                  <c:v>17.708333333333332</c:v>
                </c:pt>
                <c:pt idx="61" formatCode="0.00">
                  <c:v>17.716666666666669</c:v>
                </c:pt>
                <c:pt idx="62" formatCode="0.00">
                  <c:v>17.725000000000001</c:v>
                </c:pt>
                <c:pt idx="63" formatCode="0.00">
                  <c:v>17.733333333333334</c:v>
                </c:pt>
                <c:pt idx="64" formatCode="0.00">
                  <c:v>17.741666666666667</c:v>
                </c:pt>
                <c:pt idx="65" formatCode="0.00">
                  <c:v>17.75</c:v>
                </c:pt>
                <c:pt idx="66" formatCode="0.00">
                  <c:v>17.699189189189187</c:v>
                </c:pt>
                <c:pt idx="67" formatCode="0.00">
                  <c:v>17.648378378378379</c:v>
                </c:pt>
                <c:pt idx="68" formatCode="0.00">
                  <c:v>17.597567567567566</c:v>
                </c:pt>
                <c:pt idx="69" formatCode="0.00">
                  <c:v>17.546756756756757</c:v>
                </c:pt>
                <c:pt idx="70" formatCode="0.00">
                  <c:v>17.495945945945945</c:v>
                </c:pt>
                <c:pt idx="71" formatCode="0.00">
                  <c:v>17.445135135135136</c:v>
                </c:pt>
                <c:pt idx="72" formatCode="0.00">
                  <c:v>17.394324324324323</c:v>
                </c:pt>
                <c:pt idx="73" formatCode="0.00">
                  <c:v>17.343513513513514</c:v>
                </c:pt>
                <c:pt idx="74" formatCode="0.00">
                  <c:v>17.292702702702702</c:v>
                </c:pt>
                <c:pt idx="75" formatCode="0.00">
                  <c:v>17.241891891891893</c:v>
                </c:pt>
                <c:pt idx="76" formatCode="0.00">
                  <c:v>17.19108108108108</c:v>
                </c:pt>
                <c:pt idx="77" formatCode="0.00">
                  <c:v>17.140270270270271</c:v>
                </c:pt>
                <c:pt idx="78" formatCode="0.00">
                  <c:v>17.089459459459459</c:v>
                </c:pt>
                <c:pt idx="79" formatCode="0.00">
                  <c:v>17.03864864864865</c:v>
                </c:pt>
                <c:pt idx="80" formatCode="0.00">
                  <c:v>16.987837837837837</c:v>
                </c:pt>
                <c:pt idx="81" formatCode="0.00">
                  <c:v>16.937027027027028</c:v>
                </c:pt>
                <c:pt idx="82" formatCode="0.00">
                  <c:v>16.886216216216216</c:v>
                </c:pt>
                <c:pt idx="83" formatCode="0.00">
                  <c:v>16.835405405405403</c:v>
                </c:pt>
                <c:pt idx="84" formatCode="0.00">
                  <c:v>16.784594594594594</c:v>
                </c:pt>
                <c:pt idx="85" formatCode="0.00">
                  <c:v>16.733783783783782</c:v>
                </c:pt>
                <c:pt idx="86" formatCode="0.00">
                  <c:v>16.682972972972973</c:v>
                </c:pt>
                <c:pt idx="87" formatCode="0.00">
                  <c:v>16.63216216216216</c:v>
                </c:pt>
                <c:pt idx="88" formatCode="0.00">
                  <c:v>16.581351351351351</c:v>
                </c:pt>
                <c:pt idx="89" formatCode="0.00">
                  <c:v>16.530540540540539</c:v>
                </c:pt>
                <c:pt idx="90" formatCode="0.00">
                  <c:v>16.47972972972973</c:v>
                </c:pt>
                <c:pt idx="91" formatCode="0.00">
                  <c:v>16.428918918918917</c:v>
                </c:pt>
                <c:pt idx="92" formatCode="0.00">
                  <c:v>16.378108108108108</c:v>
                </c:pt>
                <c:pt idx="93" formatCode="0.00">
                  <c:v>16.327297297297296</c:v>
                </c:pt>
                <c:pt idx="94" formatCode="0.00">
                  <c:v>16.276486486486487</c:v>
                </c:pt>
                <c:pt idx="95" formatCode="0.00">
                  <c:v>16.225675675675674</c:v>
                </c:pt>
                <c:pt idx="96" formatCode="0.00">
                  <c:v>16.174864864864865</c:v>
                </c:pt>
                <c:pt idx="97" formatCode="0.00">
                  <c:v>16.124054054054053</c:v>
                </c:pt>
                <c:pt idx="98" formatCode="0.00">
                  <c:v>16.073243243243244</c:v>
                </c:pt>
                <c:pt idx="99" formatCode="0.00">
                  <c:v>16.022432432432431</c:v>
                </c:pt>
                <c:pt idx="100" formatCode="0.00">
                  <c:v>15.971621621621621</c:v>
                </c:pt>
                <c:pt idx="101" formatCode="0.00">
                  <c:v>15.92081081081081</c:v>
                </c:pt>
                <c:pt idx="102" formatCode="0.00">
                  <c:v>15.87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9FD-9B59-38E8075D0678}"/>
            </c:ext>
          </c:extLst>
        </c:ser>
        <c:ser>
          <c:idx val="1"/>
          <c:order val="1"/>
          <c:tx>
            <c:strRef>
              <c:f>SteamEngine!$C$1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SteamEngine!$A$2:$A$137</c:f>
              <c:numCache>
                <c:formatCode>General</c:formatCode>
                <c:ptCount val="13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  <c:pt idx="41">
                  <c:v>1766</c:v>
                </c:pt>
                <c:pt idx="42">
                  <c:v>1767</c:v>
                </c:pt>
                <c:pt idx="43">
                  <c:v>1768</c:v>
                </c:pt>
                <c:pt idx="44">
                  <c:v>1769</c:v>
                </c:pt>
                <c:pt idx="45">
                  <c:v>1770</c:v>
                </c:pt>
                <c:pt idx="46">
                  <c:v>1771</c:v>
                </c:pt>
                <c:pt idx="47">
                  <c:v>1772</c:v>
                </c:pt>
                <c:pt idx="48">
                  <c:v>1773</c:v>
                </c:pt>
                <c:pt idx="49">
                  <c:v>1774</c:v>
                </c:pt>
                <c:pt idx="50">
                  <c:v>1775</c:v>
                </c:pt>
                <c:pt idx="51">
                  <c:v>1776</c:v>
                </c:pt>
                <c:pt idx="52">
                  <c:v>1777</c:v>
                </c:pt>
                <c:pt idx="53">
                  <c:v>1778</c:v>
                </c:pt>
                <c:pt idx="54">
                  <c:v>1779</c:v>
                </c:pt>
                <c:pt idx="55">
                  <c:v>1780</c:v>
                </c:pt>
                <c:pt idx="56">
                  <c:v>1781</c:v>
                </c:pt>
                <c:pt idx="57">
                  <c:v>1782</c:v>
                </c:pt>
                <c:pt idx="58">
                  <c:v>1783</c:v>
                </c:pt>
                <c:pt idx="59">
                  <c:v>1784</c:v>
                </c:pt>
                <c:pt idx="60">
                  <c:v>1785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1789</c:v>
                </c:pt>
                <c:pt idx="65">
                  <c:v>1790</c:v>
                </c:pt>
                <c:pt idx="66">
                  <c:v>1791</c:v>
                </c:pt>
                <c:pt idx="67">
                  <c:v>1792</c:v>
                </c:pt>
                <c:pt idx="68">
                  <c:v>1793</c:v>
                </c:pt>
                <c:pt idx="69">
                  <c:v>1794</c:v>
                </c:pt>
                <c:pt idx="70">
                  <c:v>1795</c:v>
                </c:pt>
                <c:pt idx="71">
                  <c:v>1796</c:v>
                </c:pt>
                <c:pt idx="72">
                  <c:v>1797</c:v>
                </c:pt>
                <c:pt idx="73">
                  <c:v>1798</c:v>
                </c:pt>
                <c:pt idx="74">
                  <c:v>1799</c:v>
                </c:pt>
                <c:pt idx="75">
                  <c:v>1800</c:v>
                </c:pt>
                <c:pt idx="76">
                  <c:v>1801</c:v>
                </c:pt>
                <c:pt idx="77">
                  <c:v>1802</c:v>
                </c:pt>
                <c:pt idx="78">
                  <c:v>1803</c:v>
                </c:pt>
                <c:pt idx="79">
                  <c:v>1804</c:v>
                </c:pt>
                <c:pt idx="80">
                  <c:v>1805</c:v>
                </c:pt>
                <c:pt idx="81">
                  <c:v>1806</c:v>
                </c:pt>
                <c:pt idx="82">
                  <c:v>1807</c:v>
                </c:pt>
                <c:pt idx="83">
                  <c:v>1808</c:v>
                </c:pt>
                <c:pt idx="84">
                  <c:v>1809</c:v>
                </c:pt>
                <c:pt idx="85">
                  <c:v>1810</c:v>
                </c:pt>
                <c:pt idx="86">
                  <c:v>1811</c:v>
                </c:pt>
                <c:pt idx="87">
                  <c:v>1812</c:v>
                </c:pt>
                <c:pt idx="88">
                  <c:v>1813</c:v>
                </c:pt>
                <c:pt idx="89">
                  <c:v>1814</c:v>
                </c:pt>
                <c:pt idx="90">
                  <c:v>1815</c:v>
                </c:pt>
                <c:pt idx="91">
                  <c:v>1816</c:v>
                </c:pt>
                <c:pt idx="92">
                  <c:v>1817</c:v>
                </c:pt>
                <c:pt idx="93">
                  <c:v>1818</c:v>
                </c:pt>
                <c:pt idx="94">
                  <c:v>1819</c:v>
                </c:pt>
                <c:pt idx="95">
                  <c:v>1820</c:v>
                </c:pt>
                <c:pt idx="96">
                  <c:v>1821</c:v>
                </c:pt>
                <c:pt idx="97">
                  <c:v>1822</c:v>
                </c:pt>
                <c:pt idx="98">
                  <c:v>1823</c:v>
                </c:pt>
                <c:pt idx="99">
                  <c:v>1824</c:v>
                </c:pt>
                <c:pt idx="100">
                  <c:v>1825</c:v>
                </c:pt>
                <c:pt idx="101">
                  <c:v>1826</c:v>
                </c:pt>
                <c:pt idx="102">
                  <c:v>1827</c:v>
                </c:pt>
                <c:pt idx="103">
                  <c:v>1828</c:v>
                </c:pt>
                <c:pt idx="104">
                  <c:v>1829</c:v>
                </c:pt>
                <c:pt idx="105">
                  <c:v>1830</c:v>
                </c:pt>
                <c:pt idx="106">
                  <c:v>1831</c:v>
                </c:pt>
                <c:pt idx="107">
                  <c:v>1832</c:v>
                </c:pt>
                <c:pt idx="108">
                  <c:v>1833</c:v>
                </c:pt>
                <c:pt idx="109">
                  <c:v>1834</c:v>
                </c:pt>
                <c:pt idx="110">
                  <c:v>1835</c:v>
                </c:pt>
                <c:pt idx="111">
                  <c:v>1836</c:v>
                </c:pt>
                <c:pt idx="112">
                  <c:v>1837</c:v>
                </c:pt>
                <c:pt idx="113">
                  <c:v>1838</c:v>
                </c:pt>
                <c:pt idx="114">
                  <c:v>1839</c:v>
                </c:pt>
                <c:pt idx="115">
                  <c:v>1840</c:v>
                </c:pt>
                <c:pt idx="116">
                  <c:v>1841</c:v>
                </c:pt>
                <c:pt idx="117">
                  <c:v>1842</c:v>
                </c:pt>
                <c:pt idx="118">
                  <c:v>1843</c:v>
                </c:pt>
                <c:pt idx="119">
                  <c:v>1844</c:v>
                </c:pt>
                <c:pt idx="120">
                  <c:v>1845</c:v>
                </c:pt>
                <c:pt idx="121">
                  <c:v>1846</c:v>
                </c:pt>
                <c:pt idx="122">
                  <c:v>1847</c:v>
                </c:pt>
                <c:pt idx="123">
                  <c:v>1848</c:v>
                </c:pt>
                <c:pt idx="124">
                  <c:v>1849</c:v>
                </c:pt>
                <c:pt idx="125">
                  <c:v>1850</c:v>
                </c:pt>
                <c:pt idx="126">
                  <c:v>1851</c:v>
                </c:pt>
                <c:pt idx="127">
                  <c:v>1852</c:v>
                </c:pt>
                <c:pt idx="128">
                  <c:v>1853</c:v>
                </c:pt>
                <c:pt idx="129">
                  <c:v>1854</c:v>
                </c:pt>
                <c:pt idx="130">
                  <c:v>1855</c:v>
                </c:pt>
                <c:pt idx="131">
                  <c:v>1856</c:v>
                </c:pt>
                <c:pt idx="132">
                  <c:v>1857</c:v>
                </c:pt>
                <c:pt idx="133">
                  <c:v>1858</c:v>
                </c:pt>
                <c:pt idx="134">
                  <c:v>1859</c:v>
                </c:pt>
                <c:pt idx="135">
                  <c:v>1860</c:v>
                </c:pt>
              </c:numCache>
            </c:numRef>
          </c:cat>
          <c:val>
            <c:numRef>
              <c:f>SteamEngine!$C$2:$C$137</c:f>
              <c:numCache>
                <c:formatCode>General</c:formatCode>
                <c:ptCount val="136"/>
                <c:pt idx="53">
                  <c:v>8.8000000000000007</c:v>
                </c:pt>
                <c:pt idx="54">
                  <c:v>6.2526315789473674</c:v>
                </c:pt>
                <c:pt idx="55">
                  <c:v>6.4193684210526234</c:v>
                </c:pt>
                <c:pt idx="56">
                  <c:v>6.5861052631578794</c:v>
                </c:pt>
                <c:pt idx="57">
                  <c:v>6.7528421052631362</c:v>
                </c:pt>
                <c:pt idx="58">
                  <c:v>6.9195789473683922</c:v>
                </c:pt>
                <c:pt idx="59">
                  <c:v>7.0863157894736482</c:v>
                </c:pt>
                <c:pt idx="60">
                  <c:v>7.2530526315789041</c:v>
                </c:pt>
                <c:pt idx="61">
                  <c:v>7.4197894736842311</c:v>
                </c:pt>
                <c:pt idx="62">
                  <c:v>7.586526315789488</c:v>
                </c:pt>
                <c:pt idx="63">
                  <c:v>7.753263157894744</c:v>
                </c:pt>
                <c:pt idx="64">
                  <c:v>7.92</c:v>
                </c:pt>
                <c:pt idx="65">
                  <c:v>10.019277108433734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1-49FD-9B59-38E8075D0678}"/>
            </c:ext>
          </c:extLst>
        </c:ser>
        <c:ser>
          <c:idx val="2"/>
          <c:order val="2"/>
          <c:tx>
            <c:strRef>
              <c:f>SteamEngine!$D$1</c:f>
              <c:strCache>
                <c:ptCount val="1"/>
                <c:pt idx="0">
                  <c:v>Cornish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SteamEngine!$A$2:$A$137</c:f>
              <c:numCache>
                <c:formatCode>General</c:formatCode>
                <c:ptCount val="13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  <c:pt idx="41">
                  <c:v>1766</c:v>
                </c:pt>
                <c:pt idx="42">
                  <c:v>1767</c:v>
                </c:pt>
                <c:pt idx="43">
                  <c:v>1768</c:v>
                </c:pt>
                <c:pt idx="44">
                  <c:v>1769</c:v>
                </c:pt>
                <c:pt idx="45">
                  <c:v>1770</c:v>
                </c:pt>
                <c:pt idx="46">
                  <c:v>1771</c:v>
                </c:pt>
                <c:pt idx="47">
                  <c:v>1772</c:v>
                </c:pt>
                <c:pt idx="48">
                  <c:v>1773</c:v>
                </c:pt>
                <c:pt idx="49">
                  <c:v>1774</c:v>
                </c:pt>
                <c:pt idx="50">
                  <c:v>1775</c:v>
                </c:pt>
                <c:pt idx="51">
                  <c:v>1776</c:v>
                </c:pt>
                <c:pt idx="52">
                  <c:v>1777</c:v>
                </c:pt>
                <c:pt idx="53">
                  <c:v>1778</c:v>
                </c:pt>
                <c:pt idx="54">
                  <c:v>1779</c:v>
                </c:pt>
                <c:pt idx="55">
                  <c:v>1780</c:v>
                </c:pt>
                <c:pt idx="56">
                  <c:v>1781</c:v>
                </c:pt>
                <c:pt idx="57">
                  <c:v>1782</c:v>
                </c:pt>
                <c:pt idx="58">
                  <c:v>1783</c:v>
                </c:pt>
                <c:pt idx="59">
                  <c:v>1784</c:v>
                </c:pt>
                <c:pt idx="60">
                  <c:v>1785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1789</c:v>
                </c:pt>
                <c:pt idx="65">
                  <c:v>1790</c:v>
                </c:pt>
                <c:pt idx="66">
                  <c:v>1791</c:v>
                </c:pt>
                <c:pt idx="67">
                  <c:v>1792</c:v>
                </c:pt>
                <c:pt idx="68">
                  <c:v>1793</c:v>
                </c:pt>
                <c:pt idx="69">
                  <c:v>1794</c:v>
                </c:pt>
                <c:pt idx="70">
                  <c:v>1795</c:v>
                </c:pt>
                <c:pt idx="71">
                  <c:v>1796</c:v>
                </c:pt>
                <c:pt idx="72">
                  <c:v>1797</c:v>
                </c:pt>
                <c:pt idx="73">
                  <c:v>1798</c:v>
                </c:pt>
                <c:pt idx="74">
                  <c:v>1799</c:v>
                </c:pt>
                <c:pt idx="75">
                  <c:v>1800</c:v>
                </c:pt>
                <c:pt idx="76">
                  <c:v>1801</c:v>
                </c:pt>
                <c:pt idx="77">
                  <c:v>1802</c:v>
                </c:pt>
                <c:pt idx="78">
                  <c:v>1803</c:v>
                </c:pt>
                <c:pt idx="79">
                  <c:v>1804</c:v>
                </c:pt>
                <c:pt idx="80">
                  <c:v>1805</c:v>
                </c:pt>
                <c:pt idx="81">
                  <c:v>1806</c:v>
                </c:pt>
                <c:pt idx="82">
                  <c:v>1807</c:v>
                </c:pt>
                <c:pt idx="83">
                  <c:v>1808</c:v>
                </c:pt>
                <c:pt idx="84">
                  <c:v>1809</c:v>
                </c:pt>
                <c:pt idx="85">
                  <c:v>1810</c:v>
                </c:pt>
                <c:pt idx="86">
                  <c:v>1811</c:v>
                </c:pt>
                <c:pt idx="87">
                  <c:v>1812</c:v>
                </c:pt>
                <c:pt idx="88">
                  <c:v>1813</c:v>
                </c:pt>
                <c:pt idx="89">
                  <c:v>1814</c:v>
                </c:pt>
                <c:pt idx="90">
                  <c:v>1815</c:v>
                </c:pt>
                <c:pt idx="91">
                  <c:v>1816</c:v>
                </c:pt>
                <c:pt idx="92">
                  <c:v>1817</c:v>
                </c:pt>
                <c:pt idx="93">
                  <c:v>1818</c:v>
                </c:pt>
                <c:pt idx="94">
                  <c:v>1819</c:v>
                </c:pt>
                <c:pt idx="95">
                  <c:v>1820</c:v>
                </c:pt>
                <c:pt idx="96">
                  <c:v>1821</c:v>
                </c:pt>
                <c:pt idx="97">
                  <c:v>1822</c:v>
                </c:pt>
                <c:pt idx="98">
                  <c:v>1823</c:v>
                </c:pt>
                <c:pt idx="99">
                  <c:v>1824</c:v>
                </c:pt>
                <c:pt idx="100">
                  <c:v>1825</c:v>
                </c:pt>
                <c:pt idx="101">
                  <c:v>1826</c:v>
                </c:pt>
                <c:pt idx="102">
                  <c:v>1827</c:v>
                </c:pt>
                <c:pt idx="103">
                  <c:v>1828</c:v>
                </c:pt>
                <c:pt idx="104">
                  <c:v>1829</c:v>
                </c:pt>
                <c:pt idx="105">
                  <c:v>1830</c:v>
                </c:pt>
                <c:pt idx="106">
                  <c:v>1831</c:v>
                </c:pt>
                <c:pt idx="107">
                  <c:v>1832</c:v>
                </c:pt>
                <c:pt idx="108">
                  <c:v>1833</c:v>
                </c:pt>
                <c:pt idx="109">
                  <c:v>1834</c:v>
                </c:pt>
                <c:pt idx="110">
                  <c:v>1835</c:v>
                </c:pt>
                <c:pt idx="111">
                  <c:v>1836</c:v>
                </c:pt>
                <c:pt idx="112">
                  <c:v>1837</c:v>
                </c:pt>
                <c:pt idx="113">
                  <c:v>1838</c:v>
                </c:pt>
                <c:pt idx="114">
                  <c:v>1839</c:v>
                </c:pt>
                <c:pt idx="115">
                  <c:v>1840</c:v>
                </c:pt>
                <c:pt idx="116">
                  <c:v>1841</c:v>
                </c:pt>
                <c:pt idx="117">
                  <c:v>1842</c:v>
                </c:pt>
                <c:pt idx="118">
                  <c:v>1843</c:v>
                </c:pt>
                <c:pt idx="119">
                  <c:v>1844</c:v>
                </c:pt>
                <c:pt idx="120">
                  <c:v>1845</c:v>
                </c:pt>
                <c:pt idx="121">
                  <c:v>1846</c:v>
                </c:pt>
                <c:pt idx="122">
                  <c:v>1847</c:v>
                </c:pt>
                <c:pt idx="123">
                  <c:v>1848</c:v>
                </c:pt>
                <c:pt idx="124">
                  <c:v>1849</c:v>
                </c:pt>
                <c:pt idx="125">
                  <c:v>1850</c:v>
                </c:pt>
                <c:pt idx="126">
                  <c:v>1851</c:v>
                </c:pt>
                <c:pt idx="127">
                  <c:v>1852</c:v>
                </c:pt>
                <c:pt idx="128">
                  <c:v>1853</c:v>
                </c:pt>
                <c:pt idx="129">
                  <c:v>1854</c:v>
                </c:pt>
                <c:pt idx="130">
                  <c:v>1855</c:v>
                </c:pt>
                <c:pt idx="131">
                  <c:v>1856</c:v>
                </c:pt>
                <c:pt idx="132">
                  <c:v>1857</c:v>
                </c:pt>
                <c:pt idx="133">
                  <c:v>1858</c:v>
                </c:pt>
                <c:pt idx="134">
                  <c:v>1859</c:v>
                </c:pt>
                <c:pt idx="135">
                  <c:v>1860</c:v>
                </c:pt>
              </c:numCache>
            </c:numRef>
          </c:cat>
          <c:val>
            <c:numRef>
              <c:f>SteamEngine!$D$2:$D$137</c:f>
              <c:numCache>
                <c:formatCode>General</c:formatCode>
                <c:ptCount val="136"/>
                <c:pt idx="73">
                  <c:v>10.948235294117648</c:v>
                </c:pt>
                <c:pt idx="74">
                  <c:v>10.948235294117648</c:v>
                </c:pt>
                <c:pt idx="75">
                  <c:v>10.948235294117648</c:v>
                </c:pt>
                <c:pt idx="76">
                  <c:v>10.948235294117648</c:v>
                </c:pt>
                <c:pt idx="77">
                  <c:v>10.948235294117648</c:v>
                </c:pt>
                <c:pt idx="78">
                  <c:v>10.948235294117648</c:v>
                </c:pt>
                <c:pt idx="79">
                  <c:v>10.948235294117648</c:v>
                </c:pt>
                <c:pt idx="80">
                  <c:v>10.948235294117648</c:v>
                </c:pt>
                <c:pt idx="81">
                  <c:v>10.948235294117648</c:v>
                </c:pt>
                <c:pt idx="82">
                  <c:v>10.948235294117648</c:v>
                </c:pt>
                <c:pt idx="83">
                  <c:v>10.948235294117648</c:v>
                </c:pt>
                <c:pt idx="84">
                  <c:v>10.948235294117648</c:v>
                </c:pt>
                <c:pt idx="85">
                  <c:v>10.948235294117648</c:v>
                </c:pt>
                <c:pt idx="86">
                  <c:v>10.948235294117648</c:v>
                </c:pt>
                <c:pt idx="87">
                  <c:v>9.6435233160621756</c:v>
                </c:pt>
                <c:pt idx="88">
                  <c:v>9.5446153846153852</c:v>
                </c:pt>
                <c:pt idx="89">
                  <c:v>9.0349514563106794</c:v>
                </c:pt>
                <c:pt idx="90">
                  <c:v>9.0790243902439034</c:v>
                </c:pt>
                <c:pt idx="91">
                  <c:v>8.092173913043478</c:v>
                </c:pt>
                <c:pt idx="92">
                  <c:v>7.0233962264150946</c:v>
                </c:pt>
                <c:pt idx="93">
                  <c:v>7.6278688524590175</c:v>
                </c:pt>
                <c:pt idx="94">
                  <c:v>7.0768060836501903</c:v>
                </c:pt>
                <c:pt idx="95">
                  <c:v>6.4850174216027874</c:v>
                </c:pt>
                <c:pt idx="96">
                  <c:v>6.5766784452296818</c:v>
                </c:pt>
                <c:pt idx="97">
                  <c:v>6.4401384083044988</c:v>
                </c:pt>
                <c:pt idx="98">
                  <c:v>6.6000000000000005</c:v>
                </c:pt>
                <c:pt idx="99">
                  <c:v>6.5766784452296818</c:v>
                </c:pt>
                <c:pt idx="100">
                  <c:v>5.8162500000000001</c:v>
                </c:pt>
                <c:pt idx="101">
                  <c:v>6.1022950819672133</c:v>
                </c:pt>
                <c:pt idx="102">
                  <c:v>5.7981308411214956</c:v>
                </c:pt>
                <c:pt idx="103">
                  <c:v>5.03027027027027</c:v>
                </c:pt>
                <c:pt idx="104">
                  <c:v>4.4633093525179852</c:v>
                </c:pt>
                <c:pt idx="105">
                  <c:v>4.2983833718244808</c:v>
                </c:pt>
                <c:pt idx="106">
                  <c:v>4.2884792626728112</c:v>
                </c:pt>
                <c:pt idx="107">
                  <c:v>4.1360000000000001</c:v>
                </c:pt>
                <c:pt idx="108">
                  <c:v>3.9939914163090129</c:v>
                </c:pt>
                <c:pt idx="109">
                  <c:v>3.8937238493723854</c:v>
                </c:pt>
                <c:pt idx="110">
                  <c:v>3.8937238493723854</c:v>
                </c:pt>
                <c:pt idx="111">
                  <c:v>3.9939914163090129</c:v>
                </c:pt>
                <c:pt idx="112">
                  <c:v>3.96</c:v>
                </c:pt>
                <c:pt idx="113">
                  <c:v>3.9366666666666665</c:v>
                </c:pt>
                <c:pt idx="114">
                  <c:v>3.9133333333333331</c:v>
                </c:pt>
                <c:pt idx="115">
                  <c:v>3.89</c:v>
                </c:pt>
                <c:pt idx="116">
                  <c:v>3.8666666666666667</c:v>
                </c:pt>
                <c:pt idx="117">
                  <c:v>3.8433333333333333</c:v>
                </c:pt>
                <c:pt idx="118">
                  <c:v>3.82</c:v>
                </c:pt>
                <c:pt idx="119">
                  <c:v>3.7966666666666669</c:v>
                </c:pt>
                <c:pt idx="120">
                  <c:v>3.7733333333333334</c:v>
                </c:pt>
                <c:pt idx="121">
                  <c:v>3.75</c:v>
                </c:pt>
                <c:pt idx="122">
                  <c:v>3.7266666666666666</c:v>
                </c:pt>
                <c:pt idx="123">
                  <c:v>3.7033333333333331</c:v>
                </c:pt>
                <c:pt idx="124">
                  <c:v>3.68</c:v>
                </c:pt>
                <c:pt idx="125">
                  <c:v>3.6566666666666667</c:v>
                </c:pt>
                <c:pt idx="126">
                  <c:v>3.6333333333333333</c:v>
                </c:pt>
                <c:pt idx="127">
                  <c:v>3.6100000000000003</c:v>
                </c:pt>
                <c:pt idx="128">
                  <c:v>3.5866666666666669</c:v>
                </c:pt>
                <c:pt idx="129">
                  <c:v>3.5633333333333335</c:v>
                </c:pt>
                <c:pt idx="130">
                  <c:v>3.54</c:v>
                </c:pt>
                <c:pt idx="131">
                  <c:v>3.5166666666666666</c:v>
                </c:pt>
                <c:pt idx="132">
                  <c:v>3.4933333333333332</c:v>
                </c:pt>
                <c:pt idx="133">
                  <c:v>3.47</c:v>
                </c:pt>
                <c:pt idx="134">
                  <c:v>3.4466666666666668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1-49FD-9B59-38E8075D0678}"/>
            </c:ext>
          </c:extLst>
        </c:ser>
        <c:ser>
          <c:idx val="3"/>
          <c:order val="3"/>
          <c:tx>
            <c:strRef>
              <c:f>SteamEngine!$E$1</c:f>
              <c:strCache>
                <c:ptCount val="1"/>
                <c:pt idx="0">
                  <c:v>Cornish Best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SteamEngine!$A$2:$A$137</c:f>
              <c:numCache>
                <c:formatCode>General</c:formatCode>
                <c:ptCount val="136"/>
                <c:pt idx="0">
                  <c:v>1725</c:v>
                </c:pt>
                <c:pt idx="1">
                  <c:v>1726</c:v>
                </c:pt>
                <c:pt idx="2">
                  <c:v>1727</c:v>
                </c:pt>
                <c:pt idx="3">
                  <c:v>1728</c:v>
                </c:pt>
                <c:pt idx="4">
                  <c:v>1729</c:v>
                </c:pt>
                <c:pt idx="5">
                  <c:v>1730</c:v>
                </c:pt>
                <c:pt idx="6">
                  <c:v>1731</c:v>
                </c:pt>
                <c:pt idx="7">
                  <c:v>1732</c:v>
                </c:pt>
                <c:pt idx="8">
                  <c:v>1733</c:v>
                </c:pt>
                <c:pt idx="9">
                  <c:v>1734</c:v>
                </c:pt>
                <c:pt idx="10">
                  <c:v>1735</c:v>
                </c:pt>
                <c:pt idx="11">
                  <c:v>1736</c:v>
                </c:pt>
                <c:pt idx="12">
                  <c:v>1737</c:v>
                </c:pt>
                <c:pt idx="13">
                  <c:v>1738</c:v>
                </c:pt>
                <c:pt idx="14">
                  <c:v>1739</c:v>
                </c:pt>
                <c:pt idx="15">
                  <c:v>1740</c:v>
                </c:pt>
                <c:pt idx="16">
                  <c:v>1741</c:v>
                </c:pt>
                <c:pt idx="17">
                  <c:v>1742</c:v>
                </c:pt>
                <c:pt idx="18">
                  <c:v>1743</c:v>
                </c:pt>
                <c:pt idx="19">
                  <c:v>1744</c:v>
                </c:pt>
                <c:pt idx="20">
                  <c:v>1745</c:v>
                </c:pt>
                <c:pt idx="21">
                  <c:v>1746</c:v>
                </c:pt>
                <c:pt idx="22">
                  <c:v>1747</c:v>
                </c:pt>
                <c:pt idx="23">
                  <c:v>1748</c:v>
                </c:pt>
                <c:pt idx="24">
                  <c:v>1749</c:v>
                </c:pt>
                <c:pt idx="25">
                  <c:v>1750</c:v>
                </c:pt>
                <c:pt idx="26">
                  <c:v>1751</c:v>
                </c:pt>
                <c:pt idx="27">
                  <c:v>1752</c:v>
                </c:pt>
                <c:pt idx="28">
                  <c:v>1753</c:v>
                </c:pt>
                <c:pt idx="29">
                  <c:v>1754</c:v>
                </c:pt>
                <c:pt idx="30">
                  <c:v>1755</c:v>
                </c:pt>
                <c:pt idx="31">
                  <c:v>1756</c:v>
                </c:pt>
                <c:pt idx="32">
                  <c:v>1757</c:v>
                </c:pt>
                <c:pt idx="33">
                  <c:v>1758</c:v>
                </c:pt>
                <c:pt idx="34">
                  <c:v>1759</c:v>
                </c:pt>
                <c:pt idx="35">
                  <c:v>1760</c:v>
                </c:pt>
                <c:pt idx="36">
                  <c:v>1761</c:v>
                </c:pt>
                <c:pt idx="37">
                  <c:v>1762</c:v>
                </c:pt>
                <c:pt idx="38">
                  <c:v>1763</c:v>
                </c:pt>
                <c:pt idx="39">
                  <c:v>1764</c:v>
                </c:pt>
                <c:pt idx="40">
                  <c:v>1765</c:v>
                </c:pt>
                <c:pt idx="41">
                  <c:v>1766</c:v>
                </c:pt>
                <c:pt idx="42">
                  <c:v>1767</c:v>
                </c:pt>
                <c:pt idx="43">
                  <c:v>1768</c:v>
                </c:pt>
                <c:pt idx="44">
                  <c:v>1769</c:v>
                </c:pt>
                <c:pt idx="45">
                  <c:v>1770</c:v>
                </c:pt>
                <c:pt idx="46">
                  <c:v>1771</c:v>
                </c:pt>
                <c:pt idx="47">
                  <c:v>1772</c:v>
                </c:pt>
                <c:pt idx="48">
                  <c:v>1773</c:v>
                </c:pt>
                <c:pt idx="49">
                  <c:v>1774</c:v>
                </c:pt>
                <c:pt idx="50">
                  <c:v>1775</c:v>
                </c:pt>
                <c:pt idx="51">
                  <c:v>1776</c:v>
                </c:pt>
                <c:pt idx="52">
                  <c:v>1777</c:v>
                </c:pt>
                <c:pt idx="53">
                  <c:v>1778</c:v>
                </c:pt>
                <c:pt idx="54">
                  <c:v>1779</c:v>
                </c:pt>
                <c:pt idx="55">
                  <c:v>1780</c:v>
                </c:pt>
                <c:pt idx="56">
                  <c:v>1781</c:v>
                </c:pt>
                <c:pt idx="57">
                  <c:v>1782</c:v>
                </c:pt>
                <c:pt idx="58">
                  <c:v>1783</c:v>
                </c:pt>
                <c:pt idx="59">
                  <c:v>1784</c:v>
                </c:pt>
                <c:pt idx="60">
                  <c:v>1785</c:v>
                </c:pt>
                <c:pt idx="61">
                  <c:v>1786</c:v>
                </c:pt>
                <c:pt idx="62">
                  <c:v>1787</c:v>
                </c:pt>
                <c:pt idx="63">
                  <c:v>1788</c:v>
                </c:pt>
                <c:pt idx="64">
                  <c:v>1789</c:v>
                </c:pt>
                <c:pt idx="65">
                  <c:v>1790</c:v>
                </c:pt>
                <c:pt idx="66">
                  <c:v>1791</c:v>
                </c:pt>
                <c:pt idx="67">
                  <c:v>1792</c:v>
                </c:pt>
                <c:pt idx="68">
                  <c:v>1793</c:v>
                </c:pt>
                <c:pt idx="69">
                  <c:v>1794</c:v>
                </c:pt>
                <c:pt idx="70">
                  <c:v>1795</c:v>
                </c:pt>
                <c:pt idx="71">
                  <c:v>1796</c:v>
                </c:pt>
                <c:pt idx="72">
                  <c:v>1797</c:v>
                </c:pt>
                <c:pt idx="73">
                  <c:v>1798</c:v>
                </c:pt>
                <c:pt idx="74">
                  <c:v>1799</c:v>
                </c:pt>
                <c:pt idx="75">
                  <c:v>1800</c:v>
                </c:pt>
                <c:pt idx="76">
                  <c:v>1801</c:v>
                </c:pt>
                <c:pt idx="77">
                  <c:v>1802</c:v>
                </c:pt>
                <c:pt idx="78">
                  <c:v>1803</c:v>
                </c:pt>
                <c:pt idx="79">
                  <c:v>1804</c:v>
                </c:pt>
                <c:pt idx="80">
                  <c:v>1805</c:v>
                </c:pt>
                <c:pt idx="81">
                  <c:v>1806</c:v>
                </c:pt>
                <c:pt idx="82">
                  <c:v>1807</c:v>
                </c:pt>
                <c:pt idx="83">
                  <c:v>1808</c:v>
                </c:pt>
                <c:pt idx="84">
                  <c:v>1809</c:v>
                </c:pt>
                <c:pt idx="85">
                  <c:v>1810</c:v>
                </c:pt>
                <c:pt idx="86">
                  <c:v>1811</c:v>
                </c:pt>
                <c:pt idx="87">
                  <c:v>1812</c:v>
                </c:pt>
                <c:pt idx="88">
                  <c:v>1813</c:v>
                </c:pt>
                <c:pt idx="89">
                  <c:v>1814</c:v>
                </c:pt>
                <c:pt idx="90">
                  <c:v>1815</c:v>
                </c:pt>
                <c:pt idx="91">
                  <c:v>1816</c:v>
                </c:pt>
                <c:pt idx="92">
                  <c:v>1817</c:v>
                </c:pt>
                <c:pt idx="93">
                  <c:v>1818</c:v>
                </c:pt>
                <c:pt idx="94">
                  <c:v>1819</c:v>
                </c:pt>
                <c:pt idx="95">
                  <c:v>1820</c:v>
                </c:pt>
                <c:pt idx="96">
                  <c:v>1821</c:v>
                </c:pt>
                <c:pt idx="97">
                  <c:v>1822</c:v>
                </c:pt>
                <c:pt idx="98">
                  <c:v>1823</c:v>
                </c:pt>
                <c:pt idx="99">
                  <c:v>1824</c:v>
                </c:pt>
                <c:pt idx="100">
                  <c:v>1825</c:v>
                </c:pt>
                <c:pt idx="101">
                  <c:v>1826</c:v>
                </c:pt>
                <c:pt idx="102">
                  <c:v>1827</c:v>
                </c:pt>
                <c:pt idx="103">
                  <c:v>1828</c:v>
                </c:pt>
                <c:pt idx="104">
                  <c:v>1829</c:v>
                </c:pt>
                <c:pt idx="105">
                  <c:v>1830</c:v>
                </c:pt>
                <c:pt idx="106">
                  <c:v>1831</c:v>
                </c:pt>
                <c:pt idx="107">
                  <c:v>1832</c:v>
                </c:pt>
                <c:pt idx="108">
                  <c:v>1833</c:v>
                </c:pt>
                <c:pt idx="109">
                  <c:v>1834</c:v>
                </c:pt>
                <c:pt idx="110">
                  <c:v>1835</c:v>
                </c:pt>
                <c:pt idx="111">
                  <c:v>1836</c:v>
                </c:pt>
                <c:pt idx="112">
                  <c:v>1837</c:v>
                </c:pt>
                <c:pt idx="113">
                  <c:v>1838</c:v>
                </c:pt>
                <c:pt idx="114">
                  <c:v>1839</c:v>
                </c:pt>
                <c:pt idx="115">
                  <c:v>1840</c:v>
                </c:pt>
                <c:pt idx="116">
                  <c:v>1841</c:v>
                </c:pt>
                <c:pt idx="117">
                  <c:v>1842</c:v>
                </c:pt>
                <c:pt idx="118">
                  <c:v>1843</c:v>
                </c:pt>
                <c:pt idx="119">
                  <c:v>1844</c:v>
                </c:pt>
                <c:pt idx="120">
                  <c:v>1845</c:v>
                </c:pt>
                <c:pt idx="121">
                  <c:v>1846</c:v>
                </c:pt>
                <c:pt idx="122">
                  <c:v>1847</c:v>
                </c:pt>
                <c:pt idx="123">
                  <c:v>1848</c:v>
                </c:pt>
                <c:pt idx="124">
                  <c:v>1849</c:v>
                </c:pt>
                <c:pt idx="125">
                  <c:v>1850</c:v>
                </c:pt>
                <c:pt idx="126">
                  <c:v>1851</c:v>
                </c:pt>
                <c:pt idx="127">
                  <c:v>1852</c:v>
                </c:pt>
                <c:pt idx="128">
                  <c:v>1853</c:v>
                </c:pt>
                <c:pt idx="129">
                  <c:v>1854</c:v>
                </c:pt>
                <c:pt idx="130">
                  <c:v>1855</c:v>
                </c:pt>
                <c:pt idx="131">
                  <c:v>1856</c:v>
                </c:pt>
                <c:pt idx="132">
                  <c:v>1857</c:v>
                </c:pt>
                <c:pt idx="133">
                  <c:v>1858</c:v>
                </c:pt>
                <c:pt idx="134">
                  <c:v>1859</c:v>
                </c:pt>
                <c:pt idx="135">
                  <c:v>1860</c:v>
                </c:pt>
              </c:numCache>
            </c:numRef>
          </c:cat>
          <c:val>
            <c:numRef>
              <c:f>SteamEngine!$E$2:$E$137</c:f>
              <c:numCache>
                <c:formatCode>General</c:formatCode>
                <c:ptCount val="136"/>
                <c:pt idx="73">
                  <c:v>9.3060000000000009</c:v>
                </c:pt>
                <c:pt idx="74">
                  <c:v>9.0812001533742333</c:v>
                </c:pt>
                <c:pt idx="75">
                  <c:v>8.8564003067484673</c:v>
                </c:pt>
                <c:pt idx="76">
                  <c:v>8.6316004601226997</c:v>
                </c:pt>
                <c:pt idx="77">
                  <c:v>8.4068006134969337</c:v>
                </c:pt>
                <c:pt idx="78">
                  <c:v>8.1820007668711661</c:v>
                </c:pt>
                <c:pt idx="79">
                  <c:v>7.9572009202453993</c:v>
                </c:pt>
                <c:pt idx="80">
                  <c:v>7.7324010736196325</c:v>
                </c:pt>
                <c:pt idx="81">
                  <c:v>7.5076012269938648</c:v>
                </c:pt>
                <c:pt idx="82">
                  <c:v>7.2828013803680989</c:v>
                </c:pt>
                <c:pt idx="83">
                  <c:v>7.0580015337423312</c:v>
                </c:pt>
                <c:pt idx="84">
                  <c:v>6.8332016871165644</c:v>
                </c:pt>
                <c:pt idx="85">
                  <c:v>6.6084018404907976</c:v>
                </c:pt>
                <c:pt idx="86">
                  <c:v>6.3836019938650299</c:v>
                </c:pt>
                <c:pt idx="87">
                  <c:v>6.158802147239264</c:v>
                </c:pt>
                <c:pt idx="88">
                  <c:v>5.9340023006134963</c:v>
                </c:pt>
                <c:pt idx="89">
                  <c:v>5.7092024539877295</c:v>
                </c:pt>
                <c:pt idx="90">
                  <c:v>4.1360000000000001</c:v>
                </c:pt>
                <c:pt idx="91">
                  <c:v>3.2710017574692443</c:v>
                </c:pt>
                <c:pt idx="92">
                  <c:v>3.6494117647058824</c:v>
                </c:pt>
                <c:pt idx="93">
                  <c:v>3.75</c:v>
                </c:pt>
                <c:pt idx="94">
                  <c:v>3.8774999999999999</c:v>
                </c:pt>
                <c:pt idx="95">
                  <c:v>4.8468750000000007</c:v>
                </c:pt>
                <c:pt idx="96">
                  <c:v>4.2396355353075172</c:v>
                </c:pt>
                <c:pt idx="97">
                  <c:v>4.2204081632653061</c:v>
                </c:pt>
                <c:pt idx="98">
                  <c:v>4.0999999999999996</c:v>
                </c:pt>
                <c:pt idx="99">
                  <c:v>3.96</c:v>
                </c:pt>
                <c:pt idx="100">
                  <c:v>3.4466666666666668</c:v>
                </c:pt>
                <c:pt idx="101">
                  <c:v>4.3283720930232557</c:v>
                </c:pt>
                <c:pt idx="102">
                  <c:v>2.9218210361067505</c:v>
                </c:pt>
                <c:pt idx="103">
                  <c:v>2.1393103448275861</c:v>
                </c:pt>
                <c:pt idx="104">
                  <c:v>2.4202860858257478</c:v>
                </c:pt>
                <c:pt idx="105">
                  <c:v>2.389216944801027</c:v>
                </c:pt>
                <c:pt idx="106">
                  <c:v>2.4297650130548307</c:v>
                </c:pt>
                <c:pt idx="107">
                  <c:v>2.0363238512035009</c:v>
                </c:pt>
                <c:pt idx="108">
                  <c:v>2.2052132701421798</c:v>
                </c:pt>
                <c:pt idx="109">
                  <c:v>2.0475247524752476</c:v>
                </c:pt>
                <c:pt idx="110">
                  <c:v>1.9991407089151452</c:v>
                </c:pt>
                <c:pt idx="111">
                  <c:v>2.1793911007025759</c:v>
                </c:pt>
                <c:pt idx="112">
                  <c:v>2.1344036697247706</c:v>
                </c:pt>
                <c:pt idx="113">
                  <c:v>2.142755684084563</c:v>
                </c:pt>
                <c:pt idx="114">
                  <c:v>2.1511076984443558</c:v>
                </c:pt>
                <c:pt idx="115">
                  <c:v>2.1594597128041482</c:v>
                </c:pt>
                <c:pt idx="116">
                  <c:v>2.167811727163941</c:v>
                </c:pt>
                <c:pt idx="117">
                  <c:v>2.1761637415237334</c:v>
                </c:pt>
                <c:pt idx="118">
                  <c:v>2.1845157558835262</c:v>
                </c:pt>
                <c:pt idx="119">
                  <c:v>2.1928677702433186</c:v>
                </c:pt>
                <c:pt idx="120">
                  <c:v>2.2012197846031114</c:v>
                </c:pt>
                <c:pt idx="121">
                  <c:v>2.2095717989629038</c:v>
                </c:pt>
                <c:pt idx="122">
                  <c:v>2.2179238133226966</c:v>
                </c:pt>
                <c:pt idx="123">
                  <c:v>2.226275827682489</c:v>
                </c:pt>
                <c:pt idx="124">
                  <c:v>2.2346278420422818</c:v>
                </c:pt>
                <c:pt idx="125">
                  <c:v>2.2429798564020742</c:v>
                </c:pt>
                <c:pt idx="126">
                  <c:v>2.251331870761867</c:v>
                </c:pt>
                <c:pt idx="127">
                  <c:v>2.2596838851216594</c:v>
                </c:pt>
                <c:pt idx="128">
                  <c:v>2.2680358994814522</c:v>
                </c:pt>
                <c:pt idx="129">
                  <c:v>2.2763879138412446</c:v>
                </c:pt>
                <c:pt idx="130">
                  <c:v>2.2847399282010374</c:v>
                </c:pt>
                <c:pt idx="131">
                  <c:v>2.2930919425608298</c:v>
                </c:pt>
                <c:pt idx="132">
                  <c:v>2.3014439569206226</c:v>
                </c:pt>
                <c:pt idx="133">
                  <c:v>2.309795971280415</c:v>
                </c:pt>
                <c:pt idx="134">
                  <c:v>2.3181479856402074</c:v>
                </c:pt>
                <c:pt idx="135">
                  <c:v>2.3265000000000002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1-49FD-9B59-38E8075D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24536"/>
        <c:axId val="514528144"/>
      </c:lineChart>
      <c:catAx>
        <c:axId val="51452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8144"/>
        <c:crosses val="autoZero"/>
        <c:auto val="1"/>
        <c:lblAlgn val="ctr"/>
        <c:lblOffset val="100"/>
        <c:tickLblSkip val="25"/>
        <c:noMultiLvlLbl val="0"/>
      </c:catAx>
      <c:valAx>
        <c:axId val="5145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23439115565096"/>
          <c:y val="0.1197911198600175"/>
          <c:w val="0.34071303587051621"/>
          <c:h val="0.2679403616214639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09560168615283E-2"/>
          <c:y val="4.2795275590551178E-2"/>
          <c:w val="0.91226318301121456"/>
          <c:h val="0.8573201006124234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Cotton!$E$3:$E$24</c:f>
              <c:numCache>
                <c:formatCode>General</c:formatCode>
                <c:ptCount val="22"/>
                <c:pt idx="0">
                  <c:v>1690</c:v>
                </c:pt>
                <c:pt idx="1">
                  <c:v>1700</c:v>
                </c:pt>
                <c:pt idx="2">
                  <c:v>1710</c:v>
                </c:pt>
                <c:pt idx="3">
                  <c:v>1720</c:v>
                </c:pt>
                <c:pt idx="4">
                  <c:v>1730</c:v>
                </c:pt>
                <c:pt idx="5">
                  <c:v>1740</c:v>
                </c:pt>
                <c:pt idx="6">
                  <c:v>1750</c:v>
                </c:pt>
                <c:pt idx="7">
                  <c:v>1760</c:v>
                </c:pt>
                <c:pt idx="8">
                  <c:v>1770</c:v>
                </c:pt>
                <c:pt idx="9">
                  <c:v>1780</c:v>
                </c:pt>
                <c:pt idx="10">
                  <c:v>1790</c:v>
                </c:pt>
                <c:pt idx="11">
                  <c:v>1800</c:v>
                </c:pt>
                <c:pt idx="12">
                  <c:v>1810</c:v>
                </c:pt>
                <c:pt idx="13">
                  <c:v>1820</c:v>
                </c:pt>
                <c:pt idx="14">
                  <c:v>1830</c:v>
                </c:pt>
                <c:pt idx="15">
                  <c:v>1840</c:v>
                </c:pt>
                <c:pt idx="16">
                  <c:v>1850</c:v>
                </c:pt>
                <c:pt idx="17">
                  <c:v>1860</c:v>
                </c:pt>
                <c:pt idx="18">
                  <c:v>1870</c:v>
                </c:pt>
                <c:pt idx="19">
                  <c:v>1880</c:v>
                </c:pt>
                <c:pt idx="20">
                  <c:v>1890</c:v>
                </c:pt>
                <c:pt idx="21">
                  <c:v>1900</c:v>
                </c:pt>
              </c:numCache>
            </c:numRef>
          </c:cat>
          <c:val>
            <c:numRef>
              <c:f>Cotton!$F$3:$F$24</c:f>
              <c:numCache>
                <c:formatCode>General</c:formatCode>
                <c:ptCount val="22"/>
                <c:pt idx="0">
                  <c:v>7.6198501763456239</c:v>
                </c:pt>
                <c:pt idx="1">
                  <c:v>10.315465017176807</c:v>
                </c:pt>
                <c:pt idx="2">
                  <c:v>9.8295904890632748</c:v>
                </c:pt>
                <c:pt idx="3">
                  <c:v>9.892418100913785</c:v>
                </c:pt>
                <c:pt idx="4">
                  <c:v>10.626967775081777</c:v>
                </c:pt>
                <c:pt idx="5">
                  <c:v>10.956323246970738</c:v>
                </c:pt>
                <c:pt idx="6">
                  <c:v>9.7175420595445523</c:v>
                </c:pt>
                <c:pt idx="7">
                  <c:v>7.4905168078754567</c:v>
                </c:pt>
                <c:pt idx="8">
                  <c:v>5.9428243547953556</c:v>
                </c:pt>
                <c:pt idx="9">
                  <c:v>5.5783573818236381</c:v>
                </c:pt>
                <c:pt idx="10">
                  <c:v>5.3647996799536468</c:v>
                </c:pt>
                <c:pt idx="11">
                  <c:v>1.8941415026233059</c:v>
                </c:pt>
                <c:pt idx="12">
                  <c:v>1.1592503886366132</c:v>
                </c:pt>
                <c:pt idx="13">
                  <c:v>1.0420301312873508</c:v>
                </c:pt>
                <c:pt idx="14">
                  <c:v>1.1048369347739098</c:v>
                </c:pt>
                <c:pt idx="15">
                  <c:v>1.050749972868126</c:v>
                </c:pt>
                <c:pt idx="16">
                  <c:v>0.86568606205898269</c:v>
                </c:pt>
                <c:pt idx="17">
                  <c:v>1.235584804643254</c:v>
                </c:pt>
                <c:pt idx="18">
                  <c:v>0.91316932661989525</c:v>
                </c:pt>
                <c:pt idx="19">
                  <c:v>0.8867045288738572</c:v>
                </c:pt>
                <c:pt idx="20">
                  <c:v>0.84906228983754395</c:v>
                </c:pt>
                <c:pt idx="21">
                  <c:v>1.0097690414303966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2-499F-A3C7-5DD5D1CC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44632"/>
        <c:axId val="490940368"/>
      </c:lineChart>
      <c:catAx>
        <c:axId val="49094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0368"/>
        <c:crosses val="autoZero"/>
        <c:auto val="1"/>
        <c:lblAlgn val="ctr"/>
        <c:lblOffset val="100"/>
        <c:tickLblSkip val="2"/>
        <c:noMultiLvlLbl val="0"/>
      </c:catAx>
      <c:valAx>
        <c:axId val="4909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4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Figure2!$H$1</c:f>
              <c:strCache>
                <c:ptCount val="1"/>
                <c:pt idx="0">
                  <c:v>Barro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Figure2!$A$17:$A$342</c:f>
              <c:numCache>
                <c:formatCode>General</c:formatCode>
                <c:ptCount val="326"/>
                <c:pt idx="0">
                  <c:v>1691</c:v>
                </c:pt>
                <c:pt idx="1">
                  <c:v>1692</c:v>
                </c:pt>
                <c:pt idx="2">
                  <c:v>1693</c:v>
                </c:pt>
                <c:pt idx="3">
                  <c:v>1694</c:v>
                </c:pt>
                <c:pt idx="4">
                  <c:v>1695</c:v>
                </c:pt>
                <c:pt idx="5">
                  <c:v>1696</c:v>
                </c:pt>
                <c:pt idx="6">
                  <c:v>1697</c:v>
                </c:pt>
                <c:pt idx="7">
                  <c:v>1698</c:v>
                </c:pt>
                <c:pt idx="8">
                  <c:v>1699</c:v>
                </c:pt>
                <c:pt idx="9">
                  <c:v>1700</c:v>
                </c:pt>
                <c:pt idx="10">
                  <c:v>1701</c:v>
                </c:pt>
                <c:pt idx="11">
                  <c:v>1702</c:v>
                </c:pt>
                <c:pt idx="12">
                  <c:v>1703</c:v>
                </c:pt>
                <c:pt idx="13">
                  <c:v>1704</c:v>
                </c:pt>
                <c:pt idx="14">
                  <c:v>1705</c:v>
                </c:pt>
                <c:pt idx="15">
                  <c:v>1706</c:v>
                </c:pt>
                <c:pt idx="16">
                  <c:v>1707</c:v>
                </c:pt>
                <c:pt idx="17">
                  <c:v>1708</c:v>
                </c:pt>
                <c:pt idx="18">
                  <c:v>1709</c:v>
                </c:pt>
                <c:pt idx="19">
                  <c:v>1710</c:v>
                </c:pt>
                <c:pt idx="20">
                  <c:v>1711</c:v>
                </c:pt>
                <c:pt idx="21">
                  <c:v>1712</c:v>
                </c:pt>
                <c:pt idx="22">
                  <c:v>1713</c:v>
                </c:pt>
                <c:pt idx="23">
                  <c:v>1714</c:v>
                </c:pt>
                <c:pt idx="24">
                  <c:v>1715</c:v>
                </c:pt>
                <c:pt idx="25">
                  <c:v>1716</c:v>
                </c:pt>
                <c:pt idx="26">
                  <c:v>1717</c:v>
                </c:pt>
                <c:pt idx="27">
                  <c:v>1718</c:v>
                </c:pt>
                <c:pt idx="28">
                  <c:v>1719</c:v>
                </c:pt>
                <c:pt idx="29">
                  <c:v>1720</c:v>
                </c:pt>
                <c:pt idx="30">
                  <c:v>1721</c:v>
                </c:pt>
                <c:pt idx="31">
                  <c:v>1722</c:v>
                </c:pt>
                <c:pt idx="32">
                  <c:v>1723</c:v>
                </c:pt>
                <c:pt idx="33">
                  <c:v>1724</c:v>
                </c:pt>
                <c:pt idx="34">
                  <c:v>1725</c:v>
                </c:pt>
                <c:pt idx="35">
                  <c:v>1726</c:v>
                </c:pt>
                <c:pt idx="36">
                  <c:v>1727</c:v>
                </c:pt>
                <c:pt idx="37">
                  <c:v>1728</c:v>
                </c:pt>
                <c:pt idx="38">
                  <c:v>1729</c:v>
                </c:pt>
                <c:pt idx="39">
                  <c:v>1730</c:v>
                </c:pt>
                <c:pt idx="40">
                  <c:v>1731</c:v>
                </c:pt>
                <c:pt idx="41">
                  <c:v>1732</c:v>
                </c:pt>
                <c:pt idx="42">
                  <c:v>1733</c:v>
                </c:pt>
                <c:pt idx="43">
                  <c:v>1734</c:v>
                </c:pt>
                <c:pt idx="44">
                  <c:v>1735</c:v>
                </c:pt>
                <c:pt idx="45">
                  <c:v>1736</c:v>
                </c:pt>
                <c:pt idx="46">
                  <c:v>1737</c:v>
                </c:pt>
                <c:pt idx="47">
                  <c:v>1738</c:v>
                </c:pt>
                <c:pt idx="48">
                  <c:v>1739</c:v>
                </c:pt>
                <c:pt idx="49">
                  <c:v>1740</c:v>
                </c:pt>
                <c:pt idx="50">
                  <c:v>1741</c:v>
                </c:pt>
                <c:pt idx="51">
                  <c:v>1742</c:v>
                </c:pt>
                <c:pt idx="52">
                  <c:v>1743</c:v>
                </c:pt>
                <c:pt idx="53">
                  <c:v>1744</c:v>
                </c:pt>
                <c:pt idx="54">
                  <c:v>1745</c:v>
                </c:pt>
                <c:pt idx="55">
                  <c:v>1746</c:v>
                </c:pt>
                <c:pt idx="56">
                  <c:v>1747</c:v>
                </c:pt>
                <c:pt idx="57">
                  <c:v>1748</c:v>
                </c:pt>
                <c:pt idx="58">
                  <c:v>1749</c:v>
                </c:pt>
                <c:pt idx="59">
                  <c:v>1750</c:v>
                </c:pt>
                <c:pt idx="60">
                  <c:v>1751</c:v>
                </c:pt>
                <c:pt idx="61">
                  <c:v>1752</c:v>
                </c:pt>
                <c:pt idx="62">
                  <c:v>1753</c:v>
                </c:pt>
                <c:pt idx="63">
                  <c:v>1754</c:v>
                </c:pt>
                <c:pt idx="64">
                  <c:v>1755</c:v>
                </c:pt>
                <c:pt idx="65">
                  <c:v>1756</c:v>
                </c:pt>
                <c:pt idx="66">
                  <c:v>1757</c:v>
                </c:pt>
                <c:pt idx="67">
                  <c:v>1758</c:v>
                </c:pt>
                <c:pt idx="68">
                  <c:v>1759</c:v>
                </c:pt>
                <c:pt idx="69">
                  <c:v>1760</c:v>
                </c:pt>
                <c:pt idx="70">
                  <c:v>1761</c:v>
                </c:pt>
                <c:pt idx="71">
                  <c:v>1762</c:v>
                </c:pt>
                <c:pt idx="72">
                  <c:v>1763</c:v>
                </c:pt>
                <c:pt idx="73">
                  <c:v>1764</c:v>
                </c:pt>
                <c:pt idx="74">
                  <c:v>1765</c:v>
                </c:pt>
                <c:pt idx="75">
                  <c:v>1766</c:v>
                </c:pt>
                <c:pt idx="76">
                  <c:v>1767</c:v>
                </c:pt>
                <c:pt idx="77">
                  <c:v>1768</c:v>
                </c:pt>
                <c:pt idx="78">
                  <c:v>1769</c:v>
                </c:pt>
                <c:pt idx="79">
                  <c:v>1770</c:v>
                </c:pt>
                <c:pt idx="80">
                  <c:v>1771</c:v>
                </c:pt>
                <c:pt idx="81">
                  <c:v>1772</c:v>
                </c:pt>
                <c:pt idx="82">
                  <c:v>1773</c:v>
                </c:pt>
                <c:pt idx="83">
                  <c:v>1774</c:v>
                </c:pt>
                <c:pt idx="84">
                  <c:v>1775</c:v>
                </c:pt>
                <c:pt idx="85">
                  <c:v>1776</c:v>
                </c:pt>
                <c:pt idx="86">
                  <c:v>1777</c:v>
                </c:pt>
                <c:pt idx="87">
                  <c:v>1778</c:v>
                </c:pt>
                <c:pt idx="88">
                  <c:v>1779</c:v>
                </c:pt>
                <c:pt idx="89">
                  <c:v>1780</c:v>
                </c:pt>
                <c:pt idx="90">
                  <c:v>1781</c:v>
                </c:pt>
                <c:pt idx="91">
                  <c:v>1782</c:v>
                </c:pt>
                <c:pt idx="92">
                  <c:v>1783</c:v>
                </c:pt>
                <c:pt idx="93">
                  <c:v>1784</c:v>
                </c:pt>
                <c:pt idx="94">
                  <c:v>1785</c:v>
                </c:pt>
                <c:pt idx="95">
                  <c:v>1786</c:v>
                </c:pt>
                <c:pt idx="96">
                  <c:v>1787</c:v>
                </c:pt>
                <c:pt idx="97">
                  <c:v>1788</c:v>
                </c:pt>
                <c:pt idx="98">
                  <c:v>1789</c:v>
                </c:pt>
                <c:pt idx="99">
                  <c:v>1790</c:v>
                </c:pt>
                <c:pt idx="100">
                  <c:v>1791</c:v>
                </c:pt>
                <c:pt idx="101">
                  <c:v>1792</c:v>
                </c:pt>
                <c:pt idx="102">
                  <c:v>1793</c:v>
                </c:pt>
                <c:pt idx="103">
                  <c:v>1794</c:v>
                </c:pt>
                <c:pt idx="104">
                  <c:v>1795</c:v>
                </c:pt>
                <c:pt idx="105">
                  <c:v>1796</c:v>
                </c:pt>
                <c:pt idx="106">
                  <c:v>1797</c:v>
                </c:pt>
                <c:pt idx="107">
                  <c:v>1798</c:v>
                </c:pt>
                <c:pt idx="108">
                  <c:v>1799</c:v>
                </c:pt>
                <c:pt idx="109">
                  <c:v>1800</c:v>
                </c:pt>
                <c:pt idx="110">
                  <c:v>1801</c:v>
                </c:pt>
                <c:pt idx="111">
                  <c:v>1802</c:v>
                </c:pt>
                <c:pt idx="112">
                  <c:v>1803</c:v>
                </c:pt>
                <c:pt idx="113">
                  <c:v>1804</c:v>
                </c:pt>
                <c:pt idx="114">
                  <c:v>1805</c:v>
                </c:pt>
                <c:pt idx="115">
                  <c:v>1806</c:v>
                </c:pt>
                <c:pt idx="116">
                  <c:v>1807</c:v>
                </c:pt>
                <c:pt idx="117">
                  <c:v>1808</c:v>
                </c:pt>
                <c:pt idx="118">
                  <c:v>1809</c:v>
                </c:pt>
                <c:pt idx="119">
                  <c:v>1810</c:v>
                </c:pt>
                <c:pt idx="120">
                  <c:v>1811</c:v>
                </c:pt>
                <c:pt idx="121">
                  <c:v>1812</c:v>
                </c:pt>
                <c:pt idx="122">
                  <c:v>1813</c:v>
                </c:pt>
                <c:pt idx="123">
                  <c:v>1814</c:v>
                </c:pt>
                <c:pt idx="124">
                  <c:v>1815</c:v>
                </c:pt>
                <c:pt idx="125">
                  <c:v>1816</c:v>
                </c:pt>
                <c:pt idx="126">
                  <c:v>1817</c:v>
                </c:pt>
                <c:pt idx="127">
                  <c:v>1818</c:v>
                </c:pt>
                <c:pt idx="128">
                  <c:v>1819</c:v>
                </c:pt>
                <c:pt idx="129">
                  <c:v>1820</c:v>
                </c:pt>
                <c:pt idx="130">
                  <c:v>1821</c:v>
                </c:pt>
                <c:pt idx="131">
                  <c:v>1822</c:v>
                </c:pt>
                <c:pt idx="132">
                  <c:v>1823</c:v>
                </c:pt>
                <c:pt idx="133">
                  <c:v>1824</c:v>
                </c:pt>
                <c:pt idx="134">
                  <c:v>1825</c:v>
                </c:pt>
                <c:pt idx="135">
                  <c:v>1826</c:v>
                </c:pt>
                <c:pt idx="136">
                  <c:v>1827</c:v>
                </c:pt>
                <c:pt idx="137">
                  <c:v>1828</c:v>
                </c:pt>
                <c:pt idx="138">
                  <c:v>1829</c:v>
                </c:pt>
                <c:pt idx="139">
                  <c:v>1830</c:v>
                </c:pt>
                <c:pt idx="140">
                  <c:v>1831</c:v>
                </c:pt>
                <c:pt idx="141">
                  <c:v>1832</c:v>
                </c:pt>
                <c:pt idx="142">
                  <c:v>1833</c:v>
                </c:pt>
                <c:pt idx="143">
                  <c:v>1834</c:v>
                </c:pt>
                <c:pt idx="144">
                  <c:v>1835</c:v>
                </c:pt>
                <c:pt idx="145">
                  <c:v>1836</c:v>
                </c:pt>
                <c:pt idx="146">
                  <c:v>1837</c:v>
                </c:pt>
                <c:pt idx="147">
                  <c:v>1838</c:v>
                </c:pt>
                <c:pt idx="148">
                  <c:v>1839</c:v>
                </c:pt>
                <c:pt idx="149">
                  <c:v>1840</c:v>
                </c:pt>
                <c:pt idx="150">
                  <c:v>1841</c:v>
                </c:pt>
                <c:pt idx="151">
                  <c:v>1842</c:v>
                </c:pt>
                <c:pt idx="152">
                  <c:v>1843</c:v>
                </c:pt>
                <c:pt idx="153">
                  <c:v>1844</c:v>
                </c:pt>
                <c:pt idx="154">
                  <c:v>1845</c:v>
                </c:pt>
                <c:pt idx="155">
                  <c:v>1846</c:v>
                </c:pt>
                <c:pt idx="156">
                  <c:v>1847</c:v>
                </c:pt>
                <c:pt idx="157">
                  <c:v>1848</c:v>
                </c:pt>
                <c:pt idx="158">
                  <c:v>1849</c:v>
                </c:pt>
                <c:pt idx="159">
                  <c:v>1850</c:v>
                </c:pt>
                <c:pt idx="160">
                  <c:v>1851</c:v>
                </c:pt>
                <c:pt idx="161">
                  <c:v>1852</c:v>
                </c:pt>
                <c:pt idx="162">
                  <c:v>1853</c:v>
                </c:pt>
                <c:pt idx="163">
                  <c:v>1854</c:v>
                </c:pt>
                <c:pt idx="164">
                  <c:v>1855</c:v>
                </c:pt>
                <c:pt idx="165">
                  <c:v>1856</c:v>
                </c:pt>
                <c:pt idx="166">
                  <c:v>1857</c:v>
                </c:pt>
                <c:pt idx="167">
                  <c:v>1858</c:v>
                </c:pt>
                <c:pt idx="168">
                  <c:v>1859</c:v>
                </c:pt>
                <c:pt idx="169">
                  <c:v>1860</c:v>
                </c:pt>
                <c:pt idx="170">
                  <c:v>1861</c:v>
                </c:pt>
                <c:pt idx="171">
                  <c:v>1862</c:v>
                </c:pt>
                <c:pt idx="172">
                  <c:v>1863</c:v>
                </c:pt>
                <c:pt idx="173">
                  <c:v>1864</c:v>
                </c:pt>
                <c:pt idx="174">
                  <c:v>1865</c:v>
                </c:pt>
                <c:pt idx="175">
                  <c:v>1866</c:v>
                </c:pt>
                <c:pt idx="176">
                  <c:v>1867</c:v>
                </c:pt>
                <c:pt idx="177">
                  <c:v>1868</c:v>
                </c:pt>
                <c:pt idx="178">
                  <c:v>1869</c:v>
                </c:pt>
                <c:pt idx="179">
                  <c:v>1870</c:v>
                </c:pt>
                <c:pt idx="180">
                  <c:v>1871</c:v>
                </c:pt>
                <c:pt idx="181">
                  <c:v>1872</c:v>
                </c:pt>
                <c:pt idx="182">
                  <c:v>1873</c:v>
                </c:pt>
                <c:pt idx="183">
                  <c:v>1874</c:v>
                </c:pt>
                <c:pt idx="184">
                  <c:v>1875</c:v>
                </c:pt>
                <c:pt idx="185">
                  <c:v>1876</c:v>
                </c:pt>
                <c:pt idx="186">
                  <c:v>1877</c:v>
                </c:pt>
                <c:pt idx="187">
                  <c:v>1878</c:v>
                </c:pt>
                <c:pt idx="188">
                  <c:v>1879</c:v>
                </c:pt>
                <c:pt idx="189">
                  <c:v>1880</c:v>
                </c:pt>
                <c:pt idx="190">
                  <c:v>1881</c:v>
                </c:pt>
                <c:pt idx="191">
                  <c:v>1882</c:v>
                </c:pt>
                <c:pt idx="192">
                  <c:v>1883</c:v>
                </c:pt>
                <c:pt idx="193">
                  <c:v>1884</c:v>
                </c:pt>
                <c:pt idx="194">
                  <c:v>1885</c:v>
                </c:pt>
                <c:pt idx="195">
                  <c:v>1886</c:v>
                </c:pt>
                <c:pt idx="196">
                  <c:v>1887</c:v>
                </c:pt>
                <c:pt idx="197">
                  <c:v>1888</c:v>
                </c:pt>
                <c:pt idx="198">
                  <c:v>1889</c:v>
                </c:pt>
                <c:pt idx="199">
                  <c:v>1890</c:v>
                </c:pt>
                <c:pt idx="200">
                  <c:v>1891</c:v>
                </c:pt>
                <c:pt idx="201">
                  <c:v>1892</c:v>
                </c:pt>
                <c:pt idx="202">
                  <c:v>1893</c:v>
                </c:pt>
                <c:pt idx="203">
                  <c:v>1894</c:v>
                </c:pt>
                <c:pt idx="204">
                  <c:v>1895</c:v>
                </c:pt>
                <c:pt idx="205">
                  <c:v>1896</c:v>
                </c:pt>
                <c:pt idx="206">
                  <c:v>1897</c:v>
                </c:pt>
                <c:pt idx="207">
                  <c:v>1898</c:v>
                </c:pt>
                <c:pt idx="208">
                  <c:v>1899</c:v>
                </c:pt>
                <c:pt idx="209">
                  <c:v>1900</c:v>
                </c:pt>
                <c:pt idx="210">
                  <c:v>1901</c:v>
                </c:pt>
                <c:pt idx="211">
                  <c:v>1902</c:v>
                </c:pt>
                <c:pt idx="212">
                  <c:v>1903</c:v>
                </c:pt>
                <c:pt idx="213">
                  <c:v>1904</c:v>
                </c:pt>
                <c:pt idx="214">
                  <c:v>1905</c:v>
                </c:pt>
                <c:pt idx="215">
                  <c:v>1906</c:v>
                </c:pt>
                <c:pt idx="216">
                  <c:v>1907</c:v>
                </c:pt>
                <c:pt idx="217">
                  <c:v>1908</c:v>
                </c:pt>
                <c:pt idx="218">
                  <c:v>1909</c:v>
                </c:pt>
                <c:pt idx="219">
                  <c:v>1910</c:v>
                </c:pt>
                <c:pt idx="220">
                  <c:v>1911</c:v>
                </c:pt>
                <c:pt idx="221">
                  <c:v>1912</c:v>
                </c:pt>
                <c:pt idx="222">
                  <c:v>1913</c:v>
                </c:pt>
                <c:pt idx="223">
                  <c:v>1914</c:v>
                </c:pt>
                <c:pt idx="224">
                  <c:v>1915</c:v>
                </c:pt>
                <c:pt idx="225">
                  <c:v>1916</c:v>
                </c:pt>
                <c:pt idx="226">
                  <c:v>1917</c:v>
                </c:pt>
                <c:pt idx="227">
                  <c:v>1918</c:v>
                </c:pt>
                <c:pt idx="228">
                  <c:v>1919</c:v>
                </c:pt>
                <c:pt idx="229">
                  <c:v>1920</c:v>
                </c:pt>
                <c:pt idx="230">
                  <c:v>1921</c:v>
                </c:pt>
                <c:pt idx="231">
                  <c:v>1922</c:v>
                </c:pt>
                <c:pt idx="232">
                  <c:v>1923</c:v>
                </c:pt>
                <c:pt idx="233">
                  <c:v>1924</c:v>
                </c:pt>
                <c:pt idx="234">
                  <c:v>1925</c:v>
                </c:pt>
                <c:pt idx="235">
                  <c:v>1926</c:v>
                </c:pt>
                <c:pt idx="236">
                  <c:v>1927</c:v>
                </c:pt>
                <c:pt idx="237">
                  <c:v>1928</c:v>
                </c:pt>
                <c:pt idx="238">
                  <c:v>1929</c:v>
                </c:pt>
                <c:pt idx="239">
                  <c:v>1930</c:v>
                </c:pt>
                <c:pt idx="240">
                  <c:v>1931</c:v>
                </c:pt>
                <c:pt idx="241">
                  <c:v>1932</c:v>
                </c:pt>
                <c:pt idx="242">
                  <c:v>1933</c:v>
                </c:pt>
                <c:pt idx="243">
                  <c:v>1934</c:v>
                </c:pt>
                <c:pt idx="244">
                  <c:v>1935</c:v>
                </c:pt>
                <c:pt idx="245">
                  <c:v>1936</c:v>
                </c:pt>
                <c:pt idx="246">
                  <c:v>1937</c:v>
                </c:pt>
                <c:pt idx="247">
                  <c:v>1938</c:v>
                </c:pt>
                <c:pt idx="248">
                  <c:v>1939</c:v>
                </c:pt>
                <c:pt idx="249">
                  <c:v>1940</c:v>
                </c:pt>
                <c:pt idx="250">
                  <c:v>1941</c:v>
                </c:pt>
                <c:pt idx="251">
                  <c:v>1942</c:v>
                </c:pt>
                <c:pt idx="252">
                  <c:v>1943</c:v>
                </c:pt>
                <c:pt idx="253">
                  <c:v>1944</c:v>
                </c:pt>
                <c:pt idx="254">
                  <c:v>1945</c:v>
                </c:pt>
                <c:pt idx="255">
                  <c:v>1946</c:v>
                </c:pt>
                <c:pt idx="256">
                  <c:v>1947</c:v>
                </c:pt>
                <c:pt idx="257">
                  <c:v>1948</c:v>
                </c:pt>
                <c:pt idx="258">
                  <c:v>1949</c:v>
                </c:pt>
                <c:pt idx="259">
                  <c:v>1950</c:v>
                </c:pt>
                <c:pt idx="260">
                  <c:v>1951</c:v>
                </c:pt>
                <c:pt idx="261">
                  <c:v>1952</c:v>
                </c:pt>
                <c:pt idx="262">
                  <c:v>1953</c:v>
                </c:pt>
                <c:pt idx="263">
                  <c:v>1954</c:v>
                </c:pt>
                <c:pt idx="264">
                  <c:v>1955</c:v>
                </c:pt>
                <c:pt idx="265">
                  <c:v>1956</c:v>
                </c:pt>
                <c:pt idx="266">
                  <c:v>1957</c:v>
                </c:pt>
                <c:pt idx="267">
                  <c:v>1958</c:v>
                </c:pt>
                <c:pt idx="268">
                  <c:v>1959</c:v>
                </c:pt>
                <c:pt idx="269">
                  <c:v>1960</c:v>
                </c:pt>
                <c:pt idx="270">
                  <c:v>1961</c:v>
                </c:pt>
                <c:pt idx="271">
                  <c:v>1962</c:v>
                </c:pt>
                <c:pt idx="272">
                  <c:v>1963</c:v>
                </c:pt>
                <c:pt idx="273">
                  <c:v>1964</c:v>
                </c:pt>
                <c:pt idx="274">
                  <c:v>1965</c:v>
                </c:pt>
                <c:pt idx="275">
                  <c:v>1966</c:v>
                </c:pt>
                <c:pt idx="276">
                  <c:v>1967</c:v>
                </c:pt>
                <c:pt idx="277">
                  <c:v>1968</c:v>
                </c:pt>
                <c:pt idx="278">
                  <c:v>1969</c:v>
                </c:pt>
                <c:pt idx="279">
                  <c:v>1970</c:v>
                </c:pt>
                <c:pt idx="280">
                  <c:v>1971</c:v>
                </c:pt>
                <c:pt idx="281">
                  <c:v>1972</c:v>
                </c:pt>
                <c:pt idx="282">
                  <c:v>1973</c:v>
                </c:pt>
                <c:pt idx="283">
                  <c:v>1974</c:v>
                </c:pt>
                <c:pt idx="284">
                  <c:v>1975</c:v>
                </c:pt>
                <c:pt idx="285">
                  <c:v>1976</c:v>
                </c:pt>
                <c:pt idx="286">
                  <c:v>1977</c:v>
                </c:pt>
                <c:pt idx="287">
                  <c:v>1978</c:v>
                </c:pt>
                <c:pt idx="288">
                  <c:v>1979</c:v>
                </c:pt>
                <c:pt idx="289">
                  <c:v>1980</c:v>
                </c:pt>
                <c:pt idx="290">
                  <c:v>1981</c:v>
                </c:pt>
                <c:pt idx="291">
                  <c:v>1982</c:v>
                </c:pt>
                <c:pt idx="292">
                  <c:v>1983</c:v>
                </c:pt>
                <c:pt idx="293">
                  <c:v>1984</c:v>
                </c:pt>
                <c:pt idx="294">
                  <c:v>1985</c:v>
                </c:pt>
                <c:pt idx="295">
                  <c:v>1986</c:v>
                </c:pt>
                <c:pt idx="296">
                  <c:v>1987</c:v>
                </c:pt>
                <c:pt idx="297">
                  <c:v>1988</c:v>
                </c:pt>
                <c:pt idx="298">
                  <c:v>1989</c:v>
                </c:pt>
                <c:pt idx="299">
                  <c:v>1990</c:v>
                </c:pt>
                <c:pt idx="300">
                  <c:v>1991</c:v>
                </c:pt>
                <c:pt idx="301">
                  <c:v>1992</c:v>
                </c:pt>
                <c:pt idx="302">
                  <c:v>1993</c:v>
                </c:pt>
                <c:pt idx="303">
                  <c:v>1994</c:v>
                </c:pt>
                <c:pt idx="304">
                  <c:v>1995</c:v>
                </c:pt>
                <c:pt idx="305">
                  <c:v>1996</c:v>
                </c:pt>
                <c:pt idx="306">
                  <c:v>1997</c:v>
                </c:pt>
                <c:pt idx="307">
                  <c:v>1998</c:v>
                </c:pt>
                <c:pt idx="308">
                  <c:v>1999</c:v>
                </c:pt>
                <c:pt idx="309">
                  <c:v>2000</c:v>
                </c:pt>
                <c:pt idx="310">
                  <c:v>2001</c:v>
                </c:pt>
                <c:pt idx="311">
                  <c:v>2002</c:v>
                </c:pt>
                <c:pt idx="312">
                  <c:v>2003</c:v>
                </c:pt>
                <c:pt idx="313">
                  <c:v>2004</c:v>
                </c:pt>
                <c:pt idx="314">
                  <c:v>2005</c:v>
                </c:pt>
                <c:pt idx="315">
                  <c:v>2006</c:v>
                </c:pt>
                <c:pt idx="316">
                  <c:v>2007</c:v>
                </c:pt>
                <c:pt idx="317">
                  <c:v>2008</c:v>
                </c:pt>
                <c:pt idx="318">
                  <c:v>2009</c:v>
                </c:pt>
                <c:pt idx="319">
                  <c:v>2010</c:v>
                </c:pt>
                <c:pt idx="320">
                  <c:v>2011</c:v>
                </c:pt>
                <c:pt idx="321">
                  <c:v>2012</c:v>
                </c:pt>
                <c:pt idx="322">
                  <c:v>2013</c:v>
                </c:pt>
                <c:pt idx="323">
                  <c:v>2014</c:v>
                </c:pt>
                <c:pt idx="324">
                  <c:v>2015</c:v>
                </c:pt>
                <c:pt idx="325">
                  <c:v>2016</c:v>
                </c:pt>
              </c:numCache>
            </c:numRef>
          </c:cat>
          <c:val>
            <c:numRef>
              <c:f>Figure2!$H$17:$H$342</c:f>
              <c:numCache>
                <c:formatCode>General</c:formatCode>
                <c:ptCount val="326"/>
                <c:pt idx="9" formatCode="0.000">
                  <c:v>0.173594129698044</c:v>
                </c:pt>
                <c:pt idx="10" formatCode="0.000">
                  <c:v>0.16352275271869843</c:v>
                </c:pt>
                <c:pt idx="11" formatCode="0.000">
                  <c:v>0.16985936262002907</c:v>
                </c:pt>
                <c:pt idx="12" formatCode="0.000">
                  <c:v>0.17989279943652764</c:v>
                </c:pt>
                <c:pt idx="13" formatCode="0.000">
                  <c:v>0.14982202937439329</c:v>
                </c:pt>
                <c:pt idx="14" formatCode="0.000">
                  <c:v>0.16759323913597404</c:v>
                </c:pt>
                <c:pt idx="15" formatCode="0.000">
                  <c:v>0.22359898781188398</c:v>
                </c:pt>
                <c:pt idx="16" formatCode="0.000">
                  <c:v>0.24370389019842281</c:v>
                </c:pt>
                <c:pt idx="17" formatCode="0.000">
                  <c:v>0.25083844725453919</c:v>
                </c:pt>
                <c:pt idx="18" formatCode="0.000">
                  <c:v>0.31363913626422019</c:v>
                </c:pt>
                <c:pt idx="19" formatCode="0.000">
                  <c:v>0.39347684080104373</c:v>
                </c:pt>
                <c:pt idx="20" formatCode="0.000">
                  <c:v>0.41974992101714581</c:v>
                </c:pt>
                <c:pt idx="21" formatCode="0.000">
                  <c:v>0.45836637992598467</c:v>
                </c:pt>
                <c:pt idx="22" formatCode="0.000">
                  <c:v>0.4741796439147391</c:v>
                </c:pt>
                <c:pt idx="23" formatCode="0.000">
                  <c:v>0.43580144741031523</c:v>
                </c:pt>
                <c:pt idx="24" formatCode="0.000">
                  <c:v>0.4764743787621516</c:v>
                </c:pt>
                <c:pt idx="25" formatCode="0.000">
                  <c:v>0.47580544843886058</c:v>
                </c:pt>
                <c:pt idx="26" formatCode="0.000">
                  <c:v>0.4516728748617565</c:v>
                </c:pt>
                <c:pt idx="27" formatCode="0.000">
                  <c:v>0.43253397490993484</c:v>
                </c:pt>
                <c:pt idx="28" formatCode="0.000">
                  <c:v>0.45024077571428572</c:v>
                </c:pt>
                <c:pt idx="29" formatCode="0.000">
                  <c:v>0.40572917461354163</c:v>
                </c:pt>
                <c:pt idx="30" formatCode="0.000">
                  <c:v>0.43990492227138978</c:v>
                </c:pt>
                <c:pt idx="31" formatCode="0.000">
                  <c:v>0.45397370798056025</c:v>
                </c:pt>
                <c:pt idx="32" formatCode="0.000">
                  <c:v>0.45113989080192457</c:v>
                </c:pt>
                <c:pt idx="33" formatCode="0.000">
                  <c:v>0.45191527875361653</c:v>
                </c:pt>
                <c:pt idx="34" formatCode="0.000">
                  <c:v>0.42719628911706131</c:v>
                </c:pt>
                <c:pt idx="35" formatCode="0.000">
                  <c:v>0.43123466251507037</c:v>
                </c:pt>
                <c:pt idx="36" formatCode="0.000">
                  <c:v>0.43729353445267111</c:v>
                </c:pt>
                <c:pt idx="37" formatCode="0.000">
                  <c:v>0.39889169307716438</c:v>
                </c:pt>
                <c:pt idx="38" formatCode="0.000">
                  <c:v>0.4250480789093789</c:v>
                </c:pt>
                <c:pt idx="39" formatCode="0.000">
                  <c:v>0.43583078548924603</c:v>
                </c:pt>
                <c:pt idx="40" formatCode="0.000">
                  <c:v>0.4382349560661899</c:v>
                </c:pt>
                <c:pt idx="41" formatCode="0.000">
                  <c:v>0.4158229302425242</c:v>
                </c:pt>
                <c:pt idx="42" formatCode="0.000">
                  <c:v>0.39284897634909755</c:v>
                </c:pt>
                <c:pt idx="43" formatCode="0.000">
                  <c:v>0.403290291752542</c:v>
                </c:pt>
                <c:pt idx="44" formatCode="0.000">
                  <c:v>0.40757749712973596</c:v>
                </c:pt>
                <c:pt idx="45" formatCode="0.000">
                  <c:v>0.38233077347788658</c:v>
                </c:pt>
                <c:pt idx="46" formatCode="0.000">
                  <c:v>0.39889262695928018</c:v>
                </c:pt>
                <c:pt idx="47" formatCode="0.000">
                  <c:v>0.38600321940473453</c:v>
                </c:pt>
                <c:pt idx="48" formatCode="0.000">
                  <c:v>0.37912403198298655</c:v>
                </c:pt>
                <c:pt idx="49" formatCode="0.000">
                  <c:v>0.36151100255330665</c:v>
                </c:pt>
                <c:pt idx="50" formatCode="0.000">
                  <c:v>0.3587080788815038</c:v>
                </c:pt>
                <c:pt idx="51" formatCode="0.000">
                  <c:v>0.38104147019436652</c:v>
                </c:pt>
                <c:pt idx="52" formatCode="0.000">
                  <c:v>0.42092221175177769</c:v>
                </c:pt>
                <c:pt idx="53" formatCode="0.000">
                  <c:v>0.46108970159163459</c:v>
                </c:pt>
                <c:pt idx="54" formatCode="0.000">
                  <c:v>0.49371174858542016</c:v>
                </c:pt>
                <c:pt idx="55" formatCode="0.000">
                  <c:v>0.50330845676819669</c:v>
                </c:pt>
                <c:pt idx="56" formatCode="0.000">
                  <c:v>0.53441419238707055</c:v>
                </c:pt>
                <c:pt idx="57" formatCode="0.000">
                  <c:v>0.57785643605561177</c:v>
                </c:pt>
                <c:pt idx="58" formatCode="0.000">
                  <c:v>0.5952285189057781</c:v>
                </c:pt>
                <c:pt idx="59" formatCode="0.000">
                  <c:v>0.586096987093915</c:v>
                </c:pt>
                <c:pt idx="60" formatCode="0.000">
                  <c:v>0.58928390869239333</c:v>
                </c:pt>
                <c:pt idx="61" formatCode="0.000">
                  <c:v>0.54748919711021249</c:v>
                </c:pt>
                <c:pt idx="62" formatCode="0.000">
                  <c:v>0.53908178553500286</c:v>
                </c:pt>
                <c:pt idx="63" formatCode="0.000">
                  <c:v>0.5512593347038568</c:v>
                </c:pt>
                <c:pt idx="64" formatCode="0.000">
                  <c:v>0.5465240552698104</c:v>
                </c:pt>
                <c:pt idx="65" formatCode="0.000">
                  <c:v>0.55483202072008309</c:v>
                </c:pt>
                <c:pt idx="66" formatCode="0.000">
                  <c:v>0.51838541517048309</c:v>
                </c:pt>
                <c:pt idx="67" formatCode="0.000">
                  <c:v>0.55903613443539679</c:v>
                </c:pt>
                <c:pt idx="68" formatCode="0.000">
                  <c:v>0.65290923708552395</c:v>
                </c:pt>
                <c:pt idx="69" formatCode="0.000">
                  <c:v>0.70539421671437041</c:v>
                </c:pt>
                <c:pt idx="70" formatCode="0.000">
                  <c:v>0.78885197441098176</c:v>
                </c:pt>
                <c:pt idx="71" formatCode="0.000">
                  <c:v>0.88430238716335263</c:v>
                </c:pt>
                <c:pt idx="72" formatCode="0.000">
                  <c:v>0.87718596561526785</c:v>
                </c:pt>
                <c:pt idx="73" formatCode="0.000">
                  <c:v>0.87256761239519054</c:v>
                </c:pt>
                <c:pt idx="74" formatCode="0.000">
                  <c:v>0.86829228834438132</c:v>
                </c:pt>
                <c:pt idx="75" formatCode="0.000">
                  <c:v>0.84832369707129096</c:v>
                </c:pt>
                <c:pt idx="76" formatCode="0.000">
                  <c:v>0.81532063790083142</c:v>
                </c:pt>
                <c:pt idx="77" formatCode="0.000">
                  <c:v>0.82808459310816973</c:v>
                </c:pt>
                <c:pt idx="78" formatCode="0.000">
                  <c:v>0.80302352231701835</c:v>
                </c:pt>
                <c:pt idx="79" formatCode="0.000">
                  <c:v>0.81315405200519453</c:v>
                </c:pt>
                <c:pt idx="80" formatCode="0.000">
                  <c:v>0.75742574038599519</c:v>
                </c:pt>
                <c:pt idx="81" formatCode="0.000">
                  <c:v>0.75089172589527742</c:v>
                </c:pt>
                <c:pt idx="82" formatCode="0.000">
                  <c:v>0.73374894928551415</c:v>
                </c:pt>
                <c:pt idx="83" formatCode="0.000">
                  <c:v>0.72987047401463967</c:v>
                </c:pt>
                <c:pt idx="84" formatCode="0.000">
                  <c:v>0.69763499998644718</c:v>
                </c:pt>
                <c:pt idx="85" formatCode="0.000">
                  <c:v>0.71202996232436766</c:v>
                </c:pt>
                <c:pt idx="86" formatCode="0.000">
                  <c:v>0.70016463839285725</c:v>
                </c:pt>
                <c:pt idx="87" formatCode="0.000">
                  <c:v>0.74528902275910358</c:v>
                </c:pt>
                <c:pt idx="88" formatCode="0.000">
                  <c:v>0.82223246218902191</c:v>
                </c:pt>
                <c:pt idx="89" formatCode="0.000">
                  <c:v>0.85330548923650607</c:v>
                </c:pt>
                <c:pt idx="90" formatCode="0.000">
                  <c:v>0.80799558207009858</c:v>
                </c:pt>
                <c:pt idx="91" formatCode="0.000">
                  <c:v>0.89773099739508744</c:v>
                </c:pt>
                <c:pt idx="92" formatCode="0.000">
                  <c:v>0.98159230004517217</c:v>
                </c:pt>
                <c:pt idx="93" formatCode="0.000">
                  <c:v>1.0440505511934011</c:v>
                </c:pt>
                <c:pt idx="94" formatCode="0.000">
                  <c:v>1.0564885388667058</c:v>
                </c:pt>
                <c:pt idx="95" formatCode="0.000">
                  <c:v>0.99170166455205555</c:v>
                </c:pt>
                <c:pt idx="96" formatCode="0.000">
                  <c:v>1.0088218463204914</c:v>
                </c:pt>
                <c:pt idx="97" formatCode="0.000">
                  <c:v>1.0426935409753557</c:v>
                </c:pt>
                <c:pt idx="98" formatCode="0.000">
                  <c:v>1.0316520929342829</c:v>
                </c:pt>
                <c:pt idx="99" formatCode="0.000">
                  <c:v>0.93412142025309863</c:v>
                </c:pt>
                <c:pt idx="100" formatCode="0.000">
                  <c:v>0.92305310734375789</c:v>
                </c:pt>
                <c:pt idx="101" formatCode="0.000">
                  <c:v>0.83060701529880476</c:v>
                </c:pt>
                <c:pt idx="102" formatCode="0.000">
                  <c:v>0.86025127303711557</c:v>
                </c:pt>
                <c:pt idx="103" formatCode="0.000">
                  <c:v>0.92004928212807879</c:v>
                </c:pt>
                <c:pt idx="104" formatCode="0.000">
                  <c:v>0.82927223995231747</c:v>
                </c:pt>
                <c:pt idx="105" formatCode="0.000">
                  <c:v>0.86408179483410497</c:v>
                </c:pt>
                <c:pt idx="106" formatCode="0.000">
                  <c:v>0.95689654937653956</c:v>
                </c:pt>
                <c:pt idx="107" formatCode="0.000">
                  <c:v>0.98240488835876461</c:v>
                </c:pt>
                <c:pt idx="108" formatCode="0.000">
                  <c:v>0.93918209025725596</c:v>
                </c:pt>
                <c:pt idx="109" formatCode="0.000">
                  <c:v>0.87882468991938978</c:v>
                </c:pt>
                <c:pt idx="110" formatCode="0.000">
                  <c:v>0.89498052665150529</c:v>
                </c:pt>
                <c:pt idx="111" formatCode="0.000">
                  <c:v>1.0761702680591601</c:v>
                </c:pt>
                <c:pt idx="112" formatCode="0.000">
                  <c:v>1.1246829476730915</c:v>
                </c:pt>
                <c:pt idx="113" formatCode="0.000">
                  <c:v>1.0946988739741947</c:v>
                </c:pt>
                <c:pt idx="114" formatCode="0.000">
                  <c:v>1.0467786509573944</c:v>
                </c:pt>
                <c:pt idx="115" formatCode="0.000">
                  <c:v>1.0673682707756904</c:v>
                </c:pt>
                <c:pt idx="116" formatCode="0.000">
                  <c:v>1.0193774248785767</c:v>
                </c:pt>
                <c:pt idx="117" formatCode="0.000">
                  <c:v>1.0693076836873034</c:v>
                </c:pt>
                <c:pt idx="118" formatCode="0.000">
                  <c:v>1.006859033206053</c:v>
                </c:pt>
                <c:pt idx="119" formatCode="0.000">
                  <c:v>0.93198876962593835</c:v>
                </c:pt>
                <c:pt idx="120" formatCode="0.000">
                  <c:v>1.010867394119094</c:v>
                </c:pt>
                <c:pt idx="121" formatCode="0.000">
                  <c:v>1.047728987653344</c:v>
                </c:pt>
                <c:pt idx="122" formatCode="0.000">
                  <c:v>1.0481609536228034</c:v>
                </c:pt>
                <c:pt idx="123" formatCode="0.000">
                  <c:v>1.1726801290511042</c:v>
                </c:pt>
                <c:pt idx="124" formatCode="0.000">
                  <c:v>1.178677329621949</c:v>
                </c:pt>
                <c:pt idx="125" formatCode="0.000">
                  <c:v>1.3314116990757812</c:v>
                </c:pt>
                <c:pt idx="126" formatCode="0.000">
                  <c:v>1.2851778731933265</c:v>
                </c:pt>
                <c:pt idx="127" formatCode="0.000">
                  <c:v>1.232891795243042</c:v>
                </c:pt>
                <c:pt idx="128" formatCode="0.000">
                  <c:v>1.3193072919831226</c:v>
                </c:pt>
                <c:pt idx="129" formatCode="0.000">
                  <c:v>1.2972435713201682</c:v>
                </c:pt>
                <c:pt idx="130" formatCode="0.000">
                  <c:v>1.3466558379274143</c:v>
                </c:pt>
                <c:pt idx="131" formatCode="0.000">
                  <c:v>1.4054466370271081</c:v>
                </c:pt>
                <c:pt idx="132" formatCode="0.000">
                  <c:v>1.3343159573681309</c:v>
                </c:pt>
                <c:pt idx="133" formatCode="0.000">
                  <c:v>1.2313263377395491</c:v>
                </c:pt>
                <c:pt idx="134" formatCode="0.000">
                  <c:v>1.1069281983768198</c:v>
                </c:pt>
                <c:pt idx="135" formatCode="0.000">
                  <c:v>1.2650868402553781</c:v>
                </c:pt>
                <c:pt idx="136" formatCode="0.000">
                  <c:v>1.2185883139268496</c:v>
                </c:pt>
                <c:pt idx="137" formatCode="0.000">
                  <c:v>1.2126247479345973</c:v>
                </c:pt>
                <c:pt idx="138" formatCode="0.000">
                  <c:v>1.2499027256993207</c:v>
                </c:pt>
                <c:pt idx="139" formatCode="0.000">
                  <c:v>1.1986908117715771</c:v>
                </c:pt>
                <c:pt idx="140" formatCode="0.000">
                  <c:v>1.2199530165289441</c:v>
                </c:pt>
                <c:pt idx="141" formatCode="0.000">
                  <c:v>1.2247851377897296</c:v>
                </c:pt>
                <c:pt idx="142" formatCode="0.000">
                  <c:v>1.2492693478702106</c:v>
                </c:pt>
                <c:pt idx="143" formatCode="0.000">
                  <c:v>1.1773263926168367</c:v>
                </c:pt>
                <c:pt idx="144" formatCode="0.000">
                  <c:v>1.1469285291157501</c:v>
                </c:pt>
                <c:pt idx="145" formatCode="0.000">
                  <c:v>1.0630226727561964</c:v>
                </c:pt>
                <c:pt idx="146" formatCode="0.000">
                  <c:v>1.0957751116232546</c:v>
                </c:pt>
                <c:pt idx="147" formatCode="0.000">
                  <c:v>1.0438784982803369</c:v>
                </c:pt>
                <c:pt idx="148" formatCode="0.000">
                  <c:v>1.0064262200183094</c:v>
                </c:pt>
                <c:pt idx="149" formatCode="0.000">
                  <c:v>1.0513846921801082</c:v>
                </c:pt>
                <c:pt idx="150" formatCode="0.000">
                  <c:v>1.0827657562246993</c:v>
                </c:pt>
                <c:pt idx="151" formatCode="0.000">
                  <c:v>1.1499878502691001</c:v>
                </c:pt>
                <c:pt idx="152" formatCode="0.000">
                  <c:v>1.1512475532898878</c:v>
                </c:pt>
                <c:pt idx="153" formatCode="0.000">
                  <c:v>1.058276820513302</c:v>
                </c:pt>
                <c:pt idx="154" formatCode="0.000">
                  <c:v>0.98876780657506669</c:v>
                </c:pt>
                <c:pt idx="155" formatCode="0.000">
                  <c:v>0.9376862214883267</c:v>
                </c:pt>
                <c:pt idx="156" formatCode="0.000">
                  <c:v>0.8914195790542585</c:v>
                </c:pt>
                <c:pt idx="157" formatCode="0.000">
                  <c:v>0.95350302312279156</c:v>
                </c:pt>
                <c:pt idx="158" formatCode="0.000">
                  <c:v>0.94926894214525592</c:v>
                </c:pt>
                <c:pt idx="159" formatCode="0.000">
                  <c:v>1.0202673371127791</c:v>
                </c:pt>
                <c:pt idx="160" formatCode="0.000">
                  <c:v>0.99036345754233801</c:v>
                </c:pt>
                <c:pt idx="161" formatCode="0.000">
                  <c:v>0.95079002510875343</c:v>
                </c:pt>
                <c:pt idx="162" formatCode="0.000">
                  <c:v>0.83973510893039727</c:v>
                </c:pt>
                <c:pt idx="163" formatCode="0.000">
                  <c:v>0.7762539486599489</c:v>
                </c:pt>
                <c:pt idx="164" formatCode="0.000">
                  <c:v>0.81143391745008675</c:v>
                </c:pt>
                <c:pt idx="165" formatCode="0.000">
                  <c:v>0.78114098096314022</c:v>
                </c:pt>
                <c:pt idx="166" formatCode="0.000">
                  <c:v>0.78496743521810242</c:v>
                </c:pt>
                <c:pt idx="167" formatCode="0.000">
                  <c:v>0.82321296661750465</c:v>
                </c:pt>
                <c:pt idx="168" formatCode="0.000">
                  <c:v>0.77148165703670524</c:v>
                </c:pt>
                <c:pt idx="169" formatCode="0.000">
                  <c:v>0.75282582284548893</c:v>
                </c:pt>
                <c:pt idx="170" formatCode="0.000">
                  <c:v>0.73022941209176129</c:v>
                </c:pt>
                <c:pt idx="171" formatCode="0.000">
                  <c:v>0.72690645912046725</c:v>
                </c:pt>
                <c:pt idx="172" formatCode="0.000">
                  <c:v>0.6652045306907034</c:v>
                </c:pt>
                <c:pt idx="173" formatCode="0.000">
                  <c:v>0.62969982336524233</c:v>
                </c:pt>
                <c:pt idx="174" formatCode="0.000">
                  <c:v>0.62241132927101195</c:v>
                </c:pt>
                <c:pt idx="175" formatCode="0.000">
                  <c:v>0.60206740290253591</c:v>
                </c:pt>
                <c:pt idx="176" formatCode="0.000">
                  <c:v>0.61398240376124458</c:v>
                </c:pt>
                <c:pt idx="177" formatCode="0.000">
                  <c:v>0.61199358809720561</c:v>
                </c:pt>
                <c:pt idx="178" formatCode="0.000">
                  <c:v>0.58824639531500988</c:v>
                </c:pt>
                <c:pt idx="179" formatCode="0.000">
                  <c:v>0.55007422074318058</c:v>
                </c:pt>
                <c:pt idx="180" formatCode="0.000">
                  <c:v>0.51011279188726255</c:v>
                </c:pt>
                <c:pt idx="181" formatCode="0.000">
                  <c:v>0.47850001600901637</c:v>
                </c:pt>
                <c:pt idx="182" formatCode="0.000">
                  <c:v>0.45643695780501176</c:v>
                </c:pt>
                <c:pt idx="183" formatCode="0.000">
                  <c:v>0.45632446671708465</c:v>
                </c:pt>
                <c:pt idx="184" formatCode="0.000">
                  <c:v>0.46666931838121983</c:v>
                </c:pt>
                <c:pt idx="185" formatCode="0.000">
                  <c:v>0.47222945086818552</c:v>
                </c:pt>
                <c:pt idx="186" formatCode="0.000">
                  <c:v>0.48042080819389438</c:v>
                </c:pt>
                <c:pt idx="187" formatCode="0.000">
                  <c:v>0.49023509245759866</c:v>
                </c:pt>
                <c:pt idx="188" formatCode="0.000">
                  <c:v>0.51754371269580424</c:v>
                </c:pt>
                <c:pt idx="189" formatCode="0.000">
                  <c:v>0.48069163509438567</c:v>
                </c:pt>
                <c:pt idx="190" formatCode="0.000">
                  <c:v>0.47319166585725742</c:v>
                </c:pt>
                <c:pt idx="191" formatCode="0.000">
                  <c:v>0.45932244511760123</c:v>
                </c:pt>
                <c:pt idx="192" formatCode="0.000">
                  <c:v>0.45656586876201544</c:v>
                </c:pt>
                <c:pt idx="193" formatCode="0.000">
                  <c:v>0.4693232250820063</c:v>
                </c:pt>
                <c:pt idx="194" formatCode="0.000">
                  <c:v>0.4809666996945573</c:v>
                </c:pt>
                <c:pt idx="195" formatCode="0.000">
                  <c:v>0.47644642992022562</c:v>
                </c:pt>
                <c:pt idx="196" formatCode="0.000">
                  <c:v>0.45523992485294124</c:v>
                </c:pt>
                <c:pt idx="197" formatCode="0.000">
                  <c:v>0.43737473412939415</c:v>
                </c:pt>
                <c:pt idx="198" formatCode="0.000">
                  <c:v>0.41218596134208657</c:v>
                </c:pt>
                <c:pt idx="199" formatCode="0.000">
                  <c:v>0.40032569848232852</c:v>
                </c:pt>
                <c:pt idx="200" formatCode="0.000">
                  <c:v>0.3990770349229702</c:v>
                </c:pt>
                <c:pt idx="201" formatCode="0.000">
                  <c:v>0.40650353397872341</c:v>
                </c:pt>
                <c:pt idx="202" formatCode="0.000">
                  <c:v>0.40657448193687945</c:v>
                </c:pt>
                <c:pt idx="203" formatCode="0.000">
                  <c:v>0.38465725478293011</c:v>
                </c:pt>
                <c:pt idx="204" formatCode="0.000">
                  <c:v>0.37397630501909152</c:v>
                </c:pt>
                <c:pt idx="205" formatCode="0.000">
                  <c:v>0.35994269299999998</c:v>
                </c:pt>
                <c:pt idx="206" formatCode="0.000">
                  <c:v>0.34864679261949105</c:v>
                </c:pt>
                <c:pt idx="207" formatCode="0.000">
                  <c:v>0.33027645335470585</c:v>
                </c:pt>
                <c:pt idx="208" formatCode="0.000">
                  <c:v>0.31870915209473683</c:v>
                </c:pt>
                <c:pt idx="209" formatCode="0.000">
                  <c:v>0.3351306640624</c:v>
                </c:pt>
                <c:pt idx="210" formatCode="0.000">
                  <c:v>0.36024867466507937</c:v>
                </c:pt>
                <c:pt idx="211" formatCode="0.000">
                  <c:v>0.37606428847787143</c:v>
                </c:pt>
                <c:pt idx="212" formatCode="0.000">
                  <c:v>0.38383423504331549</c:v>
                </c:pt>
                <c:pt idx="213" formatCode="0.000">
                  <c:v>0.38104055887086447</c:v>
                </c:pt>
                <c:pt idx="214" formatCode="0.000">
                  <c:v>0.36377056734053498</c:v>
                </c:pt>
                <c:pt idx="215" formatCode="0.000">
                  <c:v>0.34414935465727003</c:v>
                </c:pt>
                <c:pt idx="216" formatCode="0.000">
                  <c:v>0.3260601812468959</c:v>
                </c:pt>
                <c:pt idx="217" formatCode="0.000">
                  <c:v>0.33917208765830403</c:v>
                </c:pt>
                <c:pt idx="218" formatCode="0.000">
                  <c:v>0.34455527415724818</c:v>
                </c:pt>
                <c:pt idx="219" formatCode="0.000">
                  <c:v>0.31346370542412821</c:v>
                </c:pt>
                <c:pt idx="220" formatCode="0.000">
                  <c:v>0.29627263718750002</c:v>
                </c:pt>
                <c:pt idx="221" formatCode="0.000">
                  <c:v>0.28184461593619792</c:v>
                </c:pt>
                <c:pt idx="222" formatCode="0.000">
                  <c:v>0.26755508137338874</c:v>
                </c:pt>
                <c:pt idx="223" formatCode="0.000">
                  <c:v>0.40109696776129827</c:v>
                </c:pt>
                <c:pt idx="224" formatCode="0.000">
                  <c:v>0.75102880658436211</c:v>
                </c:pt>
                <c:pt idx="225" formatCode="0.000">
                  <c:v>1.20201123927832</c:v>
                </c:pt>
                <c:pt idx="226" formatCode="0.000">
                  <c:v>1.4151529636711282</c:v>
                </c:pt>
                <c:pt idx="227" formatCode="0.000">
                  <c:v>1.5058373590982286</c:v>
                </c:pt>
                <c:pt idx="228" formatCode="0.000">
                  <c:v>1.4757354318905753</c:v>
                </c:pt>
                <c:pt idx="229" formatCode="0.000">
                  <c:v>1.3046380284100634</c:v>
                </c:pt>
                <c:pt idx="230" formatCode="0.000">
                  <c:v>1.6083333333333334</c:v>
                </c:pt>
                <c:pt idx="231" formatCode="0.000">
                  <c:v>1.7915615684476038</c:v>
                </c:pt>
                <c:pt idx="232" formatCode="0.000">
                  <c:v>1.851549363439827</c:v>
                </c:pt>
                <c:pt idx="233" formatCode="0.000">
                  <c:v>1.7944756554307115</c:v>
                </c:pt>
                <c:pt idx="234" formatCode="0.000">
                  <c:v>1.7306733167082293</c:v>
                </c:pt>
                <c:pt idx="235" formatCode="0.000">
                  <c:v>1.7985898942420682</c:v>
                </c:pt>
                <c:pt idx="236" formatCode="0.000">
                  <c:v>1.6957777777777778</c:v>
                </c:pt>
                <c:pt idx="237" formatCode="0.000">
                  <c:v>1.6935555555555555</c:v>
                </c:pt>
                <c:pt idx="238" formatCode="0.000">
                  <c:v>1.6545414942278371</c:v>
                </c:pt>
                <c:pt idx="239" formatCode="0.000">
                  <c:v>1.6795127353266888</c:v>
                </c:pt>
                <c:pt idx="240" formatCode="0.000">
                  <c:v>1.8106060606060606</c:v>
                </c:pt>
                <c:pt idx="241" formatCode="0.000">
                  <c:v>1.901766271473506</c:v>
                </c:pt>
                <c:pt idx="242" formatCode="0.000">
                  <c:v>1.9091773656680933</c:v>
                </c:pt>
                <c:pt idx="243" formatCode="0.000">
                  <c:v>1.7873784211716806</c:v>
                </c:pt>
                <c:pt idx="244" formatCode="0.000">
                  <c:v>1.710759904741286</c:v>
                </c:pt>
                <c:pt idx="245" formatCode="0.000">
                  <c:v>1.6205695554189716</c:v>
                </c:pt>
                <c:pt idx="246" formatCode="0.000">
                  <c:v>1.5611111111111111</c:v>
                </c:pt>
                <c:pt idx="247" formatCode="0.000">
                  <c:v>1.5417904903417534</c:v>
                </c:pt>
                <c:pt idx="248" formatCode="0.000">
                  <c:v>1.3902607494387844</c:v>
                </c:pt>
                <c:pt idx="249" formatCode="0.000">
                  <c:v>1.4964438122332859</c:v>
                </c:pt>
                <c:pt idx="250" formatCode="0.000">
                  <c:v>1.5577331759149942</c:v>
                </c:pt>
                <c:pt idx="251" formatCode="0.000">
                  <c:v>1.7215817261071005</c:v>
                </c:pt>
                <c:pt idx="252" formatCode="0.000">
                  <c:v>1.8941081190524398</c:v>
                </c:pt>
                <c:pt idx="253" formatCode="0.000">
                  <c:v>2.1586712163789641</c:v>
                </c:pt>
                <c:pt idx="254" formatCode="0.000">
                  <c:v>2.4516860884809737</c:v>
                </c:pt>
                <c:pt idx="255" formatCode="0.000">
                  <c:v>2.6415539155391552</c:v>
                </c:pt>
                <c:pt idx="256" formatCode="0.000">
                  <c:v>2.4443285280728375</c:v>
                </c:pt>
                <c:pt idx="257" formatCode="0.000">
                  <c:v>2.1873758742768326</c:v>
                </c:pt>
                <c:pt idx="258" formatCode="0.000">
                  <c:v>2.1053228550595477</c:v>
                </c:pt>
                <c:pt idx="259" formatCode="0.000">
                  <c:v>2.0220588235294117</c:v>
                </c:pt>
                <c:pt idx="260" formatCode="0.000">
                  <c:v>1.8002481389578164</c:v>
                </c:pt>
                <c:pt idx="261" formatCode="0.000">
                  <c:v>1.6698394568183261</c:v>
                </c:pt>
                <c:pt idx="262" formatCode="0.000">
                  <c:v>1.5907235401999644</c:v>
                </c:pt>
                <c:pt idx="263" formatCode="0.000">
                  <c:v>1.527168732125834</c:v>
                </c:pt>
                <c:pt idx="264" formatCode="0.000">
                  <c:v>1.409119042706829</c:v>
                </c:pt>
                <c:pt idx="265" formatCode="0.000">
                  <c:v>1.2953163594907848</c:v>
                </c:pt>
                <c:pt idx="266" formatCode="0.000">
                  <c:v>1.2307485553017068</c:v>
                </c:pt>
                <c:pt idx="267" formatCode="0.000">
                  <c:v>1.1768292682926829</c:v>
                </c:pt>
                <c:pt idx="268" formatCode="0.000">
                  <c:v>1.1357889173476441</c:v>
                </c:pt>
                <c:pt idx="269" formatCode="0.000">
                  <c:v>1.076707557170983</c:v>
                </c:pt>
                <c:pt idx="270" formatCode="0.000">
                  <c:v>1.0215540275749047</c:v>
                </c:pt>
                <c:pt idx="271" formatCode="0.000">
                  <c:v>1.0161367195478994</c:v>
                </c:pt>
                <c:pt idx="272" formatCode="0.000">
                  <c:v>0.9678824169842134</c:v>
                </c:pt>
                <c:pt idx="273" formatCode="0.000">
                  <c:v>0.89199167814340552</c:v>
                </c:pt>
                <c:pt idx="274" formatCode="0.000">
                  <c:v>0.8492115103235246</c:v>
                </c:pt>
                <c:pt idx="275" formatCode="0.000">
                  <c:v>0.81135377825127464</c:v>
                </c:pt>
                <c:pt idx="276" formatCode="0.000">
                  <c:v>0.81944976993865026</c:v>
                </c:pt>
                <c:pt idx="277" formatCode="0.000">
                  <c:v>0.74186295269488534</c:v>
                </c:pt>
                <c:pt idx="278" formatCode="0.000">
                  <c:v>0.66581458073346489</c:v>
                </c:pt>
                <c:pt idx="279" formatCode="0.000">
                  <c:v>0.59807568495600538</c:v>
                </c:pt>
                <c:pt idx="280" formatCode="0.000">
                  <c:v>0.57215836526181352</c:v>
                </c:pt>
                <c:pt idx="281" formatCode="0.000">
                  <c:v>0.52852570940900367</c:v>
                </c:pt>
                <c:pt idx="282" formatCode="0.000">
                  <c:v>0.49660598770054132</c:v>
                </c:pt>
                <c:pt idx="283" formatCode="0.000">
                  <c:v>0.50314983681568304</c:v>
                </c:pt>
                <c:pt idx="284" formatCode="0.000">
                  <c:v>0.4940239739481932</c:v>
                </c:pt>
                <c:pt idx="285" formatCode="0.000">
                  <c:v>0.49324383867461741</c:v>
                </c:pt>
                <c:pt idx="286" formatCode="0.000">
                  <c:v>0.49865857191440049</c:v>
                </c:pt>
                <c:pt idx="287" formatCode="0.000">
                  <c:v>0.46992552368692908</c:v>
                </c:pt>
                <c:pt idx="288" formatCode="0.000">
                  <c:v>0.43412021370110082</c:v>
                </c:pt>
                <c:pt idx="289" formatCode="0.000">
                  <c:v>0.43742719930653107</c:v>
                </c:pt>
                <c:pt idx="290" formatCode="0.000">
                  <c:v>0.41129060274448498</c:v>
                </c:pt>
                <c:pt idx="291" formatCode="0.000">
                  <c:v>0.3957271596284157</c:v>
                </c:pt>
                <c:pt idx="292" formatCode="0.000">
                  <c:v>0.40291946491789721</c:v>
                </c:pt>
                <c:pt idx="293" formatCode="0.000">
                  <c:v>0.4143602449977839</c:v>
                </c:pt>
                <c:pt idx="294" formatCode="0.000">
                  <c:v>0.40644957779287588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7-4B15-9E93-A8AF8BBBCD1C}"/>
            </c:ext>
          </c:extLst>
        </c:ser>
        <c:ser>
          <c:idx val="1"/>
          <c:order val="1"/>
          <c:tx>
            <c:v>Broadberry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Figure2!$A$17:$A$342</c:f>
              <c:numCache>
                <c:formatCode>General</c:formatCode>
                <c:ptCount val="326"/>
                <c:pt idx="0">
                  <c:v>1691</c:v>
                </c:pt>
                <c:pt idx="1">
                  <c:v>1692</c:v>
                </c:pt>
                <c:pt idx="2">
                  <c:v>1693</c:v>
                </c:pt>
                <c:pt idx="3">
                  <c:v>1694</c:v>
                </c:pt>
                <c:pt idx="4">
                  <c:v>1695</c:v>
                </c:pt>
                <c:pt idx="5">
                  <c:v>1696</c:v>
                </c:pt>
                <c:pt idx="6">
                  <c:v>1697</c:v>
                </c:pt>
                <c:pt idx="7">
                  <c:v>1698</c:v>
                </c:pt>
                <c:pt idx="8">
                  <c:v>1699</c:v>
                </c:pt>
                <c:pt idx="9">
                  <c:v>1700</c:v>
                </c:pt>
                <c:pt idx="10">
                  <c:v>1701</c:v>
                </c:pt>
                <c:pt idx="11">
                  <c:v>1702</c:v>
                </c:pt>
                <c:pt idx="12">
                  <c:v>1703</c:v>
                </c:pt>
                <c:pt idx="13">
                  <c:v>1704</c:v>
                </c:pt>
                <c:pt idx="14">
                  <c:v>1705</c:v>
                </c:pt>
                <c:pt idx="15">
                  <c:v>1706</c:v>
                </c:pt>
                <c:pt idx="16">
                  <c:v>1707</c:v>
                </c:pt>
                <c:pt idx="17">
                  <c:v>1708</c:v>
                </c:pt>
                <c:pt idx="18">
                  <c:v>1709</c:v>
                </c:pt>
                <c:pt idx="19">
                  <c:v>1710</c:v>
                </c:pt>
                <c:pt idx="20">
                  <c:v>1711</c:v>
                </c:pt>
                <c:pt idx="21">
                  <c:v>1712</c:v>
                </c:pt>
                <c:pt idx="22">
                  <c:v>1713</c:v>
                </c:pt>
                <c:pt idx="23">
                  <c:v>1714</c:v>
                </c:pt>
                <c:pt idx="24">
                  <c:v>1715</c:v>
                </c:pt>
                <c:pt idx="25">
                  <c:v>1716</c:v>
                </c:pt>
                <c:pt idx="26">
                  <c:v>1717</c:v>
                </c:pt>
                <c:pt idx="27">
                  <c:v>1718</c:v>
                </c:pt>
                <c:pt idx="28">
                  <c:v>1719</c:v>
                </c:pt>
                <c:pt idx="29">
                  <c:v>1720</c:v>
                </c:pt>
                <c:pt idx="30">
                  <c:v>1721</c:v>
                </c:pt>
                <c:pt idx="31">
                  <c:v>1722</c:v>
                </c:pt>
                <c:pt idx="32">
                  <c:v>1723</c:v>
                </c:pt>
                <c:pt idx="33">
                  <c:v>1724</c:v>
                </c:pt>
                <c:pt idx="34">
                  <c:v>1725</c:v>
                </c:pt>
                <c:pt idx="35">
                  <c:v>1726</c:v>
                </c:pt>
                <c:pt idx="36">
                  <c:v>1727</c:v>
                </c:pt>
                <c:pt idx="37">
                  <c:v>1728</c:v>
                </c:pt>
                <c:pt idx="38">
                  <c:v>1729</c:v>
                </c:pt>
                <c:pt idx="39">
                  <c:v>1730</c:v>
                </c:pt>
                <c:pt idx="40">
                  <c:v>1731</c:v>
                </c:pt>
                <c:pt idx="41">
                  <c:v>1732</c:v>
                </c:pt>
                <c:pt idx="42">
                  <c:v>1733</c:v>
                </c:pt>
                <c:pt idx="43">
                  <c:v>1734</c:v>
                </c:pt>
                <c:pt idx="44">
                  <c:v>1735</c:v>
                </c:pt>
                <c:pt idx="45">
                  <c:v>1736</c:v>
                </c:pt>
                <c:pt idx="46">
                  <c:v>1737</c:v>
                </c:pt>
                <c:pt idx="47">
                  <c:v>1738</c:v>
                </c:pt>
                <c:pt idx="48">
                  <c:v>1739</c:v>
                </c:pt>
                <c:pt idx="49">
                  <c:v>1740</c:v>
                </c:pt>
                <c:pt idx="50">
                  <c:v>1741</c:v>
                </c:pt>
                <c:pt idx="51">
                  <c:v>1742</c:v>
                </c:pt>
                <c:pt idx="52">
                  <c:v>1743</c:v>
                </c:pt>
                <c:pt idx="53">
                  <c:v>1744</c:v>
                </c:pt>
                <c:pt idx="54">
                  <c:v>1745</c:v>
                </c:pt>
                <c:pt idx="55">
                  <c:v>1746</c:v>
                </c:pt>
                <c:pt idx="56">
                  <c:v>1747</c:v>
                </c:pt>
                <c:pt idx="57">
                  <c:v>1748</c:v>
                </c:pt>
                <c:pt idx="58">
                  <c:v>1749</c:v>
                </c:pt>
                <c:pt idx="59">
                  <c:v>1750</c:v>
                </c:pt>
                <c:pt idx="60">
                  <c:v>1751</c:v>
                </c:pt>
                <c:pt idx="61">
                  <c:v>1752</c:v>
                </c:pt>
                <c:pt idx="62">
                  <c:v>1753</c:v>
                </c:pt>
                <c:pt idx="63">
                  <c:v>1754</c:v>
                </c:pt>
                <c:pt idx="64">
                  <c:v>1755</c:v>
                </c:pt>
                <c:pt idx="65">
                  <c:v>1756</c:v>
                </c:pt>
                <c:pt idx="66">
                  <c:v>1757</c:v>
                </c:pt>
                <c:pt idx="67">
                  <c:v>1758</c:v>
                </c:pt>
                <c:pt idx="68">
                  <c:v>1759</c:v>
                </c:pt>
                <c:pt idx="69">
                  <c:v>1760</c:v>
                </c:pt>
                <c:pt idx="70">
                  <c:v>1761</c:v>
                </c:pt>
                <c:pt idx="71">
                  <c:v>1762</c:v>
                </c:pt>
                <c:pt idx="72">
                  <c:v>1763</c:v>
                </c:pt>
                <c:pt idx="73">
                  <c:v>1764</c:v>
                </c:pt>
                <c:pt idx="74">
                  <c:v>1765</c:v>
                </c:pt>
                <c:pt idx="75">
                  <c:v>1766</c:v>
                </c:pt>
                <c:pt idx="76">
                  <c:v>1767</c:v>
                </c:pt>
                <c:pt idx="77">
                  <c:v>1768</c:v>
                </c:pt>
                <c:pt idx="78">
                  <c:v>1769</c:v>
                </c:pt>
                <c:pt idx="79">
                  <c:v>1770</c:v>
                </c:pt>
                <c:pt idx="80">
                  <c:v>1771</c:v>
                </c:pt>
                <c:pt idx="81">
                  <c:v>1772</c:v>
                </c:pt>
                <c:pt idx="82">
                  <c:v>1773</c:v>
                </c:pt>
                <c:pt idx="83">
                  <c:v>1774</c:v>
                </c:pt>
                <c:pt idx="84">
                  <c:v>1775</c:v>
                </c:pt>
                <c:pt idx="85">
                  <c:v>1776</c:v>
                </c:pt>
                <c:pt idx="86">
                  <c:v>1777</c:v>
                </c:pt>
                <c:pt idx="87">
                  <c:v>1778</c:v>
                </c:pt>
                <c:pt idx="88">
                  <c:v>1779</c:v>
                </c:pt>
                <c:pt idx="89">
                  <c:v>1780</c:v>
                </c:pt>
                <c:pt idx="90">
                  <c:v>1781</c:v>
                </c:pt>
                <c:pt idx="91">
                  <c:v>1782</c:v>
                </c:pt>
                <c:pt idx="92">
                  <c:v>1783</c:v>
                </c:pt>
                <c:pt idx="93">
                  <c:v>1784</c:v>
                </c:pt>
                <c:pt idx="94">
                  <c:v>1785</c:v>
                </c:pt>
                <c:pt idx="95">
                  <c:v>1786</c:v>
                </c:pt>
                <c:pt idx="96">
                  <c:v>1787</c:v>
                </c:pt>
                <c:pt idx="97">
                  <c:v>1788</c:v>
                </c:pt>
                <c:pt idx="98">
                  <c:v>1789</c:v>
                </c:pt>
                <c:pt idx="99">
                  <c:v>1790</c:v>
                </c:pt>
                <c:pt idx="100">
                  <c:v>1791</c:v>
                </c:pt>
                <c:pt idx="101">
                  <c:v>1792</c:v>
                </c:pt>
                <c:pt idx="102">
                  <c:v>1793</c:v>
                </c:pt>
                <c:pt idx="103">
                  <c:v>1794</c:v>
                </c:pt>
                <c:pt idx="104">
                  <c:v>1795</c:v>
                </c:pt>
                <c:pt idx="105">
                  <c:v>1796</c:v>
                </c:pt>
                <c:pt idx="106">
                  <c:v>1797</c:v>
                </c:pt>
                <c:pt idx="107">
                  <c:v>1798</c:v>
                </c:pt>
                <c:pt idx="108">
                  <c:v>1799</c:v>
                </c:pt>
                <c:pt idx="109">
                  <c:v>1800</c:v>
                </c:pt>
                <c:pt idx="110">
                  <c:v>1801</c:v>
                </c:pt>
                <c:pt idx="111">
                  <c:v>1802</c:v>
                </c:pt>
                <c:pt idx="112">
                  <c:v>1803</c:v>
                </c:pt>
                <c:pt idx="113">
                  <c:v>1804</c:v>
                </c:pt>
                <c:pt idx="114">
                  <c:v>1805</c:v>
                </c:pt>
                <c:pt idx="115">
                  <c:v>1806</c:v>
                </c:pt>
                <c:pt idx="116">
                  <c:v>1807</c:v>
                </c:pt>
                <c:pt idx="117">
                  <c:v>1808</c:v>
                </c:pt>
                <c:pt idx="118">
                  <c:v>1809</c:v>
                </c:pt>
                <c:pt idx="119">
                  <c:v>1810</c:v>
                </c:pt>
                <c:pt idx="120">
                  <c:v>1811</c:v>
                </c:pt>
                <c:pt idx="121">
                  <c:v>1812</c:v>
                </c:pt>
                <c:pt idx="122">
                  <c:v>1813</c:v>
                </c:pt>
                <c:pt idx="123">
                  <c:v>1814</c:v>
                </c:pt>
                <c:pt idx="124">
                  <c:v>1815</c:v>
                </c:pt>
                <c:pt idx="125">
                  <c:v>1816</c:v>
                </c:pt>
                <c:pt idx="126">
                  <c:v>1817</c:v>
                </c:pt>
                <c:pt idx="127">
                  <c:v>1818</c:v>
                </c:pt>
                <c:pt idx="128">
                  <c:v>1819</c:v>
                </c:pt>
                <c:pt idx="129">
                  <c:v>1820</c:v>
                </c:pt>
                <c:pt idx="130">
                  <c:v>1821</c:v>
                </c:pt>
                <c:pt idx="131">
                  <c:v>1822</c:v>
                </c:pt>
                <c:pt idx="132">
                  <c:v>1823</c:v>
                </c:pt>
                <c:pt idx="133">
                  <c:v>1824</c:v>
                </c:pt>
                <c:pt idx="134">
                  <c:v>1825</c:v>
                </c:pt>
                <c:pt idx="135">
                  <c:v>1826</c:v>
                </c:pt>
                <c:pt idx="136">
                  <c:v>1827</c:v>
                </c:pt>
                <c:pt idx="137">
                  <c:v>1828</c:v>
                </c:pt>
                <c:pt idx="138">
                  <c:v>1829</c:v>
                </c:pt>
                <c:pt idx="139">
                  <c:v>1830</c:v>
                </c:pt>
                <c:pt idx="140">
                  <c:v>1831</c:v>
                </c:pt>
                <c:pt idx="141">
                  <c:v>1832</c:v>
                </c:pt>
                <c:pt idx="142">
                  <c:v>1833</c:v>
                </c:pt>
                <c:pt idx="143">
                  <c:v>1834</c:v>
                </c:pt>
                <c:pt idx="144">
                  <c:v>1835</c:v>
                </c:pt>
                <c:pt idx="145">
                  <c:v>1836</c:v>
                </c:pt>
                <c:pt idx="146">
                  <c:v>1837</c:v>
                </c:pt>
                <c:pt idx="147">
                  <c:v>1838</c:v>
                </c:pt>
                <c:pt idx="148">
                  <c:v>1839</c:v>
                </c:pt>
                <c:pt idx="149">
                  <c:v>1840</c:v>
                </c:pt>
                <c:pt idx="150">
                  <c:v>1841</c:v>
                </c:pt>
                <c:pt idx="151">
                  <c:v>1842</c:v>
                </c:pt>
                <c:pt idx="152">
                  <c:v>1843</c:v>
                </c:pt>
                <c:pt idx="153">
                  <c:v>1844</c:v>
                </c:pt>
                <c:pt idx="154">
                  <c:v>1845</c:v>
                </c:pt>
                <c:pt idx="155">
                  <c:v>1846</c:v>
                </c:pt>
                <c:pt idx="156">
                  <c:v>1847</c:v>
                </c:pt>
                <c:pt idx="157">
                  <c:v>1848</c:v>
                </c:pt>
                <c:pt idx="158">
                  <c:v>1849</c:v>
                </c:pt>
                <c:pt idx="159">
                  <c:v>1850</c:v>
                </c:pt>
                <c:pt idx="160">
                  <c:v>1851</c:v>
                </c:pt>
                <c:pt idx="161">
                  <c:v>1852</c:v>
                </c:pt>
                <c:pt idx="162">
                  <c:v>1853</c:v>
                </c:pt>
                <c:pt idx="163">
                  <c:v>1854</c:v>
                </c:pt>
                <c:pt idx="164">
                  <c:v>1855</c:v>
                </c:pt>
                <c:pt idx="165">
                  <c:v>1856</c:v>
                </c:pt>
                <c:pt idx="166">
                  <c:v>1857</c:v>
                </c:pt>
                <c:pt idx="167">
                  <c:v>1858</c:v>
                </c:pt>
                <c:pt idx="168">
                  <c:v>1859</c:v>
                </c:pt>
                <c:pt idx="169">
                  <c:v>1860</c:v>
                </c:pt>
                <c:pt idx="170">
                  <c:v>1861</c:v>
                </c:pt>
                <c:pt idx="171">
                  <c:v>1862</c:v>
                </c:pt>
                <c:pt idx="172">
                  <c:v>1863</c:v>
                </c:pt>
                <c:pt idx="173">
                  <c:v>1864</c:v>
                </c:pt>
                <c:pt idx="174">
                  <c:v>1865</c:v>
                </c:pt>
                <c:pt idx="175">
                  <c:v>1866</c:v>
                </c:pt>
                <c:pt idx="176">
                  <c:v>1867</c:v>
                </c:pt>
                <c:pt idx="177">
                  <c:v>1868</c:v>
                </c:pt>
                <c:pt idx="178">
                  <c:v>1869</c:v>
                </c:pt>
                <c:pt idx="179">
                  <c:v>1870</c:v>
                </c:pt>
                <c:pt idx="180">
                  <c:v>1871</c:v>
                </c:pt>
                <c:pt idx="181">
                  <c:v>1872</c:v>
                </c:pt>
                <c:pt idx="182">
                  <c:v>1873</c:v>
                </c:pt>
                <c:pt idx="183">
                  <c:v>1874</c:v>
                </c:pt>
                <c:pt idx="184">
                  <c:v>1875</c:v>
                </c:pt>
                <c:pt idx="185">
                  <c:v>1876</c:v>
                </c:pt>
                <c:pt idx="186">
                  <c:v>1877</c:v>
                </c:pt>
                <c:pt idx="187">
                  <c:v>1878</c:v>
                </c:pt>
                <c:pt idx="188">
                  <c:v>1879</c:v>
                </c:pt>
                <c:pt idx="189">
                  <c:v>1880</c:v>
                </c:pt>
                <c:pt idx="190">
                  <c:v>1881</c:v>
                </c:pt>
                <c:pt idx="191">
                  <c:v>1882</c:v>
                </c:pt>
                <c:pt idx="192">
                  <c:v>1883</c:v>
                </c:pt>
                <c:pt idx="193">
                  <c:v>1884</c:v>
                </c:pt>
                <c:pt idx="194">
                  <c:v>1885</c:v>
                </c:pt>
                <c:pt idx="195">
                  <c:v>1886</c:v>
                </c:pt>
                <c:pt idx="196">
                  <c:v>1887</c:v>
                </c:pt>
                <c:pt idx="197">
                  <c:v>1888</c:v>
                </c:pt>
                <c:pt idx="198">
                  <c:v>1889</c:v>
                </c:pt>
                <c:pt idx="199">
                  <c:v>1890</c:v>
                </c:pt>
                <c:pt idx="200">
                  <c:v>1891</c:v>
                </c:pt>
                <c:pt idx="201">
                  <c:v>1892</c:v>
                </c:pt>
                <c:pt idx="202">
                  <c:v>1893</c:v>
                </c:pt>
                <c:pt idx="203">
                  <c:v>1894</c:v>
                </c:pt>
                <c:pt idx="204">
                  <c:v>1895</c:v>
                </c:pt>
                <c:pt idx="205">
                  <c:v>1896</c:v>
                </c:pt>
                <c:pt idx="206">
                  <c:v>1897</c:v>
                </c:pt>
                <c:pt idx="207">
                  <c:v>1898</c:v>
                </c:pt>
                <c:pt idx="208">
                  <c:v>1899</c:v>
                </c:pt>
                <c:pt idx="209">
                  <c:v>1900</c:v>
                </c:pt>
                <c:pt idx="210">
                  <c:v>1901</c:v>
                </c:pt>
                <c:pt idx="211">
                  <c:v>1902</c:v>
                </c:pt>
                <c:pt idx="212">
                  <c:v>1903</c:v>
                </c:pt>
                <c:pt idx="213">
                  <c:v>1904</c:v>
                </c:pt>
                <c:pt idx="214">
                  <c:v>1905</c:v>
                </c:pt>
                <c:pt idx="215">
                  <c:v>1906</c:v>
                </c:pt>
                <c:pt idx="216">
                  <c:v>1907</c:v>
                </c:pt>
                <c:pt idx="217">
                  <c:v>1908</c:v>
                </c:pt>
                <c:pt idx="218">
                  <c:v>1909</c:v>
                </c:pt>
                <c:pt idx="219">
                  <c:v>1910</c:v>
                </c:pt>
                <c:pt idx="220">
                  <c:v>1911</c:v>
                </c:pt>
                <c:pt idx="221">
                  <c:v>1912</c:v>
                </c:pt>
                <c:pt idx="222">
                  <c:v>1913</c:v>
                </c:pt>
                <c:pt idx="223">
                  <c:v>1914</c:v>
                </c:pt>
                <c:pt idx="224">
                  <c:v>1915</c:v>
                </c:pt>
                <c:pt idx="225">
                  <c:v>1916</c:v>
                </c:pt>
                <c:pt idx="226">
                  <c:v>1917</c:v>
                </c:pt>
                <c:pt idx="227">
                  <c:v>1918</c:v>
                </c:pt>
                <c:pt idx="228">
                  <c:v>1919</c:v>
                </c:pt>
                <c:pt idx="229">
                  <c:v>1920</c:v>
                </c:pt>
                <c:pt idx="230">
                  <c:v>1921</c:v>
                </c:pt>
                <c:pt idx="231">
                  <c:v>1922</c:v>
                </c:pt>
                <c:pt idx="232">
                  <c:v>1923</c:v>
                </c:pt>
                <c:pt idx="233">
                  <c:v>1924</c:v>
                </c:pt>
                <c:pt idx="234">
                  <c:v>1925</c:v>
                </c:pt>
                <c:pt idx="235">
                  <c:v>1926</c:v>
                </c:pt>
                <c:pt idx="236">
                  <c:v>1927</c:v>
                </c:pt>
                <c:pt idx="237">
                  <c:v>1928</c:v>
                </c:pt>
                <c:pt idx="238">
                  <c:v>1929</c:v>
                </c:pt>
                <c:pt idx="239">
                  <c:v>1930</c:v>
                </c:pt>
                <c:pt idx="240">
                  <c:v>1931</c:v>
                </c:pt>
                <c:pt idx="241">
                  <c:v>1932</c:v>
                </c:pt>
                <c:pt idx="242">
                  <c:v>1933</c:v>
                </c:pt>
                <c:pt idx="243">
                  <c:v>1934</c:v>
                </c:pt>
                <c:pt idx="244">
                  <c:v>1935</c:v>
                </c:pt>
                <c:pt idx="245">
                  <c:v>1936</c:v>
                </c:pt>
                <c:pt idx="246">
                  <c:v>1937</c:v>
                </c:pt>
                <c:pt idx="247">
                  <c:v>1938</c:v>
                </c:pt>
                <c:pt idx="248">
                  <c:v>1939</c:v>
                </c:pt>
                <c:pt idx="249">
                  <c:v>1940</c:v>
                </c:pt>
                <c:pt idx="250">
                  <c:v>1941</c:v>
                </c:pt>
                <c:pt idx="251">
                  <c:v>1942</c:v>
                </c:pt>
                <c:pt idx="252">
                  <c:v>1943</c:v>
                </c:pt>
                <c:pt idx="253">
                  <c:v>1944</c:v>
                </c:pt>
                <c:pt idx="254">
                  <c:v>1945</c:v>
                </c:pt>
                <c:pt idx="255">
                  <c:v>1946</c:v>
                </c:pt>
                <c:pt idx="256">
                  <c:v>1947</c:v>
                </c:pt>
                <c:pt idx="257">
                  <c:v>1948</c:v>
                </c:pt>
                <c:pt idx="258">
                  <c:v>1949</c:v>
                </c:pt>
                <c:pt idx="259">
                  <c:v>1950</c:v>
                </c:pt>
                <c:pt idx="260">
                  <c:v>1951</c:v>
                </c:pt>
                <c:pt idx="261">
                  <c:v>1952</c:v>
                </c:pt>
                <c:pt idx="262">
                  <c:v>1953</c:v>
                </c:pt>
                <c:pt idx="263">
                  <c:v>1954</c:v>
                </c:pt>
                <c:pt idx="264">
                  <c:v>1955</c:v>
                </c:pt>
                <c:pt idx="265">
                  <c:v>1956</c:v>
                </c:pt>
                <c:pt idx="266">
                  <c:v>1957</c:v>
                </c:pt>
                <c:pt idx="267">
                  <c:v>1958</c:v>
                </c:pt>
                <c:pt idx="268">
                  <c:v>1959</c:v>
                </c:pt>
                <c:pt idx="269">
                  <c:v>1960</c:v>
                </c:pt>
                <c:pt idx="270">
                  <c:v>1961</c:v>
                </c:pt>
                <c:pt idx="271">
                  <c:v>1962</c:v>
                </c:pt>
                <c:pt idx="272">
                  <c:v>1963</c:v>
                </c:pt>
                <c:pt idx="273">
                  <c:v>1964</c:v>
                </c:pt>
                <c:pt idx="274">
                  <c:v>1965</c:v>
                </c:pt>
                <c:pt idx="275">
                  <c:v>1966</c:v>
                </c:pt>
                <c:pt idx="276">
                  <c:v>1967</c:v>
                </c:pt>
                <c:pt idx="277">
                  <c:v>1968</c:v>
                </c:pt>
                <c:pt idx="278">
                  <c:v>1969</c:v>
                </c:pt>
                <c:pt idx="279">
                  <c:v>1970</c:v>
                </c:pt>
                <c:pt idx="280">
                  <c:v>1971</c:v>
                </c:pt>
                <c:pt idx="281">
                  <c:v>1972</c:v>
                </c:pt>
                <c:pt idx="282">
                  <c:v>1973</c:v>
                </c:pt>
                <c:pt idx="283">
                  <c:v>1974</c:v>
                </c:pt>
                <c:pt idx="284">
                  <c:v>1975</c:v>
                </c:pt>
                <c:pt idx="285">
                  <c:v>1976</c:v>
                </c:pt>
                <c:pt idx="286">
                  <c:v>1977</c:v>
                </c:pt>
                <c:pt idx="287">
                  <c:v>1978</c:v>
                </c:pt>
                <c:pt idx="288">
                  <c:v>1979</c:v>
                </c:pt>
                <c:pt idx="289">
                  <c:v>1980</c:v>
                </c:pt>
                <c:pt idx="290">
                  <c:v>1981</c:v>
                </c:pt>
                <c:pt idx="291">
                  <c:v>1982</c:v>
                </c:pt>
                <c:pt idx="292">
                  <c:v>1983</c:v>
                </c:pt>
                <c:pt idx="293">
                  <c:v>1984</c:v>
                </c:pt>
                <c:pt idx="294">
                  <c:v>1985</c:v>
                </c:pt>
                <c:pt idx="295">
                  <c:v>1986</c:v>
                </c:pt>
                <c:pt idx="296">
                  <c:v>1987</c:v>
                </c:pt>
                <c:pt idx="297">
                  <c:v>1988</c:v>
                </c:pt>
                <c:pt idx="298">
                  <c:v>1989</c:v>
                </c:pt>
                <c:pt idx="299">
                  <c:v>1990</c:v>
                </c:pt>
                <c:pt idx="300">
                  <c:v>1991</c:v>
                </c:pt>
                <c:pt idx="301">
                  <c:v>1992</c:v>
                </c:pt>
                <c:pt idx="302">
                  <c:v>1993</c:v>
                </c:pt>
                <c:pt idx="303">
                  <c:v>1994</c:v>
                </c:pt>
                <c:pt idx="304">
                  <c:v>1995</c:v>
                </c:pt>
                <c:pt idx="305">
                  <c:v>1996</c:v>
                </c:pt>
                <c:pt idx="306">
                  <c:v>1997</c:v>
                </c:pt>
                <c:pt idx="307">
                  <c:v>1998</c:v>
                </c:pt>
                <c:pt idx="308">
                  <c:v>1999</c:v>
                </c:pt>
                <c:pt idx="309">
                  <c:v>2000</c:v>
                </c:pt>
                <c:pt idx="310">
                  <c:v>2001</c:v>
                </c:pt>
                <c:pt idx="311">
                  <c:v>2002</c:v>
                </c:pt>
                <c:pt idx="312">
                  <c:v>2003</c:v>
                </c:pt>
                <c:pt idx="313">
                  <c:v>2004</c:v>
                </c:pt>
                <c:pt idx="314">
                  <c:v>2005</c:v>
                </c:pt>
                <c:pt idx="315">
                  <c:v>2006</c:v>
                </c:pt>
                <c:pt idx="316">
                  <c:v>2007</c:v>
                </c:pt>
                <c:pt idx="317">
                  <c:v>2008</c:v>
                </c:pt>
                <c:pt idx="318">
                  <c:v>2009</c:v>
                </c:pt>
                <c:pt idx="319">
                  <c:v>2010</c:v>
                </c:pt>
                <c:pt idx="320">
                  <c:v>2011</c:v>
                </c:pt>
                <c:pt idx="321">
                  <c:v>2012</c:v>
                </c:pt>
                <c:pt idx="322">
                  <c:v>2013</c:v>
                </c:pt>
                <c:pt idx="323">
                  <c:v>2014</c:v>
                </c:pt>
                <c:pt idx="324">
                  <c:v>2015</c:v>
                </c:pt>
                <c:pt idx="325">
                  <c:v>2016</c:v>
                </c:pt>
              </c:numCache>
            </c:numRef>
          </c:cat>
          <c:val>
            <c:numRef>
              <c:f>Figure2!$I$17:$I$342</c:f>
              <c:numCache>
                <c:formatCode>0.000</c:formatCode>
                <c:ptCount val="326"/>
                <c:pt idx="0">
                  <c:v>4.8072248035760899E-2</c:v>
                </c:pt>
                <c:pt idx="1">
                  <c:v>5.1244621231605371E-2</c:v>
                </c:pt>
                <c:pt idx="2">
                  <c:v>8.19247363984731E-2</c:v>
                </c:pt>
                <c:pt idx="3">
                  <c:v>0.12807201360096171</c:v>
                </c:pt>
                <c:pt idx="4">
                  <c:v>0.16805832461004111</c:v>
                </c:pt>
                <c:pt idx="5">
                  <c:v>0.21011146384658094</c:v>
                </c:pt>
                <c:pt idx="6">
                  <c:v>0.25516762159406958</c:v>
                </c:pt>
                <c:pt idx="7">
                  <c:v>0.2372057625005993</c:v>
                </c:pt>
                <c:pt idx="8">
                  <c:v>0.23739663540488271</c:v>
                </c:pt>
                <c:pt idx="9">
                  <c:v>0.2176039119804401</c:v>
                </c:pt>
                <c:pt idx="10">
                  <c:v>0.20867719877387408</c:v>
                </c:pt>
                <c:pt idx="11">
                  <c:v>0.21459747817652763</c:v>
                </c:pt>
                <c:pt idx="12">
                  <c:v>0.23271015819061316</c:v>
                </c:pt>
                <c:pt idx="13">
                  <c:v>0.20278287131916731</c:v>
                </c:pt>
                <c:pt idx="14">
                  <c:v>0.22469307389390777</c:v>
                </c:pt>
                <c:pt idx="15">
                  <c:v>0.32103632779498736</c:v>
                </c:pt>
                <c:pt idx="16">
                  <c:v>0.32052912744848638</c:v>
                </c:pt>
                <c:pt idx="17">
                  <c:v>0.3238117266103851</c:v>
                </c:pt>
                <c:pt idx="18">
                  <c:v>0.37798165137614675</c:v>
                </c:pt>
                <c:pt idx="19">
                  <c:v>0.4135681669928245</c:v>
                </c:pt>
                <c:pt idx="20">
                  <c:v>0.45636199561686219</c:v>
                </c:pt>
                <c:pt idx="21">
                  <c:v>0.6066613798572561</c:v>
                </c:pt>
                <c:pt idx="22">
                  <c:v>0.66299085529854762</c:v>
                </c:pt>
                <c:pt idx="23">
                  <c:v>0.60876917502113781</c:v>
                </c:pt>
                <c:pt idx="24">
                  <c:v>0.6986390149060272</c:v>
                </c:pt>
                <c:pt idx="25">
                  <c:v>0.68292076128871748</c:v>
                </c:pt>
                <c:pt idx="26">
                  <c:v>0.6610130111524164</c:v>
                </c:pt>
                <c:pt idx="27">
                  <c:v>0.62769366780859759</c:v>
                </c:pt>
                <c:pt idx="28">
                  <c:v>0.66727814721394185</c:v>
                </c:pt>
                <c:pt idx="29">
                  <c:v>0.6166666666666667</c:v>
                </c:pt>
                <c:pt idx="30">
                  <c:v>0.65640561339972836</c:v>
                </c:pt>
                <c:pt idx="31">
                  <c:v>0.65980560320182968</c:v>
                </c:pt>
                <c:pt idx="32">
                  <c:v>0.66903425363730085</c:v>
                </c:pt>
                <c:pt idx="33">
                  <c:v>0.67353315588473561</c:v>
                </c:pt>
                <c:pt idx="34">
                  <c:v>0.63509626023456522</c:v>
                </c:pt>
                <c:pt idx="35">
                  <c:v>0.64076802857780757</c:v>
                </c:pt>
                <c:pt idx="36">
                  <c:v>0.65041576489349584</c:v>
                </c:pt>
                <c:pt idx="37">
                  <c:v>0.59284818067754086</c:v>
                </c:pt>
                <c:pt idx="38">
                  <c:v>0.63694988120828144</c:v>
                </c:pt>
                <c:pt idx="39">
                  <c:v>0.65823682344599388</c:v>
                </c:pt>
                <c:pt idx="40">
                  <c:v>0.67402109346587469</c:v>
                </c:pt>
                <c:pt idx="41">
                  <c:v>0.64045208382387564</c:v>
                </c:pt>
                <c:pt idx="42">
                  <c:v>0.61686086360520898</c:v>
                </c:pt>
                <c:pt idx="43">
                  <c:v>0.60893407974408775</c:v>
                </c:pt>
                <c:pt idx="44">
                  <c:v>0.61423650975889788</c:v>
                </c:pt>
                <c:pt idx="45">
                  <c:v>0.57893037770364786</c:v>
                </c:pt>
                <c:pt idx="46">
                  <c:v>0.60675971853731692</c:v>
                </c:pt>
                <c:pt idx="47">
                  <c:v>0.59181797287979776</c:v>
                </c:pt>
                <c:pt idx="48">
                  <c:v>0.58857339924129215</c:v>
                </c:pt>
                <c:pt idx="49">
                  <c:v>0.56066673882454809</c:v>
                </c:pt>
                <c:pt idx="50">
                  <c:v>0.55353619275106447</c:v>
                </c:pt>
                <c:pt idx="51">
                  <c:v>0.578941897931608</c:v>
                </c:pt>
                <c:pt idx="52">
                  <c:v>0.62702003878474477</c:v>
                </c:pt>
                <c:pt idx="53">
                  <c:v>0.67694001100715473</c:v>
                </c:pt>
                <c:pt idx="54">
                  <c:v>0.72565386755703953</c:v>
                </c:pt>
                <c:pt idx="55">
                  <c:v>0.74046843818926589</c:v>
                </c:pt>
                <c:pt idx="56">
                  <c:v>0.76985826450494554</c:v>
                </c:pt>
                <c:pt idx="57">
                  <c:v>0.82002022244691597</c:v>
                </c:pt>
                <c:pt idx="58">
                  <c:v>0.83148781960942209</c:v>
                </c:pt>
                <c:pt idx="59">
                  <c:v>0.82262722836370872</c:v>
                </c:pt>
                <c:pt idx="60">
                  <c:v>0.83561227590398057</c:v>
                </c:pt>
                <c:pt idx="61">
                  <c:v>0.76264810983637377</c:v>
                </c:pt>
                <c:pt idx="62">
                  <c:v>0.7493834187061279</c:v>
                </c:pt>
                <c:pt idx="63">
                  <c:v>0.75560802833530105</c:v>
                </c:pt>
                <c:pt idx="64">
                  <c:v>0.75060768108896458</c:v>
                </c:pt>
                <c:pt idx="65">
                  <c:v>0.75122687806719513</c:v>
                </c:pt>
                <c:pt idx="66">
                  <c:v>0.7019889687447769</c:v>
                </c:pt>
                <c:pt idx="67">
                  <c:v>0.74615704196094723</c:v>
                </c:pt>
                <c:pt idx="68">
                  <c:v>0.86487907465825442</c:v>
                </c:pt>
                <c:pt idx="69">
                  <c:v>0.94842916419679901</c:v>
                </c:pt>
                <c:pt idx="70">
                  <c:v>1.0482529118136439</c:v>
                </c:pt>
                <c:pt idx="71">
                  <c:v>1.1578152529574628</c:v>
                </c:pt>
                <c:pt idx="72">
                  <c:v>1.1498842130479916</c:v>
                </c:pt>
                <c:pt idx="73">
                  <c:v>1.146970416073406</c:v>
                </c:pt>
                <c:pt idx="74">
                  <c:v>1.1442550505050506</c:v>
                </c:pt>
                <c:pt idx="75">
                  <c:v>1.1098265895953756</c:v>
                </c:pt>
                <c:pt idx="76">
                  <c:v>1.0688836104513064</c:v>
                </c:pt>
                <c:pt idx="77">
                  <c:v>1.0877833561539632</c:v>
                </c:pt>
                <c:pt idx="78">
                  <c:v>1.055231252806466</c:v>
                </c:pt>
                <c:pt idx="79">
                  <c:v>1.0694370177984875</c:v>
                </c:pt>
                <c:pt idx="80">
                  <c:v>0.99727364040751909</c:v>
                </c:pt>
                <c:pt idx="81">
                  <c:v>0.99158225139106859</c:v>
                </c:pt>
                <c:pt idx="82">
                  <c:v>0.97366209022135053</c:v>
                </c:pt>
                <c:pt idx="83">
                  <c:v>0.97128378378378366</c:v>
                </c:pt>
                <c:pt idx="84">
                  <c:v>0.94192586569085857</c:v>
                </c:pt>
                <c:pt idx="85">
                  <c:v>0.95677773317275516</c:v>
                </c:pt>
                <c:pt idx="86">
                  <c:v>0.9435157041540021</c:v>
                </c:pt>
                <c:pt idx="87">
                  <c:v>1.0185892538833714</c:v>
                </c:pt>
                <c:pt idx="88">
                  <c:v>1.1451888903514544</c:v>
                </c:pt>
                <c:pt idx="89">
                  <c:v>1.2198205030969536</c:v>
                </c:pt>
                <c:pt idx="90">
                  <c:v>1.1774370208105149</c:v>
                </c:pt>
                <c:pt idx="91">
                  <c:v>1.3217314682233725</c:v>
                </c:pt>
                <c:pt idx="92">
                  <c:v>1.4568040654997176</c:v>
                </c:pt>
                <c:pt idx="93">
                  <c:v>1.5502515502515504</c:v>
                </c:pt>
                <c:pt idx="94">
                  <c:v>1.5678214914856134</c:v>
                </c:pt>
                <c:pt idx="95">
                  <c:v>1.4576622809412023</c:v>
                </c:pt>
                <c:pt idx="96">
                  <c:v>1.5019542155220547</c:v>
                </c:pt>
                <c:pt idx="97">
                  <c:v>1.5503875968992247</c:v>
                </c:pt>
                <c:pt idx="98">
                  <c:v>1.5395220588235292</c:v>
                </c:pt>
                <c:pt idx="99">
                  <c:v>1.3956879491719612</c:v>
                </c:pt>
                <c:pt idx="100">
                  <c:v>1.3830830365897713</c:v>
                </c:pt>
                <c:pt idx="101">
                  <c:v>1.2514647293180221</c:v>
                </c:pt>
                <c:pt idx="102">
                  <c:v>1.3093919992297696</c:v>
                </c:pt>
                <c:pt idx="103">
                  <c:v>1.4187192118226601</c:v>
                </c:pt>
                <c:pt idx="104">
                  <c:v>1.3739039075443489</c:v>
                </c:pt>
                <c:pt idx="105">
                  <c:v>1.4699074074074074</c:v>
                </c:pt>
                <c:pt idx="106">
                  <c:v>1.5778940886699508</c:v>
                </c:pt>
                <c:pt idx="107">
                  <c:v>1.6463459151639046</c:v>
                </c:pt>
                <c:pt idx="108">
                  <c:v>1.5468337730870714</c:v>
                </c:pt>
                <c:pt idx="109">
                  <c:v>1.4359596660021381</c:v>
                </c:pt>
                <c:pt idx="110">
                  <c:v>1.4728178470868529</c:v>
                </c:pt>
                <c:pt idx="111">
                  <c:v>1.7572933929520653</c:v>
                </c:pt>
                <c:pt idx="112">
                  <c:v>1.8165102713669794</c:v>
                </c:pt>
                <c:pt idx="113">
                  <c:v>1.7759766381596593</c:v>
                </c:pt>
                <c:pt idx="114">
                  <c:v>1.7047624243085484</c:v>
                </c:pt>
                <c:pt idx="115">
                  <c:v>1.738709156483824</c:v>
                </c:pt>
                <c:pt idx="116">
                  <c:v>1.6609205526335657</c:v>
                </c:pt>
                <c:pt idx="117">
                  <c:v>1.729470591267591</c:v>
                </c:pt>
                <c:pt idx="118">
                  <c:v>1.6098618771508038</c:v>
                </c:pt>
                <c:pt idx="119">
                  <c:v>1.4757148662232393</c:v>
                </c:pt>
                <c:pt idx="120">
                  <c:v>1.5764405983766017</c:v>
                </c:pt>
                <c:pt idx="121">
                  <c:v>1.6202787670931715</c:v>
                </c:pt>
                <c:pt idx="122">
                  <c:v>1.6734777278299959</c:v>
                </c:pt>
                <c:pt idx="123">
                  <c:v>1.8104776579352853</c:v>
                </c:pt>
                <c:pt idx="124">
                  <c:v>1.8477426847224239</c:v>
                </c:pt>
                <c:pt idx="125">
                  <c:v>2.0678227180432702</c:v>
                </c:pt>
                <c:pt idx="126">
                  <c:v>1.9764356702792643</c:v>
                </c:pt>
                <c:pt idx="127">
                  <c:v>1.9001861230143271</c:v>
                </c:pt>
                <c:pt idx="128">
                  <c:v>2.0239254416469605</c:v>
                </c:pt>
                <c:pt idx="129">
                  <c:v>1.9953373560065826</c:v>
                </c:pt>
                <c:pt idx="130">
                  <c:v>2.0711541673626193</c:v>
                </c:pt>
                <c:pt idx="131">
                  <c:v>2.2022348048303853</c:v>
                </c:pt>
                <c:pt idx="132">
                  <c:v>2.1161358353104704</c:v>
                </c:pt>
                <c:pt idx="133">
                  <c:v>1.9453605490685444</c:v>
                </c:pt>
                <c:pt idx="134">
                  <c:v>1.7340807355728516</c:v>
                </c:pt>
                <c:pt idx="135">
                  <c:v>1.9786034740595884</c:v>
                </c:pt>
                <c:pt idx="136">
                  <c:v>1.895095307593649</c:v>
                </c:pt>
                <c:pt idx="137">
                  <c:v>1.8850808681992166</c:v>
                </c:pt>
                <c:pt idx="138">
                  <c:v>1.9441458338098399</c:v>
                </c:pt>
                <c:pt idx="139">
                  <c:v>1.8513620735255223</c:v>
                </c:pt>
                <c:pt idx="140">
                  <c:v>1.8766095621990817</c:v>
                </c:pt>
                <c:pt idx="141">
                  <c:v>1.8857734371483865</c:v>
                </c:pt>
                <c:pt idx="142">
                  <c:v>1.9284317109653664</c:v>
                </c:pt>
                <c:pt idx="143">
                  <c:v>1.8137137637822673</c:v>
                </c:pt>
                <c:pt idx="144">
                  <c:v>1.7433593669503575</c:v>
                </c:pt>
                <c:pt idx="145">
                  <c:v>1.6117662748385377</c:v>
                </c:pt>
                <c:pt idx="146">
                  <c:v>1.6514985093362624</c:v>
                </c:pt>
                <c:pt idx="147">
                  <c:v>1.5684224284407267</c:v>
                </c:pt>
                <c:pt idx="148">
                  <c:v>1.5060403166454253</c:v>
                </c:pt>
                <c:pt idx="149">
                  <c:v>1.5688401054619572</c:v>
                </c:pt>
                <c:pt idx="150">
                  <c:v>1.6134911651286379</c:v>
                </c:pt>
                <c:pt idx="151">
                  <c:v>1.6975558433149887</c:v>
                </c:pt>
                <c:pt idx="152">
                  <c:v>1.7012810361979007</c:v>
                </c:pt>
                <c:pt idx="153">
                  <c:v>1.5658149184236712</c:v>
                </c:pt>
                <c:pt idx="154">
                  <c:v>1.4658354378962613</c:v>
                </c:pt>
                <c:pt idx="155">
                  <c:v>1.3903617297042534</c:v>
                </c:pt>
                <c:pt idx="156">
                  <c:v>1.3242292571901511</c:v>
                </c:pt>
                <c:pt idx="157">
                  <c:v>1.4117287306333244</c:v>
                </c:pt>
                <c:pt idx="158">
                  <c:v>1.4060856881169645</c:v>
                </c:pt>
                <c:pt idx="159">
                  <c:v>1.5086049066276088</c:v>
                </c:pt>
                <c:pt idx="160">
                  <c:v>1.459749808162464</c:v>
                </c:pt>
                <c:pt idx="161">
                  <c:v>1.3996114100998984</c:v>
                </c:pt>
                <c:pt idx="162">
                  <c:v>1.2269376917090145</c:v>
                </c:pt>
                <c:pt idx="163">
                  <c:v>1.1233292915778177</c:v>
                </c:pt>
                <c:pt idx="164">
                  <c:v>1.1562552429953581</c:v>
                </c:pt>
                <c:pt idx="165">
                  <c:v>1.1176918860382101</c:v>
                </c:pt>
                <c:pt idx="166">
                  <c:v>1.1166519209630286</c:v>
                </c:pt>
                <c:pt idx="167">
                  <c:v>1.1644403241891761</c:v>
                </c:pt>
                <c:pt idx="168">
                  <c:v>1.0856103923480278</c:v>
                </c:pt>
                <c:pt idx="169">
                  <c:v>1.0510433715220948</c:v>
                </c:pt>
                <c:pt idx="170">
                  <c:v>1.0125801677355699</c:v>
                </c:pt>
                <c:pt idx="171">
                  <c:v>1.0054251319543945</c:v>
                </c:pt>
                <c:pt idx="172">
                  <c:v>0.91764732278076311</c:v>
                </c:pt>
                <c:pt idx="173">
                  <c:v>0.86675966053687992</c:v>
                </c:pt>
                <c:pt idx="174">
                  <c:v>0.84773394196283014</c:v>
                </c:pt>
                <c:pt idx="175">
                  <c:v>0.81678378653630723</c:v>
                </c:pt>
                <c:pt idx="176">
                  <c:v>0.82425517867458942</c:v>
                </c:pt>
                <c:pt idx="177">
                  <c:v>0.81412787316744706</c:v>
                </c:pt>
                <c:pt idx="178">
                  <c:v>0.78727665734626295</c:v>
                </c:pt>
                <c:pt idx="179">
                  <c:v>0.73204676192243467</c:v>
                </c:pt>
                <c:pt idx="180">
                  <c:v>0.67908924184227826</c:v>
                </c:pt>
                <c:pt idx="181">
                  <c:v>0.63852459016393448</c:v>
                </c:pt>
                <c:pt idx="182">
                  <c:v>0.60532498042286609</c:v>
                </c:pt>
                <c:pt idx="183">
                  <c:v>0.60188087774294674</c:v>
                </c:pt>
                <c:pt idx="184">
                  <c:v>0.6171749598715891</c:v>
                </c:pt>
                <c:pt idx="185">
                  <c:v>0.62571196094385684</c:v>
                </c:pt>
                <c:pt idx="186">
                  <c:v>0.63531353135313529</c:v>
                </c:pt>
                <c:pt idx="187">
                  <c:v>0.64819479429051219</c:v>
                </c:pt>
                <c:pt idx="188">
                  <c:v>0.67395104895104896</c:v>
                </c:pt>
                <c:pt idx="189">
                  <c:v>0.62408462164361267</c:v>
                </c:pt>
                <c:pt idx="190">
                  <c:v>0.61026463512429829</c:v>
                </c:pt>
                <c:pt idx="191">
                  <c:v>0.588006230529595</c:v>
                </c:pt>
                <c:pt idx="192">
                  <c:v>0.57984496124031004</c:v>
                </c:pt>
                <c:pt idx="193">
                  <c:v>0.58996815286624205</c:v>
                </c:pt>
                <c:pt idx="194">
                  <c:v>0.60194963444354188</c:v>
                </c:pt>
                <c:pt idx="195">
                  <c:v>0.5946817082997583</c:v>
                </c:pt>
                <c:pt idx="196">
                  <c:v>0.55185758513931893</c:v>
                </c:pt>
                <c:pt idx="197">
                  <c:v>0.52281226626776367</c:v>
                </c:pt>
                <c:pt idx="198">
                  <c:v>0.49041873669268987</c:v>
                </c:pt>
                <c:pt idx="199">
                  <c:v>0.47470547470547469</c:v>
                </c:pt>
                <c:pt idx="200">
                  <c:v>0.4712005551700208</c:v>
                </c:pt>
                <c:pt idx="201">
                  <c:v>0.47730496453900711</c:v>
                </c:pt>
                <c:pt idx="202">
                  <c:v>0.47375886524822697</c:v>
                </c:pt>
                <c:pt idx="203">
                  <c:v>0.44422043010752688</c:v>
                </c:pt>
                <c:pt idx="204">
                  <c:v>0.43054641211323241</c:v>
                </c:pt>
                <c:pt idx="205">
                  <c:v>0.41183959261616804</c:v>
                </c:pt>
                <c:pt idx="206">
                  <c:v>0.39726877715704534</c:v>
                </c:pt>
                <c:pt idx="207">
                  <c:v>0.37411764705882355</c:v>
                </c:pt>
                <c:pt idx="208">
                  <c:v>0.35346260387811634</c:v>
                </c:pt>
                <c:pt idx="209">
                  <c:v>0.36746666666666666</c:v>
                </c:pt>
                <c:pt idx="210">
                  <c:v>0.39841269841269839</c:v>
                </c:pt>
                <c:pt idx="211">
                  <c:v>0.41675447839831403</c:v>
                </c:pt>
                <c:pt idx="212">
                  <c:v>0.42513368983957217</c:v>
                </c:pt>
                <c:pt idx="213">
                  <c:v>0.4247598719316969</c:v>
                </c:pt>
                <c:pt idx="214">
                  <c:v>0.40689300411522633</c:v>
                </c:pt>
                <c:pt idx="215">
                  <c:v>0.3867457962413452</c:v>
                </c:pt>
                <c:pt idx="216">
                  <c:v>0.36628462273161416</c:v>
                </c:pt>
                <c:pt idx="217">
                  <c:v>0.37932764676367287</c:v>
                </c:pt>
                <c:pt idx="218">
                  <c:v>0.37346437346437344</c:v>
                </c:pt>
                <c:pt idx="219">
                  <c:v>0.34872761545711595</c:v>
                </c:pt>
                <c:pt idx="220">
                  <c:v>0.32699275362318841</c:v>
                </c:pt>
                <c:pt idx="221">
                  <c:v>0.30946180555555558</c:v>
                </c:pt>
                <c:pt idx="222">
                  <c:v>0.29397089397089399</c:v>
                </c:pt>
                <c:pt idx="223">
                  <c:v>0.43056696795398519</c:v>
                </c:pt>
                <c:pt idx="224">
                  <c:v>0.66289437585733879</c:v>
                </c:pt>
                <c:pt idx="225">
                  <c:v>1.0632948831706597</c:v>
                </c:pt>
                <c:pt idx="226">
                  <c:v>1.3042543021032504</c:v>
                </c:pt>
                <c:pt idx="227">
                  <c:v>1.4273349436392915</c:v>
                </c:pt>
                <c:pt idx="228">
                  <c:v>1.4571856848416713</c:v>
                </c:pt>
                <c:pt idx="229">
                  <c:v>1.3154201608762621</c:v>
                </c:pt>
                <c:pt idx="230">
                  <c:v>1.6033333333333333</c:v>
                </c:pt>
                <c:pt idx="231">
                  <c:v>1.7862875487273562</c:v>
                </c:pt>
                <c:pt idx="232">
                  <c:v>1.8577948594763392</c:v>
                </c:pt>
                <c:pt idx="233">
                  <c:v>1.7968164794007491</c:v>
                </c:pt>
                <c:pt idx="234">
                  <c:v>1.7324869644071639</c:v>
                </c:pt>
                <c:pt idx="235">
                  <c:v>1.7974148061104582</c:v>
                </c:pt>
                <c:pt idx="236">
                  <c:v>1.6968888888888889</c:v>
                </c:pt>
                <c:pt idx="237">
                  <c:v>1.694</c:v>
                </c:pt>
                <c:pt idx="238">
                  <c:v>1.6558483990416031</c:v>
                </c:pt>
                <c:pt idx="239">
                  <c:v>1.6801771871539313</c:v>
                </c:pt>
                <c:pt idx="240">
                  <c:v>1.8068181818181819</c:v>
                </c:pt>
                <c:pt idx="241">
                  <c:v>1.8889426566658603</c:v>
                </c:pt>
                <c:pt idx="242">
                  <c:v>1.8991916310033286</c:v>
                </c:pt>
                <c:pt idx="243">
                  <c:v>1.7946166025786021</c:v>
                </c:pt>
                <c:pt idx="244">
                  <c:v>1.710759904741286</c:v>
                </c:pt>
                <c:pt idx="245">
                  <c:v>1.6201598033189921</c:v>
                </c:pt>
                <c:pt idx="246">
                  <c:v>1.5496168582375478</c:v>
                </c:pt>
                <c:pt idx="247">
                  <c:v>1.5347325408618129</c:v>
                </c:pt>
                <c:pt idx="248">
                  <c:v>1.5347953721291661</c:v>
                </c:pt>
                <c:pt idx="249">
                  <c:v>1.5554765291607398</c:v>
                </c:pt>
                <c:pt idx="250">
                  <c:v>1.6007083825265644</c:v>
                </c:pt>
                <c:pt idx="251">
                  <c:v>1.7574614804439177</c:v>
                </c:pt>
                <c:pt idx="252">
                  <c:v>1.9294391577242356</c:v>
                </c:pt>
                <c:pt idx="253">
                  <c:v>2.1920915295062224</c:v>
                </c:pt>
                <c:pt idx="254">
                  <c:v>2.4199236877384758</c:v>
                </c:pt>
                <c:pt idx="255">
                  <c:v>2.5903034030340302</c:v>
                </c:pt>
                <c:pt idx="256">
                  <c:v>2.4442336874051591</c:v>
                </c:pt>
                <c:pt idx="257">
                  <c:v>2.1968741904844142</c:v>
                </c:pt>
                <c:pt idx="258">
                  <c:v>2.0868508466337197</c:v>
                </c:pt>
                <c:pt idx="259">
                  <c:v>2.0058823529411764</c:v>
                </c:pt>
                <c:pt idx="260">
                  <c:v>1.7851530190239868</c:v>
                </c:pt>
                <c:pt idx="261">
                  <c:v>1.6505488926962371</c:v>
                </c:pt>
                <c:pt idx="262">
                  <c:v>1.5648109802993551</c:v>
                </c:pt>
                <c:pt idx="263">
                  <c:v>1.5054113160993663</c:v>
                </c:pt>
                <c:pt idx="264">
                  <c:v>1.3932845058799257</c:v>
                </c:pt>
                <c:pt idx="265">
                  <c:v>1.2832984989549687</c:v>
                </c:pt>
                <c:pt idx="266">
                  <c:v>1.2173990951037048</c:v>
                </c:pt>
                <c:pt idx="267">
                  <c:v>1.1657854340781171</c:v>
                </c:pt>
                <c:pt idx="268">
                  <c:v>1.1238768955563687</c:v>
                </c:pt>
                <c:pt idx="269">
                  <c:v>1.0647432985006815</c:v>
                </c:pt>
                <c:pt idx="270">
                  <c:v>1.0178132459296734</c:v>
                </c:pt>
                <c:pt idx="271">
                  <c:v>1.006161911894873</c:v>
                </c:pt>
                <c:pt idx="272">
                  <c:v>0.96487239424893534</c:v>
                </c:pt>
                <c:pt idx="273">
                  <c:v>0.89040935329797521</c:v>
                </c:pt>
                <c:pt idx="274">
                  <c:v>0.84311494066005532</c:v>
                </c:pt>
                <c:pt idx="275">
                  <c:v>0.80726986784364452</c:v>
                </c:pt>
                <c:pt idx="276">
                  <c:v>0.80622124233128833</c:v>
                </c:pt>
                <c:pt idx="277">
                  <c:v>0.74301993058132676</c:v>
                </c:pt>
                <c:pt idx="278">
                  <c:v>0.67036351193591237</c:v>
                </c:pt>
                <c:pt idx="279">
                  <c:v>0.59644824379426287</c:v>
                </c:pt>
                <c:pt idx="280">
                  <c:v>0.56259578544061306</c:v>
                </c:pt>
                <c:pt idx="281">
                  <c:v>0.52093023255813953</c:v>
                </c:pt>
                <c:pt idx="282">
                  <c:v>0.48258804178378978</c:v>
                </c:pt>
                <c:pt idx="283">
                  <c:v>0.53243627137389271</c:v>
                </c:pt>
                <c:pt idx="284">
                  <c:v>0.53761535170812202</c:v>
                </c:pt>
                <c:pt idx="285">
                  <c:v>0.52408718385571185</c:v>
                </c:pt>
                <c:pt idx="286">
                  <c:v>0.49154207549783985</c:v>
                </c:pt>
                <c:pt idx="287">
                  <c:v>0.46697243240612035</c:v>
                </c:pt>
                <c:pt idx="288">
                  <c:v>0.4363064142212344</c:v>
                </c:pt>
                <c:pt idx="289">
                  <c:v>0.42538436831249443</c:v>
                </c:pt>
                <c:pt idx="290">
                  <c:v>0.42507556018759773</c:v>
                </c:pt>
                <c:pt idx="291">
                  <c:v>0.41272442516214186</c:v>
                </c:pt>
                <c:pt idx="292">
                  <c:v>0.40438379134209823</c:v>
                </c:pt>
                <c:pt idx="293">
                  <c:v>0.41028050857866044</c:v>
                </c:pt>
                <c:pt idx="294">
                  <c:v>0.39091041444239544</c:v>
                </c:pt>
                <c:pt idx="295">
                  <c:v>0.3748167365939018</c:v>
                </c:pt>
                <c:pt idx="296">
                  <c:v>0.33995554518050891</c:v>
                </c:pt>
                <c:pt idx="297">
                  <c:v>0.28481500211162042</c:v>
                </c:pt>
                <c:pt idx="298">
                  <c:v>0.25000902417494431</c:v>
                </c:pt>
                <c:pt idx="299">
                  <c:v>0.22820698498906239</c:v>
                </c:pt>
                <c:pt idx="300">
                  <c:v>0.23218506728860033</c:v>
                </c:pt>
                <c:pt idx="301">
                  <c:v>0.26731213051583974</c:v>
                </c:pt>
                <c:pt idx="302">
                  <c:v>0.30971263572177282</c:v>
                </c:pt>
                <c:pt idx="303">
                  <c:v>0.34927134770564855</c:v>
                </c:pt>
                <c:pt idx="304">
                  <c:v>0.37482997587988232</c:v>
                </c:pt>
                <c:pt idx="305">
                  <c:v>0.38290962033822379</c:v>
                </c:pt>
                <c:pt idx="306">
                  <c:v>0.38770630182509547</c:v>
                </c:pt>
                <c:pt idx="307">
                  <c:v>0.36845562823112737</c:v>
                </c:pt>
                <c:pt idx="308">
                  <c:v>0.35683334883789247</c:v>
                </c:pt>
                <c:pt idx="309">
                  <c:v>0.30364625304039455</c:v>
                </c:pt>
                <c:pt idx="310">
                  <c:v>0.29342078843450908</c:v>
                </c:pt>
                <c:pt idx="311">
                  <c:v>0.30597312757749101</c:v>
                </c:pt>
                <c:pt idx="312">
                  <c:v>0.31405715647080884</c:v>
                </c:pt>
                <c:pt idx="313">
                  <c:v>0.34386461834629245</c:v>
                </c:pt>
                <c:pt idx="314">
                  <c:v>0.35680706248908084</c:v>
                </c:pt>
                <c:pt idx="315">
                  <c:v>0.3622451643396325</c:v>
                </c:pt>
                <c:pt idx="316">
                  <c:v>0.36743332309963483</c:v>
                </c:pt>
                <c:pt idx="317">
                  <c:v>0.46878635923112133</c:v>
                </c:pt>
                <c:pt idx="318">
                  <c:v>0.61791729819626595</c:v>
                </c:pt>
                <c:pt idx="319">
                  <c:v>0.72301691830334913</c:v>
                </c:pt>
                <c:pt idx="320">
                  <c:v>0.76197249357294905</c:v>
                </c:pt>
                <c:pt idx="321">
                  <c:v>0.80576987828379432</c:v>
                </c:pt>
                <c:pt idx="322">
                  <c:v>0.83584210517239099</c:v>
                </c:pt>
                <c:pt idx="323">
                  <c:v>0.8537816601553927</c:v>
                </c:pt>
                <c:pt idx="324">
                  <c:v>0.85998182317214478</c:v>
                </c:pt>
                <c:pt idx="325">
                  <c:v>0.87738066452640362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B15-9E93-A8AF8BBB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34432"/>
        <c:axId val="204935608"/>
      </c:lineChart>
      <c:catAx>
        <c:axId val="2049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5608"/>
        <c:crosses val="autoZero"/>
        <c:auto val="1"/>
        <c:lblAlgn val="ctr"/>
        <c:lblOffset val="100"/>
        <c:noMultiLvlLbl val="0"/>
      </c:catAx>
      <c:valAx>
        <c:axId val="20493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61075320130442E-2"/>
          <c:y val="0.10182305336832896"/>
          <c:w val="0.88522806808239884"/>
          <c:h val="0.815653433945756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Figure2!$A$16:$A$341</c:f>
              <c:numCache>
                <c:formatCode>General</c:formatCode>
                <c:ptCount val="326"/>
                <c:pt idx="0">
                  <c:v>1690</c:v>
                </c:pt>
                <c:pt idx="1">
                  <c:v>1691</c:v>
                </c:pt>
                <c:pt idx="2">
                  <c:v>1692</c:v>
                </c:pt>
                <c:pt idx="3">
                  <c:v>1693</c:v>
                </c:pt>
                <c:pt idx="4">
                  <c:v>1694</c:v>
                </c:pt>
                <c:pt idx="5">
                  <c:v>1695</c:v>
                </c:pt>
                <c:pt idx="6">
                  <c:v>1696</c:v>
                </c:pt>
                <c:pt idx="7">
                  <c:v>1697</c:v>
                </c:pt>
                <c:pt idx="8">
                  <c:v>1698</c:v>
                </c:pt>
                <c:pt idx="9">
                  <c:v>1699</c:v>
                </c:pt>
                <c:pt idx="10">
                  <c:v>1700</c:v>
                </c:pt>
                <c:pt idx="11">
                  <c:v>1701</c:v>
                </c:pt>
                <c:pt idx="12">
                  <c:v>1702</c:v>
                </c:pt>
                <c:pt idx="13">
                  <c:v>1703</c:v>
                </c:pt>
                <c:pt idx="14">
                  <c:v>1704</c:v>
                </c:pt>
                <c:pt idx="15">
                  <c:v>1705</c:v>
                </c:pt>
                <c:pt idx="16">
                  <c:v>1706</c:v>
                </c:pt>
                <c:pt idx="17">
                  <c:v>1707</c:v>
                </c:pt>
                <c:pt idx="18">
                  <c:v>1708</c:v>
                </c:pt>
                <c:pt idx="19">
                  <c:v>1709</c:v>
                </c:pt>
                <c:pt idx="20">
                  <c:v>1710</c:v>
                </c:pt>
                <c:pt idx="21">
                  <c:v>1711</c:v>
                </c:pt>
                <c:pt idx="22">
                  <c:v>1712</c:v>
                </c:pt>
                <c:pt idx="23">
                  <c:v>1713</c:v>
                </c:pt>
                <c:pt idx="24">
                  <c:v>1714</c:v>
                </c:pt>
                <c:pt idx="25">
                  <c:v>1715</c:v>
                </c:pt>
                <c:pt idx="26">
                  <c:v>1716</c:v>
                </c:pt>
                <c:pt idx="27">
                  <c:v>1717</c:v>
                </c:pt>
                <c:pt idx="28">
                  <c:v>1718</c:v>
                </c:pt>
                <c:pt idx="29">
                  <c:v>1719</c:v>
                </c:pt>
                <c:pt idx="30">
                  <c:v>1720</c:v>
                </c:pt>
                <c:pt idx="31">
                  <c:v>1721</c:v>
                </c:pt>
                <c:pt idx="32">
                  <c:v>1722</c:v>
                </c:pt>
                <c:pt idx="33">
                  <c:v>1723</c:v>
                </c:pt>
                <c:pt idx="34">
                  <c:v>1724</c:v>
                </c:pt>
                <c:pt idx="35">
                  <c:v>1725</c:v>
                </c:pt>
                <c:pt idx="36">
                  <c:v>1726</c:v>
                </c:pt>
                <c:pt idx="37">
                  <c:v>1727</c:v>
                </c:pt>
                <c:pt idx="38">
                  <c:v>1728</c:v>
                </c:pt>
                <c:pt idx="39">
                  <c:v>1729</c:v>
                </c:pt>
                <c:pt idx="40">
                  <c:v>1730</c:v>
                </c:pt>
                <c:pt idx="41">
                  <c:v>1731</c:v>
                </c:pt>
                <c:pt idx="42">
                  <c:v>1732</c:v>
                </c:pt>
                <c:pt idx="43">
                  <c:v>1733</c:v>
                </c:pt>
                <c:pt idx="44">
                  <c:v>1734</c:v>
                </c:pt>
                <c:pt idx="45">
                  <c:v>1735</c:v>
                </c:pt>
                <c:pt idx="46">
                  <c:v>1736</c:v>
                </c:pt>
                <c:pt idx="47">
                  <c:v>1737</c:v>
                </c:pt>
                <c:pt idx="48">
                  <c:v>1738</c:v>
                </c:pt>
                <c:pt idx="49">
                  <c:v>1739</c:v>
                </c:pt>
                <c:pt idx="50">
                  <c:v>1740</c:v>
                </c:pt>
                <c:pt idx="51">
                  <c:v>1741</c:v>
                </c:pt>
                <c:pt idx="52">
                  <c:v>1742</c:v>
                </c:pt>
                <c:pt idx="53">
                  <c:v>1743</c:v>
                </c:pt>
                <c:pt idx="54">
                  <c:v>1744</c:v>
                </c:pt>
                <c:pt idx="55">
                  <c:v>1745</c:v>
                </c:pt>
                <c:pt idx="56">
                  <c:v>1746</c:v>
                </c:pt>
                <c:pt idx="57">
                  <c:v>1747</c:v>
                </c:pt>
                <c:pt idx="58">
                  <c:v>1748</c:v>
                </c:pt>
                <c:pt idx="59">
                  <c:v>1749</c:v>
                </c:pt>
                <c:pt idx="60">
                  <c:v>1750</c:v>
                </c:pt>
                <c:pt idx="61">
                  <c:v>1751</c:v>
                </c:pt>
                <c:pt idx="62">
                  <c:v>1752</c:v>
                </c:pt>
                <c:pt idx="63">
                  <c:v>1753</c:v>
                </c:pt>
                <c:pt idx="64">
                  <c:v>1754</c:v>
                </c:pt>
                <c:pt idx="65">
                  <c:v>1755</c:v>
                </c:pt>
                <c:pt idx="66">
                  <c:v>1756</c:v>
                </c:pt>
                <c:pt idx="67">
                  <c:v>1757</c:v>
                </c:pt>
                <c:pt idx="68">
                  <c:v>1758</c:v>
                </c:pt>
                <c:pt idx="69">
                  <c:v>1759</c:v>
                </c:pt>
                <c:pt idx="70">
                  <c:v>1760</c:v>
                </c:pt>
                <c:pt idx="71">
                  <c:v>1761</c:v>
                </c:pt>
                <c:pt idx="72">
                  <c:v>1762</c:v>
                </c:pt>
                <c:pt idx="73">
                  <c:v>1763</c:v>
                </c:pt>
                <c:pt idx="74">
                  <c:v>1764</c:v>
                </c:pt>
                <c:pt idx="75">
                  <c:v>1765</c:v>
                </c:pt>
                <c:pt idx="76">
                  <c:v>1766</c:v>
                </c:pt>
                <c:pt idx="77">
                  <c:v>1767</c:v>
                </c:pt>
                <c:pt idx="78">
                  <c:v>1768</c:v>
                </c:pt>
                <c:pt idx="79">
                  <c:v>1769</c:v>
                </c:pt>
                <c:pt idx="80">
                  <c:v>1770</c:v>
                </c:pt>
                <c:pt idx="81">
                  <c:v>1771</c:v>
                </c:pt>
                <c:pt idx="82">
                  <c:v>1772</c:v>
                </c:pt>
                <c:pt idx="83">
                  <c:v>1773</c:v>
                </c:pt>
                <c:pt idx="84">
                  <c:v>1774</c:v>
                </c:pt>
                <c:pt idx="85">
                  <c:v>1775</c:v>
                </c:pt>
                <c:pt idx="86">
                  <c:v>1776</c:v>
                </c:pt>
                <c:pt idx="87">
                  <c:v>1777</c:v>
                </c:pt>
                <c:pt idx="88">
                  <c:v>1778</c:v>
                </c:pt>
                <c:pt idx="89">
                  <c:v>1779</c:v>
                </c:pt>
                <c:pt idx="90">
                  <c:v>1780</c:v>
                </c:pt>
                <c:pt idx="91">
                  <c:v>1781</c:v>
                </c:pt>
                <c:pt idx="92">
                  <c:v>1782</c:v>
                </c:pt>
                <c:pt idx="93">
                  <c:v>1783</c:v>
                </c:pt>
                <c:pt idx="94">
                  <c:v>1784</c:v>
                </c:pt>
                <c:pt idx="95">
                  <c:v>1785</c:v>
                </c:pt>
                <c:pt idx="96">
                  <c:v>1786</c:v>
                </c:pt>
                <c:pt idx="97">
                  <c:v>1787</c:v>
                </c:pt>
                <c:pt idx="98">
                  <c:v>1788</c:v>
                </c:pt>
                <c:pt idx="99">
                  <c:v>1789</c:v>
                </c:pt>
                <c:pt idx="100">
                  <c:v>1790</c:v>
                </c:pt>
                <c:pt idx="101">
                  <c:v>1791</c:v>
                </c:pt>
                <c:pt idx="102">
                  <c:v>1792</c:v>
                </c:pt>
                <c:pt idx="103">
                  <c:v>1793</c:v>
                </c:pt>
                <c:pt idx="104">
                  <c:v>1794</c:v>
                </c:pt>
                <c:pt idx="105">
                  <c:v>1795</c:v>
                </c:pt>
                <c:pt idx="106">
                  <c:v>1796</c:v>
                </c:pt>
                <c:pt idx="107">
                  <c:v>1797</c:v>
                </c:pt>
                <c:pt idx="108">
                  <c:v>1798</c:v>
                </c:pt>
                <c:pt idx="109">
                  <c:v>1799</c:v>
                </c:pt>
                <c:pt idx="110">
                  <c:v>1800</c:v>
                </c:pt>
                <c:pt idx="111">
                  <c:v>1801</c:v>
                </c:pt>
                <c:pt idx="112">
                  <c:v>1802</c:v>
                </c:pt>
                <c:pt idx="113">
                  <c:v>1803</c:v>
                </c:pt>
                <c:pt idx="114">
                  <c:v>1804</c:v>
                </c:pt>
                <c:pt idx="115">
                  <c:v>1805</c:v>
                </c:pt>
                <c:pt idx="116">
                  <c:v>1806</c:v>
                </c:pt>
                <c:pt idx="117">
                  <c:v>1807</c:v>
                </c:pt>
                <c:pt idx="118">
                  <c:v>1808</c:v>
                </c:pt>
                <c:pt idx="119">
                  <c:v>1809</c:v>
                </c:pt>
                <c:pt idx="120">
                  <c:v>1810</c:v>
                </c:pt>
                <c:pt idx="121">
                  <c:v>1811</c:v>
                </c:pt>
                <c:pt idx="122">
                  <c:v>1812</c:v>
                </c:pt>
                <c:pt idx="123">
                  <c:v>1813</c:v>
                </c:pt>
                <c:pt idx="124">
                  <c:v>1814</c:v>
                </c:pt>
                <c:pt idx="125">
                  <c:v>1815</c:v>
                </c:pt>
                <c:pt idx="126">
                  <c:v>1816</c:v>
                </c:pt>
                <c:pt idx="127">
                  <c:v>1817</c:v>
                </c:pt>
                <c:pt idx="128">
                  <c:v>1818</c:v>
                </c:pt>
                <c:pt idx="129">
                  <c:v>1819</c:v>
                </c:pt>
                <c:pt idx="130">
                  <c:v>1820</c:v>
                </c:pt>
                <c:pt idx="131">
                  <c:v>1821</c:v>
                </c:pt>
                <c:pt idx="132">
                  <c:v>1822</c:v>
                </c:pt>
                <c:pt idx="133">
                  <c:v>1823</c:v>
                </c:pt>
                <c:pt idx="134">
                  <c:v>1824</c:v>
                </c:pt>
                <c:pt idx="135">
                  <c:v>1825</c:v>
                </c:pt>
                <c:pt idx="136">
                  <c:v>1826</c:v>
                </c:pt>
                <c:pt idx="137">
                  <c:v>1827</c:v>
                </c:pt>
                <c:pt idx="138">
                  <c:v>1828</c:v>
                </c:pt>
                <c:pt idx="139">
                  <c:v>1829</c:v>
                </c:pt>
                <c:pt idx="140">
                  <c:v>1830</c:v>
                </c:pt>
                <c:pt idx="141">
                  <c:v>1831</c:v>
                </c:pt>
                <c:pt idx="142">
                  <c:v>1832</c:v>
                </c:pt>
                <c:pt idx="143">
                  <c:v>1833</c:v>
                </c:pt>
                <c:pt idx="144">
                  <c:v>1834</c:v>
                </c:pt>
                <c:pt idx="145">
                  <c:v>1835</c:v>
                </c:pt>
                <c:pt idx="146">
                  <c:v>1836</c:v>
                </c:pt>
                <c:pt idx="147">
                  <c:v>1837</c:v>
                </c:pt>
                <c:pt idx="148">
                  <c:v>1838</c:v>
                </c:pt>
                <c:pt idx="149">
                  <c:v>1839</c:v>
                </c:pt>
                <c:pt idx="150">
                  <c:v>1840</c:v>
                </c:pt>
                <c:pt idx="151">
                  <c:v>1841</c:v>
                </c:pt>
                <c:pt idx="152">
                  <c:v>1842</c:v>
                </c:pt>
                <c:pt idx="153">
                  <c:v>1843</c:v>
                </c:pt>
                <c:pt idx="154">
                  <c:v>1844</c:v>
                </c:pt>
                <c:pt idx="155">
                  <c:v>1845</c:v>
                </c:pt>
                <c:pt idx="156">
                  <c:v>1846</c:v>
                </c:pt>
                <c:pt idx="157">
                  <c:v>1847</c:v>
                </c:pt>
                <c:pt idx="158">
                  <c:v>1848</c:v>
                </c:pt>
                <c:pt idx="159">
                  <c:v>1849</c:v>
                </c:pt>
                <c:pt idx="160">
                  <c:v>1850</c:v>
                </c:pt>
                <c:pt idx="161">
                  <c:v>1851</c:v>
                </c:pt>
                <c:pt idx="162">
                  <c:v>1852</c:v>
                </c:pt>
                <c:pt idx="163">
                  <c:v>1853</c:v>
                </c:pt>
                <c:pt idx="164">
                  <c:v>1854</c:v>
                </c:pt>
                <c:pt idx="165">
                  <c:v>1855</c:v>
                </c:pt>
                <c:pt idx="166">
                  <c:v>1856</c:v>
                </c:pt>
                <c:pt idx="167">
                  <c:v>1857</c:v>
                </c:pt>
                <c:pt idx="168">
                  <c:v>1858</c:v>
                </c:pt>
                <c:pt idx="169">
                  <c:v>1859</c:v>
                </c:pt>
                <c:pt idx="170">
                  <c:v>1860</c:v>
                </c:pt>
                <c:pt idx="171">
                  <c:v>1861</c:v>
                </c:pt>
                <c:pt idx="172">
                  <c:v>1862</c:v>
                </c:pt>
                <c:pt idx="173">
                  <c:v>1863</c:v>
                </c:pt>
                <c:pt idx="174">
                  <c:v>1864</c:v>
                </c:pt>
                <c:pt idx="175">
                  <c:v>1865</c:v>
                </c:pt>
                <c:pt idx="176">
                  <c:v>1866</c:v>
                </c:pt>
                <c:pt idx="177">
                  <c:v>1867</c:v>
                </c:pt>
                <c:pt idx="178">
                  <c:v>1868</c:v>
                </c:pt>
                <c:pt idx="179">
                  <c:v>1869</c:v>
                </c:pt>
                <c:pt idx="180">
                  <c:v>1870</c:v>
                </c:pt>
                <c:pt idx="181">
                  <c:v>1871</c:v>
                </c:pt>
                <c:pt idx="182">
                  <c:v>1872</c:v>
                </c:pt>
                <c:pt idx="183">
                  <c:v>1873</c:v>
                </c:pt>
                <c:pt idx="184">
                  <c:v>1874</c:v>
                </c:pt>
                <c:pt idx="185">
                  <c:v>1875</c:v>
                </c:pt>
                <c:pt idx="186">
                  <c:v>1876</c:v>
                </c:pt>
                <c:pt idx="187">
                  <c:v>1877</c:v>
                </c:pt>
                <c:pt idx="188">
                  <c:v>1878</c:v>
                </c:pt>
                <c:pt idx="189">
                  <c:v>1879</c:v>
                </c:pt>
                <c:pt idx="190">
                  <c:v>1880</c:v>
                </c:pt>
                <c:pt idx="191">
                  <c:v>1881</c:v>
                </c:pt>
                <c:pt idx="192">
                  <c:v>1882</c:v>
                </c:pt>
                <c:pt idx="193">
                  <c:v>1883</c:v>
                </c:pt>
                <c:pt idx="194">
                  <c:v>1884</c:v>
                </c:pt>
                <c:pt idx="195">
                  <c:v>1885</c:v>
                </c:pt>
                <c:pt idx="196">
                  <c:v>1886</c:v>
                </c:pt>
                <c:pt idx="197">
                  <c:v>1887</c:v>
                </c:pt>
                <c:pt idx="198">
                  <c:v>1888</c:v>
                </c:pt>
                <c:pt idx="199">
                  <c:v>1889</c:v>
                </c:pt>
                <c:pt idx="200">
                  <c:v>1890</c:v>
                </c:pt>
                <c:pt idx="201">
                  <c:v>1891</c:v>
                </c:pt>
                <c:pt idx="202">
                  <c:v>1892</c:v>
                </c:pt>
                <c:pt idx="203">
                  <c:v>1893</c:v>
                </c:pt>
                <c:pt idx="204">
                  <c:v>1894</c:v>
                </c:pt>
                <c:pt idx="205">
                  <c:v>1895</c:v>
                </c:pt>
                <c:pt idx="206">
                  <c:v>1896</c:v>
                </c:pt>
                <c:pt idx="207">
                  <c:v>1897</c:v>
                </c:pt>
                <c:pt idx="208">
                  <c:v>1898</c:v>
                </c:pt>
                <c:pt idx="209">
                  <c:v>1899</c:v>
                </c:pt>
                <c:pt idx="210">
                  <c:v>1900</c:v>
                </c:pt>
                <c:pt idx="211">
                  <c:v>1901</c:v>
                </c:pt>
                <c:pt idx="212">
                  <c:v>1902</c:v>
                </c:pt>
                <c:pt idx="213">
                  <c:v>1903</c:v>
                </c:pt>
                <c:pt idx="214">
                  <c:v>1904</c:v>
                </c:pt>
                <c:pt idx="215">
                  <c:v>1905</c:v>
                </c:pt>
                <c:pt idx="216">
                  <c:v>1906</c:v>
                </c:pt>
                <c:pt idx="217">
                  <c:v>1907</c:v>
                </c:pt>
                <c:pt idx="218">
                  <c:v>1908</c:v>
                </c:pt>
                <c:pt idx="219">
                  <c:v>1909</c:v>
                </c:pt>
                <c:pt idx="220">
                  <c:v>1910</c:v>
                </c:pt>
                <c:pt idx="221">
                  <c:v>1911</c:v>
                </c:pt>
                <c:pt idx="222">
                  <c:v>1912</c:v>
                </c:pt>
                <c:pt idx="223">
                  <c:v>1913</c:v>
                </c:pt>
                <c:pt idx="224">
                  <c:v>1914</c:v>
                </c:pt>
                <c:pt idx="225">
                  <c:v>1915</c:v>
                </c:pt>
                <c:pt idx="226">
                  <c:v>1916</c:v>
                </c:pt>
                <c:pt idx="227">
                  <c:v>1917</c:v>
                </c:pt>
                <c:pt idx="228">
                  <c:v>1918</c:v>
                </c:pt>
                <c:pt idx="229">
                  <c:v>1919</c:v>
                </c:pt>
                <c:pt idx="230">
                  <c:v>1920</c:v>
                </c:pt>
                <c:pt idx="231">
                  <c:v>1921</c:v>
                </c:pt>
                <c:pt idx="232">
                  <c:v>1922</c:v>
                </c:pt>
                <c:pt idx="233">
                  <c:v>1923</c:v>
                </c:pt>
                <c:pt idx="234">
                  <c:v>1924</c:v>
                </c:pt>
                <c:pt idx="235">
                  <c:v>1925</c:v>
                </c:pt>
                <c:pt idx="236">
                  <c:v>1926</c:v>
                </c:pt>
                <c:pt idx="237">
                  <c:v>1927</c:v>
                </c:pt>
                <c:pt idx="238">
                  <c:v>1928</c:v>
                </c:pt>
                <c:pt idx="239">
                  <c:v>1929</c:v>
                </c:pt>
                <c:pt idx="240">
                  <c:v>1930</c:v>
                </c:pt>
                <c:pt idx="241">
                  <c:v>1931</c:v>
                </c:pt>
                <c:pt idx="242">
                  <c:v>1932</c:v>
                </c:pt>
                <c:pt idx="243">
                  <c:v>1933</c:v>
                </c:pt>
                <c:pt idx="244">
                  <c:v>1934</c:v>
                </c:pt>
                <c:pt idx="245">
                  <c:v>1935</c:v>
                </c:pt>
                <c:pt idx="246">
                  <c:v>1936</c:v>
                </c:pt>
                <c:pt idx="247">
                  <c:v>1937</c:v>
                </c:pt>
                <c:pt idx="248">
                  <c:v>1938</c:v>
                </c:pt>
                <c:pt idx="249">
                  <c:v>1939</c:v>
                </c:pt>
                <c:pt idx="250">
                  <c:v>1940</c:v>
                </c:pt>
                <c:pt idx="251">
                  <c:v>1941</c:v>
                </c:pt>
                <c:pt idx="252">
                  <c:v>1942</c:v>
                </c:pt>
                <c:pt idx="253">
                  <c:v>1943</c:v>
                </c:pt>
                <c:pt idx="254">
                  <c:v>1944</c:v>
                </c:pt>
                <c:pt idx="255">
                  <c:v>1945</c:v>
                </c:pt>
                <c:pt idx="256">
                  <c:v>1946</c:v>
                </c:pt>
                <c:pt idx="257">
                  <c:v>1947</c:v>
                </c:pt>
                <c:pt idx="258">
                  <c:v>1948</c:v>
                </c:pt>
                <c:pt idx="259">
                  <c:v>1949</c:v>
                </c:pt>
                <c:pt idx="260">
                  <c:v>1950</c:v>
                </c:pt>
                <c:pt idx="261">
                  <c:v>1951</c:v>
                </c:pt>
                <c:pt idx="262">
                  <c:v>1952</c:v>
                </c:pt>
                <c:pt idx="263">
                  <c:v>1953</c:v>
                </c:pt>
                <c:pt idx="264">
                  <c:v>1954</c:v>
                </c:pt>
                <c:pt idx="265">
                  <c:v>1955</c:v>
                </c:pt>
                <c:pt idx="266">
                  <c:v>1956</c:v>
                </c:pt>
                <c:pt idx="267">
                  <c:v>1957</c:v>
                </c:pt>
                <c:pt idx="268">
                  <c:v>1958</c:v>
                </c:pt>
                <c:pt idx="269">
                  <c:v>1959</c:v>
                </c:pt>
                <c:pt idx="270">
                  <c:v>1960</c:v>
                </c:pt>
                <c:pt idx="271">
                  <c:v>1961</c:v>
                </c:pt>
                <c:pt idx="272">
                  <c:v>1962</c:v>
                </c:pt>
                <c:pt idx="273">
                  <c:v>1963</c:v>
                </c:pt>
                <c:pt idx="274">
                  <c:v>1964</c:v>
                </c:pt>
                <c:pt idx="275">
                  <c:v>1965</c:v>
                </c:pt>
                <c:pt idx="276">
                  <c:v>1966</c:v>
                </c:pt>
                <c:pt idx="277">
                  <c:v>1967</c:v>
                </c:pt>
                <c:pt idx="278">
                  <c:v>1968</c:v>
                </c:pt>
                <c:pt idx="279">
                  <c:v>1969</c:v>
                </c:pt>
                <c:pt idx="280">
                  <c:v>1970</c:v>
                </c:pt>
                <c:pt idx="281">
                  <c:v>1971</c:v>
                </c:pt>
                <c:pt idx="282">
                  <c:v>1972</c:v>
                </c:pt>
                <c:pt idx="283">
                  <c:v>1973</c:v>
                </c:pt>
                <c:pt idx="284">
                  <c:v>1974</c:v>
                </c:pt>
                <c:pt idx="285">
                  <c:v>1975</c:v>
                </c:pt>
                <c:pt idx="286">
                  <c:v>1976</c:v>
                </c:pt>
                <c:pt idx="287">
                  <c:v>1977</c:v>
                </c:pt>
                <c:pt idx="288">
                  <c:v>1978</c:v>
                </c:pt>
                <c:pt idx="289">
                  <c:v>1979</c:v>
                </c:pt>
                <c:pt idx="290">
                  <c:v>1980</c:v>
                </c:pt>
                <c:pt idx="291">
                  <c:v>1981</c:v>
                </c:pt>
                <c:pt idx="292">
                  <c:v>1982</c:v>
                </c:pt>
                <c:pt idx="293">
                  <c:v>1983</c:v>
                </c:pt>
                <c:pt idx="294">
                  <c:v>1984</c:v>
                </c:pt>
                <c:pt idx="295">
                  <c:v>1985</c:v>
                </c:pt>
                <c:pt idx="296">
                  <c:v>1986</c:v>
                </c:pt>
                <c:pt idx="297">
                  <c:v>1987</c:v>
                </c:pt>
                <c:pt idx="298">
                  <c:v>1988</c:v>
                </c:pt>
                <c:pt idx="299">
                  <c:v>1989</c:v>
                </c:pt>
                <c:pt idx="300">
                  <c:v>1990</c:v>
                </c:pt>
                <c:pt idx="301">
                  <c:v>1991</c:v>
                </c:pt>
                <c:pt idx="302">
                  <c:v>1992</c:v>
                </c:pt>
                <c:pt idx="303">
                  <c:v>1993</c:v>
                </c:pt>
                <c:pt idx="304">
                  <c:v>1994</c:v>
                </c:pt>
                <c:pt idx="305">
                  <c:v>1995</c:v>
                </c:pt>
                <c:pt idx="306">
                  <c:v>1996</c:v>
                </c:pt>
                <c:pt idx="307">
                  <c:v>1997</c:v>
                </c:pt>
                <c:pt idx="308">
                  <c:v>1998</c:v>
                </c:pt>
                <c:pt idx="309">
                  <c:v>1999</c:v>
                </c:pt>
                <c:pt idx="310">
                  <c:v>2000</c:v>
                </c:pt>
                <c:pt idx="311">
                  <c:v>2001</c:v>
                </c:pt>
                <c:pt idx="312">
                  <c:v>2002</c:v>
                </c:pt>
                <c:pt idx="313">
                  <c:v>2003</c:v>
                </c:pt>
                <c:pt idx="314">
                  <c:v>2004</c:v>
                </c:pt>
                <c:pt idx="315">
                  <c:v>2005</c:v>
                </c:pt>
                <c:pt idx="316">
                  <c:v>2006</c:v>
                </c:pt>
                <c:pt idx="317">
                  <c:v>2007</c:v>
                </c:pt>
                <c:pt idx="318">
                  <c:v>2008</c:v>
                </c:pt>
                <c:pt idx="319">
                  <c:v>2009</c:v>
                </c:pt>
                <c:pt idx="320">
                  <c:v>2010</c:v>
                </c:pt>
                <c:pt idx="321">
                  <c:v>2011</c:v>
                </c:pt>
                <c:pt idx="322">
                  <c:v>2012</c:v>
                </c:pt>
                <c:pt idx="323">
                  <c:v>2013</c:v>
                </c:pt>
                <c:pt idx="324">
                  <c:v>2014</c:v>
                </c:pt>
                <c:pt idx="325">
                  <c:v>2015</c:v>
                </c:pt>
              </c:numCache>
            </c:numRef>
          </c:cat>
          <c:val>
            <c:numRef>
              <c:f>Figure2!$I$16:$I$342</c:f>
              <c:numCache>
                <c:formatCode>0.000</c:formatCode>
                <c:ptCount val="327"/>
                <c:pt idx="1">
                  <c:v>4.8072248035760899E-2</c:v>
                </c:pt>
                <c:pt idx="2">
                  <c:v>5.1244621231605371E-2</c:v>
                </c:pt>
                <c:pt idx="3">
                  <c:v>8.19247363984731E-2</c:v>
                </c:pt>
                <c:pt idx="4">
                  <c:v>0.12807201360096171</c:v>
                </c:pt>
                <c:pt idx="5">
                  <c:v>0.16805832461004111</c:v>
                </c:pt>
                <c:pt idx="6">
                  <c:v>0.21011146384658094</c:v>
                </c:pt>
                <c:pt idx="7">
                  <c:v>0.25516762159406958</c:v>
                </c:pt>
                <c:pt idx="8">
                  <c:v>0.2372057625005993</c:v>
                </c:pt>
                <c:pt idx="9">
                  <c:v>0.23739663540488271</c:v>
                </c:pt>
                <c:pt idx="10">
                  <c:v>0.2176039119804401</c:v>
                </c:pt>
                <c:pt idx="11">
                  <c:v>0.20867719877387408</c:v>
                </c:pt>
                <c:pt idx="12">
                  <c:v>0.21459747817652763</c:v>
                </c:pt>
                <c:pt idx="13">
                  <c:v>0.23271015819061316</c:v>
                </c:pt>
                <c:pt idx="14">
                  <c:v>0.20278287131916731</c:v>
                </c:pt>
                <c:pt idx="15">
                  <c:v>0.22469307389390777</c:v>
                </c:pt>
                <c:pt idx="16">
                  <c:v>0.32103632779498736</c:v>
                </c:pt>
                <c:pt idx="17">
                  <c:v>0.32052912744848638</c:v>
                </c:pt>
                <c:pt idx="18">
                  <c:v>0.3238117266103851</c:v>
                </c:pt>
                <c:pt idx="19">
                  <c:v>0.37798165137614675</c:v>
                </c:pt>
                <c:pt idx="20">
                  <c:v>0.4135681669928245</c:v>
                </c:pt>
                <c:pt idx="21">
                  <c:v>0.45636199561686219</c:v>
                </c:pt>
                <c:pt idx="22">
                  <c:v>0.6066613798572561</c:v>
                </c:pt>
                <c:pt idx="23">
                  <c:v>0.66299085529854762</c:v>
                </c:pt>
                <c:pt idx="24">
                  <c:v>0.60876917502113781</c:v>
                </c:pt>
                <c:pt idx="25">
                  <c:v>0.6986390149060272</c:v>
                </c:pt>
                <c:pt idx="26">
                  <c:v>0.68292076128871748</c:v>
                </c:pt>
                <c:pt idx="27">
                  <c:v>0.6610130111524164</c:v>
                </c:pt>
                <c:pt idx="28">
                  <c:v>0.62769366780859759</c:v>
                </c:pt>
                <c:pt idx="29">
                  <c:v>0.66727814721394185</c:v>
                </c:pt>
                <c:pt idx="30">
                  <c:v>0.6166666666666667</c:v>
                </c:pt>
                <c:pt idx="31">
                  <c:v>0.65640561339972836</c:v>
                </c:pt>
                <c:pt idx="32">
                  <c:v>0.65980560320182968</c:v>
                </c:pt>
                <c:pt idx="33">
                  <c:v>0.66903425363730085</c:v>
                </c:pt>
                <c:pt idx="34">
                  <c:v>0.67353315588473561</c:v>
                </c:pt>
                <c:pt idx="35">
                  <c:v>0.63509626023456522</c:v>
                </c:pt>
                <c:pt idx="36">
                  <c:v>0.64076802857780757</c:v>
                </c:pt>
                <c:pt idx="37">
                  <c:v>0.65041576489349584</c:v>
                </c:pt>
                <c:pt idx="38">
                  <c:v>0.59284818067754086</c:v>
                </c:pt>
                <c:pt idx="39">
                  <c:v>0.63694988120828144</c:v>
                </c:pt>
                <c:pt idx="40">
                  <c:v>0.65823682344599388</c:v>
                </c:pt>
                <c:pt idx="41">
                  <c:v>0.67402109346587469</c:v>
                </c:pt>
                <c:pt idx="42">
                  <c:v>0.64045208382387564</c:v>
                </c:pt>
                <c:pt idx="43">
                  <c:v>0.61686086360520898</c:v>
                </c:pt>
                <c:pt idx="44">
                  <c:v>0.60893407974408775</c:v>
                </c:pt>
                <c:pt idx="45">
                  <c:v>0.61423650975889788</c:v>
                </c:pt>
                <c:pt idx="46">
                  <c:v>0.57893037770364786</c:v>
                </c:pt>
                <c:pt idx="47">
                  <c:v>0.60675971853731692</c:v>
                </c:pt>
                <c:pt idx="48">
                  <c:v>0.59181797287979776</c:v>
                </c:pt>
                <c:pt idx="49">
                  <c:v>0.58857339924129215</c:v>
                </c:pt>
                <c:pt idx="50">
                  <c:v>0.56066673882454809</c:v>
                </c:pt>
                <c:pt idx="51">
                  <c:v>0.55353619275106447</c:v>
                </c:pt>
                <c:pt idx="52">
                  <c:v>0.578941897931608</c:v>
                </c:pt>
                <c:pt idx="53">
                  <c:v>0.62702003878474477</c:v>
                </c:pt>
                <c:pt idx="54">
                  <c:v>0.67694001100715473</c:v>
                </c:pt>
                <c:pt idx="55">
                  <c:v>0.72565386755703953</c:v>
                </c:pt>
                <c:pt idx="56">
                  <c:v>0.74046843818926589</c:v>
                </c:pt>
                <c:pt idx="57">
                  <c:v>0.76985826450494554</c:v>
                </c:pt>
                <c:pt idx="58">
                  <c:v>0.82002022244691597</c:v>
                </c:pt>
                <c:pt idx="59">
                  <c:v>0.83148781960942209</c:v>
                </c:pt>
                <c:pt idx="60">
                  <c:v>0.82262722836370872</c:v>
                </c:pt>
                <c:pt idx="61">
                  <c:v>0.83561227590398057</c:v>
                </c:pt>
                <c:pt idx="62">
                  <c:v>0.76264810983637377</c:v>
                </c:pt>
                <c:pt idx="63">
                  <c:v>0.7493834187061279</c:v>
                </c:pt>
                <c:pt idx="64">
                  <c:v>0.75560802833530105</c:v>
                </c:pt>
                <c:pt idx="65">
                  <c:v>0.75060768108896458</c:v>
                </c:pt>
                <c:pt idx="66">
                  <c:v>0.75122687806719513</c:v>
                </c:pt>
                <c:pt idx="67">
                  <c:v>0.7019889687447769</c:v>
                </c:pt>
                <c:pt idx="68">
                  <c:v>0.74615704196094723</c:v>
                </c:pt>
                <c:pt idx="69">
                  <c:v>0.86487907465825442</c:v>
                </c:pt>
                <c:pt idx="70">
                  <c:v>0.94842916419679901</c:v>
                </c:pt>
                <c:pt idx="71">
                  <c:v>1.0482529118136439</c:v>
                </c:pt>
                <c:pt idx="72">
                  <c:v>1.1578152529574628</c:v>
                </c:pt>
                <c:pt idx="73">
                  <c:v>1.1498842130479916</c:v>
                </c:pt>
                <c:pt idx="74">
                  <c:v>1.146970416073406</c:v>
                </c:pt>
                <c:pt idx="75">
                  <c:v>1.1442550505050506</c:v>
                </c:pt>
                <c:pt idx="76">
                  <c:v>1.1098265895953756</c:v>
                </c:pt>
                <c:pt idx="77">
                  <c:v>1.0688836104513064</c:v>
                </c:pt>
                <c:pt idx="78">
                  <c:v>1.0877833561539632</c:v>
                </c:pt>
                <c:pt idx="79">
                  <c:v>1.055231252806466</c:v>
                </c:pt>
                <c:pt idx="80">
                  <c:v>1.0694370177984875</c:v>
                </c:pt>
                <c:pt idx="81">
                  <c:v>0.99727364040751909</c:v>
                </c:pt>
                <c:pt idx="82">
                  <c:v>0.99158225139106859</c:v>
                </c:pt>
                <c:pt idx="83">
                  <c:v>0.97366209022135053</c:v>
                </c:pt>
                <c:pt idx="84">
                  <c:v>0.97128378378378366</c:v>
                </c:pt>
                <c:pt idx="85">
                  <c:v>0.94192586569085857</c:v>
                </c:pt>
                <c:pt idx="86">
                  <c:v>0.95677773317275516</c:v>
                </c:pt>
                <c:pt idx="87">
                  <c:v>0.9435157041540021</c:v>
                </c:pt>
                <c:pt idx="88">
                  <c:v>1.0185892538833714</c:v>
                </c:pt>
                <c:pt idx="89">
                  <c:v>1.1451888903514544</c:v>
                </c:pt>
                <c:pt idx="90">
                  <c:v>1.2198205030969536</c:v>
                </c:pt>
                <c:pt idx="91">
                  <c:v>1.1774370208105149</c:v>
                </c:pt>
                <c:pt idx="92">
                  <c:v>1.3217314682233725</c:v>
                </c:pt>
                <c:pt idx="93">
                  <c:v>1.4568040654997176</c:v>
                </c:pt>
                <c:pt idx="94">
                  <c:v>1.5502515502515504</c:v>
                </c:pt>
                <c:pt idx="95">
                  <c:v>1.5678214914856134</c:v>
                </c:pt>
                <c:pt idx="96">
                  <c:v>1.4576622809412023</c:v>
                </c:pt>
                <c:pt idx="97">
                  <c:v>1.5019542155220547</c:v>
                </c:pt>
                <c:pt idx="98">
                  <c:v>1.5503875968992247</c:v>
                </c:pt>
                <c:pt idx="99">
                  <c:v>1.5395220588235292</c:v>
                </c:pt>
                <c:pt idx="100">
                  <c:v>1.3956879491719612</c:v>
                </c:pt>
                <c:pt idx="101">
                  <c:v>1.3830830365897713</c:v>
                </c:pt>
                <c:pt idx="102">
                  <c:v>1.2514647293180221</c:v>
                </c:pt>
                <c:pt idx="103">
                  <c:v>1.3093919992297696</c:v>
                </c:pt>
                <c:pt idx="104">
                  <c:v>1.4187192118226601</c:v>
                </c:pt>
                <c:pt idx="105">
                  <c:v>1.3739039075443489</c:v>
                </c:pt>
                <c:pt idx="106">
                  <c:v>1.4699074074074074</c:v>
                </c:pt>
                <c:pt idx="107">
                  <c:v>1.5778940886699508</c:v>
                </c:pt>
                <c:pt idx="108">
                  <c:v>1.6463459151639046</c:v>
                </c:pt>
                <c:pt idx="109">
                  <c:v>1.5468337730870714</c:v>
                </c:pt>
                <c:pt idx="110">
                  <c:v>1.4359596660021381</c:v>
                </c:pt>
                <c:pt idx="111">
                  <c:v>1.4728178470868529</c:v>
                </c:pt>
                <c:pt idx="112">
                  <c:v>1.7572933929520653</c:v>
                </c:pt>
                <c:pt idx="113">
                  <c:v>1.8165102713669794</c:v>
                </c:pt>
                <c:pt idx="114">
                  <c:v>1.7759766381596593</c:v>
                </c:pt>
                <c:pt idx="115">
                  <c:v>1.7047624243085484</c:v>
                </c:pt>
                <c:pt idx="116">
                  <c:v>1.738709156483824</c:v>
                </c:pt>
                <c:pt idx="117">
                  <c:v>1.6609205526335657</c:v>
                </c:pt>
                <c:pt idx="118">
                  <c:v>1.729470591267591</c:v>
                </c:pt>
                <c:pt idx="119">
                  <c:v>1.6098618771508038</c:v>
                </c:pt>
                <c:pt idx="120">
                  <c:v>1.4757148662232393</c:v>
                </c:pt>
                <c:pt idx="121">
                  <c:v>1.5764405983766017</c:v>
                </c:pt>
                <c:pt idx="122">
                  <c:v>1.6202787670931715</c:v>
                </c:pt>
                <c:pt idx="123">
                  <c:v>1.6734777278299959</c:v>
                </c:pt>
                <c:pt idx="124">
                  <c:v>1.8104776579352853</c:v>
                </c:pt>
                <c:pt idx="125">
                  <c:v>1.8477426847224239</c:v>
                </c:pt>
                <c:pt idx="126">
                  <c:v>2.0678227180432702</c:v>
                </c:pt>
                <c:pt idx="127">
                  <c:v>1.9764356702792643</c:v>
                </c:pt>
                <c:pt idx="128">
                  <c:v>1.9001861230143271</c:v>
                </c:pt>
                <c:pt idx="129">
                  <c:v>2.0239254416469605</c:v>
                </c:pt>
                <c:pt idx="130">
                  <c:v>1.9953373560065826</c:v>
                </c:pt>
                <c:pt idx="131">
                  <c:v>2.0711541673626193</c:v>
                </c:pt>
                <c:pt idx="132">
                  <c:v>2.2022348048303853</c:v>
                </c:pt>
                <c:pt idx="133">
                  <c:v>2.1161358353104704</c:v>
                </c:pt>
                <c:pt idx="134">
                  <c:v>1.9453605490685444</c:v>
                </c:pt>
                <c:pt idx="135">
                  <c:v>1.7340807355728516</c:v>
                </c:pt>
                <c:pt idx="136">
                  <c:v>1.9786034740595884</c:v>
                </c:pt>
                <c:pt idx="137">
                  <c:v>1.895095307593649</c:v>
                </c:pt>
                <c:pt idx="138">
                  <c:v>1.8850808681992166</c:v>
                </c:pt>
                <c:pt idx="139">
                  <c:v>1.9441458338098399</c:v>
                </c:pt>
                <c:pt idx="140">
                  <c:v>1.8513620735255223</c:v>
                </c:pt>
                <c:pt idx="141">
                  <c:v>1.8766095621990817</c:v>
                </c:pt>
                <c:pt idx="142">
                  <c:v>1.8857734371483865</c:v>
                </c:pt>
                <c:pt idx="143">
                  <c:v>1.9284317109653664</c:v>
                </c:pt>
                <c:pt idx="144">
                  <c:v>1.8137137637822673</c:v>
                </c:pt>
                <c:pt idx="145">
                  <c:v>1.7433593669503575</c:v>
                </c:pt>
                <c:pt idx="146">
                  <c:v>1.6117662748385377</c:v>
                </c:pt>
                <c:pt idx="147">
                  <c:v>1.6514985093362624</c:v>
                </c:pt>
                <c:pt idx="148">
                  <c:v>1.5684224284407267</c:v>
                </c:pt>
                <c:pt idx="149">
                  <c:v>1.5060403166454253</c:v>
                </c:pt>
                <c:pt idx="150">
                  <c:v>1.5688401054619572</c:v>
                </c:pt>
                <c:pt idx="151">
                  <c:v>1.6134911651286379</c:v>
                </c:pt>
                <c:pt idx="152">
                  <c:v>1.6975558433149887</c:v>
                </c:pt>
                <c:pt idx="153">
                  <c:v>1.7012810361979007</c:v>
                </c:pt>
                <c:pt idx="154">
                  <c:v>1.5658149184236712</c:v>
                </c:pt>
                <c:pt idx="155">
                  <c:v>1.4658354378962613</c:v>
                </c:pt>
                <c:pt idx="156">
                  <c:v>1.3903617297042534</c:v>
                </c:pt>
                <c:pt idx="157">
                  <c:v>1.3242292571901511</c:v>
                </c:pt>
                <c:pt idx="158">
                  <c:v>1.4117287306333244</c:v>
                </c:pt>
                <c:pt idx="159">
                  <c:v>1.4060856881169645</c:v>
                </c:pt>
                <c:pt idx="160">
                  <c:v>1.5086049066276088</c:v>
                </c:pt>
                <c:pt idx="161">
                  <c:v>1.459749808162464</c:v>
                </c:pt>
                <c:pt idx="162">
                  <c:v>1.3996114100998984</c:v>
                </c:pt>
                <c:pt idx="163">
                  <c:v>1.2269376917090145</c:v>
                </c:pt>
                <c:pt idx="164">
                  <c:v>1.1233292915778177</c:v>
                </c:pt>
                <c:pt idx="165">
                  <c:v>1.1562552429953581</c:v>
                </c:pt>
                <c:pt idx="166">
                  <c:v>1.1176918860382101</c:v>
                </c:pt>
                <c:pt idx="167">
                  <c:v>1.1166519209630286</c:v>
                </c:pt>
                <c:pt idx="168">
                  <c:v>1.1644403241891761</c:v>
                </c:pt>
                <c:pt idx="169">
                  <c:v>1.0856103923480278</c:v>
                </c:pt>
                <c:pt idx="170">
                  <c:v>1.0510433715220948</c:v>
                </c:pt>
                <c:pt idx="171">
                  <c:v>1.0125801677355699</c:v>
                </c:pt>
                <c:pt idx="172">
                  <c:v>1.0054251319543945</c:v>
                </c:pt>
                <c:pt idx="173">
                  <c:v>0.91764732278076311</c:v>
                </c:pt>
                <c:pt idx="174">
                  <c:v>0.86675966053687992</c:v>
                </c:pt>
                <c:pt idx="175">
                  <c:v>0.84773394196283014</c:v>
                </c:pt>
                <c:pt idx="176">
                  <c:v>0.81678378653630723</c:v>
                </c:pt>
                <c:pt idx="177">
                  <c:v>0.82425517867458942</c:v>
                </c:pt>
                <c:pt idx="178">
                  <c:v>0.81412787316744706</c:v>
                </c:pt>
                <c:pt idx="179">
                  <c:v>0.78727665734626295</c:v>
                </c:pt>
                <c:pt idx="180">
                  <c:v>0.73204676192243467</c:v>
                </c:pt>
                <c:pt idx="181">
                  <c:v>0.67908924184227826</c:v>
                </c:pt>
                <c:pt idx="182">
                  <c:v>0.63852459016393448</c:v>
                </c:pt>
                <c:pt idx="183">
                  <c:v>0.60532498042286609</c:v>
                </c:pt>
                <c:pt idx="184">
                  <c:v>0.60188087774294674</c:v>
                </c:pt>
                <c:pt idx="185">
                  <c:v>0.6171749598715891</c:v>
                </c:pt>
                <c:pt idx="186">
                  <c:v>0.62571196094385684</c:v>
                </c:pt>
                <c:pt idx="187">
                  <c:v>0.63531353135313529</c:v>
                </c:pt>
                <c:pt idx="188">
                  <c:v>0.64819479429051219</c:v>
                </c:pt>
                <c:pt idx="189">
                  <c:v>0.67395104895104896</c:v>
                </c:pt>
                <c:pt idx="190">
                  <c:v>0.62408462164361267</c:v>
                </c:pt>
                <c:pt idx="191">
                  <c:v>0.61026463512429829</c:v>
                </c:pt>
                <c:pt idx="192">
                  <c:v>0.588006230529595</c:v>
                </c:pt>
                <c:pt idx="193">
                  <c:v>0.57984496124031004</c:v>
                </c:pt>
                <c:pt idx="194">
                  <c:v>0.58996815286624205</c:v>
                </c:pt>
                <c:pt idx="195">
                  <c:v>0.60194963444354188</c:v>
                </c:pt>
                <c:pt idx="196">
                  <c:v>0.5946817082997583</c:v>
                </c:pt>
                <c:pt idx="197">
                  <c:v>0.55185758513931893</c:v>
                </c:pt>
                <c:pt idx="198">
                  <c:v>0.52281226626776367</c:v>
                </c:pt>
                <c:pt idx="199">
                  <c:v>0.49041873669268987</c:v>
                </c:pt>
                <c:pt idx="200">
                  <c:v>0.47470547470547469</c:v>
                </c:pt>
                <c:pt idx="201">
                  <c:v>0.4712005551700208</c:v>
                </c:pt>
                <c:pt idx="202">
                  <c:v>0.47730496453900711</c:v>
                </c:pt>
                <c:pt idx="203">
                  <c:v>0.47375886524822697</c:v>
                </c:pt>
                <c:pt idx="204">
                  <c:v>0.44422043010752688</c:v>
                </c:pt>
                <c:pt idx="205">
                  <c:v>0.43054641211323241</c:v>
                </c:pt>
                <c:pt idx="206">
                  <c:v>0.41183959261616804</c:v>
                </c:pt>
                <c:pt idx="207">
                  <c:v>0.39726877715704534</c:v>
                </c:pt>
                <c:pt idx="208">
                  <c:v>0.37411764705882355</c:v>
                </c:pt>
                <c:pt idx="209">
                  <c:v>0.35346260387811634</c:v>
                </c:pt>
                <c:pt idx="210">
                  <c:v>0.36746666666666666</c:v>
                </c:pt>
                <c:pt idx="211">
                  <c:v>0.39841269841269839</c:v>
                </c:pt>
                <c:pt idx="212">
                  <c:v>0.41675447839831403</c:v>
                </c:pt>
                <c:pt idx="213">
                  <c:v>0.42513368983957217</c:v>
                </c:pt>
                <c:pt idx="214">
                  <c:v>0.4247598719316969</c:v>
                </c:pt>
                <c:pt idx="215">
                  <c:v>0.40689300411522633</c:v>
                </c:pt>
                <c:pt idx="216">
                  <c:v>0.3867457962413452</c:v>
                </c:pt>
                <c:pt idx="217">
                  <c:v>0.36628462273161416</c:v>
                </c:pt>
                <c:pt idx="218">
                  <c:v>0.37932764676367287</c:v>
                </c:pt>
                <c:pt idx="219">
                  <c:v>0.37346437346437344</c:v>
                </c:pt>
                <c:pt idx="220">
                  <c:v>0.34872761545711595</c:v>
                </c:pt>
                <c:pt idx="221">
                  <c:v>0.32699275362318841</c:v>
                </c:pt>
                <c:pt idx="222">
                  <c:v>0.30946180555555558</c:v>
                </c:pt>
                <c:pt idx="223">
                  <c:v>0.29397089397089399</c:v>
                </c:pt>
                <c:pt idx="224">
                  <c:v>0.43056696795398519</c:v>
                </c:pt>
                <c:pt idx="225">
                  <c:v>0.66289437585733879</c:v>
                </c:pt>
                <c:pt idx="226">
                  <c:v>1.0632948831706597</c:v>
                </c:pt>
                <c:pt idx="227">
                  <c:v>1.3042543021032504</c:v>
                </c:pt>
                <c:pt idx="228">
                  <c:v>1.4273349436392915</c:v>
                </c:pt>
                <c:pt idx="229">
                  <c:v>1.4571856848416713</c:v>
                </c:pt>
                <c:pt idx="230">
                  <c:v>1.3154201608762621</c:v>
                </c:pt>
                <c:pt idx="231">
                  <c:v>1.6033333333333333</c:v>
                </c:pt>
                <c:pt idx="232">
                  <c:v>1.7862875487273562</c:v>
                </c:pt>
                <c:pt idx="233">
                  <c:v>1.8577948594763392</c:v>
                </c:pt>
                <c:pt idx="234">
                  <c:v>1.7968164794007491</c:v>
                </c:pt>
                <c:pt idx="235">
                  <c:v>1.7324869644071639</c:v>
                </c:pt>
                <c:pt idx="236">
                  <c:v>1.7974148061104582</c:v>
                </c:pt>
                <c:pt idx="237">
                  <c:v>1.6968888888888889</c:v>
                </c:pt>
                <c:pt idx="238">
                  <c:v>1.694</c:v>
                </c:pt>
                <c:pt idx="239">
                  <c:v>1.6558483990416031</c:v>
                </c:pt>
                <c:pt idx="240">
                  <c:v>1.6801771871539313</c:v>
                </c:pt>
                <c:pt idx="241">
                  <c:v>1.8068181818181819</c:v>
                </c:pt>
                <c:pt idx="242">
                  <c:v>1.8889426566658603</c:v>
                </c:pt>
                <c:pt idx="243">
                  <c:v>1.8991916310033286</c:v>
                </c:pt>
                <c:pt idx="244">
                  <c:v>1.7946166025786021</c:v>
                </c:pt>
                <c:pt idx="245">
                  <c:v>1.710759904741286</c:v>
                </c:pt>
                <c:pt idx="246">
                  <c:v>1.6201598033189921</c:v>
                </c:pt>
                <c:pt idx="247">
                  <c:v>1.5496168582375478</c:v>
                </c:pt>
                <c:pt idx="248">
                  <c:v>1.5347325408618129</c:v>
                </c:pt>
                <c:pt idx="249">
                  <c:v>1.5347953721291661</c:v>
                </c:pt>
                <c:pt idx="250">
                  <c:v>1.5554765291607398</c:v>
                </c:pt>
                <c:pt idx="251">
                  <c:v>1.6007083825265644</c:v>
                </c:pt>
                <c:pt idx="252">
                  <c:v>1.7574614804439177</c:v>
                </c:pt>
                <c:pt idx="253">
                  <c:v>1.9294391577242356</c:v>
                </c:pt>
                <c:pt idx="254">
                  <c:v>2.1920915295062224</c:v>
                </c:pt>
                <c:pt idx="255">
                  <c:v>2.4199236877384758</c:v>
                </c:pt>
                <c:pt idx="256">
                  <c:v>2.5903034030340302</c:v>
                </c:pt>
                <c:pt idx="257">
                  <c:v>2.4442336874051591</c:v>
                </c:pt>
                <c:pt idx="258">
                  <c:v>2.1968741904844142</c:v>
                </c:pt>
                <c:pt idx="259">
                  <c:v>2.0868508466337197</c:v>
                </c:pt>
                <c:pt idx="260">
                  <c:v>2.0058823529411764</c:v>
                </c:pt>
                <c:pt idx="261">
                  <c:v>1.7851530190239868</c:v>
                </c:pt>
                <c:pt idx="262">
                  <c:v>1.6505488926962371</c:v>
                </c:pt>
                <c:pt idx="263">
                  <c:v>1.5648109802993551</c:v>
                </c:pt>
                <c:pt idx="264">
                  <c:v>1.5054113160993663</c:v>
                </c:pt>
                <c:pt idx="265">
                  <c:v>1.3932845058799257</c:v>
                </c:pt>
                <c:pt idx="266">
                  <c:v>1.2832984989549687</c:v>
                </c:pt>
                <c:pt idx="267">
                  <c:v>1.2173990951037048</c:v>
                </c:pt>
                <c:pt idx="268">
                  <c:v>1.1657854340781171</c:v>
                </c:pt>
                <c:pt idx="269">
                  <c:v>1.1238768955563687</c:v>
                </c:pt>
                <c:pt idx="270">
                  <c:v>1.0647432985006815</c:v>
                </c:pt>
                <c:pt idx="271">
                  <c:v>1.0178132459296734</c:v>
                </c:pt>
                <c:pt idx="272">
                  <c:v>1.006161911894873</c:v>
                </c:pt>
                <c:pt idx="273">
                  <c:v>0.96487239424893534</c:v>
                </c:pt>
                <c:pt idx="274">
                  <c:v>0.89040935329797521</c:v>
                </c:pt>
                <c:pt idx="275">
                  <c:v>0.84311494066005532</c:v>
                </c:pt>
                <c:pt idx="276">
                  <c:v>0.80726986784364452</c:v>
                </c:pt>
                <c:pt idx="277">
                  <c:v>0.80622124233128833</c:v>
                </c:pt>
                <c:pt idx="278">
                  <c:v>0.74301993058132676</c:v>
                </c:pt>
                <c:pt idx="279">
                  <c:v>0.67036351193591237</c:v>
                </c:pt>
                <c:pt idx="280">
                  <c:v>0.59644824379426287</c:v>
                </c:pt>
                <c:pt idx="281">
                  <c:v>0.56259578544061306</c:v>
                </c:pt>
                <c:pt idx="282">
                  <c:v>0.52093023255813953</c:v>
                </c:pt>
                <c:pt idx="283">
                  <c:v>0.48258804178378978</c:v>
                </c:pt>
                <c:pt idx="284">
                  <c:v>0.53243627137389271</c:v>
                </c:pt>
                <c:pt idx="285">
                  <c:v>0.53761535170812202</c:v>
                </c:pt>
                <c:pt idx="286">
                  <c:v>0.52408718385571185</c:v>
                </c:pt>
                <c:pt idx="287">
                  <c:v>0.49154207549783985</c:v>
                </c:pt>
                <c:pt idx="288">
                  <c:v>0.46697243240612035</c:v>
                </c:pt>
                <c:pt idx="289">
                  <c:v>0.4363064142212344</c:v>
                </c:pt>
                <c:pt idx="290">
                  <c:v>0.42538436831249443</c:v>
                </c:pt>
                <c:pt idx="291">
                  <c:v>0.42507556018759773</c:v>
                </c:pt>
                <c:pt idx="292">
                  <c:v>0.41272442516214186</c:v>
                </c:pt>
                <c:pt idx="293">
                  <c:v>0.40438379134209823</c:v>
                </c:pt>
                <c:pt idx="294">
                  <c:v>0.41028050857866044</c:v>
                </c:pt>
                <c:pt idx="295">
                  <c:v>0.39091041444239544</c:v>
                </c:pt>
                <c:pt idx="296">
                  <c:v>0.3748167365939018</c:v>
                </c:pt>
                <c:pt idx="297">
                  <c:v>0.33995554518050891</c:v>
                </c:pt>
                <c:pt idx="298">
                  <c:v>0.28481500211162042</c:v>
                </c:pt>
                <c:pt idx="299">
                  <c:v>0.25000902417494431</c:v>
                </c:pt>
                <c:pt idx="300">
                  <c:v>0.22820698498906239</c:v>
                </c:pt>
                <c:pt idx="301">
                  <c:v>0.23218506728860033</c:v>
                </c:pt>
                <c:pt idx="302">
                  <c:v>0.26731213051583974</c:v>
                </c:pt>
                <c:pt idx="303">
                  <c:v>0.30971263572177282</c:v>
                </c:pt>
                <c:pt idx="304">
                  <c:v>0.34927134770564855</c:v>
                </c:pt>
                <c:pt idx="305">
                  <c:v>0.37482997587988232</c:v>
                </c:pt>
                <c:pt idx="306">
                  <c:v>0.38290962033822379</c:v>
                </c:pt>
                <c:pt idx="307">
                  <c:v>0.38770630182509547</c:v>
                </c:pt>
                <c:pt idx="308">
                  <c:v>0.36845562823112737</c:v>
                </c:pt>
                <c:pt idx="309">
                  <c:v>0.35683334883789247</c:v>
                </c:pt>
                <c:pt idx="310">
                  <c:v>0.30364625304039455</c:v>
                </c:pt>
                <c:pt idx="311">
                  <c:v>0.29342078843450908</c:v>
                </c:pt>
                <c:pt idx="312">
                  <c:v>0.30597312757749101</c:v>
                </c:pt>
                <c:pt idx="313">
                  <c:v>0.31405715647080884</c:v>
                </c:pt>
                <c:pt idx="314">
                  <c:v>0.34386461834629245</c:v>
                </c:pt>
                <c:pt idx="315">
                  <c:v>0.35680706248908084</c:v>
                </c:pt>
                <c:pt idx="316">
                  <c:v>0.3622451643396325</c:v>
                </c:pt>
                <c:pt idx="317">
                  <c:v>0.36743332309963483</c:v>
                </c:pt>
                <c:pt idx="318">
                  <c:v>0.46878635923112133</c:v>
                </c:pt>
                <c:pt idx="319">
                  <c:v>0.61791729819626595</c:v>
                </c:pt>
                <c:pt idx="320">
                  <c:v>0.72301691830334913</c:v>
                </c:pt>
                <c:pt idx="321">
                  <c:v>0.76197249357294905</c:v>
                </c:pt>
                <c:pt idx="322">
                  <c:v>0.80576987828379432</c:v>
                </c:pt>
                <c:pt idx="323">
                  <c:v>0.83584210517239099</c:v>
                </c:pt>
                <c:pt idx="324">
                  <c:v>0.8537816601553927</c:v>
                </c:pt>
                <c:pt idx="325">
                  <c:v>0.85998182317214478</c:v>
                </c:pt>
                <c:pt idx="326">
                  <c:v>0.87738066452640362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1-457E-BB48-58716BBD7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35216"/>
        <c:axId val="204939920"/>
      </c:lineChart>
      <c:catAx>
        <c:axId val="204935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92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0493992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Debt/GDP</a:t>
                </a:r>
              </a:p>
            </c:rich>
          </c:tx>
          <c:layout>
            <c:manualLayout>
              <c:xMode val="edge"/>
              <c:yMode val="edge"/>
              <c:x val="0"/>
              <c:y val="2.0099518810148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Figure3!$F$2:$F$33</c:f>
              <c:numCache>
                <c:formatCode>General</c:formatCode>
                <c:ptCount val="32"/>
                <c:pt idx="0">
                  <c:v>1530</c:v>
                </c:pt>
                <c:pt idx="1">
                  <c:v>1540</c:v>
                </c:pt>
                <c:pt idx="2">
                  <c:v>1550</c:v>
                </c:pt>
                <c:pt idx="3">
                  <c:v>1560</c:v>
                </c:pt>
                <c:pt idx="4">
                  <c:v>1570</c:v>
                </c:pt>
                <c:pt idx="5">
                  <c:v>1580</c:v>
                </c:pt>
                <c:pt idx="6">
                  <c:v>1590</c:v>
                </c:pt>
                <c:pt idx="7">
                  <c:v>1600</c:v>
                </c:pt>
                <c:pt idx="8">
                  <c:v>1610</c:v>
                </c:pt>
                <c:pt idx="9">
                  <c:v>1620</c:v>
                </c:pt>
                <c:pt idx="10">
                  <c:v>1630</c:v>
                </c:pt>
                <c:pt idx="11">
                  <c:v>1640</c:v>
                </c:pt>
                <c:pt idx="12">
                  <c:v>1650</c:v>
                </c:pt>
                <c:pt idx="13">
                  <c:v>1660</c:v>
                </c:pt>
                <c:pt idx="14">
                  <c:v>1670</c:v>
                </c:pt>
                <c:pt idx="15">
                  <c:v>1680</c:v>
                </c:pt>
                <c:pt idx="16">
                  <c:v>1690</c:v>
                </c:pt>
                <c:pt idx="17">
                  <c:v>1700</c:v>
                </c:pt>
                <c:pt idx="18">
                  <c:v>1710</c:v>
                </c:pt>
                <c:pt idx="19">
                  <c:v>1720</c:v>
                </c:pt>
                <c:pt idx="20">
                  <c:v>1730</c:v>
                </c:pt>
                <c:pt idx="21">
                  <c:v>1740</c:v>
                </c:pt>
                <c:pt idx="22">
                  <c:v>1750</c:v>
                </c:pt>
                <c:pt idx="23">
                  <c:v>1760</c:v>
                </c:pt>
                <c:pt idx="24">
                  <c:v>1770</c:v>
                </c:pt>
                <c:pt idx="25">
                  <c:v>1780</c:v>
                </c:pt>
                <c:pt idx="26">
                  <c:v>1790</c:v>
                </c:pt>
                <c:pt idx="27">
                  <c:v>1800</c:v>
                </c:pt>
                <c:pt idx="28">
                  <c:v>1810</c:v>
                </c:pt>
                <c:pt idx="29">
                  <c:v>1820</c:v>
                </c:pt>
                <c:pt idx="30">
                  <c:v>1830</c:v>
                </c:pt>
                <c:pt idx="31">
                  <c:v>1840</c:v>
                </c:pt>
              </c:numCache>
            </c:numRef>
          </c:cat>
          <c:val>
            <c:numRef>
              <c:f>Figure3!$G$2:$G$33</c:f>
              <c:numCache>
                <c:formatCode>General</c:formatCode>
                <c:ptCount val="32"/>
                <c:pt idx="0">
                  <c:v>0.14849587366276121</c:v>
                </c:pt>
                <c:pt idx="1">
                  <c:v>0.12086538461538465</c:v>
                </c:pt>
                <c:pt idx="2">
                  <c:v>0.14600000000000005</c:v>
                </c:pt>
                <c:pt idx="3">
                  <c:v>0.11804454545454546</c:v>
                </c:pt>
                <c:pt idx="4">
                  <c:v>0.10171363636363637</c:v>
                </c:pt>
                <c:pt idx="5">
                  <c:v>0.10053181818181819</c:v>
                </c:pt>
                <c:pt idx="6">
                  <c:v>9.9999999999999992E-2</c:v>
                </c:pt>
                <c:pt idx="7">
                  <c:v>9.9999999999999992E-2</c:v>
                </c:pt>
                <c:pt idx="8">
                  <c:v>9.4750000000000001E-2</c:v>
                </c:pt>
                <c:pt idx="9">
                  <c:v>9.2000000000000012E-2</c:v>
                </c:pt>
                <c:pt idx="10">
                  <c:v>8.1090660000000009E-2</c:v>
                </c:pt>
                <c:pt idx="11">
                  <c:v>7.4190919999999994E-2</c:v>
                </c:pt>
                <c:pt idx="12">
                  <c:v>8.5686429999999994E-2</c:v>
                </c:pt>
                <c:pt idx="13">
                  <c:v>9.1553739999999995E-2</c:v>
                </c:pt>
                <c:pt idx="14">
                  <c:v>6.4509896666666663E-2</c:v>
                </c:pt>
                <c:pt idx="15">
                  <c:v>5.674426166666667E-2</c:v>
                </c:pt>
                <c:pt idx="16">
                  <c:v>7.5921091269841284E-2</c:v>
                </c:pt>
                <c:pt idx="17">
                  <c:v>6.2862703703703698E-2</c:v>
                </c:pt>
                <c:pt idx="18">
                  <c:v>5.8411000000000012E-2</c:v>
                </c:pt>
                <c:pt idx="19">
                  <c:v>4.4743999999999999E-2</c:v>
                </c:pt>
                <c:pt idx="20">
                  <c:v>3.0114037453300158E-2</c:v>
                </c:pt>
                <c:pt idx="21">
                  <c:v>3.242967572192372E-2</c:v>
                </c:pt>
                <c:pt idx="22">
                  <c:v>3.1377649687592012E-2</c:v>
                </c:pt>
                <c:pt idx="23">
                  <c:v>3.534933908833586E-2</c:v>
                </c:pt>
                <c:pt idx="24">
                  <c:v>3.7909594662960469E-2</c:v>
                </c:pt>
                <c:pt idx="25">
                  <c:v>4.5236680186546072E-2</c:v>
                </c:pt>
                <c:pt idx="26">
                  <c:v>4.5540999999999998E-2</c:v>
                </c:pt>
                <c:pt idx="27">
                  <c:v>4.6946000000000002E-2</c:v>
                </c:pt>
                <c:pt idx="28">
                  <c:v>4.5330999999999996E-2</c:v>
                </c:pt>
                <c:pt idx="29">
                  <c:v>3.6228000000000003E-2</c:v>
                </c:pt>
                <c:pt idx="30">
                  <c:v>3.3671999999999994E-2</c:v>
                </c:pt>
                <c:pt idx="31">
                  <c:v>3.2321999999999997E-2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3F8-BA54-EBBEC560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18271"/>
        <c:axId val="736735951"/>
      </c:lineChart>
      <c:catAx>
        <c:axId val="99731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35951"/>
        <c:crosses val="autoZero"/>
        <c:auto val="1"/>
        <c:lblAlgn val="ctr"/>
        <c:lblOffset val="100"/>
        <c:tickLblSkip val="4"/>
        <c:noMultiLvlLbl val="0"/>
      </c:catAx>
      <c:valAx>
        <c:axId val="73673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8437664041994746"/>
          <c:h val="0.842252843394575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Figure4!$A$2:$A$72</c:f>
              <c:numCache>
                <c:formatCode>General</c:formatCode>
                <c:ptCount val="7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  <c:pt idx="67">
                  <c:v>1870</c:v>
                </c:pt>
                <c:pt idx="68">
                  <c:v>1880</c:v>
                </c:pt>
                <c:pt idx="69">
                  <c:v>1890</c:v>
                </c:pt>
                <c:pt idx="70">
                  <c:v>1900</c:v>
                </c:pt>
              </c:numCache>
            </c:numRef>
          </c:cat>
          <c:val>
            <c:numRef>
              <c:f>Figure4!$B$2:$B$72</c:f>
              <c:numCache>
                <c:formatCode>General</c:formatCode>
                <c:ptCount val="71"/>
                <c:pt idx="0">
                  <c:v>9.6300000000000008</c:v>
                </c:pt>
                <c:pt idx="1">
                  <c:v>12.42</c:v>
                </c:pt>
                <c:pt idx="2">
                  <c:v>10.62</c:v>
                </c:pt>
                <c:pt idx="3">
                  <c:v>10.66</c:v>
                </c:pt>
                <c:pt idx="4">
                  <c:v>9.8699999999999992</c:v>
                </c:pt>
                <c:pt idx="5">
                  <c:v>12.89</c:v>
                </c:pt>
                <c:pt idx="6">
                  <c:v>12.47</c:v>
                </c:pt>
                <c:pt idx="7">
                  <c:v>10.220000000000001</c:v>
                </c:pt>
                <c:pt idx="8">
                  <c:v>9.16</c:v>
                </c:pt>
                <c:pt idx="9">
                  <c:v>8.4700000000000006</c:v>
                </c:pt>
                <c:pt idx="10">
                  <c:v>8.6</c:v>
                </c:pt>
                <c:pt idx="11">
                  <c:v>6.92</c:v>
                </c:pt>
                <c:pt idx="12">
                  <c:v>6.97</c:v>
                </c:pt>
                <c:pt idx="13">
                  <c:v>6.66</c:v>
                </c:pt>
                <c:pt idx="14">
                  <c:v>7.44</c:v>
                </c:pt>
                <c:pt idx="17">
                  <c:v>7.5</c:v>
                </c:pt>
                <c:pt idx="21">
                  <c:v>16.670000000000002</c:v>
                </c:pt>
                <c:pt idx="25">
                  <c:v>6.26</c:v>
                </c:pt>
                <c:pt idx="26">
                  <c:v>5</c:v>
                </c:pt>
                <c:pt idx="27">
                  <c:v>4.99</c:v>
                </c:pt>
                <c:pt idx="31">
                  <c:v>4.9400000000000004</c:v>
                </c:pt>
                <c:pt idx="33">
                  <c:v>5.6</c:v>
                </c:pt>
                <c:pt idx="34">
                  <c:v>5.26</c:v>
                </c:pt>
                <c:pt idx="35">
                  <c:v>5.07</c:v>
                </c:pt>
                <c:pt idx="36">
                  <c:v>5.57</c:v>
                </c:pt>
                <c:pt idx="37">
                  <c:v>4.4400000000000004</c:v>
                </c:pt>
                <c:pt idx="38">
                  <c:v>4.8499999999999996</c:v>
                </c:pt>
                <c:pt idx="39">
                  <c:v>5.52</c:v>
                </c:pt>
                <c:pt idx="40">
                  <c:v>5.33</c:v>
                </c:pt>
                <c:pt idx="41">
                  <c:v>5.5</c:v>
                </c:pt>
                <c:pt idx="42">
                  <c:v>5.44</c:v>
                </c:pt>
                <c:pt idx="43">
                  <c:v>5.26</c:v>
                </c:pt>
                <c:pt idx="44">
                  <c:v>5.28</c:v>
                </c:pt>
                <c:pt idx="45">
                  <c:v>5.31</c:v>
                </c:pt>
                <c:pt idx="46">
                  <c:v>5.55</c:v>
                </c:pt>
                <c:pt idx="47">
                  <c:v>5.39</c:v>
                </c:pt>
                <c:pt idx="48">
                  <c:v>4.92</c:v>
                </c:pt>
                <c:pt idx="49">
                  <c:v>5</c:v>
                </c:pt>
                <c:pt idx="50">
                  <c:v>4.8</c:v>
                </c:pt>
                <c:pt idx="51">
                  <c:v>4.93</c:v>
                </c:pt>
                <c:pt idx="52">
                  <c:v>4.1500000000000004</c:v>
                </c:pt>
                <c:pt idx="53">
                  <c:v>4.2300000000000004</c:v>
                </c:pt>
                <c:pt idx="54">
                  <c:v>3.85</c:v>
                </c:pt>
                <c:pt idx="55">
                  <c:v>4.42</c:v>
                </c:pt>
                <c:pt idx="56">
                  <c:v>3.99</c:v>
                </c:pt>
                <c:pt idx="57">
                  <c:v>3.61</c:v>
                </c:pt>
                <c:pt idx="58">
                  <c:v>3.76</c:v>
                </c:pt>
                <c:pt idx="59">
                  <c:v>3.57</c:v>
                </c:pt>
                <c:pt idx="60">
                  <c:v>3.66</c:v>
                </c:pt>
                <c:pt idx="61">
                  <c:v>3.48</c:v>
                </c:pt>
                <c:pt idx="62">
                  <c:v>3.56</c:v>
                </c:pt>
                <c:pt idx="63">
                  <c:v>3.54</c:v>
                </c:pt>
                <c:pt idx="64">
                  <c:v>3.65</c:v>
                </c:pt>
                <c:pt idx="65">
                  <c:v>3.03</c:v>
                </c:pt>
                <c:pt idx="66">
                  <c:v>2.7</c:v>
                </c:pt>
                <c:pt idx="67">
                  <c:v>2.58</c:v>
                </c:pt>
                <c:pt idx="68">
                  <c:v>2.5099999999999998</c:v>
                </c:pt>
                <c:pt idx="69">
                  <c:v>3.05</c:v>
                </c:pt>
                <c:pt idx="70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5-4DFC-979F-9B12C608FA21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Figure4!$A$2:$A$72</c:f>
              <c:numCache>
                <c:formatCode>General</c:formatCode>
                <c:ptCount val="71"/>
                <c:pt idx="0">
                  <c:v>1200</c:v>
                </c:pt>
                <c:pt idx="1">
                  <c:v>1210</c:v>
                </c:pt>
                <c:pt idx="2">
                  <c:v>1220</c:v>
                </c:pt>
                <c:pt idx="3">
                  <c:v>1230</c:v>
                </c:pt>
                <c:pt idx="4">
                  <c:v>1240</c:v>
                </c:pt>
                <c:pt idx="5">
                  <c:v>1250</c:v>
                </c:pt>
                <c:pt idx="6">
                  <c:v>1260</c:v>
                </c:pt>
                <c:pt idx="7">
                  <c:v>1270</c:v>
                </c:pt>
                <c:pt idx="8">
                  <c:v>1280</c:v>
                </c:pt>
                <c:pt idx="9">
                  <c:v>1290</c:v>
                </c:pt>
                <c:pt idx="10">
                  <c:v>1300</c:v>
                </c:pt>
                <c:pt idx="11">
                  <c:v>1310</c:v>
                </c:pt>
                <c:pt idx="12">
                  <c:v>1320</c:v>
                </c:pt>
                <c:pt idx="13">
                  <c:v>1330</c:v>
                </c:pt>
                <c:pt idx="14">
                  <c:v>1340</c:v>
                </c:pt>
                <c:pt idx="15">
                  <c:v>1350</c:v>
                </c:pt>
                <c:pt idx="16">
                  <c:v>1360</c:v>
                </c:pt>
                <c:pt idx="17">
                  <c:v>1370</c:v>
                </c:pt>
                <c:pt idx="18">
                  <c:v>1380</c:v>
                </c:pt>
                <c:pt idx="19">
                  <c:v>1390</c:v>
                </c:pt>
                <c:pt idx="20">
                  <c:v>1400</c:v>
                </c:pt>
                <c:pt idx="21">
                  <c:v>1410</c:v>
                </c:pt>
                <c:pt idx="22">
                  <c:v>1420</c:v>
                </c:pt>
                <c:pt idx="23">
                  <c:v>1430</c:v>
                </c:pt>
                <c:pt idx="24">
                  <c:v>1440</c:v>
                </c:pt>
                <c:pt idx="25">
                  <c:v>1450</c:v>
                </c:pt>
                <c:pt idx="26">
                  <c:v>1460</c:v>
                </c:pt>
                <c:pt idx="27">
                  <c:v>1470</c:v>
                </c:pt>
                <c:pt idx="28">
                  <c:v>1480</c:v>
                </c:pt>
                <c:pt idx="29">
                  <c:v>1490</c:v>
                </c:pt>
                <c:pt idx="30">
                  <c:v>1500</c:v>
                </c:pt>
                <c:pt idx="31">
                  <c:v>1510</c:v>
                </c:pt>
                <c:pt idx="32">
                  <c:v>1520</c:v>
                </c:pt>
                <c:pt idx="33">
                  <c:v>1530</c:v>
                </c:pt>
                <c:pt idx="34">
                  <c:v>1540</c:v>
                </c:pt>
                <c:pt idx="35">
                  <c:v>1550</c:v>
                </c:pt>
                <c:pt idx="36">
                  <c:v>1560</c:v>
                </c:pt>
                <c:pt idx="37">
                  <c:v>1570</c:v>
                </c:pt>
                <c:pt idx="38">
                  <c:v>1580</c:v>
                </c:pt>
                <c:pt idx="39">
                  <c:v>1590</c:v>
                </c:pt>
                <c:pt idx="40">
                  <c:v>1600</c:v>
                </c:pt>
                <c:pt idx="41">
                  <c:v>1610</c:v>
                </c:pt>
                <c:pt idx="42">
                  <c:v>1620</c:v>
                </c:pt>
                <c:pt idx="43">
                  <c:v>1630</c:v>
                </c:pt>
                <c:pt idx="44">
                  <c:v>1640</c:v>
                </c:pt>
                <c:pt idx="45">
                  <c:v>1650</c:v>
                </c:pt>
                <c:pt idx="46">
                  <c:v>1660</c:v>
                </c:pt>
                <c:pt idx="47">
                  <c:v>1670</c:v>
                </c:pt>
                <c:pt idx="48">
                  <c:v>1680</c:v>
                </c:pt>
                <c:pt idx="49">
                  <c:v>1690</c:v>
                </c:pt>
                <c:pt idx="50">
                  <c:v>1700</c:v>
                </c:pt>
                <c:pt idx="51">
                  <c:v>1710</c:v>
                </c:pt>
                <c:pt idx="52">
                  <c:v>1720</c:v>
                </c:pt>
                <c:pt idx="53">
                  <c:v>1730</c:v>
                </c:pt>
                <c:pt idx="54">
                  <c:v>1740</c:v>
                </c:pt>
                <c:pt idx="55">
                  <c:v>1750</c:v>
                </c:pt>
                <c:pt idx="56">
                  <c:v>1760</c:v>
                </c:pt>
                <c:pt idx="57">
                  <c:v>1770</c:v>
                </c:pt>
                <c:pt idx="58">
                  <c:v>1780</c:v>
                </c:pt>
                <c:pt idx="59">
                  <c:v>1790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  <c:pt idx="67">
                  <c:v>1870</c:v>
                </c:pt>
                <c:pt idx="68">
                  <c:v>1880</c:v>
                </c:pt>
                <c:pt idx="69">
                  <c:v>1890</c:v>
                </c:pt>
                <c:pt idx="70">
                  <c:v>1900</c:v>
                </c:pt>
              </c:numCache>
            </c:numRef>
          </c:cat>
          <c:val>
            <c:numRef>
              <c:f>Figure4!$C$2:$C$72</c:f>
              <c:numCache>
                <c:formatCode>General</c:formatCode>
                <c:ptCount val="71"/>
                <c:pt idx="0">
                  <c:v>9.3800000000000008</c:v>
                </c:pt>
                <c:pt idx="1">
                  <c:v>10.34</c:v>
                </c:pt>
                <c:pt idx="2">
                  <c:v>10</c:v>
                </c:pt>
                <c:pt idx="3">
                  <c:v>11.11</c:v>
                </c:pt>
                <c:pt idx="4">
                  <c:v>10</c:v>
                </c:pt>
                <c:pt idx="5">
                  <c:v>11.15</c:v>
                </c:pt>
                <c:pt idx="6">
                  <c:v>11.11</c:v>
                </c:pt>
                <c:pt idx="7">
                  <c:v>11.11</c:v>
                </c:pt>
                <c:pt idx="8">
                  <c:v>11.11</c:v>
                </c:pt>
                <c:pt idx="9">
                  <c:v>10</c:v>
                </c:pt>
                <c:pt idx="10">
                  <c:v>8.23</c:v>
                </c:pt>
                <c:pt idx="11">
                  <c:v>8.0399999999999991</c:v>
                </c:pt>
                <c:pt idx="12">
                  <c:v>12.33</c:v>
                </c:pt>
                <c:pt idx="14">
                  <c:v>7.08</c:v>
                </c:pt>
                <c:pt idx="16">
                  <c:v>8.1300000000000008</c:v>
                </c:pt>
                <c:pt idx="17">
                  <c:v>5</c:v>
                </c:pt>
                <c:pt idx="22">
                  <c:v>5</c:v>
                </c:pt>
                <c:pt idx="24">
                  <c:v>5</c:v>
                </c:pt>
                <c:pt idx="27">
                  <c:v>4.17</c:v>
                </c:pt>
                <c:pt idx="30">
                  <c:v>5.13</c:v>
                </c:pt>
                <c:pt idx="33">
                  <c:v>5</c:v>
                </c:pt>
                <c:pt idx="34">
                  <c:v>5</c:v>
                </c:pt>
                <c:pt idx="36">
                  <c:v>5.13</c:v>
                </c:pt>
                <c:pt idx="37">
                  <c:v>4.9000000000000004</c:v>
                </c:pt>
                <c:pt idx="38">
                  <c:v>5.81</c:v>
                </c:pt>
                <c:pt idx="39">
                  <c:v>5.65</c:v>
                </c:pt>
                <c:pt idx="40">
                  <c:v>5.93</c:v>
                </c:pt>
                <c:pt idx="41">
                  <c:v>5.83</c:v>
                </c:pt>
                <c:pt idx="42">
                  <c:v>6.18</c:v>
                </c:pt>
                <c:pt idx="43">
                  <c:v>5.78</c:v>
                </c:pt>
                <c:pt idx="44">
                  <c:v>5.62</c:v>
                </c:pt>
                <c:pt idx="45">
                  <c:v>5.54</c:v>
                </c:pt>
                <c:pt idx="46">
                  <c:v>5.37</c:v>
                </c:pt>
                <c:pt idx="47">
                  <c:v>5.45</c:v>
                </c:pt>
                <c:pt idx="48">
                  <c:v>5.23</c:v>
                </c:pt>
                <c:pt idx="49">
                  <c:v>4.95</c:v>
                </c:pt>
                <c:pt idx="50">
                  <c:v>4.6399999999999997</c:v>
                </c:pt>
                <c:pt idx="51">
                  <c:v>4.9000000000000004</c:v>
                </c:pt>
                <c:pt idx="52">
                  <c:v>4.32</c:v>
                </c:pt>
                <c:pt idx="53">
                  <c:v>4.0599999999999996</c:v>
                </c:pt>
                <c:pt idx="54">
                  <c:v>4.33</c:v>
                </c:pt>
                <c:pt idx="55">
                  <c:v>4.1500000000000004</c:v>
                </c:pt>
                <c:pt idx="56">
                  <c:v>3.97</c:v>
                </c:pt>
                <c:pt idx="57">
                  <c:v>4.04</c:v>
                </c:pt>
                <c:pt idx="58">
                  <c:v>3.85</c:v>
                </c:pt>
                <c:pt idx="59">
                  <c:v>4.0599999999999996</c:v>
                </c:pt>
                <c:pt idx="60">
                  <c:v>4.4000000000000004</c:v>
                </c:pt>
                <c:pt idx="61">
                  <c:v>4.5999999999999996</c:v>
                </c:pt>
                <c:pt idx="62">
                  <c:v>4.3600000000000003</c:v>
                </c:pt>
                <c:pt idx="63">
                  <c:v>4.78</c:v>
                </c:pt>
                <c:pt idx="64">
                  <c:v>4.16</c:v>
                </c:pt>
                <c:pt idx="65">
                  <c:v>4.09</c:v>
                </c:pt>
                <c:pt idx="66">
                  <c:v>4.24</c:v>
                </c:pt>
                <c:pt idx="67">
                  <c:v>3.84</c:v>
                </c:pt>
                <c:pt idx="68">
                  <c:v>4.24</c:v>
                </c:pt>
                <c:pt idx="69">
                  <c:v>3.49</c:v>
                </c:pt>
                <c:pt idx="70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5-4DFC-979F-9B12C608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81983"/>
        <c:axId val="1817574351"/>
      </c:lineChart>
      <c:catAx>
        <c:axId val="950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74351"/>
        <c:crosses val="autoZero"/>
        <c:auto val="1"/>
        <c:lblAlgn val="ctr"/>
        <c:lblOffset val="100"/>
        <c:tickLblSkip val="10"/>
        <c:noMultiLvlLbl val="0"/>
      </c:catAx>
      <c:valAx>
        <c:axId val="181757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22244094488174"/>
          <c:y val="0.15335593467483227"/>
          <c:w val="0.2417773403324584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Figure4!$A$32:$A$57</c:f>
              <c:numCache>
                <c:formatCode>General</c:formatCode>
                <c:ptCount val="26"/>
                <c:pt idx="0">
                  <c:v>1500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1600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  <c:pt idx="20">
                  <c:v>1700</c:v>
                </c:pt>
                <c:pt idx="21">
                  <c:v>1710</c:v>
                </c:pt>
                <c:pt idx="22">
                  <c:v>1720</c:v>
                </c:pt>
                <c:pt idx="23">
                  <c:v>1730</c:v>
                </c:pt>
                <c:pt idx="24">
                  <c:v>1740</c:v>
                </c:pt>
                <c:pt idx="25">
                  <c:v>1750</c:v>
                </c:pt>
              </c:numCache>
            </c:numRef>
          </c:cat>
          <c:val>
            <c:numRef>
              <c:f>Figure4!$B$32:$B$57</c:f>
              <c:numCache>
                <c:formatCode>General</c:formatCode>
                <c:ptCount val="26"/>
                <c:pt idx="1">
                  <c:v>4.9400000000000004</c:v>
                </c:pt>
                <c:pt idx="3">
                  <c:v>5.6</c:v>
                </c:pt>
                <c:pt idx="4">
                  <c:v>5.26</c:v>
                </c:pt>
                <c:pt idx="5">
                  <c:v>5.07</c:v>
                </c:pt>
                <c:pt idx="6">
                  <c:v>5.57</c:v>
                </c:pt>
                <c:pt idx="7">
                  <c:v>4.4400000000000004</c:v>
                </c:pt>
                <c:pt idx="8">
                  <c:v>4.8499999999999996</c:v>
                </c:pt>
                <c:pt idx="9">
                  <c:v>5.52</c:v>
                </c:pt>
                <c:pt idx="10">
                  <c:v>5.33</c:v>
                </c:pt>
                <c:pt idx="11">
                  <c:v>5.5</c:v>
                </c:pt>
                <c:pt idx="12">
                  <c:v>5.44</c:v>
                </c:pt>
                <c:pt idx="13">
                  <c:v>5.26</c:v>
                </c:pt>
                <c:pt idx="14">
                  <c:v>5.28</c:v>
                </c:pt>
                <c:pt idx="15">
                  <c:v>5.31</c:v>
                </c:pt>
                <c:pt idx="16">
                  <c:v>5.55</c:v>
                </c:pt>
                <c:pt idx="17">
                  <c:v>5.39</c:v>
                </c:pt>
                <c:pt idx="18">
                  <c:v>4.92</c:v>
                </c:pt>
                <c:pt idx="19">
                  <c:v>5</c:v>
                </c:pt>
                <c:pt idx="20">
                  <c:v>4.8</c:v>
                </c:pt>
                <c:pt idx="21">
                  <c:v>4.93</c:v>
                </c:pt>
                <c:pt idx="22">
                  <c:v>4.1500000000000004</c:v>
                </c:pt>
                <c:pt idx="23">
                  <c:v>4.2300000000000004</c:v>
                </c:pt>
                <c:pt idx="24">
                  <c:v>3.85</c:v>
                </c:pt>
                <c:pt idx="25">
                  <c:v>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442-B122-7E839C19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977215"/>
        <c:axId val="587186351"/>
      </c:lineChart>
      <c:catAx>
        <c:axId val="19549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6351"/>
        <c:crosses val="autoZero"/>
        <c:auto val="1"/>
        <c:lblAlgn val="ctr"/>
        <c:lblOffset val="100"/>
        <c:tickLblSkip val="5"/>
        <c:noMultiLvlLbl val="0"/>
      </c:catAx>
      <c:valAx>
        <c:axId val="587186351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7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12733496032295E-2"/>
          <c:y val="4.5047658516369667E-2"/>
          <c:w val="0.89533775383340242"/>
          <c:h val="0.862577128516830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 and 6'!$B$2</c:f>
              <c:strCache>
                <c:ptCount val="1"/>
                <c:pt idx="0">
                  <c:v>Atlantic Traders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2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 and 6'!$A$3:$A$10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</c:numCache>
            </c:numRef>
          </c:xVal>
          <c:yVal>
            <c:numRef>
              <c:f>'Figure 5 and 6'!$B$3:$B$10</c:f>
              <c:numCache>
                <c:formatCode>0.0</c:formatCode>
                <c:ptCount val="8"/>
                <c:pt idx="0">
                  <c:v>8.0052194595336914</c:v>
                </c:pt>
                <c:pt idx="1">
                  <c:v>8.5185871124267578</c:v>
                </c:pt>
                <c:pt idx="2">
                  <c:v>10.105409622192383</c:v>
                </c:pt>
                <c:pt idx="3">
                  <c:v>13.590900421142578</c:v>
                </c:pt>
                <c:pt idx="4">
                  <c:v>14.479105949401855</c:v>
                </c:pt>
                <c:pt idx="5">
                  <c:v>15.364571571350098</c:v>
                </c:pt>
                <c:pt idx="6">
                  <c:v>19.788990020751953</c:v>
                </c:pt>
                <c:pt idx="7">
                  <c:v>24.483631134033203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C-4A76-9C2F-44C7EB52BBF4}"/>
            </c:ext>
          </c:extLst>
        </c:ser>
        <c:ser>
          <c:idx val="1"/>
          <c:order val="1"/>
          <c:tx>
            <c:strRef>
              <c:f>'Figure 5 and 6'!$C$2</c:f>
              <c:strCache>
                <c:ptCount val="1"/>
                <c:pt idx="0">
                  <c:v>Other Western Europe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'Figure 5 and 6'!$A$3:$A$10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</c:numCache>
            </c:numRef>
          </c:xVal>
          <c:yVal>
            <c:numRef>
              <c:f>'Figure 5 and 6'!$C$3:$C$10</c:f>
              <c:numCache>
                <c:formatCode>0.0</c:formatCode>
                <c:ptCount val="8"/>
                <c:pt idx="0">
                  <c:v>10.042718887329102</c:v>
                </c:pt>
                <c:pt idx="1">
                  <c:v>12.108022689819336</c:v>
                </c:pt>
                <c:pt idx="2">
                  <c:v>11.355340003967285</c:v>
                </c:pt>
                <c:pt idx="3">
                  <c:v>14.042879104614258</c:v>
                </c:pt>
                <c:pt idx="4">
                  <c:v>13.11656665802002</c:v>
                </c:pt>
                <c:pt idx="5">
                  <c:v>14.066020965576172</c:v>
                </c:pt>
                <c:pt idx="6">
                  <c:v>16.860235214233398</c:v>
                </c:pt>
                <c:pt idx="7">
                  <c:v>16.992717742919922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C-4A76-9C2F-44C7EB52BBF4}"/>
            </c:ext>
          </c:extLst>
        </c:ser>
        <c:ser>
          <c:idx val="2"/>
          <c:order val="2"/>
          <c:tx>
            <c:strRef>
              <c:f>'Figure 5 and 6'!$D$2</c:f>
              <c:strCache>
                <c:ptCount val="1"/>
                <c:pt idx="0">
                  <c:v>Eastern Europe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 and 6'!$A$3:$A$10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</c:numCache>
            </c:numRef>
          </c:xVal>
          <c:yVal>
            <c:numRef>
              <c:f>'Figure 5 and 6'!$D$3:$D$10</c:f>
              <c:numCache>
                <c:formatCode>0.0</c:formatCode>
                <c:ptCount val="8"/>
                <c:pt idx="0">
                  <c:v>4.0871462821960449</c:v>
                </c:pt>
                <c:pt idx="1">
                  <c:v>3.9403595924377441</c:v>
                </c:pt>
                <c:pt idx="2">
                  <c:v>3.9509434700012207</c:v>
                </c:pt>
                <c:pt idx="3">
                  <c:v>4.402803897857666</c:v>
                </c:pt>
                <c:pt idx="4">
                  <c:v>3.7270469665527344</c:v>
                </c:pt>
                <c:pt idx="5">
                  <c:v>4.7082304954528809</c:v>
                </c:pt>
                <c:pt idx="6">
                  <c:v>7.0257511138916016</c:v>
                </c:pt>
                <c:pt idx="7">
                  <c:v>7.5098590850830078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DC-4A76-9C2F-44C7EB52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16880"/>
        <c:axId val="649917520"/>
      </c:scatterChart>
      <c:valAx>
        <c:axId val="649916880"/>
        <c:scaling>
          <c:orientation val="minMax"/>
          <c:max val="1900"/>
          <c:min val="1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17520"/>
        <c:crosses val="autoZero"/>
        <c:crossBetween val="midCat"/>
      </c:valAx>
      <c:valAx>
        <c:axId val="64991752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1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69183128424737"/>
          <c:y val="5.5164157111939921E-2"/>
          <c:w val="0.40024596706113491"/>
          <c:h val="0.20653174932080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95969363478688E-2"/>
          <c:y val="4.5047658516369667E-2"/>
          <c:w val="0.88315451796595601"/>
          <c:h val="0.84981063222360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 and 6'!$H$2</c:f>
              <c:strCache>
                <c:ptCount val="1"/>
                <c:pt idx="0">
                  <c:v>Britain and Netherlands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'Figure 5 and 6'!$G$3:$G$10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</c:numCache>
            </c:numRef>
          </c:xVal>
          <c:yVal>
            <c:numRef>
              <c:f>'Figure 5 and 6'!$H$3:$H$10</c:f>
              <c:numCache>
                <c:formatCode>0.0</c:formatCode>
                <c:ptCount val="8"/>
                <c:pt idx="0">
                  <c:v>5.8138332366943359</c:v>
                </c:pt>
                <c:pt idx="1">
                  <c:v>7.6229143142700195</c:v>
                </c:pt>
                <c:pt idx="2">
                  <c:v>10.771663665771484</c:v>
                </c:pt>
                <c:pt idx="3">
                  <c:v>14.792447090148926</c:v>
                </c:pt>
                <c:pt idx="4">
                  <c:v>22.560573577880859</c:v>
                </c:pt>
                <c:pt idx="5">
                  <c:v>22.012500762939453</c:v>
                </c:pt>
                <c:pt idx="6">
                  <c:v>30.711111068725586</c:v>
                </c:pt>
                <c:pt idx="7">
                  <c:v>38.486392974853516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486D-B0DE-E2E53884B042}"/>
            </c:ext>
          </c:extLst>
        </c:ser>
        <c:ser>
          <c:idx val="1"/>
          <c:order val="1"/>
          <c:tx>
            <c:strRef>
              <c:f>'Figure 5 and 6'!$I$2</c:f>
              <c:strCache>
                <c:ptCount val="1"/>
                <c:pt idx="0">
                  <c:v>Spain, Portugal, and France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'Figure 5 and 6'!$G$3:$G$10</c:f>
              <c:numCache>
                <c:formatCode>General</c:formatCode>
                <c:ptCount val="8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</c:numCache>
            </c:numRef>
          </c:xVal>
          <c:yVal>
            <c:numRef>
              <c:f>'Figure 5 and 6'!$I$3:$I$10</c:f>
              <c:numCache>
                <c:formatCode>0.0</c:formatCode>
                <c:ptCount val="8"/>
                <c:pt idx="0">
                  <c:v>8.4080801010131836</c:v>
                </c:pt>
                <c:pt idx="1">
                  <c:v>8.6781606674194336</c:v>
                </c:pt>
                <c:pt idx="2">
                  <c:v>9.9692306518554688</c:v>
                </c:pt>
                <c:pt idx="3">
                  <c:v>13.261904716491699</c:v>
                </c:pt>
                <c:pt idx="4">
                  <c:v>12.52187442779541</c:v>
                </c:pt>
                <c:pt idx="5">
                  <c:v>13.876923561096191</c:v>
                </c:pt>
                <c:pt idx="6">
                  <c:v>16.947977066040039</c:v>
                </c:pt>
                <c:pt idx="7">
                  <c:v>19.088071823120117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D-486D-B0DE-E2E53884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20400"/>
        <c:axId val="649922640"/>
      </c:scatterChart>
      <c:valAx>
        <c:axId val="649920400"/>
        <c:scaling>
          <c:orientation val="minMax"/>
          <c:max val="1900"/>
          <c:min val="12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22640"/>
        <c:crosses val="autoZero"/>
        <c:crossBetween val="midCat"/>
      </c:valAx>
      <c:valAx>
        <c:axId val="64992264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2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965127166121767E-2"/>
          <c:y val="6.1377607404337613E-2"/>
          <c:w val="0.49611479486116866"/>
          <c:h val="0.15356057466500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Literacy!$A$4:$A$21</c:f>
              <c:numCache>
                <c:formatCode>General</c:formatCode>
                <c:ptCount val="18"/>
                <c:pt idx="0">
                  <c:v>1560</c:v>
                </c:pt>
                <c:pt idx="1">
                  <c:v>1570</c:v>
                </c:pt>
                <c:pt idx="2">
                  <c:v>1580</c:v>
                </c:pt>
                <c:pt idx="3">
                  <c:v>1590</c:v>
                </c:pt>
                <c:pt idx="4">
                  <c:v>1600</c:v>
                </c:pt>
                <c:pt idx="5">
                  <c:v>1610</c:v>
                </c:pt>
                <c:pt idx="6">
                  <c:v>1620</c:v>
                </c:pt>
                <c:pt idx="7">
                  <c:v>1630</c:v>
                </c:pt>
                <c:pt idx="8">
                  <c:v>1640</c:v>
                </c:pt>
                <c:pt idx="9">
                  <c:v>1650</c:v>
                </c:pt>
                <c:pt idx="10">
                  <c:v>1660</c:v>
                </c:pt>
                <c:pt idx="11">
                  <c:v>1670</c:v>
                </c:pt>
                <c:pt idx="12">
                  <c:v>1680</c:v>
                </c:pt>
                <c:pt idx="13">
                  <c:v>1690</c:v>
                </c:pt>
                <c:pt idx="14">
                  <c:v>1710</c:v>
                </c:pt>
                <c:pt idx="15">
                  <c:v>1720</c:v>
                </c:pt>
                <c:pt idx="16">
                  <c:v>1730</c:v>
                </c:pt>
                <c:pt idx="17">
                  <c:v>1740</c:v>
                </c:pt>
              </c:numCache>
            </c:numRef>
          </c:cat>
          <c:val>
            <c:numRef>
              <c:f>Literacy!$B$4:$B$21</c:f>
              <c:numCache>
                <c:formatCode>General</c:formatCode>
                <c:ptCount val="18"/>
                <c:pt idx="0">
                  <c:v>0.27400000000000002</c:v>
                </c:pt>
                <c:pt idx="1">
                  <c:v>0.39</c:v>
                </c:pt>
                <c:pt idx="2">
                  <c:v>0.41899999999999998</c:v>
                </c:pt>
                <c:pt idx="3">
                  <c:v>0.46800000000000003</c:v>
                </c:pt>
                <c:pt idx="4">
                  <c:v>0.51100000000000001</c:v>
                </c:pt>
                <c:pt idx="5">
                  <c:v>0.53600000000000003</c:v>
                </c:pt>
                <c:pt idx="6">
                  <c:v>0.53700000000000003</c:v>
                </c:pt>
                <c:pt idx="7">
                  <c:v>0.52800000000000002</c:v>
                </c:pt>
                <c:pt idx="8">
                  <c:v>0.58099999999999996</c:v>
                </c:pt>
                <c:pt idx="9">
                  <c:v>0.61699999999999999</c:v>
                </c:pt>
                <c:pt idx="10">
                  <c:v>0.64800000000000002</c:v>
                </c:pt>
                <c:pt idx="11">
                  <c:v>0.61799999999999999</c:v>
                </c:pt>
                <c:pt idx="12">
                  <c:v>0.61799999999999999</c:v>
                </c:pt>
                <c:pt idx="13">
                  <c:v>0.69899999999999995</c:v>
                </c:pt>
                <c:pt idx="14">
                  <c:v>0.91800000000000004</c:v>
                </c:pt>
                <c:pt idx="15">
                  <c:v>0.69599999999999995</c:v>
                </c:pt>
                <c:pt idx="16">
                  <c:v>0.82199999999999995</c:v>
                </c:pt>
                <c:pt idx="17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C-45F7-83DE-A7F666A1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638432"/>
        <c:axId val="403638760"/>
      </c:lineChart>
      <c:catAx>
        <c:axId val="4036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8760"/>
        <c:crosses val="autoZero"/>
        <c:auto val="1"/>
        <c:lblAlgn val="ctr"/>
        <c:lblOffset val="100"/>
        <c:tickLblSkip val="2"/>
        <c:noMultiLvlLbl val="0"/>
      </c:catAx>
      <c:valAx>
        <c:axId val="403638760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80962</xdr:rowOff>
    </xdr:from>
    <xdr:to>
      <xdr:col>16</xdr:col>
      <xdr:colOff>180975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419100</xdr:colOff>
      <xdr:row>19</xdr:row>
      <xdr:rowOff>152400</xdr:rowOff>
    </xdr:from>
    <xdr:ext cx="470642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7162800" y="41529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1300</a:t>
          </a:r>
        </a:p>
      </xdr:txBody>
    </xdr:sp>
    <xdr:clientData/>
  </xdr:oneCellAnchor>
  <xdr:oneCellAnchor>
    <xdr:from>
      <xdr:col>9</xdr:col>
      <xdr:colOff>476250</xdr:colOff>
      <xdr:row>18</xdr:row>
      <xdr:rowOff>47625</xdr:rowOff>
    </xdr:from>
    <xdr:ext cx="47064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7219950" y="38576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1650</a:t>
          </a:r>
        </a:p>
      </xdr:txBody>
    </xdr:sp>
    <xdr:clientData/>
  </xdr:oneCellAnchor>
  <xdr:oneCellAnchor>
    <xdr:from>
      <xdr:col>10</xdr:col>
      <xdr:colOff>561975</xdr:colOff>
      <xdr:row>18</xdr:row>
      <xdr:rowOff>0</xdr:rowOff>
    </xdr:from>
    <xdr:ext cx="470642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915275" y="38100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1800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</xdr:colOff>
      <xdr:row>8</xdr:row>
      <xdr:rowOff>156210</xdr:rowOff>
    </xdr:from>
    <xdr:to>
      <xdr:col>10</xdr:col>
      <xdr:colOff>47625</xdr:colOff>
      <xdr:row>27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C96B26-898E-45F4-87B6-DC88F6124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184785</xdr:colOff>
      <xdr:row>2</xdr:row>
      <xdr:rowOff>26670</xdr:rowOff>
    </xdr:from>
    <xdr:to>
      <xdr:col>17</xdr:col>
      <xdr:colOff>276225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BFD73-F875-4AFA-8546-03C9AA91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15</xdr:row>
      <xdr:rowOff>123825</xdr:rowOff>
    </xdr:from>
    <xdr:to>
      <xdr:col>19</xdr:col>
      <xdr:colOff>68580</xdr:colOff>
      <xdr:row>33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152400</xdr:rowOff>
    </xdr:from>
    <xdr:to>
      <xdr:col>11</xdr:col>
      <xdr:colOff>601980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152400</xdr:rowOff>
    </xdr:from>
    <xdr:to>
      <xdr:col>17</xdr:col>
      <xdr:colOff>9525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152400</xdr:rowOff>
    </xdr:from>
    <xdr:to>
      <xdr:col>14</xdr:col>
      <xdr:colOff>419100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152400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0.10038</cdr:x>
      <cdr:y>0.16797</cdr:y>
    </cdr:from>
    <cdr:to>
      <cdr:x>0.18561</cdr:x>
      <cdr:y>0.24089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5" y="614363"/>
          <a:ext cx="4286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1450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0.87689</cdr:x>
      <cdr:y>0.10286</cdr:y>
    </cdr:from>
    <cdr:to>
      <cdr:x>0.95833</cdr:x>
      <cdr:y>0.17578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10075" y="376238"/>
          <a:ext cx="4095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1860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2</xdr:row>
      <xdr:rowOff>128587</xdr:rowOff>
    </xdr:from>
    <xdr:to>
      <xdr:col>18</xdr:col>
      <xdr:colOff>61912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18</xdr:row>
      <xdr:rowOff>71437</xdr:rowOff>
    </xdr:from>
    <xdr:to>
      <xdr:col>18</xdr:col>
      <xdr:colOff>538162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454025</xdr:colOff>
      <xdr:row>1</xdr:row>
      <xdr:rowOff>101600</xdr:rowOff>
    </xdr:from>
    <xdr:to>
      <xdr:col>15</xdr:col>
      <xdr:colOff>606425</xdr:colOff>
      <xdr:row>20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9801E-3E5E-42FD-9548-D830C2E1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21</xdr:row>
      <xdr:rowOff>146050</xdr:rowOff>
    </xdr:from>
    <xdr:to>
      <xdr:col>11</xdr:col>
      <xdr:colOff>34925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9C800-72A0-4318-811C-BDDBBFB3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</xdr:row>
      <xdr:rowOff>6350</xdr:rowOff>
    </xdr:from>
    <xdr:to>
      <xdr:col>11</xdr:col>
      <xdr:colOff>447675</xdr:colOff>
      <xdr:row>19</xdr:row>
      <xdr:rowOff>166370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00BBC-DCBD-44FB-8273-7326E7A2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0.7279</cdr:x>
      <cdr:y>0.03838</cdr:y>
    </cdr:from>
    <cdr:to>
      <cdr:x>0.73043</cdr:x>
      <cdr:y>0.89364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0F2CC8B-AC47-4975-8EC0-3159C4784638}"/>
            </a:ext>
          </a:extLst>
        </cdr:cNvPr>
        <cdr:cNvCxnSpPr/>
      </cdr:nvCxnSpPr>
      <cdr:spPr>
        <a:xfrm xmlns:a="http://schemas.openxmlformats.org/drawingml/2006/main" flipH="1" flipV="1">
          <a:off x="3660775" y="133350"/>
          <a:ext cx="12700" cy="29718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0.56376</cdr:x>
      <cdr:y>0.04203</cdr:y>
    </cdr:from>
    <cdr:to>
      <cdr:x>0.59912</cdr:x>
      <cdr:y>0.89364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2BF2EA7-046D-410D-A4B8-29D546692DD1}"/>
            </a:ext>
          </a:extLst>
        </cdr:cNvPr>
        <cdr:cNvSpPr/>
      </cdr:nvSpPr>
      <cdr:spPr>
        <a:xfrm xmlns:a="http://schemas.openxmlformats.org/drawingml/2006/main">
          <a:off x="2835275" y="146050"/>
          <a:ext cx="177800" cy="2959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65000"/>
            <a:alpha val="4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0.77588</cdr:x>
      <cdr:y>0.11148</cdr:y>
    </cdr:from>
    <cdr:to>
      <cdr:x>0.9577</cdr:x>
      <cdr:y>0.24123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810FD1C-ABD0-4CEB-A92B-F64CB7600EF9}"/>
            </a:ext>
          </a:extLst>
        </cdr:cNvPr>
        <cdr:cNvSpPr txBox="1"/>
      </cdr:nvSpPr>
      <cdr:spPr>
        <a:xfrm xmlns:a="http://schemas.openxmlformats.org/drawingml/2006/main">
          <a:off x="3902075" y="387350"/>
          <a:ext cx="914400" cy="450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Glorious</a:t>
          </a:r>
        </a:p>
        <a:p xmlns:a="http://schemas.openxmlformats.org/drawingml/2006/main">
          <a:r>
            <a:rPr lang="en-US" sz="1100"/>
            <a:t>Revolution</a:t>
          </a:r>
        </a:p>
      </cdr:txBody>
    </cdr:sp>
  </cdr:relSizeAnchor>
  <cdr:relSizeAnchor xmlns:cdr="http://schemas.openxmlformats.org/drawingml/2006/chartDrawing">
    <cdr:from>
      <cdr:x>0.73927</cdr:x>
      <cdr:y>0.18092</cdr:y>
    </cdr:from>
    <cdr:to>
      <cdr:x>0.78093</cdr:x>
      <cdr:y>0.18092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F161E1B5-4A8C-40F6-86B9-ED28CAD3F335}"/>
            </a:ext>
          </a:extLst>
        </cdr:cNvPr>
        <cdr:cNvCxnSpPr/>
      </cdr:nvCxnSpPr>
      <cdr:spPr>
        <a:xfrm xmlns:a="http://schemas.openxmlformats.org/drawingml/2006/main" flipH="1">
          <a:off x="3717925" y="628650"/>
          <a:ext cx="20955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0.28346</cdr:x>
      <cdr:y>0.1462</cdr:y>
    </cdr:from>
    <cdr:to>
      <cdr:x>0.50189</cdr:x>
      <cdr:y>0.22844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67F9CFE1-A107-471C-BF6C-AC24521F163D}"/>
            </a:ext>
          </a:extLst>
        </cdr:cNvPr>
        <cdr:cNvSpPr txBox="1"/>
      </cdr:nvSpPr>
      <cdr:spPr>
        <a:xfrm xmlns:a="http://schemas.openxmlformats.org/drawingml/2006/main">
          <a:off x="1425575" y="508000"/>
          <a:ext cx="10985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English Civil War</a:t>
          </a:r>
        </a:p>
      </cdr:txBody>
    </cdr:sp>
  </cdr:relSizeAnchor>
  <cdr:relSizeAnchor xmlns:cdr="http://schemas.openxmlformats.org/drawingml/2006/chartDrawing">
    <cdr:from>
      <cdr:x>0.49811</cdr:x>
      <cdr:y>0.18458</cdr:y>
    </cdr:from>
    <cdr:to>
      <cdr:x>0.55619</cdr:x>
      <cdr:y>0.18458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578BEBDF-2AAD-4A5A-9E51-C3CBDBC6BCB6}"/>
            </a:ext>
          </a:extLst>
        </cdr:cNvPr>
        <cdr:cNvCxnSpPr/>
      </cdr:nvCxnSpPr>
      <cdr:spPr>
        <a:xfrm xmlns:a="http://schemas.openxmlformats.org/drawingml/2006/main">
          <a:off x="2505075" y="641350"/>
          <a:ext cx="292100" cy="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</xdr:colOff>
      <xdr:row>11</xdr:row>
      <xdr:rowOff>9525</xdr:rowOff>
    </xdr:from>
    <xdr:to>
      <xdr:col>6</xdr:col>
      <xdr:colOff>285750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EFD98-1562-497A-B50C-B2C8ACF7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188595</xdr:colOff>
      <xdr:row>10</xdr:row>
      <xdr:rowOff>169545</xdr:rowOff>
    </xdr:from>
    <xdr:to>
      <xdr:col>14</xdr:col>
      <xdr:colOff>203835</xdr:colOff>
      <xdr:row>29</xdr:row>
      <xdr:rowOff>169545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4F1F3E-25BF-409A-8515-CBD1692E4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803910</xdr:colOff>
      <xdr:row>4</xdr:row>
      <xdr:rowOff>20955</xdr:rowOff>
    </xdr:from>
    <xdr:to>
      <xdr:col>9</xdr:col>
      <xdr:colOff>255270</xdr:colOff>
      <xdr:row>23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560070</xdr:colOff>
      <xdr:row>21</xdr:row>
      <xdr:rowOff>99060</xdr:rowOff>
    </xdr:from>
    <xdr:to>
      <xdr:col>7</xdr:col>
      <xdr:colOff>217170</xdr:colOff>
      <xdr:row>41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43651-35D7-46C8-868F-4790AC4B8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1"/>
  <sheetViews>
    <sheetView topLeftCell="A42" workbookViewId="0">
      <selection activeCell="A52" sqref="A52"/>
    </sheetView>
  </sheetViews>
  <sheetFormatPr defaultRowHeight="14.5"/>
  <sheetData>
    <row r="1" spans="1:1">
      <c r="A1" s="27" t="s">
        <v>17</v>
      </c>
    </row>
    <row r="3" spans="1:1">
      <c r="A3" s="3" t="s">
        <v>6</v>
      </c>
    </row>
    <row r="4" spans="1:1">
      <c r="A4" s="4" t="s">
        <v>41</v>
      </c>
    </row>
    <row r="5" spans="1:1">
      <c r="A5" s="4" t="s">
        <v>7</v>
      </c>
    </row>
    <row r="6" spans="1:1">
      <c r="A6" s="4" t="s">
        <v>8</v>
      </c>
    </row>
    <row r="7" spans="1:1">
      <c r="A7" s="16" t="s">
        <v>9</v>
      </c>
    </row>
    <row r="8" spans="1:1" s="16" customFormat="1">
      <c r="A8" s="4" t="s">
        <v>10</v>
      </c>
    </row>
    <row r="10" spans="1:1">
      <c r="A10" s="3" t="s">
        <v>11</v>
      </c>
    </row>
    <row r="11" spans="1:1">
      <c r="A11" s="4" t="s">
        <v>42</v>
      </c>
    </row>
    <row r="12" spans="1:1">
      <c r="A12" s="16" t="s">
        <v>43</v>
      </c>
    </row>
    <row r="13" spans="1:1" s="16" customFormat="1">
      <c r="A13" s="16" t="s">
        <v>12</v>
      </c>
    </row>
    <row r="14" spans="1:1" s="16" customFormat="1"/>
    <row r="15" spans="1:1" s="16" customFormat="1">
      <c r="A15" s="3" t="s">
        <v>253</v>
      </c>
    </row>
    <row r="16" spans="1:1" s="16" customFormat="1">
      <c r="A16" s="4" t="s">
        <v>254</v>
      </c>
    </row>
    <row r="17" spans="1:1" s="16" customFormat="1">
      <c r="A17" s="4" t="s">
        <v>255</v>
      </c>
    </row>
    <row r="18" spans="1:1" s="16" customFormat="1">
      <c r="A18" s="16" t="s">
        <v>251</v>
      </c>
    </row>
    <row r="19" spans="1:1" s="16" customFormat="1">
      <c r="A19" s="16" t="s">
        <v>252</v>
      </c>
    </row>
    <row r="21" spans="1:1">
      <c r="A21" s="27" t="s">
        <v>80</v>
      </c>
    </row>
    <row r="22" spans="1:1">
      <c r="A22" s="3"/>
    </row>
    <row r="23" spans="1:1">
      <c r="A23" s="3" t="s">
        <v>257</v>
      </c>
    </row>
    <row r="24" spans="1:1">
      <c r="A24" s="4" t="s">
        <v>46</v>
      </c>
    </row>
    <row r="25" spans="1:1">
      <c r="A25" t="s">
        <v>13</v>
      </c>
    </row>
    <row r="26" spans="1:1">
      <c r="A26" t="s">
        <v>14</v>
      </c>
    </row>
    <row r="27" spans="1:1" s="16" customFormat="1">
      <c r="A27" s="16" t="s">
        <v>258</v>
      </c>
    </row>
    <row r="28" spans="1:1">
      <c r="A28" s="16" t="s">
        <v>47</v>
      </c>
    </row>
    <row r="29" spans="1:1">
      <c r="A29" t="s">
        <v>15</v>
      </c>
    </row>
    <row r="30" spans="1:1" s="16" customFormat="1"/>
    <row r="31" spans="1:1" s="16" customFormat="1">
      <c r="A31" s="16" t="s">
        <v>259</v>
      </c>
    </row>
    <row r="32" spans="1:1" s="16" customFormat="1">
      <c r="A32" s="4" t="s">
        <v>44</v>
      </c>
    </row>
    <row r="33" spans="1:1" s="16" customFormat="1">
      <c r="A33" s="4" t="s">
        <v>45</v>
      </c>
    </row>
    <row r="34" spans="1:1">
      <c r="A34" s="4" t="s">
        <v>18</v>
      </c>
    </row>
    <row r="36" spans="1:1">
      <c r="A36" s="27" t="s">
        <v>70</v>
      </c>
    </row>
    <row r="38" spans="1:1">
      <c r="A38" s="3" t="s">
        <v>61</v>
      </c>
    </row>
    <row r="39" spans="1:1">
      <c r="A39" s="4" t="s">
        <v>51</v>
      </c>
    </row>
    <row r="40" spans="1:1">
      <c r="A40" s="16" t="s">
        <v>52</v>
      </c>
    </row>
    <row r="41" spans="1:1">
      <c r="A41" s="16" t="s">
        <v>14</v>
      </c>
    </row>
    <row r="42" spans="1:1">
      <c r="A42" s="16" t="s">
        <v>53</v>
      </c>
    </row>
    <row r="43" spans="1:1">
      <c r="A43" s="16" t="s">
        <v>15</v>
      </c>
    </row>
    <row r="44" spans="1:1">
      <c r="A44" s="16" t="s">
        <v>54</v>
      </c>
    </row>
    <row r="46" spans="1:1">
      <c r="A46" s="3" t="s">
        <v>62</v>
      </c>
    </row>
    <row r="47" spans="1:1">
      <c r="A47" s="4" t="s">
        <v>42</v>
      </c>
    </row>
    <row r="48" spans="1:1">
      <c r="A48" s="16" t="s">
        <v>43</v>
      </c>
    </row>
    <row r="49" spans="1:1">
      <c r="A49" s="16" t="s">
        <v>12</v>
      </c>
    </row>
    <row r="50" spans="1:1" s="16" customFormat="1"/>
    <row r="51" spans="1:1" s="16" customFormat="1">
      <c r="A51" s="27" t="s">
        <v>265</v>
      </c>
    </row>
    <row r="52" spans="1:1" s="16" customFormat="1">
      <c r="A52" s="45" t="s">
        <v>270</v>
      </c>
    </row>
    <row r="53" spans="1:1" s="16" customFormat="1">
      <c r="A53" s="16" t="s">
        <v>269</v>
      </c>
    </row>
    <row r="54" spans="1:1" s="16" customFormat="1"/>
    <row r="56" spans="1:1" s="16" customFormat="1">
      <c r="A56" s="27" t="s">
        <v>262</v>
      </c>
    </row>
    <row r="57" spans="1:1" s="16" customFormat="1">
      <c r="A57" s="4" t="s">
        <v>263</v>
      </c>
    </row>
    <row r="58" spans="1:1" s="16" customFormat="1">
      <c r="A58" s="4" t="s">
        <v>41</v>
      </c>
    </row>
    <row r="59" spans="1:1" s="16" customFormat="1">
      <c r="A59" s="4" t="s">
        <v>264</v>
      </c>
    </row>
    <row r="60" spans="1:1" s="16" customFormat="1"/>
    <row r="61" spans="1:1">
      <c r="A61" s="27" t="s">
        <v>71</v>
      </c>
    </row>
    <row r="63" spans="1:1">
      <c r="A63" s="3" t="s">
        <v>72</v>
      </c>
    </row>
    <row r="64" spans="1:1">
      <c r="A64" t="s">
        <v>73</v>
      </c>
    </row>
    <row r="65" spans="1:1">
      <c r="A65" s="4" t="s">
        <v>74</v>
      </c>
    </row>
    <row r="66" spans="1:1">
      <c r="A66" s="4" t="s">
        <v>77</v>
      </c>
    </row>
    <row r="67" spans="1:1">
      <c r="A67" s="4" t="s">
        <v>78</v>
      </c>
    </row>
    <row r="69" spans="1:1">
      <c r="A69" s="27" t="s">
        <v>96</v>
      </c>
    </row>
    <row r="71" spans="1:1">
      <c r="A71" s="3" t="s">
        <v>224</v>
      </c>
    </row>
    <row r="72" spans="1:1">
      <c r="A72" t="s">
        <v>225</v>
      </c>
    </row>
    <row r="73" spans="1:1">
      <c r="A73" s="4" t="s">
        <v>97</v>
      </c>
    </row>
    <row r="74" spans="1:1">
      <c r="A74" t="s">
        <v>98</v>
      </c>
    </row>
    <row r="75" spans="1:1">
      <c r="A75" t="s">
        <v>99</v>
      </c>
    </row>
    <row r="77" spans="1:1">
      <c r="A77" s="3" t="s">
        <v>100</v>
      </c>
    </row>
    <row r="78" spans="1:1">
      <c r="A78" s="4" t="s">
        <v>41</v>
      </c>
    </row>
    <row r="79" spans="1:1">
      <c r="A79" s="4" t="s">
        <v>7</v>
      </c>
    </row>
    <row r="80" spans="1:1">
      <c r="A80" s="4" t="s">
        <v>8</v>
      </c>
    </row>
    <row r="81" spans="1:1">
      <c r="A81" s="16" t="s">
        <v>9</v>
      </c>
    </row>
    <row r="82" spans="1:1">
      <c r="A82" s="4" t="s">
        <v>99</v>
      </c>
    </row>
    <row r="83" spans="1:1" s="16" customFormat="1">
      <c r="A83" s="4"/>
    </row>
    <row r="84" spans="1:1" s="16" customFormat="1">
      <c r="A84" s="27" t="s">
        <v>223</v>
      </c>
    </row>
    <row r="85" spans="1:1" s="16" customFormat="1">
      <c r="A85" s="4"/>
    </row>
    <row r="86" spans="1:1" s="16" customFormat="1">
      <c r="A86" s="4" t="s">
        <v>226</v>
      </c>
    </row>
    <row r="87" spans="1:1" s="16" customFormat="1">
      <c r="A87" s="4" t="s">
        <v>227</v>
      </c>
    </row>
    <row r="88" spans="1:1" s="16" customFormat="1">
      <c r="A88" s="4"/>
    </row>
    <row r="89" spans="1:1" s="16" customFormat="1">
      <c r="A89" s="4"/>
    </row>
    <row r="90" spans="1:1" s="16" customFormat="1">
      <c r="A90" s="4"/>
    </row>
    <row r="91" spans="1:1" s="16" customFormat="1">
      <c r="A91" s="4"/>
    </row>
    <row r="92" spans="1:1" s="16" customFormat="1">
      <c r="A92" s="4"/>
    </row>
    <row r="94" spans="1:1">
      <c r="A94" s="27" t="s">
        <v>135</v>
      </c>
    </row>
    <row r="95" spans="1:1">
      <c r="A95" s="27"/>
    </row>
    <row r="96" spans="1:1">
      <c r="A96" s="3" t="s">
        <v>115</v>
      </c>
    </row>
    <row r="97" spans="1:1">
      <c r="A97" t="s">
        <v>114</v>
      </c>
    </row>
    <row r="98" spans="1:1">
      <c r="A98" t="s">
        <v>116</v>
      </c>
    </row>
    <row r="99" spans="1:1" s="16" customFormat="1">
      <c r="A99" s="16" t="s">
        <v>99</v>
      </c>
    </row>
    <row r="101" spans="1:1">
      <c r="A101" s="3" t="s">
        <v>117</v>
      </c>
    </row>
    <row r="102" spans="1:1">
      <c r="A102" t="s">
        <v>118</v>
      </c>
    </row>
    <row r="103" spans="1:1" s="16" customFormat="1">
      <c r="A103" s="16" t="s">
        <v>145</v>
      </c>
    </row>
    <row r="104" spans="1:1">
      <c r="A104" t="s">
        <v>119</v>
      </c>
    </row>
    <row r="105" spans="1:1" s="16" customFormat="1">
      <c r="A105" s="16" t="s">
        <v>147</v>
      </c>
    </row>
    <row r="106" spans="1:1">
      <c r="A106" t="s">
        <v>99</v>
      </c>
    </row>
    <row r="108" spans="1:1">
      <c r="A108" s="27" t="s">
        <v>136</v>
      </c>
    </row>
    <row r="109" spans="1:1">
      <c r="A109" s="3" t="s">
        <v>117</v>
      </c>
    </row>
    <row r="110" spans="1:1">
      <c r="A110" s="16" t="s">
        <v>118</v>
      </c>
    </row>
    <row r="111" spans="1:1">
      <c r="A111" s="16" t="s">
        <v>145</v>
      </c>
    </row>
    <row r="112" spans="1:1">
      <c r="A112" s="16" t="s">
        <v>119</v>
      </c>
    </row>
    <row r="113" spans="1:1">
      <c r="A113" s="16" t="s">
        <v>146</v>
      </c>
    </row>
    <row r="114" spans="1:1">
      <c r="A114" s="16" t="s">
        <v>99</v>
      </c>
    </row>
    <row r="116" spans="1:1">
      <c r="A116" s="27" t="s">
        <v>160</v>
      </c>
    </row>
    <row r="117" spans="1:1">
      <c r="A117" t="s">
        <v>158</v>
      </c>
    </row>
    <row r="118" spans="1:1">
      <c r="A118" t="s">
        <v>159</v>
      </c>
    </row>
    <row r="119" spans="1:1">
      <c r="A119" s="16" t="s">
        <v>99</v>
      </c>
    </row>
    <row r="121" spans="1:1">
      <c r="A121" s="27" t="s">
        <v>176</v>
      </c>
    </row>
    <row r="122" spans="1:1">
      <c r="A122" t="s">
        <v>177</v>
      </c>
    </row>
    <row r="123" spans="1:1">
      <c r="A123" t="s">
        <v>99</v>
      </c>
    </row>
    <row r="125" spans="1:1">
      <c r="A125" s="27" t="s">
        <v>178</v>
      </c>
    </row>
    <row r="126" spans="1:1">
      <c r="A126" s="4" t="s">
        <v>51</v>
      </c>
    </row>
    <row r="127" spans="1:1">
      <c r="A127" s="4" t="s">
        <v>179</v>
      </c>
    </row>
    <row r="128" spans="1:1">
      <c r="A128" s="4" t="s">
        <v>99</v>
      </c>
    </row>
    <row r="130" spans="1:1">
      <c r="A130" s="27" t="s">
        <v>216</v>
      </c>
    </row>
    <row r="131" spans="1:1" s="16" customFormat="1">
      <c r="A131" s="16" t="s">
        <v>217</v>
      </c>
    </row>
    <row r="132" spans="1:1" s="16" customFormat="1">
      <c r="A132" s="16" t="s">
        <v>218</v>
      </c>
    </row>
    <row r="133" spans="1:1" s="16" customFormat="1">
      <c r="A133" s="16" t="s">
        <v>219</v>
      </c>
    </row>
    <row r="134" spans="1:1">
      <c r="A134" t="s">
        <v>99</v>
      </c>
    </row>
    <row r="136" spans="1:1">
      <c r="A136" s="27" t="s">
        <v>228</v>
      </c>
    </row>
    <row r="137" spans="1:1">
      <c r="A137" t="s">
        <v>229</v>
      </c>
    </row>
    <row r="138" spans="1:1">
      <c r="A138" t="s">
        <v>230</v>
      </c>
    </row>
    <row r="139" spans="1:1">
      <c r="A139" t="s">
        <v>99</v>
      </c>
    </row>
    <row r="141" spans="1:1">
      <c r="A141" s="27" t="s">
        <v>235</v>
      </c>
    </row>
    <row r="142" spans="1:1">
      <c r="A142" s="16" t="s">
        <v>229</v>
      </c>
    </row>
    <row r="143" spans="1:1" s="16" customFormat="1">
      <c r="A143" s="16" t="s">
        <v>236</v>
      </c>
    </row>
    <row r="144" spans="1:1">
      <c r="A144" t="s">
        <v>247</v>
      </c>
    </row>
    <row r="145" spans="1:1">
      <c r="A145" t="s">
        <v>237</v>
      </c>
    </row>
    <row r="147" spans="1:1">
      <c r="A147" s="27" t="s">
        <v>245</v>
      </c>
    </row>
    <row r="148" spans="1:1">
      <c r="A148" s="16" t="s">
        <v>229</v>
      </c>
    </row>
    <row r="149" spans="1:1">
      <c r="A149" t="s">
        <v>246</v>
      </c>
    </row>
    <row r="150" spans="1:1">
      <c r="A150" s="16" t="s">
        <v>247</v>
      </c>
    </row>
    <row r="151" spans="1:1">
      <c r="A151" s="16" t="s">
        <v>237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4"/>
  <sheetViews>
    <sheetView topLeftCell="A4" workbookViewId="0">
      <pane xSplit="1" topLeftCell="D1" activePane="topRight" state="frozen"/>
      <selection pane="topRight" activeCell="K22" sqref="K22"/>
    </sheetView>
  </sheetViews>
  <sheetFormatPr defaultRowHeight="14.5"/>
  <cols>
    <col min="2" max="8" width="12.81640625" customWidth="1"/>
    <col min="9" max="9" width="11" customWidth="1"/>
    <col min="10" max="10" width="10.81640625" customWidth="1"/>
    <col min="11" max="12" width="8.81640625" style="16"/>
    <col min="14" max="14" width="8.81640625" style="16"/>
    <col min="16" max="16" width="11.453125" customWidth="1"/>
    <col min="18" max="18" width="10.26953125" bestFit="1" customWidth="1"/>
    <col min="19" max="20" width="10.26953125" style="16" bestFit="1" customWidth="1"/>
    <col min="21" max="21" width="8.81640625" style="16"/>
  </cols>
  <sheetData>
    <row r="1" spans="1:22">
      <c r="B1" s="44" t="s">
        <v>25</v>
      </c>
      <c r="C1" s="44"/>
      <c r="D1" s="44"/>
      <c r="E1" s="44"/>
      <c r="F1" s="44"/>
      <c r="G1" s="44"/>
      <c r="H1" s="44"/>
    </row>
    <row r="2" spans="1:22" s="16" customFormat="1">
      <c r="B2" s="26" t="s">
        <v>112</v>
      </c>
      <c r="C2" s="26" t="s">
        <v>112</v>
      </c>
      <c r="D2" s="26" t="s">
        <v>112</v>
      </c>
      <c r="E2" s="26" t="s">
        <v>112</v>
      </c>
      <c r="F2" s="26" t="s">
        <v>112</v>
      </c>
      <c r="G2" s="26" t="s">
        <v>112</v>
      </c>
      <c r="H2" s="26" t="s">
        <v>112</v>
      </c>
      <c r="I2" s="26" t="s">
        <v>113</v>
      </c>
    </row>
    <row r="3" spans="1:22" s="25" customFormat="1" ht="29.15" customHeight="1">
      <c r="B3" s="25" t="s">
        <v>104</v>
      </c>
      <c r="C3" s="25" t="s">
        <v>106</v>
      </c>
      <c r="D3" s="25" t="s">
        <v>107</v>
      </c>
      <c r="E3" s="25" t="s">
        <v>108</v>
      </c>
      <c r="F3" s="25" t="s">
        <v>109</v>
      </c>
      <c r="G3" s="25" t="s">
        <v>110</v>
      </c>
      <c r="H3" s="25" t="s">
        <v>111</v>
      </c>
      <c r="I3" s="26" t="s">
        <v>123</v>
      </c>
      <c r="J3" s="25" t="s">
        <v>105</v>
      </c>
      <c r="N3" s="34"/>
      <c r="S3" s="30"/>
      <c r="T3" s="30"/>
      <c r="U3" s="30"/>
    </row>
    <row r="4" spans="1:22">
      <c r="A4">
        <v>1520</v>
      </c>
      <c r="B4" s="26">
        <v>2.4</v>
      </c>
      <c r="C4" s="26">
        <v>0.13</v>
      </c>
      <c r="D4" s="26">
        <v>2.27</v>
      </c>
      <c r="E4" s="26">
        <v>0.8</v>
      </c>
      <c r="F4" s="17">
        <f>D4*E4</f>
        <v>1.8160000000000001</v>
      </c>
      <c r="G4" s="9">
        <f>B4/F4*100</f>
        <v>132.15859030837004</v>
      </c>
      <c r="H4" s="9">
        <f>G4/G$4*100</f>
        <v>100</v>
      </c>
      <c r="I4" s="26">
        <v>1</v>
      </c>
      <c r="J4" s="9">
        <f>H4*I4</f>
        <v>100</v>
      </c>
      <c r="K4" s="28"/>
      <c r="L4" s="28"/>
      <c r="M4" s="7"/>
      <c r="N4" s="7"/>
    </row>
    <row r="5" spans="1:22">
      <c r="A5">
        <v>1600</v>
      </c>
      <c r="B5" s="26">
        <v>4.1100000000000003</v>
      </c>
      <c r="C5" s="26">
        <v>0.34</v>
      </c>
      <c r="D5" s="26">
        <v>3.77</v>
      </c>
      <c r="E5" s="26">
        <v>0.76</v>
      </c>
      <c r="F5" s="17">
        <f t="shared" ref="F5:F9" si="0">D5*E5</f>
        <v>2.8652000000000002</v>
      </c>
      <c r="G5" s="9">
        <f t="shared" ref="G5:G9" si="1">B5/F5*100</f>
        <v>143.44548373586485</v>
      </c>
      <c r="H5" s="9">
        <f t="shared" ref="H5:H9" si="2">G5/G$4*100</f>
        <v>108.54041602680442</v>
      </c>
      <c r="I5" s="26">
        <v>1</v>
      </c>
      <c r="J5" s="9">
        <f t="shared" ref="J5:J9" si="3">H5*I5</f>
        <v>108.54041602680442</v>
      </c>
      <c r="K5" s="28"/>
      <c r="L5" s="28"/>
      <c r="M5" s="7"/>
      <c r="N5" s="7"/>
    </row>
    <row r="6" spans="1:22">
      <c r="A6">
        <v>1670</v>
      </c>
      <c r="B6" s="26">
        <v>4.9800000000000004</v>
      </c>
      <c r="C6" s="26">
        <v>0.68</v>
      </c>
      <c r="D6" s="26">
        <v>4.3</v>
      </c>
      <c r="E6" s="26">
        <v>0.7</v>
      </c>
      <c r="F6" s="17">
        <f t="shared" si="0"/>
        <v>3.01</v>
      </c>
      <c r="G6" s="9">
        <f t="shared" si="1"/>
        <v>165.44850498338872</v>
      </c>
      <c r="H6" s="9">
        <f t="shared" si="2"/>
        <v>125.18936877076415</v>
      </c>
      <c r="I6" s="26">
        <v>1</v>
      </c>
      <c r="J6" s="9">
        <f t="shared" si="3"/>
        <v>125.18936877076415</v>
      </c>
      <c r="K6" s="28"/>
      <c r="L6" s="28"/>
      <c r="M6" s="7"/>
      <c r="N6" s="7"/>
    </row>
    <row r="7" spans="1:22">
      <c r="A7">
        <v>1700</v>
      </c>
      <c r="B7" s="26">
        <v>5.0599999999999996</v>
      </c>
      <c r="C7" s="26">
        <v>0.85</v>
      </c>
      <c r="D7" s="26">
        <v>4.21</v>
      </c>
      <c r="E7" s="26">
        <v>0.66</v>
      </c>
      <c r="F7" s="17">
        <f t="shared" si="0"/>
        <v>2.7786</v>
      </c>
      <c r="G7" s="9">
        <f t="shared" si="1"/>
        <v>182.10609659540776</v>
      </c>
      <c r="H7" s="9">
        <f t="shared" si="2"/>
        <v>137.79361309052521</v>
      </c>
      <c r="I7" s="26">
        <v>1.02</v>
      </c>
      <c r="J7" s="9">
        <f t="shared" si="3"/>
        <v>140.54948535233572</v>
      </c>
      <c r="K7" s="28"/>
      <c r="L7" s="28"/>
      <c r="M7" s="7"/>
      <c r="N7" s="7"/>
    </row>
    <row r="8" spans="1:22">
      <c r="A8">
        <v>1750</v>
      </c>
      <c r="B8" s="26">
        <v>5.77</v>
      </c>
      <c r="C8" s="26">
        <v>1.22</v>
      </c>
      <c r="D8" s="26">
        <v>4.55</v>
      </c>
      <c r="E8" s="26">
        <v>0.57999999999999996</v>
      </c>
      <c r="F8" s="17">
        <f t="shared" si="0"/>
        <v>2.6389999999999998</v>
      </c>
      <c r="G8" s="9">
        <f t="shared" si="1"/>
        <v>218.64342553997727</v>
      </c>
      <c r="H8" s="9">
        <f t="shared" si="2"/>
        <v>165.44019199191615</v>
      </c>
      <c r="I8" s="26">
        <v>1.03</v>
      </c>
      <c r="J8" s="9">
        <f t="shared" si="3"/>
        <v>170.40339775167365</v>
      </c>
      <c r="K8" s="28"/>
      <c r="L8" s="28">
        <f>(H8-H7)/H7</f>
        <v>0.20063759329126654</v>
      </c>
      <c r="M8" s="7"/>
      <c r="N8" s="7"/>
    </row>
    <row r="9" spans="1:22">
      <c r="A9">
        <v>1800</v>
      </c>
      <c r="B9" s="26">
        <v>8.66</v>
      </c>
      <c r="C9" s="26">
        <v>2.38</v>
      </c>
      <c r="D9" s="26">
        <v>6.28</v>
      </c>
      <c r="E9" s="26">
        <v>0.5</v>
      </c>
      <c r="F9" s="17">
        <f t="shared" si="0"/>
        <v>3.14</v>
      </c>
      <c r="G9" s="9">
        <f t="shared" si="1"/>
        <v>275.79617834394907</v>
      </c>
      <c r="H9" s="9">
        <f t="shared" si="2"/>
        <v>208.6857749469215</v>
      </c>
      <c r="I9" s="26">
        <v>0.9</v>
      </c>
      <c r="J9" s="9">
        <f t="shared" si="3"/>
        <v>187.81719745222935</v>
      </c>
      <c r="K9" s="28"/>
      <c r="L9" s="28">
        <f>(H9-H8)/H8</f>
        <v>0.26139707911556609</v>
      </c>
      <c r="M9" s="7"/>
      <c r="N9" s="7"/>
    </row>
    <row r="10" spans="1:22">
      <c r="K10" s="28"/>
      <c r="L10" s="28"/>
      <c r="M10" s="7"/>
      <c r="N10" s="7"/>
    </row>
    <row r="11" spans="1:22">
      <c r="B11" t="s">
        <v>25</v>
      </c>
      <c r="I11" s="16"/>
      <c r="K11"/>
      <c r="M11" s="16"/>
      <c r="R11" s="16"/>
    </row>
    <row r="12" spans="1:22" s="16" customFormat="1">
      <c r="B12" s="26" t="s">
        <v>113</v>
      </c>
      <c r="C12" s="26" t="s">
        <v>113</v>
      </c>
      <c r="D12" s="26" t="s">
        <v>113</v>
      </c>
      <c r="E12" s="26" t="s">
        <v>113</v>
      </c>
      <c r="H12" s="28" t="s">
        <v>113</v>
      </c>
      <c r="I12" s="28" t="s">
        <v>113</v>
      </c>
      <c r="J12" s="28" t="s">
        <v>113</v>
      </c>
      <c r="K12" s="28" t="s">
        <v>113</v>
      </c>
      <c r="L12" s="28" t="s">
        <v>113</v>
      </c>
      <c r="M12" s="28" t="s">
        <v>113</v>
      </c>
      <c r="N12" s="28"/>
      <c r="R12" s="28" t="s">
        <v>63</v>
      </c>
      <c r="S12" s="28" t="s">
        <v>63</v>
      </c>
      <c r="T12" s="28" t="s">
        <v>63</v>
      </c>
      <c r="U12" s="28"/>
    </row>
    <row r="13" spans="1:22" ht="43.5">
      <c r="A13" s="25"/>
      <c r="B13" s="25" t="s">
        <v>105</v>
      </c>
      <c r="C13" t="s">
        <v>120</v>
      </c>
      <c r="D13" t="s">
        <v>121</v>
      </c>
      <c r="E13" t="s">
        <v>122</v>
      </c>
      <c r="F13" t="s">
        <v>123</v>
      </c>
      <c r="G13" s="25" t="s">
        <v>124</v>
      </c>
      <c r="H13" s="25" t="s">
        <v>133</v>
      </c>
      <c r="I13" s="25" t="s">
        <v>134</v>
      </c>
      <c r="J13" s="26" t="s">
        <v>125</v>
      </c>
      <c r="K13" s="26" t="s">
        <v>126</v>
      </c>
      <c r="L13" s="1" t="s">
        <v>127</v>
      </c>
      <c r="M13" s="25" t="s">
        <v>131</v>
      </c>
      <c r="N13" s="34" t="s">
        <v>166</v>
      </c>
      <c r="O13" s="25" t="s">
        <v>130</v>
      </c>
      <c r="P13" s="25" t="s">
        <v>129</v>
      </c>
      <c r="Q13" s="1" t="s">
        <v>128</v>
      </c>
      <c r="R13" s="26" t="s">
        <v>125</v>
      </c>
      <c r="S13" s="30" t="s">
        <v>127</v>
      </c>
      <c r="T13" s="30" t="s">
        <v>126</v>
      </c>
      <c r="U13" s="30" t="s">
        <v>130</v>
      </c>
      <c r="V13" s="25" t="s">
        <v>132</v>
      </c>
    </row>
    <row r="14" spans="1:22">
      <c r="A14" s="28">
        <v>1300</v>
      </c>
      <c r="B14" s="7">
        <v>0.43187861176656328</v>
      </c>
      <c r="C14" s="17">
        <v>0</v>
      </c>
      <c r="D14" s="17">
        <v>1.6515038113953382</v>
      </c>
      <c r="E14" s="17">
        <v>1.6515038113953382</v>
      </c>
      <c r="F14" s="26">
        <f>E14/D14</f>
        <v>1</v>
      </c>
      <c r="G14" s="9">
        <f>B14/B$16*100</f>
        <v>80.04230888747837</v>
      </c>
      <c r="H14" s="22">
        <v>5</v>
      </c>
      <c r="I14" s="22">
        <v>3.8240000000000003</v>
      </c>
      <c r="J14" s="26">
        <v>5.9</v>
      </c>
      <c r="K14" s="26">
        <v>0.67</v>
      </c>
      <c r="L14" s="26">
        <v>0.56999999999999995</v>
      </c>
      <c r="M14" s="26">
        <v>0.95</v>
      </c>
      <c r="N14" s="7">
        <f>I14/H14</f>
        <v>0.76480000000000004</v>
      </c>
      <c r="O14" s="17">
        <f>L14/K14</f>
        <v>0.85074626865671632</v>
      </c>
      <c r="P14" s="17">
        <f>M14/K14</f>
        <v>1.4179104477611939</v>
      </c>
      <c r="Q14" s="29">
        <f t="shared" ref="Q14:Q20" si="4">J14^0.5*O14^(-0.6)*P14^0.1*F14*H14/I14/(J$16^0.5*O$16^(-0.6)*P$16^0.1*F$16*H$16/I$16)*100</f>
        <v>80.194687639010269</v>
      </c>
      <c r="R14" s="22">
        <v>40.953149461270634</v>
      </c>
      <c r="S14" s="22">
        <v>10.337530755600111</v>
      </c>
      <c r="T14" s="22">
        <v>11.996049708135057</v>
      </c>
      <c r="U14" s="22">
        <f>S14/T14</f>
        <v>0.86174457484864952</v>
      </c>
      <c r="V14" s="29">
        <f>R14^0.5*U14^(-0.65)*F14*H14/I14/(R$16^0.5*U$16^(-0.65)*F$16*H$16/I$16)*100</f>
        <v>65.772231339043429</v>
      </c>
    </row>
    <row r="15" spans="1:22">
      <c r="A15" s="28">
        <v>1400</v>
      </c>
      <c r="B15" s="7">
        <v>0.49853603348947972</v>
      </c>
      <c r="C15" s="17">
        <v>0</v>
      </c>
      <c r="D15" s="17">
        <v>0.91730630162064275</v>
      </c>
      <c r="E15" s="17">
        <v>0.91730630162064275</v>
      </c>
      <c r="F15" s="26">
        <f t="shared" ref="F15:F20" si="5">E15/D15</f>
        <v>1</v>
      </c>
      <c r="G15" s="9">
        <f t="shared" ref="G15:G20" si="6">B15/B$16*100</f>
        <v>92.396275473979429</v>
      </c>
      <c r="H15" s="22">
        <v>2.5</v>
      </c>
      <c r="I15" s="22">
        <v>1.84</v>
      </c>
      <c r="J15" s="26">
        <v>7.8</v>
      </c>
      <c r="K15" s="26">
        <v>0.69</v>
      </c>
      <c r="L15" s="26">
        <v>0.61</v>
      </c>
      <c r="M15" s="26">
        <v>0.85</v>
      </c>
      <c r="N15" s="7">
        <f t="shared" ref="N15:N20" si="7">I15/H15</f>
        <v>0.73599999999999999</v>
      </c>
      <c r="O15" s="17">
        <f t="shared" ref="O15:O20" si="8">L15/K15</f>
        <v>0.88405797101449279</v>
      </c>
      <c r="P15" s="17">
        <f t="shared" ref="P15:P20" si="9">M15/K15</f>
        <v>1.2318840579710146</v>
      </c>
      <c r="Q15" s="29">
        <f t="shared" si="4"/>
        <v>92.325283319453206</v>
      </c>
      <c r="R15" s="22">
        <v>75.412970534049961</v>
      </c>
      <c r="S15" s="22">
        <v>10.831625916085367</v>
      </c>
      <c r="T15" s="22">
        <v>12.10607415431512</v>
      </c>
      <c r="U15" s="22">
        <f t="shared" ref="U15:U20" si="10">S15/T15</f>
        <v>0.89472654619619307</v>
      </c>
      <c r="V15" s="29">
        <f>R15^0.5*U15^(-0.65)*F15*H15/I15/(R$16^0.5*U$16^(-0.65)*F$16*H$16/I$16)*100</f>
        <v>90.508499347452684</v>
      </c>
    </row>
    <row r="16" spans="1:22">
      <c r="A16" s="28">
        <v>1500</v>
      </c>
      <c r="B16" s="7">
        <v>0.53956291087715658</v>
      </c>
      <c r="C16" s="17">
        <v>0</v>
      </c>
      <c r="D16" s="17">
        <v>1</v>
      </c>
      <c r="E16" s="17">
        <v>1</v>
      </c>
      <c r="F16" s="26">
        <f t="shared" si="5"/>
        <v>1</v>
      </c>
      <c r="G16" s="9">
        <f t="shared" si="6"/>
        <v>100</v>
      </c>
      <c r="H16" s="22">
        <v>2.5</v>
      </c>
      <c r="I16" s="22">
        <v>1.8533520000000001</v>
      </c>
      <c r="J16" s="26">
        <v>9.3000000000000007</v>
      </c>
      <c r="K16" s="26">
        <v>0.46</v>
      </c>
      <c r="L16" s="26">
        <v>0.41</v>
      </c>
      <c r="M16" s="26">
        <v>0.59</v>
      </c>
      <c r="N16" s="7">
        <f t="shared" si="7"/>
        <v>0.74134080000000002</v>
      </c>
      <c r="O16" s="17">
        <f t="shared" si="8"/>
        <v>0.89130434782608692</v>
      </c>
      <c r="P16" s="17">
        <f t="shared" si="9"/>
        <v>1.2826086956521738</v>
      </c>
      <c r="Q16" s="29">
        <f t="shared" si="4"/>
        <v>100</v>
      </c>
      <c r="R16" s="22">
        <v>82.256899937786983</v>
      </c>
      <c r="S16" s="22">
        <v>8.8873160308476979</v>
      </c>
      <c r="T16" s="22">
        <v>10.952738778556437</v>
      </c>
      <c r="U16" s="22">
        <f t="shared" si="10"/>
        <v>0.81142408401517996</v>
      </c>
      <c r="V16" s="29">
        <f t="shared" ref="V16:V20" si="11">R16^0.5*U16^(-0.65)*F16*H16/I16/(R$16^0.5*U$16^(-0.65)*F$16*H$16/I$16)*100</f>
        <v>100</v>
      </c>
    </row>
    <row r="17" spans="1:22">
      <c r="A17" s="28">
        <v>1600</v>
      </c>
      <c r="B17" s="7">
        <v>0.40503199804702533</v>
      </c>
      <c r="C17" s="17">
        <v>0</v>
      </c>
      <c r="D17" s="17">
        <v>1.2262496172270805</v>
      </c>
      <c r="E17" s="17">
        <v>1.2262496172270805</v>
      </c>
      <c r="F17" s="26">
        <f t="shared" si="5"/>
        <v>1</v>
      </c>
      <c r="G17" s="9">
        <f t="shared" si="6"/>
        <v>75.066686364445061</v>
      </c>
      <c r="H17" s="22">
        <v>4.408602150537634</v>
      </c>
      <c r="I17" s="22">
        <v>3.0275376344086018</v>
      </c>
      <c r="J17" s="26">
        <v>5.5</v>
      </c>
      <c r="K17" s="26">
        <v>1.04</v>
      </c>
      <c r="L17" s="26">
        <v>1.1200000000000001</v>
      </c>
      <c r="M17" s="26">
        <v>0.85</v>
      </c>
      <c r="N17" s="7">
        <f t="shared" si="7"/>
        <v>0.68673414634146335</v>
      </c>
      <c r="O17" s="17">
        <f t="shared" si="8"/>
        <v>1.0769230769230771</v>
      </c>
      <c r="P17" s="17">
        <f t="shared" si="9"/>
        <v>0.81730769230769229</v>
      </c>
      <c r="Q17" s="29">
        <f t="shared" si="4"/>
        <v>70.844000297492485</v>
      </c>
      <c r="R17" s="22">
        <v>49.28679297220615</v>
      </c>
      <c r="S17" s="22">
        <v>41.040751429916547</v>
      </c>
      <c r="T17" s="22">
        <v>43.691342601042358</v>
      </c>
      <c r="U17" s="22">
        <f t="shared" si="10"/>
        <v>0.93933372120584424</v>
      </c>
      <c r="V17" s="29">
        <f t="shared" si="11"/>
        <v>75.977772788292341</v>
      </c>
    </row>
    <row r="18" spans="1:22">
      <c r="A18" s="28">
        <v>1700</v>
      </c>
      <c r="B18" s="7">
        <v>0.62345826328768494</v>
      </c>
      <c r="C18" s="17">
        <v>3.4889140052421164E-2</v>
      </c>
      <c r="D18" s="17">
        <v>1.7444570026210524</v>
      </c>
      <c r="E18" s="17">
        <v>1.7793461426734736</v>
      </c>
      <c r="F18" s="26">
        <f t="shared" si="5"/>
        <v>1.02</v>
      </c>
      <c r="G18" s="9">
        <f t="shared" si="6"/>
        <v>115.54876191807575</v>
      </c>
      <c r="H18" s="22">
        <v>5.2083333333333339</v>
      </c>
      <c r="I18" s="22">
        <v>2.8539940000000006</v>
      </c>
      <c r="J18" s="26">
        <v>6.9</v>
      </c>
      <c r="K18" s="26">
        <v>1.27</v>
      </c>
      <c r="L18" s="26">
        <v>1.3</v>
      </c>
      <c r="M18" s="26">
        <v>1.2</v>
      </c>
      <c r="N18" s="7">
        <f t="shared" si="7"/>
        <v>0.54796684800000006</v>
      </c>
      <c r="O18" s="17">
        <f t="shared" si="8"/>
        <v>1.0236220472440944</v>
      </c>
      <c r="P18" s="17">
        <f t="shared" si="9"/>
        <v>0.94488188976377951</v>
      </c>
      <c r="Q18" s="29">
        <f t="shared" si="4"/>
        <v>106.09795948684805</v>
      </c>
      <c r="R18" s="22">
        <v>58.172513518391767</v>
      </c>
      <c r="S18" s="22">
        <v>56.276588909488886</v>
      </c>
      <c r="T18" s="22">
        <v>64.874254800673611</v>
      </c>
      <c r="U18" s="22">
        <f t="shared" si="10"/>
        <v>0.86747183582145049</v>
      </c>
      <c r="V18" s="29">
        <f t="shared" si="11"/>
        <v>111.11729666907712</v>
      </c>
    </row>
    <row r="19" spans="1:22">
      <c r="A19" s="28">
        <v>1750</v>
      </c>
      <c r="B19" s="7">
        <v>0.834268269446373</v>
      </c>
      <c r="C19" s="17">
        <v>6.5500031492252031E-2</v>
      </c>
      <c r="D19" s="17">
        <v>2.1833343830750782</v>
      </c>
      <c r="E19" s="17">
        <v>2.2488344145673302</v>
      </c>
      <c r="F19" s="26">
        <f t="shared" si="5"/>
        <v>1.0299999999999998</v>
      </c>
      <c r="G19" s="9">
        <f t="shared" si="6"/>
        <v>154.61927657149747</v>
      </c>
      <c r="H19" s="22">
        <v>6.041666666666667</v>
      </c>
      <c r="I19" s="22">
        <v>2.6955770666666665</v>
      </c>
      <c r="J19" s="26">
        <v>8.8000000000000007</v>
      </c>
      <c r="K19" s="26">
        <v>1.27</v>
      </c>
      <c r="L19" s="26">
        <v>1.32</v>
      </c>
      <c r="M19" s="26">
        <v>1.1299999999999999</v>
      </c>
      <c r="N19" s="7">
        <f t="shared" si="7"/>
        <v>0.44616447999999997</v>
      </c>
      <c r="O19" s="17">
        <f t="shared" si="8"/>
        <v>1.0393700787401574</v>
      </c>
      <c r="P19" s="17">
        <f t="shared" si="9"/>
        <v>0.88976377952755892</v>
      </c>
      <c r="Q19" s="29">
        <f t="shared" si="4"/>
        <v>146.36307988583647</v>
      </c>
      <c r="R19" s="22">
        <v>58.532769703358596</v>
      </c>
      <c r="S19" s="22">
        <v>50.616209731735594</v>
      </c>
      <c r="T19" s="22">
        <v>60.11232030769294</v>
      </c>
      <c r="U19" s="22">
        <f t="shared" si="10"/>
        <v>0.84202721626198695</v>
      </c>
      <c r="V19" s="29">
        <f t="shared" si="11"/>
        <v>140.93623008401229</v>
      </c>
    </row>
    <row r="20" spans="1:22">
      <c r="A20" s="28">
        <v>1800</v>
      </c>
      <c r="B20" s="7">
        <v>0.76556996579563341</v>
      </c>
      <c r="C20" s="17">
        <v>-0.27450446820227281</v>
      </c>
      <c r="D20" s="17">
        <v>2.7450446820227294</v>
      </c>
      <c r="E20" s="17">
        <v>2.4705402138204566</v>
      </c>
      <c r="F20" s="26">
        <f t="shared" si="5"/>
        <v>0.9</v>
      </c>
      <c r="G20" s="9">
        <f t="shared" si="6"/>
        <v>141.88706272472689</v>
      </c>
      <c r="H20" s="22">
        <v>9.0625</v>
      </c>
      <c r="I20" s="22">
        <v>3.2270599999999998</v>
      </c>
      <c r="J20" s="26">
        <v>7.5</v>
      </c>
      <c r="K20" s="26">
        <v>2.34</v>
      </c>
      <c r="L20" s="26">
        <v>2.6</v>
      </c>
      <c r="M20" s="26">
        <v>1.67</v>
      </c>
      <c r="N20" s="7">
        <f t="shared" si="7"/>
        <v>0.35608937931034479</v>
      </c>
      <c r="O20" s="17">
        <f t="shared" si="8"/>
        <v>1.1111111111111112</v>
      </c>
      <c r="P20" s="17">
        <f t="shared" si="9"/>
        <v>0.71367521367521369</v>
      </c>
      <c r="Q20" s="29">
        <f t="shared" si="4"/>
        <v>139.02481077626859</v>
      </c>
      <c r="R20" s="22">
        <v>56.873554006236169</v>
      </c>
      <c r="S20" s="22">
        <v>134.77583158591676</v>
      </c>
      <c r="T20" s="22">
        <v>130.23176087357862</v>
      </c>
      <c r="U20" s="22">
        <f t="shared" si="10"/>
        <v>1.0348921851463657</v>
      </c>
      <c r="V20" s="29">
        <f t="shared" si="11"/>
        <v>133.01472391925125</v>
      </c>
    </row>
    <row r="23" spans="1:22">
      <c r="J23">
        <f>(G19-G18)/G18</f>
        <v>0.33813010200077059</v>
      </c>
    </row>
    <row r="24" spans="1:22">
      <c r="J24" s="16">
        <f>(G20-G19)/G19</f>
        <v>-8.2345578954271442E-2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>
      <selection activeCell="O39" sqref="O39"/>
    </sheetView>
  </sheetViews>
  <sheetFormatPr defaultRowHeight="14.5"/>
  <cols>
    <col min="3" max="3" width="10.1796875" customWidth="1"/>
    <col min="4" max="4" width="10.1796875" style="16" customWidth="1"/>
  </cols>
  <sheetData>
    <row r="1" spans="1:10">
      <c r="B1" t="s">
        <v>25</v>
      </c>
      <c r="C1" t="s">
        <v>142</v>
      </c>
      <c r="D1" s="16" t="s">
        <v>143</v>
      </c>
      <c r="E1" t="s">
        <v>139</v>
      </c>
      <c r="F1" t="s">
        <v>138</v>
      </c>
      <c r="G1" t="s">
        <v>140</v>
      </c>
      <c r="H1" t="s">
        <v>137</v>
      </c>
      <c r="I1" t="s">
        <v>144</v>
      </c>
      <c r="J1" t="s">
        <v>141</v>
      </c>
    </row>
    <row r="2" spans="1:10">
      <c r="A2" s="26">
        <v>1300</v>
      </c>
      <c r="B2" s="17">
        <v>0.43187861176656328</v>
      </c>
      <c r="C2" s="17"/>
      <c r="D2" s="17"/>
      <c r="G2" s="17">
        <v>0.39092657008229686</v>
      </c>
    </row>
    <row r="3" spans="1:10">
      <c r="A3" s="26">
        <v>1400</v>
      </c>
      <c r="B3" s="17">
        <v>0.49853603348947972</v>
      </c>
      <c r="C3" s="17"/>
      <c r="D3" s="17">
        <v>0.78723497438472612</v>
      </c>
      <c r="E3" s="17">
        <v>0.40836978414091141</v>
      </c>
      <c r="F3" s="17">
        <v>0.54687853192910563</v>
      </c>
      <c r="G3" s="17">
        <v>0.4828080951748997</v>
      </c>
      <c r="H3" s="17">
        <v>0.46454565015090704</v>
      </c>
      <c r="I3" s="17">
        <v>0.54388042319323759</v>
      </c>
      <c r="J3" s="17">
        <v>0.54563784313902153</v>
      </c>
    </row>
    <row r="4" spans="1:10">
      <c r="A4" s="26">
        <v>1500</v>
      </c>
      <c r="B4" s="17">
        <v>0.53956291087715658</v>
      </c>
      <c r="C4" s="17">
        <v>0.58219948044134229</v>
      </c>
      <c r="D4" s="17">
        <v>0.75038626912855821</v>
      </c>
      <c r="E4" s="17">
        <v>0.45374253554063715</v>
      </c>
      <c r="F4" s="17">
        <v>0.48409549873255092</v>
      </c>
      <c r="G4" s="17">
        <v>0.42923561630087209</v>
      </c>
      <c r="H4" s="17">
        <v>0.39978339357624176</v>
      </c>
      <c r="I4" s="17">
        <v>0.48962911006804627</v>
      </c>
      <c r="J4" s="17">
        <v>0.49739658689996025</v>
      </c>
    </row>
    <row r="5" spans="1:10">
      <c r="A5" s="26">
        <v>1600</v>
      </c>
      <c r="B5" s="17">
        <v>0.40503199804702533</v>
      </c>
      <c r="C5" s="17">
        <v>0.57487923377679451</v>
      </c>
      <c r="D5" s="17">
        <v>0.68083835131402759</v>
      </c>
      <c r="E5" s="17">
        <v>0.38700048352364758</v>
      </c>
      <c r="F5" s="17">
        <v>0.40941137783253212</v>
      </c>
      <c r="G5" s="17">
        <v>0.45151465662740636</v>
      </c>
      <c r="H5" s="17">
        <v>0.31052689594154975</v>
      </c>
      <c r="I5" s="17">
        <v>0.31390275949891289</v>
      </c>
      <c r="J5" s="17">
        <v>0.42478713431793136</v>
      </c>
    </row>
    <row r="6" spans="1:10">
      <c r="A6" s="26">
        <v>1700</v>
      </c>
      <c r="B6" s="17">
        <v>0.62345826328768494</v>
      </c>
      <c r="C6" s="17">
        <v>0.67457233941953454</v>
      </c>
      <c r="D6" s="17">
        <v>0.64831003504189078</v>
      </c>
      <c r="E6" s="17">
        <v>0.40356807126304012</v>
      </c>
      <c r="F6" s="17">
        <v>0.47168687853207614</v>
      </c>
      <c r="G6" s="17">
        <v>0.44079860489830552</v>
      </c>
      <c r="H6" s="17">
        <v>0.28577737360835481</v>
      </c>
      <c r="I6" s="17">
        <v>0.39880151529894103</v>
      </c>
      <c r="J6" s="17">
        <v>0.50791566701956281</v>
      </c>
    </row>
    <row r="7" spans="1:10">
      <c r="A7" s="26">
        <v>1750</v>
      </c>
      <c r="B7" s="17">
        <v>0.834268269446373</v>
      </c>
      <c r="C7" s="17">
        <v>0.80417390222173013</v>
      </c>
      <c r="D7" s="17">
        <v>0.66138472100285306</v>
      </c>
      <c r="E7" s="17">
        <v>0.43246326384240524</v>
      </c>
      <c r="F7" s="17">
        <v>0.42538459610616464</v>
      </c>
      <c r="G7" s="17">
        <v>0.37748962584185636</v>
      </c>
      <c r="H7" s="17">
        <v>0.29526323225033296</v>
      </c>
      <c r="I7" s="17">
        <v>0.49033908776204504</v>
      </c>
      <c r="J7" s="17">
        <v>0.5034958378925074</v>
      </c>
    </row>
    <row r="8" spans="1:10">
      <c r="A8" s="26">
        <v>1800</v>
      </c>
      <c r="B8" s="17">
        <v>0.76556996579563341</v>
      </c>
      <c r="C8" s="17">
        <v>0.78020048137208342</v>
      </c>
      <c r="D8" s="17">
        <v>0.5989832553715998</v>
      </c>
      <c r="E8" s="17">
        <v>0.44600555135325615</v>
      </c>
      <c r="F8" s="17">
        <v>0.37640873257095309</v>
      </c>
      <c r="G8" s="17">
        <v>0.3056359853899831</v>
      </c>
      <c r="H8" s="17">
        <v>0.35609469303535801</v>
      </c>
      <c r="I8" s="17">
        <v>0.44088198143361862</v>
      </c>
      <c r="J8" s="17">
        <v>0.57963078673892032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>
      <selection activeCell="E9" sqref="E9"/>
    </sheetView>
  </sheetViews>
  <sheetFormatPr defaultRowHeight="14.5"/>
  <cols>
    <col min="2" max="2" width="12.26953125" bestFit="1" customWidth="1"/>
  </cols>
  <sheetData>
    <row r="1" spans="1:4" s="16" customFormat="1">
      <c r="A1" s="16" t="s">
        <v>157</v>
      </c>
    </row>
    <row r="3" spans="1:4">
      <c r="A3" t="s">
        <v>148</v>
      </c>
      <c r="B3" s="31">
        <v>103439</v>
      </c>
    </row>
    <row r="4" spans="1:4">
      <c r="A4" t="s">
        <v>149</v>
      </c>
      <c r="B4" s="31">
        <v>182824</v>
      </c>
    </row>
    <row r="5" spans="1:4">
      <c r="A5" t="s">
        <v>150</v>
      </c>
      <c r="B5" s="31">
        <v>62044</v>
      </c>
    </row>
    <row r="6" spans="1:4">
      <c r="A6" t="s">
        <v>151</v>
      </c>
      <c r="B6" s="31">
        <v>477500</v>
      </c>
    </row>
    <row r="7" spans="1:4">
      <c r="A7" t="s">
        <v>152</v>
      </c>
      <c r="B7" s="31">
        <v>143294</v>
      </c>
      <c r="C7" s="32">
        <f>SUM(B3:B7)</f>
        <v>969101</v>
      </c>
      <c r="D7" s="33">
        <f>C7/(B11-B10)</f>
        <v>0.37038533258779871</v>
      </c>
    </row>
    <row r="8" spans="1:4">
      <c r="A8" t="s">
        <v>153</v>
      </c>
      <c r="B8" s="31">
        <v>1562073</v>
      </c>
      <c r="D8" s="33">
        <f>B8/(B11-B10)</f>
        <v>0.59701612900143586</v>
      </c>
    </row>
    <row r="9" spans="1:4">
      <c r="A9" t="s">
        <v>154</v>
      </c>
      <c r="B9" s="31">
        <v>85293</v>
      </c>
    </row>
    <row r="10" spans="1:4">
      <c r="A10" t="s">
        <v>155</v>
      </c>
      <c r="B10" s="31">
        <v>234399</v>
      </c>
    </row>
    <row r="11" spans="1:4">
      <c r="A11" t="s">
        <v>156</v>
      </c>
      <c r="B11" s="31">
        <f>SUM(B3:B10)</f>
        <v>2850866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44"/>
  <sheetViews>
    <sheetView workbookViewId="0">
      <selection activeCell="D7" sqref="D7"/>
    </sheetView>
  </sheetViews>
  <sheetFormatPr defaultColWidth="8.81640625" defaultRowHeight="14.5"/>
  <cols>
    <col min="1" max="2" width="8.81640625" style="16"/>
    <col min="3" max="3" width="9.453125" style="16" bestFit="1" customWidth="1"/>
    <col min="4" max="4" width="15.7265625" style="16" customWidth="1"/>
    <col min="5" max="5" width="9.453125" style="16" bestFit="1" customWidth="1"/>
    <col min="6" max="16384" width="8.81640625" style="16"/>
  </cols>
  <sheetData>
    <row r="1" spans="1:5">
      <c r="A1" s="35" t="s">
        <v>161</v>
      </c>
      <c r="B1" s="35" t="s">
        <v>162</v>
      </c>
      <c r="C1" s="35" t="s">
        <v>163</v>
      </c>
      <c r="D1" s="35" t="s">
        <v>164</v>
      </c>
      <c r="E1" s="35" t="s">
        <v>165</v>
      </c>
    </row>
    <row r="2" spans="1:5">
      <c r="A2" s="16">
        <v>1200</v>
      </c>
    </row>
    <row r="3" spans="1:5">
      <c r="A3" s="16">
        <v>1201</v>
      </c>
    </row>
    <row r="4" spans="1:5">
      <c r="A4" s="16">
        <v>1202</v>
      </c>
    </row>
    <row r="5" spans="1:5">
      <c r="A5" s="16">
        <v>1203</v>
      </c>
    </row>
    <row r="6" spans="1:5">
      <c r="A6" s="16">
        <v>1204</v>
      </c>
    </row>
    <row r="7" spans="1:5">
      <c r="A7" s="16">
        <v>1205</v>
      </c>
    </row>
    <row r="8" spans="1:5">
      <c r="A8" s="16">
        <v>1206</v>
      </c>
    </row>
    <row r="9" spans="1:5">
      <c r="A9" s="16">
        <v>1207</v>
      </c>
    </row>
    <row r="10" spans="1:5">
      <c r="A10" s="16">
        <v>1208</v>
      </c>
    </row>
    <row r="11" spans="1:5">
      <c r="A11" s="16">
        <v>1209</v>
      </c>
      <c r="B11" s="36">
        <v>5.41620867136655</v>
      </c>
      <c r="C11" s="2">
        <v>7.1264179656639737</v>
      </c>
      <c r="D11" s="2">
        <v>6.5441973491187886</v>
      </c>
      <c r="E11" s="2">
        <v>6.5863382307430438</v>
      </c>
    </row>
    <row r="12" spans="1:5">
      <c r="A12" s="16">
        <v>1210</v>
      </c>
      <c r="B12" s="36"/>
      <c r="C12" s="2">
        <v>7.2711445530732766</v>
      </c>
      <c r="D12" s="2">
        <v>6.7128574515577268</v>
      </c>
      <c r="E12" s="2">
        <v>6.7200966294577409</v>
      </c>
    </row>
    <row r="13" spans="1:5">
      <c r="A13" s="16">
        <v>1211</v>
      </c>
      <c r="B13" s="36">
        <v>6.4880676857701243</v>
      </c>
      <c r="C13" s="2">
        <v>8.0387415591168256</v>
      </c>
      <c r="D13" s="2">
        <v>7.5333088441113603</v>
      </c>
      <c r="E13" s="2">
        <v>7.4295208494610216</v>
      </c>
    </row>
    <row r="14" spans="1:5">
      <c r="A14" s="16">
        <v>1212</v>
      </c>
      <c r="B14" s="36">
        <v>5.2334352757028295</v>
      </c>
      <c r="C14" s="2">
        <v>7.1920201627418976</v>
      </c>
      <c r="D14" s="2">
        <v>6.6048697569740753</v>
      </c>
      <c r="E14" s="2">
        <v>6.6469687271182041</v>
      </c>
    </row>
    <row r="15" spans="1:5">
      <c r="A15" s="16">
        <v>1213</v>
      </c>
      <c r="B15" s="36"/>
      <c r="C15" s="2"/>
      <c r="D15" s="2"/>
      <c r="E15" s="2"/>
    </row>
    <row r="16" spans="1:5">
      <c r="A16" s="16">
        <v>1214</v>
      </c>
      <c r="B16" s="36">
        <v>4.945388853778292</v>
      </c>
      <c r="C16" s="2">
        <v>6.8177981605739211</v>
      </c>
      <c r="D16" s="2">
        <v>6.1672595599279605</v>
      </c>
      <c r="E16" s="2">
        <v>6.301107357277191</v>
      </c>
    </row>
    <row r="17" spans="1:5">
      <c r="A17" s="16">
        <v>1215</v>
      </c>
      <c r="B17" s="36"/>
      <c r="C17" s="2"/>
      <c r="D17" s="2"/>
      <c r="E17" s="2"/>
    </row>
    <row r="18" spans="1:5">
      <c r="A18" s="16">
        <v>1216</v>
      </c>
      <c r="B18" s="36">
        <v>5.3218588242137779</v>
      </c>
      <c r="C18" s="2">
        <v>7.5730440520741897</v>
      </c>
      <c r="D18" s="2">
        <v>6.9744502421942025</v>
      </c>
      <c r="E18" s="2">
        <v>6.9991164991443524</v>
      </c>
    </row>
    <row r="19" spans="1:5">
      <c r="A19" s="16">
        <v>1217</v>
      </c>
      <c r="B19" s="36">
        <v>8.0630654670705439</v>
      </c>
      <c r="C19" s="2">
        <v>8.5939782198664982</v>
      </c>
      <c r="D19" s="2">
        <v>8.0749435255900366</v>
      </c>
      <c r="E19" s="2">
        <v>7.9426785765864123</v>
      </c>
    </row>
    <row r="20" spans="1:5">
      <c r="A20" s="16">
        <v>1218</v>
      </c>
      <c r="B20" s="36">
        <v>8.9757262837423291</v>
      </c>
      <c r="C20" s="2">
        <v>9.8435183378251132</v>
      </c>
      <c r="D20" s="2">
        <v>9.416937560776601</v>
      </c>
      <c r="E20" s="2">
        <v>9.0975215691544484</v>
      </c>
    </row>
    <row r="21" spans="1:5">
      <c r="A21" s="16">
        <v>1219</v>
      </c>
      <c r="B21" s="36">
        <v>7.9075192071604059</v>
      </c>
      <c r="C21" s="2">
        <v>9.5441255158030867</v>
      </c>
      <c r="D21" s="2">
        <v>9.1221139613074005</v>
      </c>
      <c r="E21" s="2">
        <v>8.8208184064723536</v>
      </c>
    </row>
    <row r="22" spans="1:5">
      <c r="A22" s="16">
        <v>1220</v>
      </c>
      <c r="B22" s="36">
        <v>6.5115237898834373</v>
      </c>
      <c r="C22" s="2">
        <v>8.4339811083445326</v>
      </c>
      <c r="D22" s="2">
        <v>7.9662193256833858</v>
      </c>
      <c r="E22" s="2">
        <v>7.7948069393202699</v>
      </c>
    </row>
    <row r="23" spans="1:5">
      <c r="A23" s="16">
        <v>1221</v>
      </c>
      <c r="B23" s="36">
        <v>8.7005998110241354</v>
      </c>
      <c r="C23" s="2">
        <v>9.3087160827881714</v>
      </c>
      <c r="D23" s="2">
        <v>8.9187533032096038</v>
      </c>
      <c r="E23" s="2">
        <v>8.6032496144068116</v>
      </c>
    </row>
    <row r="24" spans="1:5">
      <c r="A24" s="16">
        <v>1222</v>
      </c>
      <c r="B24" s="36"/>
      <c r="C24" s="2"/>
      <c r="D24" s="2"/>
      <c r="E24" s="2"/>
    </row>
    <row r="25" spans="1:5">
      <c r="A25" s="16">
        <v>1223</v>
      </c>
      <c r="B25" s="36">
        <v>3.8925143648583269</v>
      </c>
      <c r="C25" s="2">
        <v>7.0376154075946733</v>
      </c>
      <c r="D25" s="2">
        <v>6.3587417665383468</v>
      </c>
      <c r="E25" s="2">
        <v>6.5042656262427663</v>
      </c>
    </row>
    <row r="26" spans="1:5">
      <c r="A26" s="16">
        <v>1224</v>
      </c>
      <c r="B26" s="36">
        <v>4.8642882268938745</v>
      </c>
      <c r="C26" s="2">
        <v>7.6312409393852887</v>
      </c>
      <c r="D26" s="2">
        <v>7.0153793748135138</v>
      </c>
      <c r="E26" s="2">
        <v>7.0529029014651465</v>
      </c>
    </row>
    <row r="27" spans="1:5">
      <c r="A27" s="16">
        <v>1225</v>
      </c>
      <c r="B27" s="36">
        <v>9.8454197602582418</v>
      </c>
      <c r="C27" s="2">
        <v>10.934047324936001</v>
      </c>
      <c r="D27" s="2">
        <v>10.498989307631868</v>
      </c>
      <c r="E27" s="2">
        <v>10.105404182011091</v>
      </c>
    </row>
    <row r="28" spans="1:5">
      <c r="A28" s="16">
        <v>1226</v>
      </c>
      <c r="B28" s="36">
        <v>8.4589153179364232</v>
      </c>
      <c r="C28" s="2">
        <v>9.964400102420095</v>
      </c>
      <c r="D28" s="2">
        <v>9.494820248514209</v>
      </c>
      <c r="E28" s="2">
        <v>9.2092422388355768</v>
      </c>
    </row>
    <row r="29" spans="1:5">
      <c r="A29" s="16">
        <v>1227</v>
      </c>
      <c r="B29" s="36">
        <v>8.1510509538879408</v>
      </c>
      <c r="C29" s="2">
        <v>9.8021449465637449</v>
      </c>
      <c r="D29" s="2">
        <v>9.4960653255924878</v>
      </c>
      <c r="E29" s="2">
        <v>9.0592836844396896</v>
      </c>
    </row>
    <row r="30" spans="1:5">
      <c r="A30" s="16">
        <v>1228</v>
      </c>
      <c r="B30" s="36"/>
      <c r="C30" s="2"/>
      <c r="D30" s="2"/>
      <c r="E30" s="2"/>
    </row>
    <row r="31" spans="1:5">
      <c r="A31" s="16">
        <v>1229</v>
      </c>
      <c r="B31" s="36"/>
      <c r="C31" s="2"/>
      <c r="D31" s="2"/>
      <c r="E31" s="2"/>
    </row>
    <row r="32" spans="1:5">
      <c r="A32" s="16">
        <v>1230</v>
      </c>
      <c r="B32" s="36"/>
      <c r="C32" s="2"/>
      <c r="D32" s="2"/>
      <c r="E32" s="2"/>
    </row>
    <row r="33" spans="1:5">
      <c r="A33" s="16">
        <v>1231</v>
      </c>
      <c r="B33" s="36">
        <v>8.0022849137061129</v>
      </c>
      <c r="C33" s="2"/>
      <c r="D33" s="2"/>
      <c r="E33" s="2"/>
    </row>
    <row r="34" spans="1:5">
      <c r="A34" s="16">
        <v>1232</v>
      </c>
      <c r="B34" s="36">
        <v>7.4969195684814434</v>
      </c>
      <c r="C34" s="2">
        <v>9.1250416029847621</v>
      </c>
      <c r="D34" s="2">
        <v>8.6659536182860801</v>
      </c>
      <c r="E34" s="2">
        <v>8.4334950120007033</v>
      </c>
    </row>
    <row r="35" spans="1:5">
      <c r="A35" s="16">
        <v>1233</v>
      </c>
      <c r="B35" s="36">
        <v>7.1589165784517155</v>
      </c>
      <c r="C35" s="2">
        <v>8.6753215157515431</v>
      </c>
      <c r="D35" s="2">
        <v>8.1487364426691151</v>
      </c>
      <c r="E35" s="2">
        <v>8.0178572234302603</v>
      </c>
    </row>
    <row r="36" spans="1:5">
      <c r="A36" s="16">
        <v>1234</v>
      </c>
      <c r="B36" s="36"/>
      <c r="C36" s="2"/>
      <c r="D36" s="2"/>
      <c r="E36" s="2"/>
    </row>
    <row r="37" spans="1:5">
      <c r="A37" s="16">
        <v>1235</v>
      </c>
      <c r="B37" s="36">
        <v>6.6945075069341886</v>
      </c>
      <c r="C37" s="2">
        <v>8.8459579032822315</v>
      </c>
      <c r="D37" s="2">
        <v>8.2872304281004237</v>
      </c>
      <c r="E37" s="2">
        <v>8.1755618329780315</v>
      </c>
    </row>
    <row r="38" spans="1:5">
      <c r="A38" s="16">
        <v>1236</v>
      </c>
      <c r="B38" s="36">
        <v>6.8462355186219961</v>
      </c>
      <c r="C38" s="2">
        <v>8.6350081388055724</v>
      </c>
      <c r="D38" s="2">
        <v>8.0513673513933419</v>
      </c>
      <c r="E38" s="2">
        <v>7.9805990192288094</v>
      </c>
    </row>
    <row r="39" spans="1:5">
      <c r="A39" s="16">
        <v>1237</v>
      </c>
      <c r="B39" s="36">
        <v>7.7533046876068816</v>
      </c>
      <c r="C39" s="2">
        <v>9.434465122792993</v>
      </c>
      <c r="D39" s="2">
        <v>8.8754142593901566</v>
      </c>
      <c r="E39" s="2">
        <v>8.7194686901968499</v>
      </c>
    </row>
    <row r="40" spans="1:5">
      <c r="A40" s="16">
        <v>1238</v>
      </c>
      <c r="B40" s="36"/>
      <c r="C40" s="2"/>
      <c r="D40" s="2"/>
      <c r="E40" s="2"/>
    </row>
    <row r="41" spans="1:5">
      <c r="A41" s="16">
        <v>1239</v>
      </c>
      <c r="B41" s="36"/>
      <c r="C41" s="2"/>
      <c r="D41" s="2"/>
      <c r="E41" s="2"/>
    </row>
    <row r="42" spans="1:5">
      <c r="A42" s="16">
        <v>1240</v>
      </c>
      <c r="B42" s="36"/>
      <c r="C42" s="2"/>
      <c r="D42" s="2"/>
      <c r="E42" s="2"/>
    </row>
    <row r="43" spans="1:5">
      <c r="A43" s="16">
        <v>1241</v>
      </c>
      <c r="B43" s="36"/>
      <c r="C43" s="2"/>
      <c r="D43" s="2"/>
      <c r="E43" s="2"/>
    </row>
    <row r="44" spans="1:5">
      <c r="A44" s="16">
        <v>1242</v>
      </c>
      <c r="B44" s="36"/>
      <c r="C44" s="2"/>
      <c r="D44" s="2"/>
      <c r="E44" s="2"/>
    </row>
    <row r="45" spans="1:5">
      <c r="A45" s="16">
        <v>1243</v>
      </c>
      <c r="B45" s="36"/>
      <c r="C45" s="2"/>
      <c r="D45" s="2"/>
      <c r="E45" s="2"/>
    </row>
    <row r="46" spans="1:5">
      <c r="A46" s="16">
        <v>1244</v>
      </c>
      <c r="B46" s="36"/>
      <c r="C46" s="2"/>
      <c r="D46" s="2"/>
      <c r="E46" s="2"/>
    </row>
    <row r="47" spans="1:5">
      <c r="A47" s="16">
        <v>1245</v>
      </c>
      <c r="B47" s="36">
        <v>5.5033404815325593</v>
      </c>
      <c r="C47" s="2">
        <v>7.81118912217815</v>
      </c>
      <c r="D47" s="2">
        <v>7.0482017603068066</v>
      </c>
      <c r="E47" s="2">
        <v>7.2192136064493067</v>
      </c>
    </row>
    <row r="48" spans="1:5">
      <c r="A48" s="16">
        <v>1246</v>
      </c>
      <c r="B48" s="36">
        <v>6.8309262811019744</v>
      </c>
      <c r="C48" s="2">
        <v>8.7731889200851807</v>
      </c>
      <c r="D48" s="2">
        <v>8.1158941081435447</v>
      </c>
      <c r="E48" s="2">
        <v>8.1083076895426807</v>
      </c>
    </row>
    <row r="49" spans="1:5">
      <c r="A49" s="16">
        <v>1247</v>
      </c>
      <c r="B49" s="36">
        <v>10.05882667205843</v>
      </c>
      <c r="C49" s="2">
        <v>11.15765855673933</v>
      </c>
      <c r="D49" s="2">
        <v>10.742324266051909</v>
      </c>
      <c r="E49" s="2">
        <v>10.312068906413428</v>
      </c>
    </row>
    <row r="50" spans="1:5">
      <c r="A50" s="16">
        <v>1248</v>
      </c>
      <c r="B50" s="36">
        <v>9.9887036880234934</v>
      </c>
      <c r="C50" s="2">
        <v>11.005021568648413</v>
      </c>
      <c r="D50" s="2">
        <v>10.60643117686598</v>
      </c>
      <c r="E50" s="2">
        <v>10.170999601338643</v>
      </c>
    </row>
    <row r="51" spans="1:5">
      <c r="A51" s="16">
        <v>1249</v>
      </c>
      <c r="B51" s="36">
        <v>6.5446171886979583</v>
      </c>
      <c r="C51" s="2">
        <v>8.4465852270737436</v>
      </c>
      <c r="D51" s="2">
        <v>7.8424245837510975</v>
      </c>
      <c r="E51" s="2">
        <v>7.8064558475727752</v>
      </c>
    </row>
    <row r="52" spans="1:5">
      <c r="A52" s="16">
        <v>1250</v>
      </c>
      <c r="B52" s="36">
        <v>6.5446171886979583</v>
      </c>
      <c r="C52" s="2">
        <v>9.1470755369368373</v>
      </c>
      <c r="D52" s="2">
        <v>8.5839633076489594</v>
      </c>
      <c r="E52" s="2">
        <v>8.4538590914388507</v>
      </c>
    </row>
    <row r="53" spans="1:5">
      <c r="A53" s="16">
        <v>1251</v>
      </c>
      <c r="B53" s="36">
        <v>7.0167924030207347</v>
      </c>
      <c r="C53" s="2">
        <v>8.6335721270109271</v>
      </c>
      <c r="D53" s="2">
        <v>8.0136333760847549</v>
      </c>
      <c r="E53" s="2">
        <v>7.9792718364241457</v>
      </c>
    </row>
    <row r="54" spans="1:5">
      <c r="A54" s="16">
        <v>1252</v>
      </c>
      <c r="B54" s="36">
        <v>6.9549658789493307</v>
      </c>
      <c r="C54" s="2">
        <v>8.8277738604828642</v>
      </c>
      <c r="D54" s="2">
        <v>8.2395779513596317</v>
      </c>
      <c r="E54" s="2">
        <v>8.1587558784499663</v>
      </c>
    </row>
    <row r="55" spans="1:5">
      <c r="A55" s="16">
        <v>1253</v>
      </c>
      <c r="B55" s="36">
        <v>8.9971534571541962</v>
      </c>
      <c r="C55" s="2">
        <v>9.9312069621722792</v>
      </c>
      <c r="D55" s="2">
        <v>9.4713200307576741</v>
      </c>
      <c r="E55" s="2">
        <v>9.1785646600483162</v>
      </c>
    </row>
    <row r="56" spans="1:5">
      <c r="A56" s="16">
        <v>1254</v>
      </c>
      <c r="B56" s="36">
        <v>6.5635566822125506</v>
      </c>
      <c r="C56" s="2">
        <v>7.7546068146199731</v>
      </c>
      <c r="D56" s="2">
        <v>7.2360719290003868</v>
      </c>
      <c r="E56" s="2">
        <v>7.1669194220147618</v>
      </c>
    </row>
    <row r="57" spans="1:5">
      <c r="A57" s="16">
        <v>1255</v>
      </c>
      <c r="B57" s="36">
        <v>6.1200477789960397</v>
      </c>
      <c r="C57" s="2">
        <v>8.0809210773590259</v>
      </c>
      <c r="D57" s="2">
        <v>7.4362730183073573</v>
      </c>
      <c r="E57" s="2">
        <v>7.4685037683539983</v>
      </c>
    </row>
    <row r="58" spans="1:5">
      <c r="A58" s="16">
        <v>1256</v>
      </c>
      <c r="B58" s="36">
        <v>6.1200477789960397</v>
      </c>
      <c r="C58" s="2">
        <v>9.9902391285337728</v>
      </c>
      <c r="D58" s="2">
        <v>9.468694501778268</v>
      </c>
      <c r="E58" s="2">
        <v>9.2331230393103247</v>
      </c>
    </row>
    <row r="59" spans="1:5">
      <c r="A59" s="16">
        <v>1257</v>
      </c>
      <c r="B59" s="36">
        <v>10.839019324556654</v>
      </c>
      <c r="C59" s="2">
        <v>11.348487663921937</v>
      </c>
      <c r="D59" s="2">
        <v>10.9755707542956</v>
      </c>
      <c r="E59" s="2">
        <v>10.488435918596982</v>
      </c>
    </row>
    <row r="60" spans="1:5">
      <c r="A60" s="16">
        <v>1258</v>
      </c>
      <c r="B60" s="36">
        <v>10.504547126994252</v>
      </c>
      <c r="C60" s="2">
        <v>11.072106941184961</v>
      </c>
      <c r="D60" s="2">
        <v>10.792465013895042</v>
      </c>
      <c r="E60" s="2">
        <v>10.23300086985671</v>
      </c>
    </row>
    <row r="61" spans="1:5">
      <c r="A61" s="16">
        <v>1259</v>
      </c>
      <c r="B61" s="36">
        <v>10.504547126994252</v>
      </c>
      <c r="C61" s="2">
        <v>10.797818801548575</v>
      </c>
      <c r="D61" s="2">
        <v>10.304318016181305</v>
      </c>
      <c r="E61" s="2">
        <v>9.97949981658833</v>
      </c>
    </row>
    <row r="62" spans="1:5">
      <c r="A62" s="16">
        <v>1260</v>
      </c>
      <c r="B62" s="36">
        <v>10.504547126994252</v>
      </c>
      <c r="C62" s="2">
        <v>9.8439351557202475</v>
      </c>
      <c r="D62" s="2">
        <v>9.1890513293208738</v>
      </c>
      <c r="E62" s="2">
        <v>9.0979067982627058</v>
      </c>
    </row>
    <row r="63" spans="1:5">
      <c r="A63" s="16">
        <v>1261</v>
      </c>
      <c r="B63" s="36">
        <v>10.504547126994252</v>
      </c>
      <c r="C63" s="2">
        <v>10.446482430163449</v>
      </c>
      <c r="D63" s="2">
        <v>9.7407737016798954</v>
      </c>
      <c r="E63" s="2">
        <v>9.6547896766760157</v>
      </c>
    </row>
    <row r="64" spans="1:5">
      <c r="A64" s="16">
        <v>1262</v>
      </c>
      <c r="B64" s="36">
        <v>10.504547126994252</v>
      </c>
      <c r="C64" s="2">
        <v>10.561828237182473</v>
      </c>
      <c r="D64" s="2">
        <v>9.8719805900432043</v>
      </c>
      <c r="E64" s="2">
        <v>9.7613939345494192</v>
      </c>
    </row>
    <row r="65" spans="1:5">
      <c r="A65" s="16">
        <v>1263</v>
      </c>
      <c r="B65" s="36">
        <v>8.0210843826270946</v>
      </c>
      <c r="C65" s="2">
        <v>9.5521504153032879</v>
      </c>
      <c r="D65" s="2">
        <v>8.8756379034790402</v>
      </c>
      <c r="E65" s="2">
        <v>8.8282351342913934</v>
      </c>
    </row>
    <row r="66" spans="1:5">
      <c r="A66" s="16">
        <v>1264</v>
      </c>
      <c r="B66" s="36">
        <v>7.7450794981098525</v>
      </c>
      <c r="C66" s="2">
        <v>9.6941581156673511</v>
      </c>
      <c r="D66" s="2">
        <v>9.0335415995619144</v>
      </c>
      <c r="E66" s="2">
        <v>8.9594806983986608</v>
      </c>
    </row>
    <row r="67" spans="1:5">
      <c r="A67" s="16">
        <v>1265</v>
      </c>
      <c r="B67" s="36">
        <v>8.4690650994372625</v>
      </c>
      <c r="C67" s="2">
        <v>10.045536112707374</v>
      </c>
      <c r="D67" s="2">
        <v>9.3633805587281032</v>
      </c>
      <c r="E67" s="2">
        <v>9.2842293093413808</v>
      </c>
    </row>
    <row r="68" spans="1:5">
      <c r="A68" s="16">
        <v>1266</v>
      </c>
      <c r="B68" s="36">
        <v>8.0899693570384432</v>
      </c>
      <c r="C68" s="2">
        <v>10.035733514434037</v>
      </c>
      <c r="D68" s="2">
        <v>9.4210168089217809</v>
      </c>
      <c r="E68" s="2">
        <v>9.2751696066858003</v>
      </c>
    </row>
    <row r="69" spans="1:5">
      <c r="A69" s="16">
        <v>1267</v>
      </c>
      <c r="B69" s="36">
        <v>9.0927869992365533</v>
      </c>
      <c r="C69" s="2">
        <v>10.656511875097166</v>
      </c>
      <c r="D69" s="2">
        <v>10.113387098106681</v>
      </c>
      <c r="E69" s="2">
        <v>9.8489019178347181</v>
      </c>
    </row>
    <row r="70" spans="1:5">
      <c r="A70" s="16">
        <v>1268</v>
      </c>
      <c r="B70" s="36">
        <v>7.3808477210148551</v>
      </c>
      <c r="C70" s="2">
        <v>9.3314824718429179</v>
      </c>
      <c r="D70" s="2">
        <v>8.6402646656463897</v>
      </c>
      <c r="E70" s="2">
        <v>8.6242906394111998</v>
      </c>
    </row>
    <row r="71" spans="1:5">
      <c r="A71" s="16">
        <v>1269</v>
      </c>
      <c r="B71" s="36">
        <v>9.3869807567055936</v>
      </c>
      <c r="C71" s="2">
        <v>10.82208282276366</v>
      </c>
      <c r="D71" s="2">
        <v>10.305957262000913</v>
      </c>
      <c r="E71" s="2">
        <v>10.001924974827782</v>
      </c>
    </row>
    <row r="72" spans="1:5">
      <c r="A72" s="16">
        <v>1270</v>
      </c>
      <c r="B72" s="36">
        <v>10.431022931118422</v>
      </c>
      <c r="C72" s="2">
        <v>10.577744896274794</v>
      </c>
      <c r="D72" s="2">
        <v>10.090696318721047</v>
      </c>
      <c r="E72" s="2">
        <v>9.7761043403648742</v>
      </c>
    </row>
    <row r="73" spans="1:5">
      <c r="A73" s="16">
        <v>1271</v>
      </c>
      <c r="B73" s="36">
        <v>11.873865406404573</v>
      </c>
      <c r="C73" s="2">
        <v>13.028662739752855</v>
      </c>
      <c r="D73" s="2">
        <v>12.723004350838808</v>
      </c>
      <c r="E73" s="2">
        <v>12.041277948015576</v>
      </c>
    </row>
    <row r="74" spans="1:5">
      <c r="A74" s="16">
        <v>1272</v>
      </c>
      <c r="B74" s="36">
        <v>12.503585283708194</v>
      </c>
      <c r="C74" s="2">
        <v>13.391345931891834</v>
      </c>
      <c r="D74" s="2">
        <v>13.367018860657044</v>
      </c>
      <c r="E74" s="2">
        <v>12.376474983264171</v>
      </c>
    </row>
    <row r="75" spans="1:5">
      <c r="A75" s="16">
        <v>1273</v>
      </c>
      <c r="B75" s="36">
        <v>10.469228415659613</v>
      </c>
      <c r="C75" s="2">
        <v>11.471706847039249</v>
      </c>
      <c r="D75" s="2">
        <v>11.09218152902239</v>
      </c>
      <c r="E75" s="2">
        <v>10.602316864176753</v>
      </c>
    </row>
    <row r="76" spans="1:5">
      <c r="A76" s="16">
        <v>1274</v>
      </c>
      <c r="B76" s="36">
        <v>12.068859937915095</v>
      </c>
      <c r="C76" s="2">
        <v>12.902455875411079</v>
      </c>
      <c r="D76" s="2">
        <v>12.599349257293582</v>
      </c>
      <c r="E76" s="2">
        <v>11.92463574437253</v>
      </c>
    </row>
    <row r="77" spans="1:5">
      <c r="A77" s="16">
        <v>1275</v>
      </c>
      <c r="B77" s="36">
        <v>11.911805280285314</v>
      </c>
      <c r="C77" s="2">
        <v>12.580157471433662</v>
      </c>
      <c r="D77" s="2">
        <v>12.322663706431015</v>
      </c>
      <c r="E77" s="2">
        <v>11.626762912600427</v>
      </c>
    </row>
    <row r="78" spans="1:5">
      <c r="A78" s="16">
        <v>1276</v>
      </c>
      <c r="B78" s="36">
        <v>10.440750830153165</v>
      </c>
      <c r="C78" s="2">
        <v>11.422529577059114</v>
      </c>
      <c r="D78" s="2">
        <v>10.989963213515392</v>
      </c>
      <c r="E78" s="2">
        <v>10.556866522235779</v>
      </c>
    </row>
    <row r="79" spans="1:5">
      <c r="A79" s="16">
        <v>1277</v>
      </c>
      <c r="B79" s="36">
        <v>12.40431750153639</v>
      </c>
      <c r="C79" s="2">
        <v>12.759976924958288</v>
      </c>
      <c r="D79" s="2">
        <v>12.447643212318722</v>
      </c>
      <c r="E79" s="2">
        <v>11.792954644138897</v>
      </c>
    </row>
    <row r="80" spans="1:5">
      <c r="A80" s="16">
        <v>1278</v>
      </c>
      <c r="B80" s="36">
        <v>10.145028678354462</v>
      </c>
      <c r="C80" s="2">
        <v>11.318659079741686</v>
      </c>
      <c r="D80" s="2">
        <v>10.770136654730749</v>
      </c>
      <c r="E80" s="2">
        <v>10.460867911036678</v>
      </c>
    </row>
    <row r="81" spans="1:5">
      <c r="A81" s="16">
        <v>1279</v>
      </c>
      <c r="B81" s="36">
        <v>9.7832188523732544</v>
      </c>
      <c r="C81" s="2">
        <v>10.547509542011971</v>
      </c>
      <c r="D81" s="2">
        <v>9.9465718191032035</v>
      </c>
      <c r="E81" s="2">
        <v>9.7481603900295468</v>
      </c>
    </row>
    <row r="82" spans="1:5">
      <c r="A82" s="16">
        <v>1280</v>
      </c>
      <c r="B82" s="36">
        <v>10.792540446929337</v>
      </c>
      <c r="C82" s="2">
        <v>11.728297085221071</v>
      </c>
      <c r="D82" s="2">
        <v>11.259088793311816</v>
      </c>
      <c r="E82" s="2">
        <v>10.839461261756997</v>
      </c>
    </row>
    <row r="83" spans="1:5">
      <c r="A83" s="16">
        <v>1281</v>
      </c>
      <c r="B83" s="36">
        <v>10.388010849900001</v>
      </c>
      <c r="C83" s="2">
        <v>10.88587853902875</v>
      </c>
      <c r="D83" s="2">
        <v>10.513951447670998</v>
      </c>
      <c r="E83" s="2">
        <v>10.060885895590342</v>
      </c>
    </row>
    <row r="84" spans="1:5">
      <c r="A84" s="16">
        <v>1282</v>
      </c>
      <c r="B84" s="36">
        <v>11.661203919001615</v>
      </c>
      <c r="C84" s="2">
        <v>12.35520770486827</v>
      </c>
      <c r="D84" s="2">
        <v>12.147475563201713</v>
      </c>
      <c r="E84" s="2">
        <v>11.418861095072337</v>
      </c>
    </row>
    <row r="85" spans="1:5">
      <c r="A85" s="16">
        <v>1283</v>
      </c>
      <c r="B85" s="36">
        <v>11.416129402113336</v>
      </c>
      <c r="C85" s="2">
        <v>11.931805529299664</v>
      </c>
      <c r="D85" s="2">
        <v>11.6983607505365</v>
      </c>
      <c r="E85" s="2">
        <v>11.027546699907267</v>
      </c>
    </row>
    <row r="86" spans="1:5">
      <c r="A86" s="16">
        <v>1284</v>
      </c>
      <c r="B86" s="36">
        <v>11.235669050943615</v>
      </c>
      <c r="C86" s="2">
        <v>12.023531188150251</v>
      </c>
      <c r="D86" s="2">
        <v>11.780628645637655</v>
      </c>
      <c r="E86" s="2">
        <v>11.112320876294131</v>
      </c>
    </row>
    <row r="87" spans="1:5">
      <c r="A87" s="16">
        <v>1285</v>
      </c>
      <c r="B87" s="36">
        <v>9.5091428696345588</v>
      </c>
      <c r="C87" s="2">
        <v>10.341199550163539</v>
      </c>
      <c r="D87" s="2">
        <v>9.8902461295025539</v>
      </c>
      <c r="E87" s="2">
        <v>9.5574857210383897</v>
      </c>
    </row>
    <row r="88" spans="1:5">
      <c r="A88" s="16">
        <v>1286</v>
      </c>
      <c r="B88" s="36">
        <v>9.9446716467561682</v>
      </c>
      <c r="C88" s="2">
        <v>11.024919626915656</v>
      </c>
      <c r="D88" s="2">
        <v>10.691007915065928</v>
      </c>
      <c r="E88" s="2">
        <v>10.189389673674357</v>
      </c>
    </row>
    <row r="89" spans="1:5">
      <c r="A89" s="16">
        <v>1287</v>
      </c>
      <c r="B89" s="36">
        <v>9.4444752969222598</v>
      </c>
      <c r="C89" s="2">
        <v>10.085614830763326</v>
      </c>
      <c r="D89" s="2">
        <v>9.6213464401695479</v>
      </c>
      <c r="E89" s="2">
        <v>9.3212706384134254</v>
      </c>
    </row>
    <row r="90" spans="1:5">
      <c r="A90" s="16">
        <v>1288</v>
      </c>
      <c r="B90" s="36">
        <v>7.329603124675991</v>
      </c>
      <c r="C90" s="2">
        <v>8.6409718321015827</v>
      </c>
      <c r="D90" s="2">
        <v>7.8760297094149747</v>
      </c>
      <c r="E90" s="2">
        <v>7.9861107505559907</v>
      </c>
    </row>
    <row r="91" spans="1:5">
      <c r="A91" s="16">
        <v>1289</v>
      </c>
      <c r="B91" s="36">
        <v>8.0176721549059078</v>
      </c>
      <c r="C91" s="2">
        <v>9.2478665935220157</v>
      </c>
      <c r="D91" s="2">
        <v>8.5150914983936126</v>
      </c>
      <c r="E91" s="2">
        <v>8.5470116391146167</v>
      </c>
    </row>
    <row r="92" spans="1:5">
      <c r="A92" s="16">
        <v>1290</v>
      </c>
      <c r="B92" s="36">
        <v>9.7390133817786531</v>
      </c>
      <c r="C92" s="2">
        <v>10.581492299602967</v>
      </c>
      <c r="D92" s="2">
        <v>9.9088294779957273</v>
      </c>
      <c r="E92" s="2">
        <v>9.7795677445498761</v>
      </c>
    </row>
    <row r="93" spans="1:5">
      <c r="A93" s="16">
        <v>1291</v>
      </c>
      <c r="B93" s="36">
        <v>11.673206499373444</v>
      </c>
      <c r="C93" s="2">
        <v>12.232510881736554</v>
      </c>
      <c r="D93" s="2">
        <v>11.605525647539274</v>
      </c>
      <c r="E93" s="2">
        <v>11.305462922122507</v>
      </c>
    </row>
    <row r="94" spans="1:5">
      <c r="A94" s="16">
        <v>1292</v>
      </c>
      <c r="B94" s="36">
        <v>10.693717495805789</v>
      </c>
      <c r="C94" s="2">
        <v>11.469045040511135</v>
      </c>
      <c r="D94" s="2">
        <v>10.851386429717955</v>
      </c>
      <c r="E94" s="2">
        <v>10.599856784206224</v>
      </c>
    </row>
    <row r="95" spans="1:5">
      <c r="A95" s="16">
        <v>1293</v>
      </c>
      <c r="B95" s="36">
        <v>11.02992772399697</v>
      </c>
      <c r="C95" s="2">
        <v>11.505052066240401</v>
      </c>
      <c r="D95" s="2">
        <v>10.899477857721187</v>
      </c>
      <c r="E95" s="2">
        <v>10.633134996525323</v>
      </c>
    </row>
    <row r="96" spans="1:5">
      <c r="A96" s="16">
        <v>1294</v>
      </c>
      <c r="B96" s="36">
        <v>12.920531382608035</v>
      </c>
      <c r="C96" s="2">
        <v>13.124687954656816</v>
      </c>
      <c r="D96" s="2">
        <v>12.700842095124957</v>
      </c>
      <c r="E96" s="2">
        <v>12.130025836096872</v>
      </c>
    </row>
    <row r="97" spans="1:5">
      <c r="A97" s="16">
        <v>1295</v>
      </c>
      <c r="B97" s="36">
        <v>13.256482535189493</v>
      </c>
      <c r="C97" s="2">
        <v>13.656778915430825</v>
      </c>
      <c r="D97" s="2">
        <v>13.257720188144674</v>
      </c>
      <c r="E97" s="2">
        <v>12.621791973595956</v>
      </c>
    </row>
    <row r="98" spans="1:5">
      <c r="A98" s="16">
        <v>1296</v>
      </c>
      <c r="B98" s="36">
        <v>12.646179025532348</v>
      </c>
      <c r="C98" s="2">
        <v>12.997649358982805</v>
      </c>
      <c r="D98" s="2">
        <v>12.582033831357917</v>
      </c>
      <c r="E98" s="2">
        <v>12.012614934364883</v>
      </c>
    </row>
    <row r="99" spans="1:5">
      <c r="A99" s="16">
        <v>1297</v>
      </c>
      <c r="B99" s="36">
        <v>9.9311191103439214</v>
      </c>
      <c r="C99" s="2">
        <v>11.524905611118818</v>
      </c>
      <c r="D99" s="2">
        <v>10.840392705719848</v>
      </c>
      <c r="E99" s="2">
        <v>10.651483928945302</v>
      </c>
    </row>
    <row r="100" spans="1:5">
      <c r="A100" s="16">
        <v>1298</v>
      </c>
      <c r="B100" s="36">
        <v>11.451255247729303</v>
      </c>
      <c r="C100" s="2">
        <v>12.289314956578229</v>
      </c>
      <c r="D100" s="2">
        <v>11.713831833857078</v>
      </c>
      <c r="E100" s="2">
        <v>11.357962067077844</v>
      </c>
    </row>
    <row r="101" spans="1:5">
      <c r="A101" s="16">
        <v>1299</v>
      </c>
      <c r="B101" s="36">
        <v>11.393690204253286</v>
      </c>
      <c r="C101" s="2">
        <v>12.473896455078044</v>
      </c>
      <c r="D101" s="2">
        <v>11.703709306958674</v>
      </c>
      <c r="E101" s="2">
        <v>11.528554949240336</v>
      </c>
    </row>
    <row r="102" spans="1:5">
      <c r="A102" s="16">
        <v>1300</v>
      </c>
      <c r="B102" s="36">
        <v>10.337530755600111</v>
      </c>
      <c r="C102" s="2">
        <v>12.792105261345419</v>
      </c>
      <c r="D102" s="2">
        <v>11.996049708135057</v>
      </c>
      <c r="E102" s="2">
        <v>11.822648115846043</v>
      </c>
    </row>
    <row r="103" spans="1:5">
      <c r="A103" s="16">
        <v>1301</v>
      </c>
      <c r="B103" s="36">
        <v>10.394187485343686</v>
      </c>
      <c r="C103" s="2">
        <v>12.096529547042623</v>
      </c>
      <c r="D103" s="2">
        <v>11.309736667112997</v>
      </c>
      <c r="E103" s="2">
        <v>11.179787012054179</v>
      </c>
    </row>
    <row r="104" spans="1:5">
      <c r="A104" s="16">
        <v>1302</v>
      </c>
      <c r="B104" s="36">
        <v>9.279554841322657</v>
      </c>
      <c r="C104" s="2">
        <v>11.575652032038821</v>
      </c>
      <c r="D104" s="2">
        <v>10.795910660286014</v>
      </c>
      <c r="E104" s="2">
        <v>10.698384502808521</v>
      </c>
    </row>
    <row r="105" spans="1:5">
      <c r="A105" s="16">
        <v>1303</v>
      </c>
      <c r="B105" s="36">
        <v>8.4722520325050681</v>
      </c>
      <c r="C105" s="2">
        <v>10.936469645918045</v>
      </c>
      <c r="D105" s="2">
        <v>10.209126700021763</v>
      </c>
      <c r="E105" s="2">
        <v>10.107642925987102</v>
      </c>
    </row>
    <row r="106" spans="1:5">
      <c r="A106" s="16">
        <v>1304</v>
      </c>
      <c r="B106" s="36">
        <v>8.1997698879556573</v>
      </c>
      <c r="C106" s="2">
        <v>10.626714638214381</v>
      </c>
      <c r="D106" s="2">
        <v>9.7848185491956681</v>
      </c>
      <c r="E106" s="2">
        <v>9.821362881898688</v>
      </c>
    </row>
    <row r="107" spans="1:5">
      <c r="A107" s="16">
        <v>1305</v>
      </c>
      <c r="B107" s="36">
        <v>10.535361627280933</v>
      </c>
      <c r="C107" s="2">
        <v>11.658658615655892</v>
      </c>
      <c r="D107" s="2">
        <v>10.923569357892719</v>
      </c>
      <c r="E107" s="2">
        <v>10.775100384155166</v>
      </c>
    </row>
    <row r="108" spans="1:5">
      <c r="A108" s="16">
        <v>1306</v>
      </c>
      <c r="B108" s="36">
        <v>10.85651901129545</v>
      </c>
      <c r="C108" s="2">
        <v>11.836988838414777</v>
      </c>
      <c r="D108" s="2">
        <v>11.068692442871829</v>
      </c>
      <c r="E108" s="2">
        <v>10.939915747148593</v>
      </c>
    </row>
    <row r="109" spans="1:5">
      <c r="A109" s="16">
        <v>1307</v>
      </c>
      <c r="B109" s="36">
        <v>9.3893093218327799</v>
      </c>
      <c r="C109" s="2">
        <v>11.432556348926811</v>
      </c>
      <c r="D109" s="2">
        <v>10.573825158416073</v>
      </c>
      <c r="E109" s="2">
        <v>10.566133409359344</v>
      </c>
    </row>
    <row r="110" spans="1:5">
      <c r="A110" s="16">
        <v>1308</v>
      </c>
      <c r="B110" s="36">
        <v>10.52214889357036</v>
      </c>
      <c r="C110" s="2">
        <v>12.474639280377172</v>
      </c>
      <c r="D110" s="2">
        <v>11.758712883414175</v>
      </c>
      <c r="E110" s="2">
        <v>11.529241479091656</v>
      </c>
    </row>
    <row r="111" spans="1:5">
      <c r="A111" s="16">
        <v>1309</v>
      </c>
      <c r="B111" s="36">
        <v>12.51884236362177</v>
      </c>
      <c r="C111" s="2">
        <v>14.293608348584446</v>
      </c>
      <c r="D111" s="2">
        <v>13.610556308592493</v>
      </c>
      <c r="E111" s="2">
        <v>13.210358917360855</v>
      </c>
    </row>
    <row r="112" spans="1:5">
      <c r="A112" s="16">
        <v>1310</v>
      </c>
      <c r="B112" s="36">
        <v>13.525750503506819</v>
      </c>
      <c r="C112" s="2">
        <v>14.993156172107248</v>
      </c>
      <c r="D112" s="2">
        <v>14.347162841493791</v>
      </c>
      <c r="E112" s="2">
        <v>13.856891101762706</v>
      </c>
    </row>
    <row r="113" spans="1:5">
      <c r="A113" s="16">
        <v>1311</v>
      </c>
      <c r="B113" s="36">
        <v>13.413225696107039</v>
      </c>
      <c r="C113" s="2">
        <v>14.985254915755988</v>
      </c>
      <c r="D113" s="2">
        <v>14.473631235143236</v>
      </c>
      <c r="E113" s="2">
        <v>13.849588646724571</v>
      </c>
    </row>
    <row r="114" spans="1:5">
      <c r="A114" s="16">
        <v>1312</v>
      </c>
      <c r="B114" s="36">
        <v>10.634098334923324</v>
      </c>
      <c r="C114" s="2">
        <v>12.654276420667212</v>
      </c>
      <c r="D114" s="2">
        <v>11.827744032397238</v>
      </c>
      <c r="E114" s="2">
        <v>11.695264714110177</v>
      </c>
    </row>
    <row r="115" spans="1:5">
      <c r="A115" s="16">
        <v>1313</v>
      </c>
      <c r="B115" s="36">
        <v>10.205082416989447</v>
      </c>
      <c r="C115" s="2">
        <v>12.385960642125694</v>
      </c>
      <c r="D115" s="2">
        <v>11.535892442003483</v>
      </c>
      <c r="E115" s="2">
        <v>11.447283403073653</v>
      </c>
    </row>
    <row r="116" spans="1:5">
      <c r="A116" s="16">
        <v>1314</v>
      </c>
      <c r="B116" s="36">
        <v>10.789242489490977</v>
      </c>
      <c r="C116" s="2">
        <v>13.379211725769798</v>
      </c>
      <c r="D116" s="2">
        <v>12.524405909963573</v>
      </c>
      <c r="E116" s="2">
        <v>12.365260375018297</v>
      </c>
    </row>
    <row r="117" spans="1:5">
      <c r="A117" s="16">
        <v>1315</v>
      </c>
      <c r="B117" s="36">
        <v>12.209019801174227</v>
      </c>
      <c r="C117" s="2">
        <v>14.13041327667281</v>
      </c>
      <c r="D117" s="2">
        <v>13.390486926439976</v>
      </c>
      <c r="E117" s="2">
        <v>13.059531678995203</v>
      </c>
    </row>
    <row r="118" spans="1:5">
      <c r="A118" s="16">
        <v>1316</v>
      </c>
      <c r="B118" s="36">
        <v>19.148378687598132</v>
      </c>
      <c r="C118" s="2">
        <v>18.709936100123862</v>
      </c>
      <c r="D118" s="2">
        <v>18.95885386883992</v>
      </c>
      <c r="E118" s="2">
        <v>17.291992698820575</v>
      </c>
    </row>
    <row r="119" spans="1:5">
      <c r="A119" s="16">
        <v>1317</v>
      </c>
      <c r="B119" s="36">
        <v>19.067718090461945</v>
      </c>
      <c r="C119" s="2">
        <v>19.165354708110584</v>
      </c>
      <c r="D119" s="2">
        <v>19.274092724973428</v>
      </c>
      <c r="E119" s="2">
        <v>17.712897142431224</v>
      </c>
    </row>
    <row r="120" spans="1:5">
      <c r="A120" s="16">
        <v>1318</v>
      </c>
      <c r="B120" s="36">
        <v>12.788888705180527</v>
      </c>
      <c r="C120" s="2">
        <v>14.866755635273266</v>
      </c>
      <c r="D120" s="2">
        <v>14.335527312549079</v>
      </c>
      <c r="E120" s="2">
        <v>13.740069903210042</v>
      </c>
    </row>
    <row r="121" spans="1:5">
      <c r="A121" s="16">
        <v>1319</v>
      </c>
      <c r="B121" s="36">
        <v>9.1973722439275605</v>
      </c>
      <c r="C121" s="2">
        <v>11.736060965155902</v>
      </c>
      <c r="D121" s="2">
        <v>10.764452153219407</v>
      </c>
      <c r="E121" s="2">
        <v>10.846636751530408</v>
      </c>
    </row>
    <row r="122" spans="1:5">
      <c r="A122" s="16">
        <v>1320</v>
      </c>
      <c r="B122" s="36">
        <v>10.331387245224059</v>
      </c>
      <c r="C122" s="2">
        <v>13.017908729711642</v>
      </c>
      <c r="D122" s="2">
        <v>12.109326492871071</v>
      </c>
      <c r="E122" s="2">
        <v>12.031338936886915</v>
      </c>
    </row>
    <row r="123" spans="1:5">
      <c r="A123" s="16">
        <v>1321</v>
      </c>
      <c r="B123" s="36">
        <v>11.866242266330351</v>
      </c>
      <c r="C123" s="2">
        <v>13.742519693208571</v>
      </c>
      <c r="D123" s="2">
        <v>12.962850242021032</v>
      </c>
      <c r="E123" s="2">
        <v>12.701034836606812</v>
      </c>
    </row>
    <row r="124" spans="1:5">
      <c r="A124" s="16">
        <v>1322</v>
      </c>
      <c r="B124" s="36">
        <v>16.270517407081883</v>
      </c>
      <c r="C124" s="2">
        <v>17.568302889209246</v>
      </c>
      <c r="D124" s="2">
        <v>17.480815963577637</v>
      </c>
      <c r="E124" s="2">
        <v>16.236878825516861</v>
      </c>
    </row>
    <row r="125" spans="1:5">
      <c r="A125" s="16">
        <v>1323</v>
      </c>
      <c r="B125" s="36">
        <v>13.930158661353282</v>
      </c>
      <c r="C125" s="2">
        <v>15.325847202050275</v>
      </c>
      <c r="D125" s="2">
        <v>15.050083922960541</v>
      </c>
      <c r="E125" s="2">
        <v>14.164368948290456</v>
      </c>
    </row>
    <row r="126" spans="1:5">
      <c r="A126" s="16">
        <v>1324</v>
      </c>
      <c r="B126" s="36">
        <v>11.704329982124319</v>
      </c>
      <c r="C126" s="2">
        <v>13.444134037852683</v>
      </c>
      <c r="D126" s="2">
        <v>12.855927087284801</v>
      </c>
      <c r="E126" s="2">
        <v>12.425262511878634</v>
      </c>
    </row>
    <row r="127" spans="1:5">
      <c r="A127" s="16">
        <v>1325</v>
      </c>
      <c r="B127" s="36">
        <v>12.750155752474726</v>
      </c>
      <c r="C127" s="2">
        <v>14.357934099343375</v>
      </c>
      <c r="D127" s="2">
        <v>13.850994570892038</v>
      </c>
      <c r="E127" s="2">
        <v>13.269809703644523</v>
      </c>
    </row>
    <row r="128" spans="1:5">
      <c r="A128" s="16">
        <v>1326</v>
      </c>
      <c r="B128" s="36">
        <v>10.862475181575535</v>
      </c>
      <c r="C128" s="2">
        <v>12.53048553252609</v>
      </c>
      <c r="D128" s="2">
        <v>11.749713016113459</v>
      </c>
      <c r="E128" s="2">
        <v>11.580855390504704</v>
      </c>
    </row>
    <row r="129" spans="1:5">
      <c r="A129" s="16">
        <v>1327</v>
      </c>
      <c r="B129" s="36">
        <v>8.8258184728277893</v>
      </c>
      <c r="C129" s="2">
        <v>11.06740544279937</v>
      </c>
      <c r="D129" s="2">
        <v>10.184822378171896</v>
      </c>
      <c r="E129" s="2">
        <v>10.228655677263742</v>
      </c>
    </row>
    <row r="130" spans="1:5">
      <c r="A130" s="16">
        <v>1328</v>
      </c>
      <c r="B130" s="36">
        <v>9.8672600237156765</v>
      </c>
      <c r="C130" s="2">
        <v>12.013049398705295</v>
      </c>
      <c r="D130" s="2">
        <v>11.13689873489904</v>
      </c>
      <c r="E130" s="2">
        <v>11.102633455365337</v>
      </c>
    </row>
    <row r="131" spans="1:5">
      <c r="A131" s="16">
        <v>1329</v>
      </c>
      <c r="B131" s="36">
        <v>11.254008219252626</v>
      </c>
      <c r="C131" s="2">
        <v>12.997773798801804</v>
      </c>
      <c r="D131" s="2">
        <v>12.323029447935133</v>
      </c>
      <c r="E131" s="2">
        <v>12.012729943439744</v>
      </c>
    </row>
    <row r="132" spans="1:5">
      <c r="A132" s="16">
        <v>1330</v>
      </c>
      <c r="B132" s="36">
        <v>11.537070023508186</v>
      </c>
      <c r="C132" s="2">
        <v>13.097062099567047</v>
      </c>
      <c r="D132" s="2">
        <v>12.391699032733255</v>
      </c>
      <c r="E132" s="2">
        <v>12.104493622520376</v>
      </c>
    </row>
    <row r="133" spans="1:5">
      <c r="A133" s="16">
        <v>1331</v>
      </c>
      <c r="B133" s="36">
        <v>12.625509431561381</v>
      </c>
      <c r="C133" s="2">
        <v>13.990160125183538</v>
      </c>
      <c r="D133" s="2">
        <v>13.332208852263424</v>
      </c>
      <c r="E133" s="2">
        <v>12.929907694254656</v>
      </c>
    </row>
    <row r="134" spans="1:5">
      <c r="A134" s="16">
        <v>1332</v>
      </c>
      <c r="B134" s="36">
        <v>12.8961415643028</v>
      </c>
      <c r="C134" s="2">
        <v>14.180604731793434</v>
      </c>
      <c r="D134" s="2">
        <v>13.589795462351688</v>
      </c>
      <c r="E134" s="2">
        <v>13.10591934546528</v>
      </c>
    </row>
    <row r="135" spans="1:5">
      <c r="A135" s="16">
        <v>1333</v>
      </c>
      <c r="B135" s="36">
        <v>10.2790070145508</v>
      </c>
      <c r="C135" s="2">
        <v>12.013139672880341</v>
      </c>
      <c r="D135" s="2">
        <v>11.220858303971227</v>
      </c>
      <c r="E135" s="2">
        <v>11.102716888059463</v>
      </c>
    </row>
    <row r="136" spans="1:5">
      <c r="A136" s="16">
        <v>1334</v>
      </c>
      <c r="B136" s="36">
        <v>9.6346379187930822</v>
      </c>
      <c r="C136" s="2">
        <v>11.487520454853195</v>
      </c>
      <c r="D136" s="2">
        <v>10.578770407515686</v>
      </c>
      <c r="E136" s="2">
        <v>10.616932028514967</v>
      </c>
    </row>
    <row r="137" spans="1:5">
      <c r="A137" s="16">
        <v>1335</v>
      </c>
      <c r="B137" s="36">
        <v>9.7368019900434852</v>
      </c>
      <c r="C137" s="2">
        <v>11.354369722629471</v>
      </c>
      <c r="D137" s="2">
        <v>10.492881410414912</v>
      </c>
      <c r="E137" s="2">
        <v>10.493872202060508</v>
      </c>
    </row>
    <row r="138" spans="1:5">
      <c r="A138" s="16">
        <v>1336</v>
      </c>
      <c r="B138" s="36">
        <v>10.335621011624886</v>
      </c>
      <c r="C138" s="2">
        <v>11.885691271793188</v>
      </c>
      <c r="D138" s="2">
        <v>10.974510685878455</v>
      </c>
      <c r="E138" s="2">
        <v>10.98492723825618</v>
      </c>
    </row>
    <row r="139" spans="1:5">
      <c r="A139" s="16">
        <v>1337</v>
      </c>
      <c r="B139" s="36">
        <v>9.1741411106041166</v>
      </c>
      <c r="C139" s="2">
        <v>11.158203855843857</v>
      </c>
      <c r="D139" s="2">
        <v>10.276966590963227</v>
      </c>
      <c r="E139" s="2">
        <v>10.312572879707815</v>
      </c>
    </row>
    <row r="140" spans="1:5">
      <c r="A140" s="16">
        <v>1338</v>
      </c>
      <c r="B140" s="36">
        <v>8.305629996209122</v>
      </c>
      <c r="C140" s="2">
        <v>10.189896247152408</v>
      </c>
      <c r="D140" s="2">
        <v>9.2831885163228005</v>
      </c>
      <c r="E140" s="2">
        <v>9.4176490269430744</v>
      </c>
    </row>
    <row r="141" spans="1:5">
      <c r="A141" s="16">
        <v>1339</v>
      </c>
      <c r="B141" s="36">
        <v>7.3943500208202417</v>
      </c>
      <c r="C141" s="2">
        <v>9.4404972543606682</v>
      </c>
      <c r="D141" s="2">
        <v>8.5001293171394945</v>
      </c>
      <c r="E141" s="2">
        <v>8.72504367316143</v>
      </c>
    </row>
    <row r="142" spans="1:5">
      <c r="A142" s="16">
        <v>1340</v>
      </c>
      <c r="B142" s="36">
        <v>10.491939663174586</v>
      </c>
      <c r="C142" s="2">
        <v>11.824296946212121</v>
      </c>
      <c r="D142" s="2">
        <v>11.07312694829119</v>
      </c>
      <c r="E142" s="2">
        <v>10.928185717386432</v>
      </c>
    </row>
    <row r="143" spans="1:5">
      <c r="A143" s="16">
        <v>1341</v>
      </c>
      <c r="B143" s="36">
        <v>8.9080718291701757</v>
      </c>
      <c r="C143" s="2">
        <v>10.319611405922306</v>
      </c>
      <c r="D143" s="2">
        <v>9.4393256084150039</v>
      </c>
      <c r="E143" s="2">
        <v>9.5375336468782859</v>
      </c>
    </row>
    <row r="144" spans="1:5">
      <c r="A144" s="16">
        <v>1342</v>
      </c>
      <c r="B144" s="36">
        <v>9.3172308194649958</v>
      </c>
      <c r="C144" s="2">
        <v>10.667968931105387</v>
      </c>
      <c r="D144" s="2">
        <v>9.8818878948062743</v>
      </c>
      <c r="E144" s="2">
        <v>9.8594906941824263</v>
      </c>
    </row>
    <row r="145" spans="1:5">
      <c r="A145" s="16">
        <v>1343</v>
      </c>
      <c r="B145" s="36">
        <v>8.978382594540717</v>
      </c>
      <c r="C145" s="2">
        <v>10.432026279027371</v>
      </c>
      <c r="D145" s="2">
        <v>9.6545210426167127</v>
      </c>
      <c r="E145" s="2">
        <v>9.6414290933709523</v>
      </c>
    </row>
    <row r="146" spans="1:5">
      <c r="A146" s="16">
        <v>1344</v>
      </c>
      <c r="B146" s="36">
        <v>10.460271709699809</v>
      </c>
      <c r="C146" s="2">
        <v>11.380548468790161</v>
      </c>
      <c r="D146" s="2">
        <v>10.795365125956346</v>
      </c>
      <c r="E146" s="2">
        <v>10.518066976700704</v>
      </c>
    </row>
    <row r="147" spans="1:5">
      <c r="A147" s="16">
        <v>1345</v>
      </c>
      <c r="B147" s="36">
        <v>8.564630855576306</v>
      </c>
      <c r="C147" s="2">
        <v>10.363800613529319</v>
      </c>
      <c r="D147" s="2">
        <v>9.5382301579702897</v>
      </c>
      <c r="E147" s="2">
        <v>9.5783739496574114</v>
      </c>
    </row>
    <row r="148" spans="1:5">
      <c r="A148" s="16">
        <v>1346</v>
      </c>
      <c r="B148" s="36">
        <v>8.9532805067029191</v>
      </c>
      <c r="C148" s="2">
        <v>10.861227297744573</v>
      </c>
      <c r="D148" s="2">
        <v>10.031541366016011</v>
      </c>
      <c r="E148" s="2">
        <v>10.038102862980196</v>
      </c>
    </row>
    <row r="149" spans="1:5">
      <c r="A149" s="16">
        <v>1347</v>
      </c>
      <c r="B149" s="36">
        <v>11.674334462963845</v>
      </c>
      <c r="C149" s="2">
        <v>12.791091698908927</v>
      </c>
      <c r="D149" s="2">
        <v>12.296026579201218</v>
      </c>
      <c r="E149" s="2">
        <v>11.821711366828952</v>
      </c>
    </row>
    <row r="150" spans="1:5">
      <c r="A150" s="16">
        <v>1348</v>
      </c>
      <c r="B150" s="36">
        <v>11.718854908675876</v>
      </c>
      <c r="C150" s="2">
        <v>12.91028630614154</v>
      </c>
      <c r="D150" s="2">
        <v>12.270223242844819</v>
      </c>
      <c r="E150" s="2">
        <v>11.931872741350775</v>
      </c>
    </row>
    <row r="151" spans="1:5">
      <c r="A151" s="16">
        <v>1349</v>
      </c>
      <c r="B151" s="36">
        <v>8.0675783757303972</v>
      </c>
      <c r="C151" s="2">
        <v>10.695513283759041</v>
      </c>
      <c r="D151" s="2">
        <v>9.7629929953402161</v>
      </c>
      <c r="E151" s="2">
        <v>9.8849475820323853</v>
      </c>
    </row>
    <row r="152" spans="1:5">
      <c r="A152" s="16">
        <v>1350</v>
      </c>
      <c r="B152" s="36">
        <v>10.297048057709869</v>
      </c>
      <c r="C152" s="2">
        <v>12.628268331738768</v>
      </c>
      <c r="D152" s="2">
        <v>11.675999070205409</v>
      </c>
      <c r="E152" s="2">
        <v>11.671227663344517</v>
      </c>
    </row>
    <row r="153" spans="1:5">
      <c r="A153" s="16">
        <v>1351</v>
      </c>
      <c r="B153" s="36">
        <v>12.973056554013008</v>
      </c>
      <c r="C153" s="2">
        <v>14.654094202847553</v>
      </c>
      <c r="D153" s="2">
        <v>13.908364968710174</v>
      </c>
      <c r="E153" s="2">
        <v>13.543525141263911</v>
      </c>
    </row>
    <row r="154" spans="1:5">
      <c r="A154" s="16">
        <v>1352</v>
      </c>
      <c r="B154" s="36">
        <v>14.597615991315367</v>
      </c>
      <c r="C154" s="2">
        <v>16.338459282393639</v>
      </c>
      <c r="D154" s="2">
        <v>15.834311318219319</v>
      </c>
      <c r="E154" s="2">
        <v>15.100239632526467</v>
      </c>
    </row>
    <row r="155" spans="1:5">
      <c r="A155" s="16">
        <v>1353</v>
      </c>
      <c r="B155" s="36">
        <v>11.217142133075946</v>
      </c>
      <c r="C155" s="2">
        <v>13.473992932146906</v>
      </c>
      <c r="D155" s="2">
        <v>12.504770039602962</v>
      </c>
      <c r="E155" s="2">
        <v>12.452858532483276</v>
      </c>
    </row>
    <row r="156" spans="1:5">
      <c r="A156" s="16">
        <v>1354</v>
      </c>
      <c r="B156" s="36">
        <v>10.491199251947544</v>
      </c>
      <c r="C156" s="2">
        <v>13.047051182373089</v>
      </c>
      <c r="D156" s="2">
        <v>11.846934712517152</v>
      </c>
      <c r="E156" s="2">
        <v>12.058272811805072</v>
      </c>
    </row>
    <row r="157" spans="1:5">
      <c r="A157" s="16">
        <v>1355</v>
      </c>
      <c r="B157" s="36">
        <v>10.105954669494615</v>
      </c>
      <c r="C157" s="2">
        <v>13.420265893247167</v>
      </c>
      <c r="D157" s="2">
        <v>12.357289239496277</v>
      </c>
      <c r="E157" s="2">
        <v>12.403203228509396</v>
      </c>
    </row>
    <row r="158" spans="1:5">
      <c r="A158" s="16">
        <v>1356</v>
      </c>
      <c r="B158" s="36">
        <v>11.129769949762654</v>
      </c>
      <c r="C158" s="2">
        <v>14.095006741024292</v>
      </c>
      <c r="D158" s="2">
        <v>12.97329911777492</v>
      </c>
      <c r="E158" s="2">
        <v>13.026808448266443</v>
      </c>
    </row>
    <row r="159" spans="1:5">
      <c r="A159" s="16">
        <v>1357</v>
      </c>
      <c r="B159" s="36">
        <v>12.632576155427396</v>
      </c>
      <c r="C159" s="2">
        <v>14.476699356921211</v>
      </c>
      <c r="D159" s="2">
        <v>13.414877032161757</v>
      </c>
      <c r="E159" s="2">
        <v>13.379574267025149</v>
      </c>
    </row>
    <row r="160" spans="1:5">
      <c r="A160" s="16">
        <v>1358</v>
      </c>
      <c r="B160" s="36">
        <v>12.338339987546656</v>
      </c>
      <c r="C160" s="2">
        <v>14.510710529107218</v>
      </c>
      <c r="D160" s="2">
        <v>13.558513653609225</v>
      </c>
      <c r="E160" s="2">
        <v>13.41100788272386</v>
      </c>
    </row>
    <row r="161" spans="1:5">
      <c r="A161" s="16">
        <v>1359</v>
      </c>
      <c r="B161" s="36">
        <v>12.040927854351223</v>
      </c>
      <c r="C161" s="2">
        <v>13.886698945974151</v>
      </c>
      <c r="D161" s="2">
        <v>12.81926307878641</v>
      </c>
      <c r="E161" s="2">
        <v>12.83428738075245</v>
      </c>
    </row>
    <row r="162" spans="1:5">
      <c r="A162" s="16">
        <v>1360</v>
      </c>
      <c r="B162" s="36">
        <v>12.251156673472936</v>
      </c>
      <c r="C162" s="2">
        <v>13.982491724650327</v>
      </c>
      <c r="D162" s="2">
        <v>12.927836134187412</v>
      </c>
      <c r="E162" s="2">
        <v>12.922820447920818</v>
      </c>
    </row>
    <row r="163" spans="1:5">
      <c r="A163" s="16">
        <v>1361</v>
      </c>
      <c r="B163" s="36">
        <v>12.886249317430517</v>
      </c>
      <c r="C163" s="2">
        <v>13.822525329068251</v>
      </c>
      <c r="D163" s="2">
        <v>12.848449886905071</v>
      </c>
      <c r="E163" s="2">
        <v>12.774977198769177</v>
      </c>
    </row>
    <row r="164" spans="1:5">
      <c r="A164" s="16">
        <v>1362</v>
      </c>
      <c r="B164" s="36">
        <v>11.826160238378804</v>
      </c>
      <c r="C164" s="2">
        <v>13.525982495016565</v>
      </c>
      <c r="D164" s="2">
        <v>12.288648884120834</v>
      </c>
      <c r="E164" s="2">
        <v>12.500908036059672</v>
      </c>
    </row>
    <row r="165" spans="1:5">
      <c r="A165" s="16">
        <v>1363</v>
      </c>
      <c r="B165" s="36">
        <v>13.768823247761388</v>
      </c>
      <c r="C165" s="2">
        <v>15.232755039127898</v>
      </c>
      <c r="D165" s="2">
        <v>14.223683267832033</v>
      </c>
      <c r="E165" s="2">
        <v>14.078331829138538</v>
      </c>
    </row>
    <row r="166" spans="1:5">
      <c r="A166" s="16">
        <v>1364</v>
      </c>
      <c r="B166" s="36">
        <v>14.483030724884593</v>
      </c>
      <c r="C166" s="2">
        <v>16.009705727441052</v>
      </c>
      <c r="D166" s="2">
        <v>15.201231023303142</v>
      </c>
      <c r="E166" s="2">
        <v>14.796400857154392</v>
      </c>
    </row>
    <row r="167" spans="1:5">
      <c r="A167" s="16">
        <v>1365</v>
      </c>
      <c r="B167" s="36">
        <v>13.289832070087737</v>
      </c>
      <c r="C167" s="2">
        <v>14.814564240594866</v>
      </c>
      <c r="D167" s="2">
        <v>13.839993535424838</v>
      </c>
      <c r="E167" s="2">
        <v>13.691833863766048</v>
      </c>
    </row>
    <row r="168" spans="1:5">
      <c r="A168" s="16">
        <v>1366</v>
      </c>
      <c r="B168" s="36">
        <v>12.06001129570881</v>
      </c>
      <c r="C168" s="2">
        <v>13.843439626052175</v>
      </c>
      <c r="D168" s="2">
        <v>12.678235937862395</v>
      </c>
      <c r="E168" s="2">
        <v>12.79430649357872</v>
      </c>
    </row>
    <row r="169" spans="1:5">
      <c r="A169" s="16">
        <v>1367</v>
      </c>
      <c r="B169" s="36">
        <v>12.82910614952791</v>
      </c>
      <c r="C169" s="2">
        <v>14.142206560805773</v>
      </c>
      <c r="D169" s="2">
        <v>12.939633254677211</v>
      </c>
      <c r="E169" s="2">
        <v>13.07043120222345</v>
      </c>
    </row>
    <row r="170" spans="1:5">
      <c r="A170" s="16">
        <v>1368</v>
      </c>
      <c r="B170" s="36">
        <v>13.858300572770386</v>
      </c>
      <c r="C170" s="2">
        <v>15.082892282678447</v>
      </c>
      <c r="D170" s="2">
        <v>14.152471338089587</v>
      </c>
      <c r="E170" s="2">
        <v>13.939826508944959</v>
      </c>
    </row>
    <row r="171" spans="1:5">
      <c r="A171" s="16">
        <v>1369</v>
      </c>
      <c r="B171" s="36">
        <v>13.26451811156889</v>
      </c>
      <c r="C171" s="2">
        <v>15.224340079432677</v>
      </c>
      <c r="D171" s="2">
        <v>14.133147768116189</v>
      </c>
      <c r="E171" s="2">
        <v>14.070554602063471</v>
      </c>
    </row>
    <row r="172" spans="1:5">
      <c r="A172" s="16">
        <v>1370</v>
      </c>
      <c r="B172" s="36">
        <v>19.161205778459259</v>
      </c>
      <c r="C172" s="2">
        <v>20.091061891410064</v>
      </c>
      <c r="D172" s="2">
        <v>19.717421715483017</v>
      </c>
      <c r="E172" s="2">
        <v>18.56844906784664</v>
      </c>
    </row>
    <row r="173" spans="1:5">
      <c r="A173" s="16">
        <v>1371</v>
      </c>
      <c r="B173" s="36">
        <v>13.928272433167125</v>
      </c>
      <c r="C173" s="2">
        <v>15.671711332233658</v>
      </c>
      <c r="D173" s="2">
        <v>14.581109863845093</v>
      </c>
      <c r="E173" s="2">
        <v>14.484021563986744</v>
      </c>
    </row>
    <row r="174" spans="1:5">
      <c r="A174" s="16">
        <v>1372</v>
      </c>
      <c r="B174" s="36">
        <v>12.118870509886488</v>
      </c>
      <c r="C174" s="2">
        <v>14.52706580782648</v>
      </c>
      <c r="D174" s="2">
        <v>13.275668222200583</v>
      </c>
      <c r="E174" s="2">
        <v>13.42612366712244</v>
      </c>
    </row>
    <row r="175" spans="1:5">
      <c r="A175" s="16">
        <v>1373</v>
      </c>
      <c r="B175" s="36">
        <v>13.383399160069072</v>
      </c>
      <c r="C175" s="2">
        <v>15.486921842604939</v>
      </c>
      <c r="D175" s="2">
        <v>14.561773998464322</v>
      </c>
      <c r="E175" s="2">
        <v>14.313236453424157</v>
      </c>
    </row>
    <row r="176" spans="1:5">
      <c r="A176" s="16">
        <v>1374</v>
      </c>
      <c r="B176" s="36">
        <v>11.869494604704411</v>
      </c>
      <c r="C176" s="2">
        <v>13.874320462467793</v>
      </c>
      <c r="D176" s="2">
        <v>12.763168846241561</v>
      </c>
      <c r="E176" s="2">
        <v>12.822847007826056</v>
      </c>
    </row>
    <row r="177" spans="1:5">
      <c r="A177" s="16">
        <v>1375</v>
      </c>
      <c r="B177" s="36">
        <v>15.095833663677409</v>
      </c>
      <c r="C177" s="2">
        <v>16.048049225839968</v>
      </c>
      <c r="D177" s="2">
        <v>15.093207767670011</v>
      </c>
      <c r="E177" s="2">
        <v>14.831838471201449</v>
      </c>
    </row>
    <row r="178" spans="1:5">
      <c r="A178" s="16">
        <v>1376</v>
      </c>
      <c r="B178" s="36">
        <v>14.522949663266235</v>
      </c>
      <c r="C178" s="2">
        <v>15.788412942412139</v>
      </c>
      <c r="D178" s="2">
        <v>14.85651987119258</v>
      </c>
      <c r="E178" s="2">
        <v>14.591878874687742</v>
      </c>
    </row>
    <row r="179" spans="1:5">
      <c r="A179" s="16">
        <v>1377</v>
      </c>
      <c r="B179" s="36">
        <v>10.945835426893918</v>
      </c>
      <c r="C179" s="2">
        <v>12.788322727064145</v>
      </c>
      <c r="D179" s="2">
        <v>11.615528644647592</v>
      </c>
      <c r="E179" s="2">
        <v>11.819152243127675</v>
      </c>
    </row>
    <row r="180" spans="1:5">
      <c r="A180" s="16">
        <v>1378</v>
      </c>
      <c r="B180" s="36">
        <v>9.623575468432934</v>
      </c>
      <c r="C180" s="2">
        <v>12.093030389691195</v>
      </c>
      <c r="D180" s="2">
        <v>10.901648694754364</v>
      </c>
      <c r="E180" s="2">
        <v>11.176553040380032</v>
      </c>
    </row>
    <row r="181" spans="1:5">
      <c r="A181" s="16">
        <v>1379</v>
      </c>
      <c r="B181" s="36">
        <v>9.1877550954028617</v>
      </c>
      <c r="C181" s="2">
        <v>11.601599141123851</v>
      </c>
      <c r="D181" s="2">
        <v>10.409633722949952</v>
      </c>
      <c r="E181" s="2">
        <v>10.722365195123706</v>
      </c>
    </row>
    <row r="182" spans="1:5">
      <c r="A182" s="16">
        <v>1380</v>
      </c>
      <c r="B182" s="36">
        <v>11.190441351559592</v>
      </c>
      <c r="C182" s="2">
        <v>13.488399822730594</v>
      </c>
      <c r="D182" s="2">
        <v>12.503262266175238</v>
      </c>
      <c r="E182" s="2">
        <v>12.466173588475595</v>
      </c>
    </row>
    <row r="183" spans="1:5">
      <c r="A183" s="16">
        <v>1381</v>
      </c>
      <c r="B183" s="36">
        <v>11.347258513659426</v>
      </c>
      <c r="C183" s="2">
        <v>13.77839944748068</v>
      </c>
      <c r="D183" s="2">
        <v>12.680582766611112</v>
      </c>
      <c r="E183" s="2">
        <v>12.73419542281024</v>
      </c>
    </row>
    <row r="184" spans="1:5">
      <c r="A184" s="16">
        <v>1382</v>
      </c>
      <c r="B184" s="36">
        <v>10.513545738391013</v>
      </c>
      <c r="C184" s="2">
        <v>12.795481669485959</v>
      </c>
      <c r="D184" s="2">
        <v>11.678367042506444</v>
      </c>
      <c r="E184" s="2">
        <v>11.82576864092972</v>
      </c>
    </row>
    <row r="185" spans="1:5">
      <c r="A185" s="16">
        <v>1383</v>
      </c>
      <c r="B185" s="36">
        <v>10.368892365120457</v>
      </c>
      <c r="C185" s="2">
        <v>12.629101110123697</v>
      </c>
      <c r="D185" s="2">
        <v>11.55389624821955</v>
      </c>
      <c r="E185" s="2">
        <v>11.671997329134655</v>
      </c>
    </row>
    <row r="186" spans="1:5">
      <c r="A186" s="16">
        <v>1384</v>
      </c>
      <c r="B186" s="36">
        <v>10.925321056755349</v>
      </c>
      <c r="C186" s="2">
        <v>12.817956071617596</v>
      </c>
      <c r="D186" s="2">
        <v>11.647127190440377</v>
      </c>
      <c r="E186" s="2">
        <v>11.846539807409977</v>
      </c>
    </row>
    <row r="187" spans="1:5">
      <c r="A187" s="16">
        <v>1385</v>
      </c>
      <c r="B187" s="36">
        <v>9.9952849980666887</v>
      </c>
      <c r="C187" s="2">
        <v>12.390134297738211</v>
      </c>
      <c r="D187" s="2">
        <v>11.187424049009884</v>
      </c>
      <c r="E187" s="2">
        <v>11.451140755765444</v>
      </c>
    </row>
    <row r="188" spans="1:5">
      <c r="A188" s="16">
        <v>1386</v>
      </c>
      <c r="B188" s="36">
        <v>10.845619963357001</v>
      </c>
      <c r="C188" s="2">
        <v>12.90381073952272</v>
      </c>
      <c r="D188" s="2">
        <v>11.851865723333599</v>
      </c>
      <c r="E188" s="2">
        <v>11.925887929318595</v>
      </c>
    </row>
    <row r="189" spans="1:5">
      <c r="A189" s="16">
        <v>1387</v>
      </c>
      <c r="B189" s="36">
        <v>9.5047932868144773</v>
      </c>
      <c r="C189" s="2">
        <v>12.190279881042603</v>
      </c>
      <c r="D189" s="2">
        <v>11.050479710393985</v>
      </c>
      <c r="E189" s="2">
        <v>11.266432422405362</v>
      </c>
    </row>
    <row r="190" spans="1:5">
      <c r="A190" s="16">
        <v>1388</v>
      </c>
      <c r="B190" s="36">
        <v>8.7144270765259009</v>
      </c>
      <c r="C190" s="2">
        <v>11.48186013828481</v>
      </c>
      <c r="D190" s="2">
        <v>10.254356151871173</v>
      </c>
      <c r="E190" s="2">
        <v>10.611700682333465</v>
      </c>
    </row>
    <row r="191" spans="1:5">
      <c r="A191" s="16">
        <v>1389</v>
      </c>
      <c r="B191" s="36">
        <v>8.3477652685082795</v>
      </c>
      <c r="C191" s="2">
        <v>10.728451475290941</v>
      </c>
      <c r="D191" s="2">
        <v>9.5664657716149932</v>
      </c>
      <c r="E191" s="2">
        <v>9.9153895335406101</v>
      </c>
    </row>
    <row r="192" spans="1:5">
      <c r="A192" s="16">
        <v>1390</v>
      </c>
      <c r="B192" s="36">
        <v>10.812922076437321</v>
      </c>
      <c r="C192" s="2">
        <v>13.280409100787564</v>
      </c>
      <c r="D192" s="2">
        <v>12.205223444866496</v>
      </c>
      <c r="E192" s="2">
        <v>12.273945564498671</v>
      </c>
    </row>
    <row r="193" spans="1:5">
      <c r="A193" s="16">
        <v>1391</v>
      </c>
      <c r="B193" s="36">
        <v>14.238547105940638</v>
      </c>
      <c r="C193" s="2">
        <v>15.19689824655627</v>
      </c>
      <c r="D193" s="2">
        <v>14.309658328656745</v>
      </c>
      <c r="E193" s="2">
        <v>14.04519246446975</v>
      </c>
    </row>
    <row r="194" spans="1:5">
      <c r="A194" s="16">
        <v>1392</v>
      </c>
      <c r="B194" s="36">
        <v>10.467566444958287</v>
      </c>
      <c r="C194" s="2">
        <v>12.71164567656664</v>
      </c>
      <c r="D194" s="2">
        <v>11.605906024871413</v>
      </c>
      <c r="E194" s="2">
        <v>11.748286207547725</v>
      </c>
    </row>
    <row r="195" spans="1:5">
      <c r="A195" s="16">
        <v>1393</v>
      </c>
      <c r="B195" s="36">
        <v>8.626873891453398</v>
      </c>
      <c r="C195" s="2">
        <v>11.297081031419646</v>
      </c>
      <c r="D195" s="2">
        <v>10.050097897228049</v>
      </c>
      <c r="E195" s="2">
        <v>10.440925167670652</v>
      </c>
    </row>
    <row r="196" spans="1:5">
      <c r="A196" s="16">
        <v>1394</v>
      </c>
      <c r="B196" s="36">
        <v>9.3375725498350661</v>
      </c>
      <c r="C196" s="2">
        <v>11.537327689562353</v>
      </c>
      <c r="D196" s="2">
        <v>10.363735653120589</v>
      </c>
      <c r="E196" s="2">
        <v>10.662964592941176</v>
      </c>
    </row>
    <row r="197" spans="1:5">
      <c r="A197" s="16">
        <v>1395</v>
      </c>
      <c r="B197" s="36">
        <v>9.6846591916047267</v>
      </c>
      <c r="C197" s="2">
        <v>11.884000761267146</v>
      </c>
      <c r="D197" s="2">
        <v>10.683686885517671</v>
      </c>
      <c r="E197" s="2">
        <v>10.983364844054663</v>
      </c>
    </row>
    <row r="198" spans="1:5">
      <c r="A198" s="16">
        <v>1396</v>
      </c>
      <c r="B198" s="36">
        <v>9.8033217064793856</v>
      </c>
      <c r="C198" s="2">
        <v>11.915338948897121</v>
      </c>
      <c r="D198" s="2">
        <v>10.760390438820689</v>
      </c>
      <c r="E198" s="2">
        <v>11.012328048888282</v>
      </c>
    </row>
    <row r="199" spans="1:5">
      <c r="A199" s="16">
        <v>1397</v>
      </c>
      <c r="B199" s="36">
        <v>11.496377247087445</v>
      </c>
      <c r="C199" s="2">
        <v>13.636589792472872</v>
      </c>
      <c r="D199" s="2">
        <v>12.64034629643885</v>
      </c>
      <c r="E199" s="2">
        <v>12.603132895076591</v>
      </c>
    </row>
    <row r="200" spans="1:5">
      <c r="A200" s="16">
        <v>1398</v>
      </c>
      <c r="B200" s="36">
        <v>10.923219914556322</v>
      </c>
      <c r="C200" s="2">
        <v>13.451067075611807</v>
      </c>
      <c r="D200" s="2">
        <v>12.36630587235474</v>
      </c>
      <c r="E200" s="2">
        <v>12.431670125334387</v>
      </c>
    </row>
    <row r="201" spans="1:5">
      <c r="A201" s="16">
        <v>1399</v>
      </c>
      <c r="B201" s="36">
        <v>10.510368040375772</v>
      </c>
      <c r="C201" s="2">
        <v>12.864056025128454</v>
      </c>
      <c r="D201" s="2">
        <v>11.787560792349035</v>
      </c>
      <c r="E201" s="2">
        <v>11.889146049102083</v>
      </c>
    </row>
    <row r="202" spans="1:5">
      <c r="A202" s="16">
        <v>1400</v>
      </c>
      <c r="B202" s="36">
        <v>10.831625916085367</v>
      </c>
      <c r="C202" s="2">
        <v>13.20133724345064</v>
      </c>
      <c r="D202" s="2">
        <v>12.10607415431512</v>
      </c>
      <c r="E202" s="2">
        <v>12.200866213910018</v>
      </c>
    </row>
    <row r="203" spans="1:5">
      <c r="A203" s="16">
        <v>1401</v>
      </c>
      <c r="B203" s="36">
        <v>11.560499991780238</v>
      </c>
      <c r="C203" s="2">
        <v>13.927882237497457</v>
      </c>
      <c r="D203" s="2">
        <v>12.94743443468098</v>
      </c>
      <c r="E203" s="2">
        <v>12.87234957254848</v>
      </c>
    </row>
    <row r="204" spans="1:5">
      <c r="A204" s="16">
        <v>1402</v>
      </c>
      <c r="B204" s="36">
        <v>13.824483420228436</v>
      </c>
      <c r="C204" s="2">
        <v>15.427921468773583</v>
      </c>
      <c r="D204" s="2">
        <v>14.564556175000243</v>
      </c>
      <c r="E204" s="2">
        <v>14.258707457276879</v>
      </c>
    </row>
    <row r="205" spans="1:5">
      <c r="A205" s="16">
        <v>1403</v>
      </c>
      <c r="B205" s="36">
        <v>11.645418161815225</v>
      </c>
      <c r="C205" s="2">
        <v>13.940141913964165</v>
      </c>
      <c r="D205" s="2">
        <v>12.854747656664351</v>
      </c>
      <c r="E205" s="2">
        <v>12.883680142295901</v>
      </c>
    </row>
    <row r="206" spans="1:5">
      <c r="A206" s="16">
        <v>1404</v>
      </c>
      <c r="B206" s="36">
        <v>9.6628941646213171</v>
      </c>
      <c r="C206" s="2">
        <v>12.616050672543745</v>
      </c>
      <c r="D206" s="2">
        <v>11.37745904186349</v>
      </c>
      <c r="E206" s="2">
        <v>11.659935926565382</v>
      </c>
    </row>
    <row r="207" spans="1:5">
      <c r="A207" s="16">
        <v>1405</v>
      </c>
      <c r="B207" s="36">
        <v>9.3628538741453564</v>
      </c>
      <c r="C207" s="2">
        <v>12.423457145241898</v>
      </c>
      <c r="D207" s="2">
        <v>11.179260199103144</v>
      </c>
      <c r="E207" s="2">
        <v>11.481938211868666</v>
      </c>
    </row>
    <row r="208" spans="1:5">
      <c r="A208" s="16">
        <v>1406</v>
      </c>
      <c r="B208" s="36">
        <v>8.623169529693584</v>
      </c>
      <c r="C208" s="2">
        <v>11.650333896922383</v>
      </c>
      <c r="D208" s="2">
        <v>10.436126054161665</v>
      </c>
      <c r="E208" s="2">
        <v>10.767406559077987</v>
      </c>
    </row>
    <row r="209" spans="1:5">
      <c r="A209" s="16">
        <v>1407</v>
      </c>
      <c r="B209" s="36">
        <v>8.9404451457471037</v>
      </c>
      <c r="C209" s="2">
        <v>12.463113275841591</v>
      </c>
      <c r="D209" s="2">
        <v>11.205892782091254</v>
      </c>
      <c r="E209" s="2">
        <v>11.518588979520878</v>
      </c>
    </row>
    <row r="210" spans="1:5">
      <c r="A210" s="16">
        <v>1408</v>
      </c>
      <c r="B210" s="36">
        <v>10.375566050147031</v>
      </c>
      <c r="C210" s="2">
        <v>13.39811393342592</v>
      </c>
      <c r="D210" s="2">
        <v>12.26796299039504</v>
      </c>
      <c r="E210" s="2">
        <v>12.382730067861294</v>
      </c>
    </row>
    <row r="211" spans="1:5">
      <c r="A211" s="16">
        <v>1409</v>
      </c>
      <c r="B211" s="36">
        <v>11.558298972759429</v>
      </c>
      <c r="C211" s="2">
        <v>14.321054816289465</v>
      </c>
      <c r="D211" s="2">
        <v>13.275325162799705</v>
      </c>
      <c r="E211" s="2">
        <v>13.235725338530003</v>
      </c>
    </row>
    <row r="212" spans="1:5">
      <c r="A212" s="16">
        <v>1410</v>
      </c>
      <c r="B212" s="36">
        <v>12.832508619267987</v>
      </c>
      <c r="C212" s="2">
        <v>15.420252828527781</v>
      </c>
      <c r="D212" s="2">
        <v>14.426757291123872</v>
      </c>
      <c r="E212" s="2">
        <v>14.251619989397209</v>
      </c>
    </row>
    <row r="213" spans="1:5">
      <c r="A213" s="16">
        <v>1411</v>
      </c>
      <c r="B213" s="36">
        <v>10.981663173274372</v>
      </c>
      <c r="C213" s="2">
        <v>13.563850811266654</v>
      </c>
      <c r="D213" s="2">
        <v>12.431968519916092</v>
      </c>
      <c r="E213" s="2">
        <v>12.535906479913727</v>
      </c>
    </row>
    <row r="214" spans="1:5">
      <c r="A214" s="16">
        <v>1412</v>
      </c>
      <c r="B214" s="36">
        <v>9.6550751954404017</v>
      </c>
      <c r="C214" s="2">
        <v>12.732859175488763</v>
      </c>
      <c r="D214" s="2">
        <v>11.501947223982835</v>
      </c>
      <c r="E214" s="2">
        <v>11.767892029102368</v>
      </c>
    </row>
    <row r="215" spans="1:5">
      <c r="A215" s="16">
        <v>1413</v>
      </c>
      <c r="B215" s="36">
        <v>9.5561508253102225</v>
      </c>
      <c r="C215" s="2">
        <v>12.82261428578793</v>
      </c>
      <c r="D215" s="2">
        <v>11.564146382926941</v>
      </c>
      <c r="E215" s="2">
        <v>11.850844996107144</v>
      </c>
    </row>
    <row r="216" spans="1:5">
      <c r="A216" s="16">
        <v>1414</v>
      </c>
      <c r="B216" s="36">
        <v>9.2804257517387096</v>
      </c>
      <c r="C216" s="2">
        <v>12.45429834196452</v>
      </c>
      <c r="D216" s="2">
        <v>11.223078865932104</v>
      </c>
      <c r="E216" s="2">
        <v>11.510442090540222</v>
      </c>
    </row>
    <row r="217" spans="1:5">
      <c r="A217" s="16">
        <v>1415</v>
      </c>
      <c r="B217" s="36">
        <v>9.4831273591992229</v>
      </c>
      <c r="C217" s="2">
        <v>12.620486911262786</v>
      </c>
      <c r="D217" s="2">
        <v>11.358214738317182</v>
      </c>
      <c r="E217" s="2">
        <v>11.664035962350079</v>
      </c>
    </row>
    <row r="218" spans="1:5">
      <c r="A218" s="16">
        <v>1416</v>
      </c>
      <c r="B218" s="36">
        <v>11.012014044350559</v>
      </c>
      <c r="C218" s="2">
        <v>13.86967500740025</v>
      </c>
      <c r="D218" s="2">
        <v>12.76692938726231</v>
      </c>
      <c r="E218" s="2">
        <v>12.818553611275647</v>
      </c>
    </row>
    <row r="219" spans="1:5">
      <c r="A219" s="16">
        <v>1417</v>
      </c>
      <c r="B219" s="36">
        <v>11.843141287771195</v>
      </c>
      <c r="C219" s="2">
        <v>14.924443917708478</v>
      </c>
      <c r="D219" s="2">
        <v>13.908498957339113</v>
      </c>
      <c r="E219" s="2">
        <v>13.793386245571606</v>
      </c>
    </row>
    <row r="220" spans="1:5">
      <c r="A220" s="16">
        <v>1418</v>
      </c>
      <c r="B220" s="36">
        <v>9.9051045721702877</v>
      </c>
      <c r="C220" s="2">
        <v>13.223600291472698</v>
      </c>
      <c r="D220" s="2">
        <v>12.091053655647492</v>
      </c>
      <c r="E220" s="2">
        <v>12.221442043874951</v>
      </c>
    </row>
    <row r="221" spans="1:5">
      <c r="A221" s="16">
        <v>1419</v>
      </c>
      <c r="B221" s="36">
        <v>10.297191585256504</v>
      </c>
      <c r="C221" s="2">
        <v>13.848282165730932</v>
      </c>
      <c r="D221" s="2">
        <v>12.73854204363248</v>
      </c>
      <c r="E221" s="2">
        <v>12.798782038568328</v>
      </c>
    </row>
    <row r="222" spans="1:5">
      <c r="A222" s="16">
        <v>1420</v>
      </c>
      <c r="B222" s="36">
        <v>9.4541756038224598</v>
      </c>
      <c r="C222" s="2">
        <v>12.505876556068783</v>
      </c>
      <c r="D222" s="2">
        <v>11.280227573857378</v>
      </c>
      <c r="E222" s="2">
        <v>11.558111419656916</v>
      </c>
    </row>
    <row r="223" spans="1:5">
      <c r="A223" s="16">
        <v>1421</v>
      </c>
      <c r="B223" s="36">
        <v>10.098309614715182</v>
      </c>
      <c r="C223" s="2">
        <v>13.191731467670088</v>
      </c>
      <c r="D223" s="2">
        <v>12.1808900766713</v>
      </c>
      <c r="E223" s="2">
        <v>12.191988417440006</v>
      </c>
    </row>
    <row r="224" spans="1:5">
      <c r="A224" s="16">
        <v>1422</v>
      </c>
      <c r="B224" s="36">
        <v>9.1105587788170599</v>
      </c>
      <c r="C224" s="2">
        <v>12.794847138755078</v>
      </c>
      <c r="D224" s="2">
        <v>11.587313043574262</v>
      </c>
      <c r="E224" s="2">
        <v>11.825182198479737</v>
      </c>
    </row>
    <row r="225" spans="1:5">
      <c r="A225" s="16">
        <v>1423</v>
      </c>
      <c r="B225" s="36">
        <v>8.788753757094959</v>
      </c>
      <c r="C225" s="2">
        <v>11.982520636414836</v>
      </c>
      <c r="D225" s="2">
        <v>10.729049444859101</v>
      </c>
      <c r="E225" s="2">
        <v>11.074418333100587</v>
      </c>
    </row>
    <row r="226" spans="1:5">
      <c r="A226" s="16">
        <v>1424</v>
      </c>
      <c r="B226" s="36">
        <v>8.8340142253222034</v>
      </c>
      <c r="C226" s="2">
        <v>12.058374666838169</v>
      </c>
      <c r="D226" s="2">
        <v>10.822876056750314</v>
      </c>
      <c r="E226" s="2">
        <v>11.144523721661892</v>
      </c>
    </row>
    <row r="227" spans="1:5">
      <c r="A227" s="16">
        <v>1425</v>
      </c>
      <c r="B227" s="36">
        <v>9.2586684606202123</v>
      </c>
      <c r="C227" s="2">
        <v>12.901781336292562</v>
      </c>
      <c r="D227" s="2">
        <v>11.672591001758388</v>
      </c>
      <c r="E227" s="2">
        <v>11.924012325593864</v>
      </c>
    </row>
    <row r="228" spans="1:5">
      <c r="A228" s="16">
        <v>1426</v>
      </c>
      <c r="B228" s="36">
        <v>9.0055482669000977</v>
      </c>
      <c r="C228" s="2">
        <v>12.484905938589634</v>
      </c>
      <c r="D228" s="2">
        <v>11.210898902909291</v>
      </c>
      <c r="E228" s="2">
        <v>11.538730072633673</v>
      </c>
    </row>
    <row r="229" spans="1:5">
      <c r="A229" s="16">
        <v>1427</v>
      </c>
      <c r="B229" s="36">
        <v>8.6027440044724521</v>
      </c>
      <c r="C229" s="2">
        <v>11.988074584714697</v>
      </c>
      <c r="D229" s="2">
        <v>10.721938705634654</v>
      </c>
      <c r="E229" s="2">
        <v>11.079551372194729</v>
      </c>
    </row>
    <row r="230" spans="1:5">
      <c r="A230" s="16">
        <v>1428</v>
      </c>
      <c r="B230" s="36">
        <v>8.6042386343858475</v>
      </c>
      <c r="C230" s="2">
        <v>12.229594233256048</v>
      </c>
      <c r="D230" s="2">
        <v>10.892985933095995</v>
      </c>
      <c r="E230" s="2">
        <v>11.302767313545329</v>
      </c>
    </row>
    <row r="231" spans="1:5">
      <c r="A231" s="16">
        <v>1429</v>
      </c>
      <c r="B231" s="36">
        <v>11.760823886555784</v>
      </c>
      <c r="C231" s="2">
        <v>14.697855363822274</v>
      </c>
      <c r="D231" s="2">
        <v>13.60865384726551</v>
      </c>
      <c r="E231" s="2">
        <v>13.583969837174005</v>
      </c>
    </row>
    <row r="232" spans="1:5">
      <c r="A232" s="16">
        <v>1430</v>
      </c>
      <c r="B232" s="36">
        <v>11.813775976845776</v>
      </c>
      <c r="C232" s="2">
        <v>14.572456712540385</v>
      </c>
      <c r="D232" s="2">
        <v>13.516451482519747</v>
      </c>
      <c r="E232" s="2">
        <v>13.468074595693516</v>
      </c>
    </row>
    <row r="233" spans="1:5">
      <c r="A233" s="16">
        <v>1431</v>
      </c>
      <c r="B233" s="36">
        <v>9.7667547374893928</v>
      </c>
      <c r="C233" s="2">
        <v>13.196406983989885</v>
      </c>
      <c r="D233" s="2">
        <v>12.061283552847815</v>
      </c>
      <c r="E233" s="2">
        <v>12.196309597033164</v>
      </c>
    </row>
    <row r="234" spans="1:5">
      <c r="A234" s="16">
        <v>1432</v>
      </c>
      <c r="B234" s="36">
        <v>8.736604244981887</v>
      </c>
      <c r="C234" s="2">
        <v>11.957666064613544</v>
      </c>
      <c r="D234" s="2">
        <v>10.694432456523817</v>
      </c>
      <c r="E234" s="2">
        <v>11.051447379494958</v>
      </c>
    </row>
    <row r="235" spans="1:5">
      <c r="A235" s="16">
        <v>1433</v>
      </c>
      <c r="B235" s="36">
        <v>10.82657918852601</v>
      </c>
      <c r="C235" s="2">
        <v>14.063180347918431</v>
      </c>
      <c r="D235" s="2">
        <v>12.977158997312847</v>
      </c>
      <c r="E235" s="2">
        <v>12.997394036893189</v>
      </c>
    </row>
    <row r="236" spans="1:5">
      <c r="A236" s="16">
        <v>1434</v>
      </c>
      <c r="B236" s="36">
        <v>9.9178194045760648</v>
      </c>
      <c r="C236" s="2">
        <v>12.994746767844163</v>
      </c>
      <c r="D236" s="2">
        <v>11.757207692186016</v>
      </c>
      <c r="E236" s="2">
        <v>12.009932317785731</v>
      </c>
    </row>
    <row r="237" spans="1:5">
      <c r="A237" s="16">
        <v>1435</v>
      </c>
      <c r="B237" s="36">
        <v>9.0405911483122949</v>
      </c>
      <c r="C237" s="2">
        <v>12.408157860857729</v>
      </c>
      <c r="D237" s="2">
        <v>11.202058776816953</v>
      </c>
      <c r="E237" s="2">
        <v>11.467798392659638</v>
      </c>
    </row>
    <row r="238" spans="1:5">
      <c r="A238" s="16">
        <v>1436</v>
      </c>
      <c r="B238" s="36">
        <v>9.4027403681036859</v>
      </c>
      <c r="C238" s="2">
        <v>13.029763802371857</v>
      </c>
      <c r="D238" s="2">
        <v>11.967504430847551</v>
      </c>
      <c r="E238" s="2">
        <v>12.042295565962899</v>
      </c>
    </row>
    <row r="239" spans="1:5">
      <c r="A239" s="16">
        <v>1437</v>
      </c>
      <c r="B239" s="36">
        <v>9.2317781109409438</v>
      </c>
      <c r="C239" s="2">
        <v>12.913175513201937</v>
      </c>
      <c r="D239" s="2">
        <v>11.703834697094535</v>
      </c>
      <c r="E239" s="2">
        <v>11.934542988171845</v>
      </c>
    </row>
    <row r="240" spans="1:5">
      <c r="A240" s="16">
        <v>1438</v>
      </c>
      <c r="B240" s="36">
        <v>12.914158722735774</v>
      </c>
      <c r="C240" s="2">
        <v>16.209452570862258</v>
      </c>
      <c r="D240" s="2">
        <v>15.316641046421847</v>
      </c>
      <c r="E240" s="2">
        <v>14.981009769743304</v>
      </c>
    </row>
    <row r="241" spans="1:5">
      <c r="A241" s="16">
        <v>1439</v>
      </c>
      <c r="B241" s="36">
        <v>14.764879456021292</v>
      </c>
      <c r="C241" s="2">
        <v>16.87573694442429</v>
      </c>
      <c r="D241" s="2">
        <v>16.095793643611866</v>
      </c>
      <c r="E241" s="2">
        <v>15.596799394107476</v>
      </c>
    </row>
    <row r="242" spans="1:5">
      <c r="A242" s="16">
        <v>1440</v>
      </c>
      <c r="B242" s="36">
        <v>11.551426755098971</v>
      </c>
      <c r="C242" s="2">
        <v>14.454966693331295</v>
      </c>
      <c r="D242" s="2">
        <v>13.400212961596742</v>
      </c>
      <c r="E242" s="2">
        <v>13.359488625999347</v>
      </c>
    </row>
    <row r="243" spans="1:5">
      <c r="A243" s="16">
        <v>1441</v>
      </c>
      <c r="B243" s="36">
        <v>7.8532568210081797</v>
      </c>
      <c r="C243" s="2">
        <v>11.393849846409923</v>
      </c>
      <c r="D243" s="2">
        <v>10.132813600726234</v>
      </c>
      <c r="E243" s="2">
        <v>10.530360301672756</v>
      </c>
    </row>
    <row r="244" spans="1:5">
      <c r="A244" s="16">
        <v>1442</v>
      </c>
      <c r="B244" s="36">
        <v>8.2763941589085626</v>
      </c>
      <c r="C244" s="2">
        <v>11.83359664258278</v>
      </c>
      <c r="D244" s="2">
        <v>10.522952752302741</v>
      </c>
      <c r="E244" s="2">
        <v>10.936780630852846</v>
      </c>
    </row>
    <row r="245" spans="1:5">
      <c r="A245" s="16">
        <v>1443</v>
      </c>
      <c r="B245" s="36">
        <v>8.4972681687250535</v>
      </c>
      <c r="C245" s="2">
        <v>11.960006170485723</v>
      </c>
      <c r="D245" s="2">
        <v>10.695585979457164</v>
      </c>
      <c r="E245" s="2">
        <v>11.053610139081075</v>
      </c>
    </row>
    <row r="246" spans="1:5">
      <c r="A246" s="16">
        <v>1444</v>
      </c>
      <c r="B246" s="36">
        <v>8.4244814470085387</v>
      </c>
      <c r="C246" s="2">
        <v>11.859358061274021</v>
      </c>
      <c r="D246" s="2">
        <v>10.561129430198365</v>
      </c>
      <c r="E246" s="2">
        <v>10.960589705428854</v>
      </c>
    </row>
    <row r="247" spans="1:5">
      <c r="A247" s="16">
        <v>1445</v>
      </c>
      <c r="B247" s="36">
        <v>7.885292194352548</v>
      </c>
      <c r="C247" s="2">
        <v>11.35041019646023</v>
      </c>
      <c r="D247" s="2">
        <v>10.052946872933171</v>
      </c>
      <c r="E247" s="2">
        <v>10.490212750887457</v>
      </c>
    </row>
    <row r="248" spans="1:5">
      <c r="A248" s="16">
        <v>1446</v>
      </c>
      <c r="B248" s="36">
        <v>9.3359960217723899</v>
      </c>
      <c r="C248" s="2">
        <v>12.756153972368416</v>
      </c>
      <c r="D248" s="2">
        <v>11.57382425623566</v>
      </c>
      <c r="E248" s="2">
        <v>11.789421416236983</v>
      </c>
    </row>
    <row r="249" spans="1:5">
      <c r="A249" s="16">
        <v>1447</v>
      </c>
      <c r="B249" s="36">
        <v>9.6450803959164357</v>
      </c>
      <c r="C249" s="2">
        <v>13.225676404320364</v>
      </c>
      <c r="D249" s="2">
        <v>11.982592910862625</v>
      </c>
      <c r="E249" s="2">
        <v>12.223360817301629</v>
      </c>
    </row>
    <row r="250" spans="1:5">
      <c r="A250" s="16">
        <v>1448</v>
      </c>
      <c r="B250" s="36">
        <v>9.1700327932242072</v>
      </c>
      <c r="C250" s="2">
        <v>12.199002211614117</v>
      </c>
      <c r="D250" s="2">
        <v>11.029265395916095</v>
      </c>
      <c r="E250" s="2">
        <v>11.274493726075892</v>
      </c>
    </row>
    <row r="251" spans="1:5">
      <c r="A251" s="16">
        <v>1449</v>
      </c>
      <c r="B251" s="36">
        <v>9.3876020623685168</v>
      </c>
      <c r="C251" s="2">
        <v>12.681073497432161</v>
      </c>
      <c r="D251" s="2">
        <v>11.456446278429786</v>
      </c>
      <c r="E251" s="2">
        <v>11.72003095880976</v>
      </c>
    </row>
    <row r="252" spans="1:5">
      <c r="A252" s="16">
        <v>1450</v>
      </c>
      <c r="B252" s="36">
        <v>8.987433635310607</v>
      </c>
      <c r="C252" s="2">
        <v>12.42677113962691</v>
      </c>
      <c r="D252" s="2">
        <v>11.193386975222179</v>
      </c>
      <c r="E252" s="2">
        <v>11.485001053259619</v>
      </c>
    </row>
    <row r="253" spans="1:5">
      <c r="A253" s="16">
        <v>1451</v>
      </c>
      <c r="B253" s="36">
        <v>9.8074028620269029</v>
      </c>
      <c r="C253" s="2">
        <v>12.676304950961089</v>
      </c>
      <c r="D253" s="2">
        <v>11.622255520353521</v>
      </c>
      <c r="E253" s="2">
        <v>11.715623799409508</v>
      </c>
    </row>
    <row r="254" spans="1:5">
      <c r="A254" s="16">
        <v>1452</v>
      </c>
      <c r="B254" s="36">
        <v>9.2575793593686857</v>
      </c>
      <c r="C254" s="2">
        <v>12.940769147672464</v>
      </c>
      <c r="D254" s="2">
        <v>11.815669756411413</v>
      </c>
      <c r="E254" s="2">
        <v>11.96004542298749</v>
      </c>
    </row>
    <row r="255" spans="1:5">
      <c r="A255" s="16">
        <v>1453</v>
      </c>
      <c r="B255" s="36">
        <v>9.4446453536616612</v>
      </c>
      <c r="C255" s="2">
        <v>12.740355939219265</v>
      </c>
      <c r="D255" s="2">
        <v>11.507798959406871</v>
      </c>
      <c r="E255" s="2">
        <v>11.774820646228525</v>
      </c>
    </row>
    <row r="256" spans="1:5">
      <c r="A256" s="16">
        <v>1454</v>
      </c>
      <c r="B256" s="36">
        <v>9.1656306142006141</v>
      </c>
      <c r="C256" s="2">
        <v>12.223057142491571</v>
      </c>
      <c r="D256" s="2">
        <v>11.041307387819174</v>
      </c>
      <c r="E256" s="2">
        <v>11.296725640010694</v>
      </c>
    </row>
    <row r="257" spans="1:5">
      <c r="A257" s="16">
        <v>1455</v>
      </c>
      <c r="B257" s="36">
        <v>8.5017144458568588</v>
      </c>
      <c r="C257" s="2">
        <v>11.640918196774523</v>
      </c>
      <c r="D257" s="2">
        <v>10.42909672581939</v>
      </c>
      <c r="E257" s="2">
        <v>10.758704433248171</v>
      </c>
    </row>
    <row r="258" spans="1:5">
      <c r="A258" s="16">
        <v>1456</v>
      </c>
      <c r="B258" s="36">
        <v>9.4582984217254857</v>
      </c>
      <c r="C258" s="2">
        <v>12.270435432664108</v>
      </c>
      <c r="D258" s="2">
        <v>11.035072273908424</v>
      </c>
      <c r="E258" s="2">
        <v>11.340513338876255</v>
      </c>
    </row>
    <row r="259" spans="1:5">
      <c r="A259" s="16">
        <v>1457</v>
      </c>
      <c r="B259" s="36">
        <v>8.7412382283802703</v>
      </c>
      <c r="C259" s="2">
        <v>12.414992200268181</v>
      </c>
      <c r="D259" s="2">
        <v>11.194188668641562</v>
      </c>
      <c r="E259" s="2">
        <v>11.474114787678539</v>
      </c>
    </row>
    <row r="260" spans="1:5">
      <c r="A260" s="16">
        <v>1458</v>
      </c>
      <c r="B260" s="36">
        <v>9.4227840024554013</v>
      </c>
      <c r="C260" s="2">
        <v>13.044814122606263</v>
      </c>
      <c r="D260" s="2">
        <v>11.90157176695919</v>
      </c>
      <c r="E260" s="2">
        <v>12.056205288915216</v>
      </c>
    </row>
    <row r="261" spans="1:5">
      <c r="A261" s="16">
        <v>1459</v>
      </c>
      <c r="B261" s="36">
        <v>9.4624167444948011</v>
      </c>
      <c r="C261" s="2">
        <v>12.841944406681469</v>
      </c>
      <c r="D261" s="2">
        <v>11.735553531337938</v>
      </c>
      <c r="E261" s="2">
        <v>11.868710172533705</v>
      </c>
    </row>
    <row r="262" spans="1:5">
      <c r="A262" s="16">
        <v>1460</v>
      </c>
      <c r="B262" s="36">
        <v>9.6124187470717395</v>
      </c>
      <c r="C262" s="2">
        <v>12.815214264285165</v>
      </c>
      <c r="D262" s="2">
        <v>11.600896994541239</v>
      </c>
      <c r="E262" s="2">
        <v>11.844005789542665</v>
      </c>
    </row>
    <row r="263" spans="1:5">
      <c r="A263" s="16">
        <v>1461</v>
      </c>
      <c r="B263" s="36">
        <v>10.885440100082466</v>
      </c>
      <c r="C263" s="2">
        <v>14.135861788907905</v>
      </c>
      <c r="D263" s="2">
        <v>13.040331236607766</v>
      </c>
      <c r="E263" s="2">
        <v>13.064567272558136</v>
      </c>
    </row>
    <row r="264" spans="1:5">
      <c r="A264" s="16">
        <v>1462</v>
      </c>
      <c r="B264" s="36">
        <v>10.964778569380057</v>
      </c>
      <c r="C264" s="2">
        <v>14.168816065409869</v>
      </c>
      <c r="D264" s="2">
        <v>13.10934603187169</v>
      </c>
      <c r="E264" s="2">
        <v>13.095024090027605</v>
      </c>
    </row>
    <row r="265" spans="1:5">
      <c r="A265" s="16">
        <v>1463</v>
      </c>
      <c r="B265" s="36">
        <v>8.4012615984115122</v>
      </c>
      <c r="C265" s="2">
        <v>11.661007261343068</v>
      </c>
      <c r="D265" s="2">
        <v>10.436477787292004</v>
      </c>
      <c r="E265" s="2">
        <v>10.77727103636143</v>
      </c>
    </row>
    <row r="266" spans="1:5">
      <c r="A266" s="16">
        <v>1464</v>
      </c>
      <c r="B266" s="36">
        <v>7.3278797444853749</v>
      </c>
      <c r="C266" s="2">
        <v>10.971263119862405</v>
      </c>
      <c r="D266" s="2">
        <v>9.7149663616507702</v>
      </c>
      <c r="E266" s="2">
        <v>10.139799556249912</v>
      </c>
    </row>
    <row r="267" spans="1:5">
      <c r="A267" s="16">
        <v>1465</v>
      </c>
      <c r="B267" s="36">
        <v>9.3871687939901527</v>
      </c>
      <c r="C267" s="2">
        <v>11.957054858376249</v>
      </c>
      <c r="D267" s="2">
        <v>10.744183117520782</v>
      </c>
      <c r="E267" s="2">
        <v>11.050882493878234</v>
      </c>
    </row>
    <row r="268" spans="1:5">
      <c r="A268" s="16">
        <v>1466</v>
      </c>
      <c r="B268" s="36">
        <v>9.3439858766804491</v>
      </c>
      <c r="C268" s="2">
        <v>12.190217199067007</v>
      </c>
      <c r="D268" s="2">
        <v>10.980588472472869</v>
      </c>
      <c r="E268" s="2">
        <v>11.266374490819784</v>
      </c>
    </row>
    <row r="269" spans="1:5">
      <c r="A269" s="16">
        <v>1467</v>
      </c>
      <c r="B269" s="36">
        <v>9.5200258263830051</v>
      </c>
      <c r="C269" s="2">
        <v>12.748215134540231</v>
      </c>
      <c r="D269" s="2">
        <v>11.542503390734447</v>
      </c>
      <c r="E269" s="2">
        <v>11.782084227856036</v>
      </c>
    </row>
    <row r="270" spans="1:5">
      <c r="A270" s="16">
        <v>1468</v>
      </c>
      <c r="B270" s="36">
        <v>9.4030625638433918</v>
      </c>
      <c r="C270" s="2">
        <v>13.283839197034304</v>
      </c>
      <c r="D270" s="2">
        <v>12.066117316449825</v>
      </c>
      <c r="E270" s="2">
        <v>12.277115708904162</v>
      </c>
    </row>
    <row r="271" spans="1:5">
      <c r="A271" s="16">
        <v>1469</v>
      </c>
      <c r="B271" s="36">
        <v>9.5576165452894219</v>
      </c>
      <c r="C271" s="2">
        <v>13.040773650117718</v>
      </c>
      <c r="D271" s="2">
        <v>11.878031244207387</v>
      </c>
      <c r="E271" s="2">
        <v>12.052471025986799</v>
      </c>
    </row>
    <row r="272" spans="1:5">
      <c r="A272" s="16">
        <v>1470</v>
      </c>
      <c r="B272" s="36">
        <v>9.819036383215753</v>
      </c>
      <c r="C272" s="2">
        <v>13.408109261582439</v>
      </c>
      <c r="D272" s="2">
        <v>12.192144859813434</v>
      </c>
      <c r="E272" s="2">
        <v>12.391967894253639</v>
      </c>
    </row>
    <row r="273" spans="1:5">
      <c r="A273" s="16">
        <v>1471</v>
      </c>
      <c r="B273" s="36">
        <v>10.120366266919353</v>
      </c>
      <c r="C273" s="2">
        <v>13.349693004331662</v>
      </c>
      <c r="D273" s="2">
        <v>12.245311140685901</v>
      </c>
      <c r="E273" s="2">
        <v>12.337978747071777</v>
      </c>
    </row>
    <row r="274" spans="1:5">
      <c r="A274" s="16">
        <v>1472</v>
      </c>
      <c r="B274" s="36">
        <v>9.8186925435062129</v>
      </c>
      <c r="C274" s="2">
        <v>13.002686109707474</v>
      </c>
      <c r="D274" s="2">
        <v>11.836103024325098</v>
      </c>
      <c r="E274" s="2">
        <v>12.017269972003209</v>
      </c>
    </row>
    <row r="275" spans="1:5">
      <c r="A275" s="16">
        <v>1473</v>
      </c>
      <c r="B275" s="36">
        <v>9.0411138868068388</v>
      </c>
      <c r="C275" s="2">
        <v>12.004955247617417</v>
      </c>
      <c r="D275" s="2">
        <v>10.71346898807772</v>
      </c>
      <c r="E275" s="2">
        <v>11.095152724230514</v>
      </c>
    </row>
    <row r="276" spans="1:5">
      <c r="A276" s="16">
        <v>1474</v>
      </c>
      <c r="B276" s="36">
        <v>8.98735002957436</v>
      </c>
      <c r="C276" s="2">
        <v>11.953798808230269</v>
      </c>
      <c r="D276" s="2">
        <v>10.683981899693276</v>
      </c>
      <c r="E276" s="2">
        <v>11.047873205388418</v>
      </c>
    </row>
    <row r="277" spans="1:5">
      <c r="A277" s="16">
        <v>1475</v>
      </c>
      <c r="B277" s="36">
        <v>8.8155031048454262</v>
      </c>
      <c r="C277" s="2">
        <v>12.00371747970344</v>
      </c>
      <c r="D277" s="2">
        <v>10.734008190184667</v>
      </c>
      <c r="E277" s="2">
        <v>11.094008761278594</v>
      </c>
    </row>
    <row r="278" spans="1:5">
      <c r="A278" s="16">
        <v>1476</v>
      </c>
      <c r="B278" s="36">
        <v>9.0632918265815317</v>
      </c>
      <c r="C278" s="2">
        <v>12.471641773963698</v>
      </c>
      <c r="D278" s="2">
        <v>11.328279581317666</v>
      </c>
      <c r="E278" s="2">
        <v>11.52647114044704</v>
      </c>
    </row>
    <row r="279" spans="1:5">
      <c r="A279" s="16">
        <v>1477</v>
      </c>
      <c r="B279" s="36">
        <v>9.2887451845681746</v>
      </c>
      <c r="C279" s="2">
        <v>12.663912472507315</v>
      </c>
      <c r="D279" s="2">
        <v>11.445705120011159</v>
      </c>
      <c r="E279" s="2">
        <v>11.704170492150936</v>
      </c>
    </row>
    <row r="280" spans="1:5">
      <c r="A280" s="16">
        <v>1478</v>
      </c>
      <c r="B280" s="36">
        <v>9.9896111451089897</v>
      </c>
      <c r="C280" s="2">
        <v>13.458434858442814</v>
      </c>
      <c r="D280" s="2">
        <v>12.350601577538631</v>
      </c>
      <c r="E280" s="2">
        <v>12.438479536453617</v>
      </c>
    </row>
    <row r="281" spans="1:5">
      <c r="A281" s="16">
        <v>1479</v>
      </c>
      <c r="B281" s="36">
        <v>10.405756396160522</v>
      </c>
      <c r="C281" s="2">
        <v>13.571095096553814</v>
      </c>
      <c r="D281" s="2">
        <v>12.447755726847987</v>
      </c>
      <c r="E281" s="2">
        <v>12.542601752822378</v>
      </c>
    </row>
    <row r="282" spans="1:5">
      <c r="A282" s="16">
        <v>1480</v>
      </c>
      <c r="B282" s="36">
        <v>9.5365118140282483</v>
      </c>
      <c r="C282" s="2">
        <v>12.743245339507549</v>
      </c>
      <c r="D282" s="2">
        <v>11.556230774548176</v>
      </c>
      <c r="E282" s="2">
        <v>11.777491071633593</v>
      </c>
    </row>
    <row r="283" spans="1:5">
      <c r="A283" s="16">
        <v>1481</v>
      </c>
      <c r="B283" s="36">
        <v>9.5349176721941618</v>
      </c>
      <c r="C283" s="2">
        <v>12.885192720339306</v>
      </c>
      <c r="D283" s="2">
        <v>11.674952127323682</v>
      </c>
      <c r="E283" s="2">
        <v>11.908680887559433</v>
      </c>
    </row>
    <row r="284" spans="1:5">
      <c r="A284" s="16">
        <v>1482</v>
      </c>
      <c r="B284" s="36">
        <v>12.347925313718743</v>
      </c>
      <c r="C284" s="2">
        <v>14.308850182347834</v>
      </c>
      <c r="D284" s="2">
        <v>13.274361336848884</v>
      </c>
      <c r="E284" s="2">
        <v>13.22444563987785</v>
      </c>
    </row>
    <row r="285" spans="1:5">
      <c r="A285" s="16">
        <v>1483</v>
      </c>
      <c r="B285" s="36">
        <v>12.890355951650754</v>
      </c>
      <c r="C285" s="2">
        <v>15.743215536817125</v>
      </c>
      <c r="D285" s="2">
        <v>14.875113214888662</v>
      </c>
      <c r="E285" s="2">
        <v>14.550106780792166</v>
      </c>
    </row>
    <row r="286" spans="1:5">
      <c r="A286" s="16">
        <v>1484</v>
      </c>
      <c r="B286" s="36">
        <v>11.332073876937166</v>
      </c>
      <c r="C286" s="2">
        <v>14.369653656508472</v>
      </c>
      <c r="D286" s="2">
        <v>13.247284212927067</v>
      </c>
      <c r="E286" s="2">
        <v>13.280641087346092</v>
      </c>
    </row>
    <row r="287" spans="1:5">
      <c r="A287" s="16">
        <v>1485</v>
      </c>
      <c r="B287" s="36">
        <v>9.8106222679121462</v>
      </c>
      <c r="C287" s="2">
        <v>12.809842126847355</v>
      </c>
      <c r="D287" s="2">
        <v>11.641503832270795</v>
      </c>
      <c r="E287" s="2">
        <v>11.839040782668535</v>
      </c>
    </row>
    <row r="288" spans="1:5">
      <c r="A288" s="16">
        <v>1486</v>
      </c>
      <c r="B288" s="36">
        <v>8.746779119186975</v>
      </c>
      <c r="C288" s="2">
        <v>12.853261583177193</v>
      </c>
      <c r="D288" s="2">
        <v>11.572436290670682</v>
      </c>
      <c r="E288" s="2">
        <v>11.879169670219216</v>
      </c>
    </row>
    <row r="289" spans="1:5">
      <c r="A289" s="16">
        <v>1487</v>
      </c>
      <c r="B289" s="36">
        <v>9.9678985158740527</v>
      </c>
      <c r="C289" s="2">
        <v>13.173084969158056</v>
      </c>
      <c r="D289" s="2">
        <v>12.07394072638813</v>
      </c>
      <c r="E289" s="2">
        <v>12.174755054674728</v>
      </c>
    </row>
    <row r="290" spans="1:5">
      <c r="A290" s="16">
        <v>1488</v>
      </c>
      <c r="B290" s="36">
        <v>9.2346652052466585</v>
      </c>
      <c r="C290" s="2">
        <v>12.935277343895784</v>
      </c>
      <c r="D290" s="2">
        <v>11.759007077210507</v>
      </c>
      <c r="E290" s="2">
        <v>11.954969818757656</v>
      </c>
    </row>
    <row r="291" spans="1:5">
      <c r="A291" s="16">
        <v>1489</v>
      </c>
      <c r="B291" s="36">
        <v>10.128065493654702</v>
      </c>
      <c r="C291" s="2">
        <v>13.211306345126438</v>
      </c>
      <c r="D291" s="2">
        <v>11.996708615090526</v>
      </c>
      <c r="E291" s="2">
        <v>12.210079801410755</v>
      </c>
    </row>
    <row r="292" spans="1:5">
      <c r="A292" s="16">
        <v>1490</v>
      </c>
      <c r="B292" s="36">
        <v>9.8108703985966752</v>
      </c>
      <c r="C292" s="2">
        <v>12.984103394442402</v>
      </c>
      <c r="D292" s="2">
        <v>11.843473667879156</v>
      </c>
      <c r="E292" s="2">
        <v>12.000095558634381</v>
      </c>
    </row>
    <row r="293" spans="1:5">
      <c r="A293" s="16">
        <v>1491</v>
      </c>
      <c r="B293" s="36">
        <v>10.306562689460726</v>
      </c>
      <c r="C293" s="2">
        <v>13.802658479558852</v>
      </c>
      <c r="D293" s="2">
        <v>12.563509846918867</v>
      </c>
      <c r="E293" s="2">
        <v>12.756615970017423</v>
      </c>
    </row>
    <row r="294" spans="1:5">
      <c r="A294" s="16">
        <v>1492</v>
      </c>
      <c r="B294" s="36">
        <v>10.271130429391587</v>
      </c>
      <c r="C294" s="2">
        <v>13.311432076109643</v>
      </c>
      <c r="D294" s="2">
        <v>12.191525185600254</v>
      </c>
      <c r="E294" s="2">
        <v>12.302617445572682</v>
      </c>
    </row>
    <row r="295" spans="1:5">
      <c r="A295" s="16">
        <v>1493</v>
      </c>
      <c r="B295" s="36">
        <v>9.2789705859737808</v>
      </c>
      <c r="C295" s="2">
        <v>12.513887827465439</v>
      </c>
      <c r="D295" s="2">
        <v>11.267126069037371</v>
      </c>
      <c r="E295" s="2">
        <v>11.565515552186172</v>
      </c>
    </row>
    <row r="296" spans="1:5">
      <c r="A296" s="16">
        <v>1494</v>
      </c>
      <c r="B296" s="36">
        <v>8.7282654951240826</v>
      </c>
      <c r="C296" s="2">
        <v>12.546369395372457</v>
      </c>
      <c r="D296" s="2">
        <v>11.256818678287006</v>
      </c>
      <c r="E296" s="2">
        <v>11.595535485556798</v>
      </c>
    </row>
    <row r="297" spans="1:5">
      <c r="A297" s="16">
        <v>1495</v>
      </c>
      <c r="B297" s="36">
        <v>8.3611916944568456</v>
      </c>
      <c r="C297" s="2">
        <v>12.266843026206082</v>
      </c>
      <c r="D297" s="2">
        <v>10.974105778599768</v>
      </c>
      <c r="E297" s="2">
        <v>11.337193185033348</v>
      </c>
    </row>
    <row r="298" spans="1:5">
      <c r="A298" s="16">
        <v>1496</v>
      </c>
      <c r="B298" s="36">
        <v>8.4359727871336361</v>
      </c>
      <c r="C298" s="2">
        <v>11.303423817546946</v>
      </c>
      <c r="D298" s="2">
        <v>10.063502738774149</v>
      </c>
      <c r="E298" s="2">
        <v>10.446787262058175</v>
      </c>
    </row>
    <row r="299" spans="1:5">
      <c r="A299" s="16">
        <v>1497</v>
      </c>
      <c r="B299" s="36">
        <v>9.8943065127570922</v>
      </c>
      <c r="C299" s="2">
        <v>13.388630108017043</v>
      </c>
      <c r="D299" s="2">
        <v>12.190014447146709</v>
      </c>
      <c r="E299" s="2">
        <v>12.373964979683034</v>
      </c>
    </row>
    <row r="300" spans="1:5">
      <c r="A300" s="16">
        <v>1498</v>
      </c>
      <c r="B300" s="36">
        <v>9.6489124854122998</v>
      </c>
      <c r="C300" s="2">
        <v>12.563599557659535</v>
      </c>
      <c r="D300" s="2">
        <v>11.393440999044179</v>
      </c>
      <c r="E300" s="2">
        <v>11.6114598499626</v>
      </c>
    </row>
    <row r="301" spans="1:5">
      <c r="A301" s="16">
        <v>1499</v>
      </c>
      <c r="B301" s="36">
        <v>9.9450974071286851</v>
      </c>
      <c r="C301" s="2">
        <v>12.843694952437612</v>
      </c>
      <c r="D301" s="2">
        <v>11.634899863785648</v>
      </c>
      <c r="E301" s="2">
        <v>11.870328052160454</v>
      </c>
    </row>
    <row r="302" spans="1:5">
      <c r="A302" s="16">
        <v>1500</v>
      </c>
      <c r="B302" s="36">
        <v>8.8873160308476979</v>
      </c>
      <c r="C302" s="2">
        <v>12.154935704244075</v>
      </c>
      <c r="D302" s="2">
        <v>10.952738778556437</v>
      </c>
      <c r="E302" s="2">
        <v>11.233766824624837</v>
      </c>
    </row>
    <row r="303" spans="1:5">
      <c r="A303" s="16">
        <v>1501</v>
      </c>
      <c r="B303" s="36">
        <v>10.816919347741756</v>
      </c>
      <c r="C303" s="2">
        <v>14.008690580219778</v>
      </c>
      <c r="D303" s="2">
        <v>12.927623802952171</v>
      </c>
      <c r="E303" s="2">
        <v>12.947033807966521</v>
      </c>
    </row>
    <row r="304" spans="1:5">
      <c r="A304" s="16">
        <v>1502</v>
      </c>
      <c r="B304" s="36">
        <v>11.367725020140762</v>
      </c>
      <c r="C304" s="2">
        <v>14.47715275558469</v>
      </c>
      <c r="D304" s="2">
        <v>13.430645394765389</v>
      </c>
      <c r="E304" s="2">
        <v>13.379993304606922</v>
      </c>
    </row>
    <row r="305" spans="1:5">
      <c r="A305" s="16">
        <v>1503</v>
      </c>
      <c r="B305" s="36">
        <v>10.203963002101302</v>
      </c>
      <c r="C305" s="2">
        <v>13.574937282867548</v>
      </c>
      <c r="D305" s="2">
        <v>12.511238403950905</v>
      </c>
      <c r="E305" s="2">
        <v>12.546152756809194</v>
      </c>
    </row>
    <row r="306" spans="1:5">
      <c r="A306" s="16">
        <v>1504</v>
      </c>
      <c r="B306" s="36">
        <v>10.961171406879881</v>
      </c>
      <c r="C306" s="2">
        <v>13.809036147466289</v>
      </c>
      <c r="D306" s="2">
        <v>12.766417232843752</v>
      </c>
      <c r="E306" s="2">
        <v>12.762510302649064</v>
      </c>
    </row>
    <row r="307" spans="1:5">
      <c r="A307" s="16">
        <v>1505</v>
      </c>
      <c r="B307" s="36">
        <v>10.667977182681426</v>
      </c>
      <c r="C307" s="2">
        <v>12.960857558298825</v>
      </c>
      <c r="D307" s="2">
        <v>11.799353198063015</v>
      </c>
      <c r="E307" s="2">
        <v>11.978611421717952</v>
      </c>
    </row>
    <row r="308" spans="1:5">
      <c r="A308" s="16">
        <v>1506</v>
      </c>
      <c r="B308" s="36">
        <v>10.362158798409054</v>
      </c>
      <c r="C308" s="2">
        <v>12.562245647175356</v>
      </c>
      <c r="D308" s="2">
        <v>11.430639644045531</v>
      </c>
      <c r="E308" s="2">
        <v>11.610208546372787</v>
      </c>
    </row>
    <row r="309" spans="1:5">
      <c r="A309" s="16">
        <v>1507</v>
      </c>
      <c r="B309" s="36">
        <v>10.170020781004988</v>
      </c>
      <c r="C309" s="2">
        <v>13.061246188209102</v>
      </c>
      <c r="D309" s="2">
        <v>11.878771590634971</v>
      </c>
      <c r="E309" s="2">
        <v>12.071392040858688</v>
      </c>
    </row>
    <row r="310" spans="1:5">
      <c r="A310" s="16">
        <v>1508</v>
      </c>
      <c r="B310" s="36">
        <v>10.328817713745893</v>
      </c>
      <c r="C310" s="2">
        <v>12.93591201774527</v>
      </c>
      <c r="D310" s="2">
        <v>11.820409323975678</v>
      </c>
      <c r="E310" s="2">
        <v>11.955556393479917</v>
      </c>
    </row>
    <row r="311" spans="1:5">
      <c r="A311" s="16">
        <v>1509</v>
      </c>
      <c r="B311" s="36">
        <v>8.432631248545249</v>
      </c>
      <c r="C311" s="2">
        <v>11.231501614851648</v>
      </c>
      <c r="D311" s="2">
        <v>9.9245038273371602</v>
      </c>
      <c r="E311" s="2">
        <v>10.380315725371208</v>
      </c>
    </row>
    <row r="312" spans="1:5">
      <c r="A312" s="16">
        <v>1510</v>
      </c>
      <c r="B312" s="36">
        <v>8.6702830135399669</v>
      </c>
      <c r="C312" s="2">
        <v>11.602261899007836</v>
      </c>
      <c r="D312" s="2">
        <v>10.306772035387151</v>
      </c>
      <c r="E312" s="2">
        <v>10.722977725515559</v>
      </c>
    </row>
    <row r="313" spans="1:5">
      <c r="A313" s="16">
        <v>1511</v>
      </c>
      <c r="B313" s="36">
        <v>8.5557722448886935</v>
      </c>
      <c r="C313" s="2">
        <v>11.837682053509331</v>
      </c>
      <c r="D313" s="2">
        <v>10.602575409389907</v>
      </c>
      <c r="E313" s="2">
        <v>10.940556426533577</v>
      </c>
    </row>
    <row r="314" spans="1:5">
      <c r="A314" s="16">
        <v>1512</v>
      </c>
      <c r="B314" s="36">
        <v>9.6393855068978489</v>
      </c>
      <c r="C314" s="2">
        <v>13.236920305504679</v>
      </c>
      <c r="D314" s="2">
        <v>12.044715100661907</v>
      </c>
      <c r="E314" s="2">
        <v>12.233752592887873</v>
      </c>
    </row>
    <row r="315" spans="1:5">
      <c r="A315" s="16">
        <v>1513</v>
      </c>
      <c r="B315" s="36">
        <v>12.844363748293834</v>
      </c>
      <c r="C315" s="2">
        <v>15.176738399864314</v>
      </c>
      <c r="D315" s="2">
        <v>14.212179120943858</v>
      </c>
      <c r="E315" s="2">
        <v>14.026560443497518</v>
      </c>
    </row>
    <row r="316" spans="1:5">
      <c r="A316" s="16">
        <v>1514</v>
      </c>
      <c r="B316" s="36">
        <v>11.502895110238178</v>
      </c>
      <c r="C316" s="2">
        <v>13.496340721312871</v>
      </c>
      <c r="D316" s="2">
        <v>12.305292228244381</v>
      </c>
      <c r="E316" s="2">
        <v>12.473512681435185</v>
      </c>
    </row>
    <row r="317" spans="1:5">
      <c r="A317" s="16">
        <v>1515</v>
      </c>
      <c r="B317" s="36">
        <v>10.616324976134885</v>
      </c>
      <c r="C317" s="2">
        <v>13.593496949788843</v>
      </c>
      <c r="D317" s="2">
        <v>12.313287868597161</v>
      </c>
      <c r="E317" s="2">
        <v>12.563305868566397</v>
      </c>
    </row>
    <row r="318" spans="1:5">
      <c r="A318" s="16">
        <v>1516</v>
      </c>
      <c r="B318" s="36">
        <v>12.007937775323448</v>
      </c>
      <c r="C318" s="2">
        <v>14.45383543381244</v>
      </c>
      <c r="D318" s="2">
        <v>13.264795268774876</v>
      </c>
      <c r="E318" s="2">
        <v>13.358443099641811</v>
      </c>
    </row>
    <row r="319" spans="1:5">
      <c r="A319" s="16">
        <v>1517</v>
      </c>
      <c r="B319" s="36">
        <v>10.258552034556613</v>
      </c>
      <c r="C319" s="2">
        <v>12.829652495087132</v>
      </c>
      <c r="D319" s="2">
        <v>11.556145504774868</v>
      </c>
      <c r="E319" s="2">
        <v>11.857349810616572</v>
      </c>
    </row>
    <row r="320" spans="1:5">
      <c r="A320" s="16">
        <v>1518</v>
      </c>
      <c r="B320" s="36">
        <v>11.487049527358472</v>
      </c>
      <c r="C320" s="2">
        <v>14.128308162641282</v>
      </c>
      <c r="D320" s="2">
        <v>12.903934414908861</v>
      </c>
      <c r="E320" s="2">
        <v>13.057586102256268</v>
      </c>
    </row>
    <row r="321" spans="1:5">
      <c r="A321" s="16">
        <v>1519</v>
      </c>
      <c r="B321" s="36">
        <v>11.664409036692501</v>
      </c>
      <c r="C321" s="2">
        <v>14.225629477334161</v>
      </c>
      <c r="D321" s="2">
        <v>12.932528224027003</v>
      </c>
      <c r="E321" s="2">
        <v>13.147531864449316</v>
      </c>
    </row>
    <row r="322" spans="1:5">
      <c r="A322" s="16">
        <v>1520</v>
      </c>
      <c r="B322" s="36">
        <v>12.918566921560323</v>
      </c>
      <c r="C322" s="2">
        <v>15.770481959907148</v>
      </c>
      <c r="D322" s="2">
        <v>14.6587041570679</v>
      </c>
      <c r="E322" s="2">
        <v>14.575306802132298</v>
      </c>
    </row>
    <row r="323" spans="1:5">
      <c r="A323" s="16">
        <v>1521</v>
      </c>
      <c r="B323" s="36">
        <v>15.222686534470885</v>
      </c>
      <c r="C323" s="2">
        <v>16.674602848490576</v>
      </c>
      <c r="D323" s="2">
        <v>15.645702730720842</v>
      </c>
      <c r="E323" s="2">
        <v>15.410908362745447</v>
      </c>
    </row>
    <row r="324" spans="1:5">
      <c r="A324" s="16">
        <v>1522</v>
      </c>
      <c r="B324" s="36">
        <v>12.575166120084749</v>
      </c>
      <c r="C324" s="2">
        <v>15.23053370304847</v>
      </c>
      <c r="D324" s="2">
        <v>13.993560848978172</v>
      </c>
      <c r="E324" s="2">
        <v>14.076278838307273</v>
      </c>
    </row>
    <row r="325" spans="1:5">
      <c r="A325" s="16">
        <v>1523</v>
      </c>
      <c r="B325" s="36">
        <v>11.470153059651604</v>
      </c>
      <c r="C325" s="2">
        <v>15.218407047776838</v>
      </c>
      <c r="D325" s="2">
        <v>13.927884095703829</v>
      </c>
      <c r="E325" s="2">
        <v>14.065071208666208</v>
      </c>
    </row>
    <row r="326" spans="1:5">
      <c r="A326" s="16">
        <v>1524</v>
      </c>
      <c r="B326" s="36">
        <v>10.969862413604067</v>
      </c>
      <c r="C326" s="2">
        <v>14.711653934840545</v>
      </c>
      <c r="D326" s="2">
        <v>13.424421489328202</v>
      </c>
      <c r="E326" s="2">
        <v>13.596722675453368</v>
      </c>
    </row>
    <row r="327" spans="1:5">
      <c r="A327" s="16">
        <v>1525</v>
      </c>
      <c r="B327" s="36">
        <v>10.228809935286243</v>
      </c>
      <c r="C327" s="2">
        <v>13.508956104890242</v>
      </c>
      <c r="D327" s="2">
        <v>12.219822905373846</v>
      </c>
      <c r="E327" s="2">
        <v>12.485172000822773</v>
      </c>
    </row>
    <row r="328" spans="1:5">
      <c r="A328" s="16">
        <v>1526</v>
      </c>
      <c r="B328" s="36">
        <v>10.492898248240405</v>
      </c>
      <c r="C328" s="2">
        <v>13.264930974069118</v>
      </c>
      <c r="D328" s="2">
        <v>11.985754411765139</v>
      </c>
      <c r="E328" s="2">
        <v>12.259640456625801</v>
      </c>
    </row>
    <row r="329" spans="1:5">
      <c r="A329" s="16">
        <v>1527</v>
      </c>
      <c r="B329" s="36">
        <v>12.415092813457498</v>
      </c>
      <c r="C329" s="2">
        <v>14.711925054470431</v>
      </c>
      <c r="D329" s="2">
        <v>13.529448316250408</v>
      </c>
      <c r="E329" s="2">
        <v>13.596973248124241</v>
      </c>
    </row>
    <row r="330" spans="1:5">
      <c r="A330" s="16">
        <v>1528</v>
      </c>
      <c r="B330" s="36">
        <v>18.29037017103343</v>
      </c>
      <c r="C330" s="2">
        <v>19.52770114433412</v>
      </c>
      <c r="D330" s="2">
        <v>18.977501417093634</v>
      </c>
      <c r="E330" s="2">
        <v>18.047782943007505</v>
      </c>
    </row>
    <row r="331" spans="1:5">
      <c r="A331" s="16">
        <v>1529</v>
      </c>
      <c r="B331" s="36">
        <v>14.277218783488591</v>
      </c>
      <c r="C331" s="2">
        <v>16.360096452025335</v>
      </c>
      <c r="D331" s="2">
        <v>15.305736515023362</v>
      </c>
      <c r="E331" s="2">
        <v>15.120237016659274</v>
      </c>
    </row>
    <row r="332" spans="1:5">
      <c r="A332" s="16">
        <v>1530</v>
      </c>
      <c r="B332" s="36">
        <v>13.421825288274899</v>
      </c>
      <c r="C332" s="2">
        <v>16.365539827343131</v>
      </c>
      <c r="D332" s="2">
        <v>15.318560984459751</v>
      </c>
      <c r="E332" s="2">
        <v>15.125267862609178</v>
      </c>
    </row>
    <row r="333" spans="1:5">
      <c r="A333" s="16">
        <v>1531</v>
      </c>
      <c r="B333" s="36">
        <v>14.472034359824793</v>
      </c>
      <c r="C333" s="2">
        <v>16.575942870527349</v>
      </c>
      <c r="D333" s="2">
        <v>15.574378609547679</v>
      </c>
      <c r="E333" s="2">
        <v>15.319725388657439</v>
      </c>
    </row>
    <row r="334" spans="1:5">
      <c r="A334" s="16">
        <v>1532</v>
      </c>
      <c r="B334" s="36">
        <v>14.486139032081647</v>
      </c>
      <c r="C334" s="2">
        <v>16.810617535113003</v>
      </c>
      <c r="D334" s="2">
        <v>15.840115034234769</v>
      </c>
      <c r="E334" s="2">
        <v>15.536615097146951</v>
      </c>
    </row>
    <row r="335" spans="1:5">
      <c r="A335" s="16">
        <v>1533</v>
      </c>
      <c r="B335" s="36">
        <v>15.098437485484501</v>
      </c>
      <c r="C335" s="2">
        <v>16.610846334790068</v>
      </c>
      <c r="D335" s="2">
        <v>15.571154309626767</v>
      </c>
      <c r="E335" s="2">
        <v>15.351983673558287</v>
      </c>
    </row>
    <row r="336" spans="1:5">
      <c r="A336" s="16">
        <v>1534</v>
      </c>
      <c r="B336" s="36">
        <v>13.235502097181865</v>
      </c>
      <c r="C336" s="2">
        <v>14.885640576677611</v>
      </c>
      <c r="D336" s="2">
        <v>13.730964764434326</v>
      </c>
      <c r="E336" s="2">
        <v>13.757523638334206</v>
      </c>
    </row>
    <row r="337" spans="1:5">
      <c r="A337" s="16">
        <v>1535</v>
      </c>
      <c r="B337" s="36">
        <v>14.100732500561636</v>
      </c>
      <c r="C337" s="2">
        <v>16.559716702314908</v>
      </c>
      <c r="D337" s="2">
        <v>15.532756133746638</v>
      </c>
      <c r="E337" s="2">
        <v>15.304728930050747</v>
      </c>
    </row>
    <row r="338" spans="1:5">
      <c r="A338" s="16">
        <v>1536</v>
      </c>
      <c r="B338" s="36">
        <v>15.197582944922235</v>
      </c>
      <c r="C338" s="2">
        <v>17.271930181606603</v>
      </c>
      <c r="D338" s="2">
        <v>16.140617048674368</v>
      </c>
      <c r="E338" s="2">
        <v>15.962966896124401</v>
      </c>
    </row>
    <row r="339" spans="1:5">
      <c r="A339" s="16">
        <v>1537</v>
      </c>
      <c r="B339" s="36">
        <v>14.543091234035536</v>
      </c>
      <c r="C339" s="2">
        <v>17.514482916132465</v>
      </c>
      <c r="D339" s="2">
        <v>16.346342656923589</v>
      </c>
      <c r="E339" s="2">
        <v>16.187137630436659</v>
      </c>
    </row>
    <row r="340" spans="1:5">
      <c r="A340" s="16">
        <v>1538</v>
      </c>
      <c r="B340" s="36">
        <v>12.628517334913409</v>
      </c>
      <c r="C340" s="2">
        <v>15.660339575193928</v>
      </c>
      <c r="D340" s="2">
        <v>14.353972736357004</v>
      </c>
      <c r="E340" s="2">
        <v>14.473511622175534</v>
      </c>
    </row>
    <row r="341" spans="1:5">
      <c r="A341" s="16">
        <v>1539</v>
      </c>
      <c r="B341" s="36">
        <v>12.612006843150111</v>
      </c>
      <c r="C341" s="2">
        <v>15.013798664938166</v>
      </c>
      <c r="D341" s="2">
        <v>13.734010644720254</v>
      </c>
      <c r="E341" s="2">
        <v>13.875969191255235</v>
      </c>
    </row>
    <row r="342" spans="1:5">
      <c r="A342" s="16">
        <v>1540</v>
      </c>
      <c r="B342" s="36">
        <v>13.060386565046922</v>
      </c>
      <c r="C342" s="2">
        <v>15.635863796899034</v>
      </c>
      <c r="D342" s="2">
        <v>14.410106426333655</v>
      </c>
      <c r="E342" s="2">
        <v>14.450890754989864</v>
      </c>
    </row>
    <row r="343" spans="1:5">
      <c r="A343" s="16">
        <v>1541</v>
      </c>
      <c r="B343" s="36">
        <v>14.119502278952263</v>
      </c>
      <c r="C343" s="2">
        <v>16.8680773199338</v>
      </c>
      <c r="D343" s="2">
        <v>15.679558848765101</v>
      </c>
      <c r="E343" s="2">
        <v>15.589720258718854</v>
      </c>
    </row>
    <row r="344" spans="1:5">
      <c r="A344" s="16">
        <v>1542</v>
      </c>
      <c r="B344" s="36">
        <v>13.567379609677767</v>
      </c>
      <c r="C344" s="2">
        <v>16.370654027346031</v>
      </c>
      <c r="D344" s="2">
        <v>15.180550805787258</v>
      </c>
      <c r="E344" s="2">
        <v>15.12999447998709</v>
      </c>
    </row>
    <row r="345" spans="1:5">
      <c r="A345" s="16">
        <v>1543</v>
      </c>
      <c r="B345" s="36">
        <v>15.052744942826404</v>
      </c>
      <c r="C345" s="2">
        <v>17.554289960027099</v>
      </c>
      <c r="D345" s="2">
        <v>16.41722738210137</v>
      </c>
      <c r="E345" s="2">
        <v>16.223927874331881</v>
      </c>
    </row>
    <row r="346" spans="1:5">
      <c r="A346" s="16">
        <v>1544</v>
      </c>
      <c r="B346" s="36">
        <v>14.939872505656373</v>
      </c>
      <c r="C346" s="2">
        <v>18.717838257365983</v>
      </c>
      <c r="D346" s="2">
        <v>17.539638547186314</v>
      </c>
      <c r="E346" s="2">
        <v>17.29929598647503</v>
      </c>
    </row>
    <row r="347" spans="1:5">
      <c r="A347" s="16">
        <v>1545</v>
      </c>
      <c r="B347" s="36">
        <v>16.01793203546935</v>
      </c>
      <c r="C347" s="2">
        <v>20.909877540203613</v>
      </c>
      <c r="D347" s="2">
        <v>19.925545127226929</v>
      </c>
      <c r="E347" s="2">
        <v>19.325210295936795</v>
      </c>
    </row>
    <row r="348" spans="1:5">
      <c r="A348" s="16">
        <v>1546</v>
      </c>
      <c r="B348" s="36">
        <v>20.370681210252549</v>
      </c>
      <c r="C348" s="2">
        <v>22.275724637087723</v>
      </c>
      <c r="D348" s="2">
        <v>21.515738301608884</v>
      </c>
      <c r="E348" s="2">
        <v>20.587545875312127</v>
      </c>
    </row>
    <row r="349" spans="1:5">
      <c r="A349" s="16">
        <v>1547</v>
      </c>
      <c r="B349" s="36">
        <v>14.255411158158605</v>
      </c>
      <c r="C349" s="2">
        <v>17.323438867696126</v>
      </c>
      <c r="D349" s="2">
        <v>15.932530830186188</v>
      </c>
      <c r="E349" s="2">
        <v>16.010571966447436</v>
      </c>
    </row>
    <row r="350" spans="1:5">
      <c r="A350" s="16">
        <v>1548</v>
      </c>
      <c r="B350" s="36">
        <v>14.090516398731433</v>
      </c>
      <c r="C350" s="2">
        <v>17.333660524397757</v>
      </c>
      <c r="D350" s="2">
        <v>15.699371952725313</v>
      </c>
      <c r="E350" s="2">
        <v>16.020018968944321</v>
      </c>
    </row>
    <row r="351" spans="1:5">
      <c r="A351" s="16">
        <v>1549</v>
      </c>
      <c r="B351" s="36">
        <v>16.843087897306869</v>
      </c>
      <c r="C351" s="2">
        <v>21.034094047749864</v>
      </c>
      <c r="D351" s="2">
        <v>19.634392654122106</v>
      </c>
      <c r="E351" s="2">
        <v>19.440012983132959</v>
      </c>
    </row>
    <row r="352" spans="1:5">
      <c r="A352" s="16">
        <v>1550</v>
      </c>
      <c r="B352" s="36">
        <v>22.356734245947539</v>
      </c>
      <c r="C352" s="2">
        <v>26.256461397542665</v>
      </c>
      <c r="D352" s="2">
        <v>24.946294999152375</v>
      </c>
      <c r="E352" s="2">
        <v>24.266600182571779</v>
      </c>
    </row>
    <row r="353" spans="1:5">
      <c r="A353" s="16">
        <v>1551</v>
      </c>
      <c r="B353" s="36">
        <v>24.594570895030571</v>
      </c>
      <c r="C353" s="2">
        <v>28.516646511465144</v>
      </c>
      <c r="D353" s="2">
        <v>27.565775910699362</v>
      </c>
      <c r="E353" s="2">
        <v>26.355495851631371</v>
      </c>
    </row>
    <row r="354" spans="1:5">
      <c r="A354" s="16">
        <v>1552</v>
      </c>
      <c r="B354" s="36">
        <v>22.576725553302932</v>
      </c>
      <c r="C354" s="2">
        <v>25.835537912899568</v>
      </c>
      <c r="D354" s="2">
        <v>24.453478928163438</v>
      </c>
      <c r="E354" s="2">
        <v>23.877576629297195</v>
      </c>
    </row>
    <row r="355" spans="1:5">
      <c r="A355" s="16">
        <v>1553</v>
      </c>
      <c r="B355" s="36">
        <v>20.539957638958871</v>
      </c>
      <c r="C355" s="2">
        <v>23.75973660877127</v>
      </c>
      <c r="D355" s="2">
        <v>22.092669626551892</v>
      </c>
      <c r="E355" s="2">
        <v>21.959091135648123</v>
      </c>
    </row>
    <row r="356" spans="1:5">
      <c r="A356" s="16">
        <v>1554</v>
      </c>
      <c r="B356" s="36">
        <v>21.562690254859952</v>
      </c>
      <c r="C356" s="2">
        <v>23.465128092925127</v>
      </c>
      <c r="D356" s="2">
        <v>21.75500496233342</v>
      </c>
      <c r="E356" s="2">
        <v>21.686809697712686</v>
      </c>
    </row>
    <row r="357" spans="1:5">
      <c r="A357" s="16">
        <v>1555</v>
      </c>
      <c r="B357" s="36">
        <v>26.427507957512908</v>
      </c>
      <c r="C357" s="2">
        <v>27.374559436427422</v>
      </c>
      <c r="D357" s="2">
        <v>25.99787617803813</v>
      </c>
      <c r="E357" s="2">
        <v>25.299962510561386</v>
      </c>
    </row>
    <row r="358" spans="1:5">
      <c r="A358" s="16">
        <v>1556</v>
      </c>
      <c r="B358" s="36">
        <v>32.92694113253232</v>
      </c>
      <c r="C358" s="2">
        <v>32.306269824860124</v>
      </c>
      <c r="D358" s="2">
        <v>31.629707076404049</v>
      </c>
      <c r="E358" s="2">
        <v>29.857920355693274</v>
      </c>
    </row>
    <row r="359" spans="1:5">
      <c r="A359" s="16">
        <v>1557</v>
      </c>
      <c r="B359" s="36">
        <v>36.667676396916313</v>
      </c>
      <c r="C359" s="2">
        <v>34.307143668570745</v>
      </c>
      <c r="D359" s="2">
        <v>33.832633358562418</v>
      </c>
      <c r="E359" s="2">
        <v>31.70715681013932</v>
      </c>
    </row>
    <row r="360" spans="1:5">
      <c r="A360" s="16">
        <v>1558</v>
      </c>
      <c r="B360" s="36">
        <v>21.450485967802503</v>
      </c>
      <c r="C360" s="2">
        <v>25.234758323785197</v>
      </c>
      <c r="D360" s="2">
        <v>23.28135286321751</v>
      </c>
      <c r="E360" s="2">
        <v>23.322327471150828</v>
      </c>
    </row>
    <row r="361" spans="1:5">
      <c r="A361" s="16">
        <v>1559</v>
      </c>
      <c r="B361" s="36">
        <v>23.856196372361811</v>
      </c>
      <c r="C361" s="2">
        <v>26.610684139143942</v>
      </c>
      <c r="D361" s="2">
        <v>25.009856254360571</v>
      </c>
      <c r="E361" s="2">
        <v>24.59397794745281</v>
      </c>
    </row>
    <row r="362" spans="1:5">
      <c r="A362" s="16">
        <v>1560</v>
      </c>
      <c r="B362" s="36">
        <v>23.931175694524246</v>
      </c>
      <c r="C362" s="2">
        <v>27.924193704499508</v>
      </c>
      <c r="D362" s="2">
        <v>26.061417571031097</v>
      </c>
      <c r="E362" s="2">
        <v>25.807942425600285</v>
      </c>
    </row>
    <row r="363" spans="1:5">
      <c r="A363" s="16">
        <v>1561</v>
      </c>
      <c r="B363" s="36">
        <v>27.054466185894626</v>
      </c>
      <c r="C363" s="2">
        <v>30.21381681403939</v>
      </c>
      <c r="D363" s="2">
        <v>28.571795082496923</v>
      </c>
      <c r="E363" s="2">
        <v>27.924045114638989</v>
      </c>
    </row>
    <row r="364" spans="1:5">
      <c r="A364" s="16">
        <v>1562</v>
      </c>
      <c r="B364" s="36">
        <v>26.78571055989579</v>
      </c>
      <c r="C364" s="2">
        <v>30.145573403149061</v>
      </c>
      <c r="D364" s="2">
        <v>28.511775354173835</v>
      </c>
      <c r="E364" s="2">
        <v>27.860973570378057</v>
      </c>
    </row>
    <row r="365" spans="1:5">
      <c r="A365" s="16">
        <v>1563</v>
      </c>
      <c r="B365" s="36">
        <v>29.46434593291109</v>
      </c>
      <c r="C365" s="2">
        <v>31.460268654357055</v>
      </c>
      <c r="D365" s="2">
        <v>29.617403478377096</v>
      </c>
      <c r="E365" s="2">
        <v>29.076033876485262</v>
      </c>
    </row>
    <row r="366" spans="1:5">
      <c r="A366" s="16">
        <v>1564</v>
      </c>
      <c r="B366" s="36">
        <v>29.710912886745515</v>
      </c>
      <c r="C366" s="2">
        <v>32.293765531366986</v>
      </c>
      <c r="D366" s="2">
        <v>30.748145767743004</v>
      </c>
      <c r="E366" s="2">
        <v>29.846363707363203</v>
      </c>
    </row>
    <row r="367" spans="1:5">
      <c r="A367" s="16">
        <v>1565</v>
      </c>
      <c r="B367" s="36">
        <v>23.712364685649053</v>
      </c>
      <c r="C367" s="2">
        <v>28.199491266059486</v>
      </c>
      <c r="D367" s="2">
        <v>26.19201705251588</v>
      </c>
      <c r="E367" s="2">
        <v>26.062376401164034</v>
      </c>
    </row>
    <row r="368" spans="1:5">
      <c r="A368" s="16">
        <v>1566</v>
      </c>
      <c r="B368" s="36">
        <v>24.739827922248942</v>
      </c>
      <c r="C368" s="2">
        <v>29.048495135694495</v>
      </c>
      <c r="D368" s="2">
        <v>27.091874585511569</v>
      </c>
      <c r="E368" s="2">
        <v>26.847038018201935</v>
      </c>
    </row>
    <row r="369" spans="1:5">
      <c r="A369" s="16">
        <v>1567</v>
      </c>
      <c r="B369" s="36">
        <v>23.928302270157889</v>
      </c>
      <c r="C369" s="2">
        <v>26.897512955772282</v>
      </c>
      <c r="D369" s="2">
        <v>25.146445695849049</v>
      </c>
      <c r="E369" s="2">
        <v>24.859069275205435</v>
      </c>
    </row>
    <row r="370" spans="1:5">
      <c r="A370" s="16">
        <v>1568</v>
      </c>
      <c r="B370" s="36">
        <v>27.251501975724437</v>
      </c>
      <c r="C370" s="2">
        <v>27.115735875740008</v>
      </c>
      <c r="D370" s="2">
        <v>25.28885372845297</v>
      </c>
      <c r="E370" s="2">
        <v>25.060754044122003</v>
      </c>
    </row>
    <row r="371" spans="1:5">
      <c r="A371" s="16">
        <v>1569</v>
      </c>
      <c r="B371" s="36">
        <v>27.330466902143371</v>
      </c>
      <c r="C371" s="2">
        <v>29.437407904543694</v>
      </c>
      <c r="D371" s="2">
        <v>27.446496406885327</v>
      </c>
      <c r="E371" s="2">
        <v>27.206476806417459</v>
      </c>
    </row>
    <row r="372" spans="1:5">
      <c r="A372" s="16">
        <v>1570</v>
      </c>
      <c r="B372" s="36">
        <v>24.307510838557157</v>
      </c>
      <c r="C372" s="2">
        <v>28.989385559018832</v>
      </c>
      <c r="D372" s="2">
        <v>26.911079489505255</v>
      </c>
      <c r="E372" s="2">
        <v>26.792408095211488</v>
      </c>
    </row>
    <row r="373" spans="1:5">
      <c r="A373" s="16">
        <v>1571</v>
      </c>
      <c r="B373" s="36">
        <v>22.413660368092813</v>
      </c>
      <c r="C373" s="2">
        <v>28.199257236138401</v>
      </c>
      <c r="D373" s="2">
        <v>25.893454737047076</v>
      </c>
      <c r="E373" s="2">
        <v>26.062160107336783</v>
      </c>
    </row>
    <row r="374" spans="1:5">
      <c r="A374" s="16">
        <v>1572</v>
      </c>
      <c r="B374" s="36">
        <v>25.785831425865332</v>
      </c>
      <c r="C374" s="2">
        <v>30.515662464007924</v>
      </c>
      <c r="D374" s="2">
        <v>28.532694210889904</v>
      </c>
      <c r="E374" s="2">
        <v>28.203015216273496</v>
      </c>
    </row>
    <row r="375" spans="1:5">
      <c r="A375" s="16">
        <v>1573</v>
      </c>
      <c r="B375" s="36">
        <v>26.96341206639282</v>
      </c>
      <c r="C375" s="2">
        <v>31.879488072566975</v>
      </c>
      <c r="D375" s="2">
        <v>29.996497538423192</v>
      </c>
      <c r="E375" s="2">
        <v>29.463482506993504</v>
      </c>
    </row>
    <row r="376" spans="1:5">
      <c r="A376" s="16">
        <v>1574</v>
      </c>
      <c r="B376" s="36">
        <v>33.115060350445503</v>
      </c>
      <c r="C376" s="2">
        <v>36.244024431358362</v>
      </c>
      <c r="D376" s="2">
        <v>34.985865808618939</v>
      </c>
      <c r="E376" s="2">
        <v>33.497249936560408</v>
      </c>
    </row>
    <row r="377" spans="1:5">
      <c r="A377" s="16">
        <v>1575</v>
      </c>
      <c r="B377" s="36">
        <v>26.572050391358502</v>
      </c>
      <c r="C377" s="2">
        <v>32.20141767273865</v>
      </c>
      <c r="D377" s="2">
        <v>30.429698683411978</v>
      </c>
      <c r="E377" s="2">
        <v>29.761014484971025</v>
      </c>
    </row>
    <row r="378" spans="1:5">
      <c r="A378" s="16">
        <v>1576</v>
      </c>
      <c r="B378" s="36">
        <v>27.283393406950996</v>
      </c>
      <c r="C378" s="2">
        <v>32.676294901295961</v>
      </c>
      <c r="D378" s="2">
        <v>30.982133697265532</v>
      </c>
      <c r="E378" s="2">
        <v>30.199902866262438</v>
      </c>
    </row>
    <row r="379" spans="1:5">
      <c r="A379" s="16">
        <v>1577</v>
      </c>
      <c r="B379" s="36">
        <v>30.715470188255441</v>
      </c>
      <c r="C379" s="2">
        <v>35.433828332330911</v>
      </c>
      <c r="D379" s="2">
        <v>33.611325360657773</v>
      </c>
      <c r="E379" s="2">
        <v>32.748455020638545</v>
      </c>
    </row>
    <row r="380" spans="1:5">
      <c r="A380" s="16">
        <v>1578</v>
      </c>
      <c r="B380" s="36">
        <v>28.895149979669792</v>
      </c>
      <c r="C380" s="2">
        <v>32.995440048776665</v>
      </c>
      <c r="D380" s="2">
        <v>31.134559737795335</v>
      </c>
      <c r="E380" s="2">
        <v>30.494861412917434</v>
      </c>
    </row>
    <row r="381" spans="1:5">
      <c r="A381" s="16">
        <v>1579</v>
      </c>
      <c r="B381" s="36">
        <v>27.256398887096079</v>
      </c>
      <c r="C381" s="2">
        <v>32.96144929861422</v>
      </c>
      <c r="D381" s="2">
        <v>31.181486751471287</v>
      </c>
      <c r="E381" s="2">
        <v>30.463446671547334</v>
      </c>
    </row>
    <row r="382" spans="1:5">
      <c r="A382" s="16">
        <v>1580</v>
      </c>
      <c r="B382" s="36">
        <v>26.943263493651141</v>
      </c>
      <c r="C382" s="2">
        <v>31.233748278722331</v>
      </c>
      <c r="D382" s="2">
        <v>29.21329813950776</v>
      </c>
      <c r="E382" s="2">
        <v>28.866680479410654</v>
      </c>
    </row>
    <row r="383" spans="1:5">
      <c r="A383" s="16">
        <v>1581</v>
      </c>
      <c r="B383" s="36">
        <v>30.810372708985856</v>
      </c>
      <c r="C383" s="2">
        <v>35.168395565106458</v>
      </c>
      <c r="D383" s="2">
        <v>33.606880891116766</v>
      </c>
      <c r="E383" s="2">
        <v>32.503138230227776</v>
      </c>
    </row>
    <row r="384" spans="1:5">
      <c r="A384" s="16">
        <v>1582</v>
      </c>
      <c r="B384" s="36">
        <v>30.740725223418075</v>
      </c>
      <c r="C384" s="2">
        <v>35.065137361061787</v>
      </c>
      <c r="D384" s="2">
        <v>33.359386967054398</v>
      </c>
      <c r="E384" s="2">
        <v>32.407705509299248</v>
      </c>
    </row>
    <row r="385" spans="1:5">
      <c r="A385" s="16">
        <v>1583</v>
      </c>
      <c r="B385" s="36">
        <v>29.218406303329232</v>
      </c>
      <c r="C385" s="2">
        <v>33.579109182821462</v>
      </c>
      <c r="D385" s="2">
        <v>31.736776639423095</v>
      </c>
      <c r="E385" s="2">
        <v>31.034296841794323</v>
      </c>
    </row>
    <row r="386" spans="1:5">
      <c r="A386" s="16">
        <v>1584</v>
      </c>
      <c r="B386" s="36">
        <v>29.232953577139117</v>
      </c>
      <c r="C386" s="2">
        <v>33.720817973836034</v>
      </c>
      <c r="D386" s="2">
        <v>31.656768355240093</v>
      </c>
      <c r="E386" s="2">
        <v>31.165266149571192</v>
      </c>
    </row>
    <row r="387" spans="1:5">
      <c r="A387" s="16">
        <v>1585</v>
      </c>
      <c r="B387" s="36">
        <v>30.144395347951733</v>
      </c>
      <c r="C387" s="2">
        <v>35.47169210912535</v>
      </c>
      <c r="D387" s="2">
        <v>33.698680991582023</v>
      </c>
      <c r="E387" s="2">
        <v>32.783449269062245</v>
      </c>
    </row>
    <row r="388" spans="1:5">
      <c r="A388" s="16">
        <v>1586</v>
      </c>
      <c r="B388" s="36">
        <v>36.507627350161087</v>
      </c>
      <c r="C388" s="2">
        <v>41.148817341973064</v>
      </c>
      <c r="D388" s="2">
        <v>39.978976803176558</v>
      </c>
      <c r="E388" s="2">
        <v>38.03033026060357</v>
      </c>
    </row>
    <row r="389" spans="1:5">
      <c r="A389" s="16">
        <v>1587</v>
      </c>
      <c r="B389" s="36">
        <v>36.671837376200571</v>
      </c>
      <c r="C389" s="2">
        <v>41.310473783092739</v>
      </c>
      <c r="D389" s="2">
        <v>39.940300137977417</v>
      </c>
      <c r="E389" s="2">
        <v>38.179735474207703</v>
      </c>
    </row>
    <row r="390" spans="1:5">
      <c r="A390" s="16">
        <v>1588</v>
      </c>
      <c r="B390" s="36">
        <v>30.23592364130436</v>
      </c>
      <c r="C390" s="2">
        <v>35.371952187561789</v>
      </c>
      <c r="D390" s="2">
        <v>33.305326725888833</v>
      </c>
      <c r="E390" s="2">
        <v>32.691268195528451</v>
      </c>
    </row>
    <row r="391" spans="1:5">
      <c r="A391" s="16">
        <v>1589</v>
      </c>
      <c r="B391" s="36">
        <v>30.436091562535282</v>
      </c>
      <c r="C391" s="2">
        <v>36.509158265558419</v>
      </c>
      <c r="D391" s="2">
        <v>34.700521655506499</v>
      </c>
      <c r="E391" s="2">
        <v>33.742290448760087</v>
      </c>
    </row>
    <row r="392" spans="1:5">
      <c r="A392" s="16">
        <v>1590</v>
      </c>
      <c r="B392" s="36">
        <v>38.335222726984505</v>
      </c>
      <c r="C392" s="2">
        <v>40.318685538003216</v>
      </c>
      <c r="D392" s="2">
        <v>39.12910608793586</v>
      </c>
      <c r="E392" s="2">
        <v>37.263110478746036</v>
      </c>
    </row>
    <row r="393" spans="1:5">
      <c r="A393" s="16">
        <v>1591</v>
      </c>
      <c r="B393" s="36">
        <v>39.810692837663183</v>
      </c>
      <c r="C393" s="2">
        <v>39.890994863606643</v>
      </c>
      <c r="D393" s="2">
        <v>38.653563187424496</v>
      </c>
      <c r="E393" s="2">
        <v>36.867832591133677</v>
      </c>
    </row>
    <row r="394" spans="1:5">
      <c r="A394" s="16">
        <v>1592</v>
      </c>
      <c r="B394" s="36">
        <v>32.080978327287347</v>
      </c>
      <c r="C394" s="2">
        <v>36.577164331937922</v>
      </c>
      <c r="D394" s="2">
        <v>34.669846834045941</v>
      </c>
      <c r="E394" s="2">
        <v>33.805142635802142</v>
      </c>
    </row>
    <row r="395" spans="1:5">
      <c r="A395" s="16">
        <v>1593</v>
      </c>
      <c r="B395" s="36">
        <v>33.314959464520669</v>
      </c>
      <c r="C395" s="2">
        <v>38.19828746046251</v>
      </c>
      <c r="D395" s="2">
        <v>36.367199269038025</v>
      </c>
      <c r="E395" s="2">
        <v>35.303408004124314</v>
      </c>
    </row>
    <row r="396" spans="1:5">
      <c r="A396" s="16">
        <v>1594</v>
      </c>
      <c r="B396" s="36">
        <v>36.274302682042489</v>
      </c>
      <c r="C396" s="2">
        <v>43.084960397881133</v>
      </c>
      <c r="D396" s="2">
        <v>41.936615985231299</v>
      </c>
      <c r="E396" s="2">
        <v>39.819741587690508</v>
      </c>
    </row>
    <row r="397" spans="1:5">
      <c r="A397" s="16">
        <v>1595</v>
      </c>
      <c r="B397" s="36">
        <v>47.33918224386673</v>
      </c>
      <c r="C397" s="2">
        <v>47.220891028507353</v>
      </c>
      <c r="D397" s="2">
        <v>46.855927303881657</v>
      </c>
      <c r="E397" s="2">
        <v>43.642228307308088</v>
      </c>
    </row>
    <row r="398" spans="1:5">
      <c r="A398" s="16">
        <v>1596</v>
      </c>
      <c r="B398" s="36">
        <v>48.48749204390954</v>
      </c>
      <c r="C398" s="2">
        <v>49.805963099786716</v>
      </c>
      <c r="D398" s="2">
        <v>49.654422387725383</v>
      </c>
      <c r="E398" s="2">
        <v>46.031389186494188</v>
      </c>
    </row>
    <row r="399" spans="1:5">
      <c r="A399" s="16">
        <v>1597</v>
      </c>
      <c r="B399" s="36">
        <v>56.833079977886527</v>
      </c>
      <c r="C399" s="2">
        <v>56.42093498064169</v>
      </c>
      <c r="D399" s="2">
        <v>57.035093320354882</v>
      </c>
      <c r="E399" s="2">
        <v>52.145041571757567</v>
      </c>
    </row>
    <row r="400" spans="1:5">
      <c r="A400" s="16">
        <v>1598</v>
      </c>
      <c r="B400" s="36">
        <v>48.529448125491427</v>
      </c>
      <c r="C400" s="2">
        <v>52.086541205771788</v>
      </c>
      <c r="D400" s="2">
        <v>51.67861933796663</v>
      </c>
      <c r="E400" s="2">
        <v>48.139132352838985</v>
      </c>
    </row>
    <row r="401" spans="1:5">
      <c r="A401" s="16">
        <v>1599</v>
      </c>
      <c r="B401" s="36">
        <v>39.202203676164984</v>
      </c>
      <c r="C401" s="2">
        <v>43.93064131778852</v>
      </c>
      <c r="D401" s="2">
        <v>42.158253656139991</v>
      </c>
      <c r="E401" s="2">
        <v>40.601332086680699</v>
      </c>
    </row>
    <row r="402" spans="1:5">
      <c r="A402" s="16">
        <v>1600</v>
      </c>
      <c r="B402" s="36">
        <v>41.040751429916547</v>
      </c>
      <c r="C402" s="2">
        <v>45.242204795716468</v>
      </c>
      <c r="D402" s="2">
        <v>43.691342601042358</v>
      </c>
      <c r="E402" s="2">
        <v>41.813497962769375</v>
      </c>
    </row>
    <row r="403" spans="1:5">
      <c r="A403" s="16">
        <v>1601</v>
      </c>
      <c r="B403" s="36">
        <v>45.360325126075722</v>
      </c>
      <c r="C403" s="2">
        <v>45.66634757755336</v>
      </c>
      <c r="D403" s="2">
        <v>44.008775972147774</v>
      </c>
      <c r="E403" s="2">
        <v>42.205496836925469</v>
      </c>
    </row>
    <row r="404" spans="1:5">
      <c r="A404" s="16">
        <v>1602</v>
      </c>
      <c r="B404" s="36">
        <v>39.069533485327753</v>
      </c>
      <c r="C404" s="2">
        <v>44.194359497075865</v>
      </c>
      <c r="D404" s="2">
        <v>42.522237752587337</v>
      </c>
      <c r="E404" s="2">
        <v>40.845064230199505</v>
      </c>
    </row>
    <row r="405" spans="1:5">
      <c r="A405" s="16">
        <v>1603</v>
      </c>
      <c r="B405" s="36">
        <v>38.169355894389483</v>
      </c>
      <c r="C405" s="2">
        <v>41.956297579115521</v>
      </c>
      <c r="D405" s="2">
        <v>40.342731576995234</v>
      </c>
      <c r="E405" s="2">
        <v>38.776615137814709</v>
      </c>
    </row>
    <row r="406" spans="1:5">
      <c r="A406" s="16">
        <v>1604</v>
      </c>
      <c r="B406" s="36">
        <v>39.015183064271618</v>
      </c>
      <c r="C406" s="2">
        <v>42.766178160696555</v>
      </c>
      <c r="D406" s="2">
        <v>41.0981685589351</v>
      </c>
      <c r="E406" s="2">
        <v>39.525118447963543</v>
      </c>
    </row>
    <row r="407" spans="1:5">
      <c r="A407" s="16">
        <v>1605</v>
      </c>
      <c r="B407" s="36">
        <v>41.507383905952587</v>
      </c>
      <c r="C407" s="2">
        <v>45.283159954770291</v>
      </c>
      <c r="D407" s="2">
        <v>43.888650350346033</v>
      </c>
      <c r="E407" s="2">
        <v>41.851349311247958</v>
      </c>
    </row>
    <row r="408" spans="1:5">
      <c r="A408" s="16">
        <v>1606</v>
      </c>
      <c r="B408" s="36">
        <v>42.493553842178507</v>
      </c>
      <c r="C408" s="2">
        <v>45.945914649855339</v>
      </c>
      <c r="D408" s="2">
        <v>44.275207460777082</v>
      </c>
      <c r="E408" s="2">
        <v>42.463876755873692</v>
      </c>
    </row>
    <row r="409" spans="1:5">
      <c r="A409" s="16">
        <v>1607</v>
      </c>
      <c r="B409" s="36">
        <v>42.012810530935973</v>
      </c>
      <c r="C409" s="2">
        <v>46.723956769662053</v>
      </c>
      <c r="D409" s="2">
        <v>45.224399020093465</v>
      </c>
      <c r="E409" s="2">
        <v>43.182954500611878</v>
      </c>
    </row>
    <row r="410" spans="1:5">
      <c r="A410" s="16">
        <v>1608</v>
      </c>
      <c r="B410" s="36">
        <v>51.461370314903853</v>
      </c>
      <c r="C410" s="2">
        <v>52.932699675888237</v>
      </c>
      <c r="D410" s="2">
        <v>52.483813466781932</v>
      </c>
      <c r="E410" s="2">
        <v>48.92116421061759</v>
      </c>
    </row>
    <row r="411" spans="1:5">
      <c r="A411" s="16">
        <v>1609</v>
      </c>
      <c r="B411" s="36">
        <v>49.812244304323066</v>
      </c>
      <c r="C411" s="2">
        <v>54.059251923943684</v>
      </c>
      <c r="D411" s="2">
        <v>53.360011496878251</v>
      </c>
      <c r="E411" s="2">
        <v>49.962340040613384</v>
      </c>
    </row>
    <row r="412" spans="1:5">
      <c r="A412" s="16">
        <v>1610</v>
      </c>
      <c r="B412" s="36">
        <v>45.071046817610579</v>
      </c>
      <c r="C412" s="2">
        <v>48.654828691925651</v>
      </c>
      <c r="D412" s="2">
        <v>47.169849865536044</v>
      </c>
      <c r="E412" s="2">
        <v>44.967494169986736</v>
      </c>
    </row>
    <row r="413" spans="1:5">
      <c r="A413" s="16">
        <v>1611</v>
      </c>
      <c r="B413" s="36">
        <v>46.966123038434816</v>
      </c>
      <c r="C413" s="2">
        <v>50.189447222035113</v>
      </c>
      <c r="D413" s="2">
        <v>48.581090595588293</v>
      </c>
      <c r="E413" s="2">
        <v>46.385810741252413</v>
      </c>
    </row>
    <row r="414" spans="1:5">
      <c r="A414" s="16">
        <v>1612</v>
      </c>
      <c r="B414" s="36">
        <v>53.793783305799508</v>
      </c>
      <c r="C414" s="2">
        <v>52.183470184387964</v>
      </c>
      <c r="D414" s="2">
        <v>51.078016965567997</v>
      </c>
      <c r="E414" s="2">
        <v>48.228715512373348</v>
      </c>
    </row>
    <row r="415" spans="1:5">
      <c r="A415" s="16">
        <v>1613</v>
      </c>
      <c r="B415" s="36">
        <v>54.506365366195993</v>
      </c>
      <c r="C415" s="2">
        <v>54.531933970123056</v>
      </c>
      <c r="D415" s="2">
        <v>53.943409681884447</v>
      </c>
      <c r="E415" s="2">
        <v>50.399199602701529</v>
      </c>
    </row>
    <row r="416" spans="1:5">
      <c r="A416" s="16">
        <v>1614</v>
      </c>
      <c r="B416" s="36">
        <v>51.843208701043757</v>
      </c>
      <c r="C416" s="2">
        <v>54.129768178794286</v>
      </c>
      <c r="D416" s="2">
        <v>53.165369915617568</v>
      </c>
      <c r="E416" s="2">
        <v>50.027512180031685</v>
      </c>
    </row>
    <row r="417" spans="1:5">
      <c r="A417" s="16">
        <v>1615</v>
      </c>
      <c r="B417" s="36">
        <v>53.116518123413996</v>
      </c>
      <c r="C417" s="2">
        <v>52.933656119668512</v>
      </c>
      <c r="D417" s="2">
        <v>51.603873451925786</v>
      </c>
      <c r="E417" s="2">
        <v>48.922048169749083</v>
      </c>
    </row>
    <row r="418" spans="1:5">
      <c r="A418" s="16">
        <v>1616</v>
      </c>
      <c r="B418" s="36">
        <v>53.070376403512626</v>
      </c>
      <c r="C418" s="2">
        <v>53.745540829529133</v>
      </c>
      <c r="D418" s="2">
        <v>52.430795289034201</v>
      </c>
      <c r="E418" s="2">
        <v>49.672403724148921</v>
      </c>
    </row>
    <row r="419" spans="1:5">
      <c r="A419" s="16">
        <v>1617</v>
      </c>
      <c r="B419" s="36">
        <v>49.594465371400489</v>
      </c>
      <c r="C419" s="2">
        <v>54.462884809551163</v>
      </c>
      <c r="D419" s="2">
        <v>53.463816004736636</v>
      </c>
      <c r="E419" s="2">
        <v>50.335383372967797</v>
      </c>
    </row>
    <row r="420" spans="1:5">
      <c r="A420" s="16">
        <v>1618</v>
      </c>
      <c r="B420" s="36">
        <v>48.567761530080354</v>
      </c>
      <c r="C420" s="2">
        <v>54.690634591853673</v>
      </c>
      <c r="D420" s="2">
        <v>53.388811068567861</v>
      </c>
      <c r="E420" s="2">
        <v>50.545873005410044</v>
      </c>
    </row>
    <row r="421" spans="1:5">
      <c r="A421" s="16">
        <v>1619</v>
      </c>
      <c r="B421" s="36">
        <v>45.479086029864618</v>
      </c>
      <c r="C421" s="2">
        <v>51.138146778626812</v>
      </c>
      <c r="D421" s="2">
        <v>49.327294813813012</v>
      </c>
      <c r="E421" s="2">
        <v>47.262612549562668</v>
      </c>
    </row>
    <row r="422" spans="1:5">
      <c r="A422" s="16">
        <v>1620</v>
      </c>
      <c r="B422" s="36">
        <v>42.944311547047569</v>
      </c>
      <c r="C422" s="2">
        <v>48.390614328129892</v>
      </c>
      <c r="D422" s="2">
        <v>46.28551184865335</v>
      </c>
      <c r="E422" s="2">
        <v>44.723303445591398</v>
      </c>
    </row>
    <row r="423" spans="1:5">
      <c r="A423" s="16">
        <v>1621</v>
      </c>
      <c r="B423" s="36">
        <v>45.198302666681698</v>
      </c>
      <c r="C423" s="2">
        <v>50.48772003248407</v>
      </c>
      <c r="D423" s="2">
        <v>49.070116488903118</v>
      </c>
      <c r="E423" s="2">
        <v>46.661478773090636</v>
      </c>
    </row>
    <row r="424" spans="1:5">
      <c r="A424" s="16">
        <v>1622</v>
      </c>
      <c r="B424" s="36">
        <v>53.976988300806845</v>
      </c>
      <c r="C424" s="2">
        <v>56.766078162550833</v>
      </c>
      <c r="D424" s="2">
        <v>55.893445364263108</v>
      </c>
      <c r="E424" s="2">
        <v>52.464027876664353</v>
      </c>
    </row>
    <row r="425" spans="1:5">
      <c r="A425" s="16">
        <v>1623</v>
      </c>
      <c r="B425" s="36">
        <v>53.47499877137188</v>
      </c>
      <c r="C425" s="2">
        <v>54.854118379060992</v>
      </c>
      <c r="D425" s="2">
        <v>54.402541845845093</v>
      </c>
      <c r="E425" s="2">
        <v>50.696967078614591</v>
      </c>
    </row>
    <row r="426" spans="1:5">
      <c r="A426" s="16">
        <v>1624</v>
      </c>
      <c r="B426" s="36">
        <v>48.098861230962193</v>
      </c>
      <c r="C426" s="2">
        <v>53.536664736695137</v>
      </c>
      <c r="D426" s="2">
        <v>52.37061040084555</v>
      </c>
      <c r="E426" s="2">
        <v>49.479357427629516</v>
      </c>
    </row>
    <row r="427" spans="1:5">
      <c r="A427" s="16">
        <v>1625</v>
      </c>
      <c r="B427" s="36">
        <v>51.1213531012042</v>
      </c>
      <c r="C427" s="2">
        <v>54.972472187587677</v>
      </c>
      <c r="D427" s="2">
        <v>54.368588827545267</v>
      </c>
      <c r="E427" s="2">
        <v>50.806351374849974</v>
      </c>
    </row>
    <row r="428" spans="1:5">
      <c r="A428" s="16">
        <v>1626</v>
      </c>
      <c r="B428" s="36">
        <v>52.394375160764028</v>
      </c>
      <c r="C428" s="2">
        <v>55.357097342679978</v>
      </c>
      <c r="D428" s="2">
        <v>54.355665028455896</v>
      </c>
      <c r="E428" s="2">
        <v>51.161827488613653</v>
      </c>
    </row>
    <row r="429" spans="1:5">
      <c r="A429" s="16">
        <v>1627</v>
      </c>
      <c r="B429" s="36">
        <v>45.645716103042922</v>
      </c>
      <c r="C429" s="2">
        <v>51.607899813009396</v>
      </c>
      <c r="D429" s="2">
        <v>49.881487726352624</v>
      </c>
      <c r="E429" s="2">
        <v>47.696765076718478</v>
      </c>
    </row>
    <row r="430" spans="1:5">
      <c r="A430" s="16">
        <v>1628</v>
      </c>
      <c r="B430" s="36">
        <v>46.137133333437497</v>
      </c>
      <c r="C430" s="2">
        <v>51.354804584622634</v>
      </c>
      <c r="D430" s="2">
        <v>49.338079388844733</v>
      </c>
      <c r="E430" s="2">
        <v>47.462850817580993</v>
      </c>
    </row>
    <row r="431" spans="1:5">
      <c r="A431" s="16">
        <v>1629</v>
      </c>
      <c r="B431" s="36">
        <v>51.228935870086289</v>
      </c>
      <c r="C431" s="2">
        <v>52.888874640683078</v>
      </c>
      <c r="D431" s="2">
        <v>51.448678995964251</v>
      </c>
      <c r="E431" s="2">
        <v>48.880660481222804</v>
      </c>
    </row>
    <row r="432" spans="1:5">
      <c r="A432" s="16">
        <v>1630</v>
      </c>
      <c r="B432" s="36">
        <v>56.794756486224728</v>
      </c>
      <c r="C432" s="2">
        <v>61.068590125439663</v>
      </c>
      <c r="D432" s="2">
        <v>60.192007076640934</v>
      </c>
      <c r="E432" s="2">
        <v>56.440471465286194</v>
      </c>
    </row>
    <row r="433" spans="1:5">
      <c r="A433" s="16">
        <v>1631</v>
      </c>
      <c r="B433" s="36">
        <v>61.059355822710252</v>
      </c>
      <c r="C433" s="2">
        <v>65.108907312592706</v>
      </c>
      <c r="D433" s="2">
        <v>64.949543710709051</v>
      </c>
      <c r="E433" s="2">
        <v>60.174590861915618</v>
      </c>
    </row>
    <row r="434" spans="1:5">
      <c r="A434" s="16">
        <v>1632</v>
      </c>
      <c r="B434" s="36">
        <v>53.940832372177631</v>
      </c>
      <c r="C434" s="2">
        <v>60.615084584753397</v>
      </c>
      <c r="D434" s="2">
        <v>59.509744802946244</v>
      </c>
      <c r="E434" s="2">
        <v>56.021335106056739</v>
      </c>
    </row>
    <row r="435" spans="1:5">
      <c r="A435" s="16">
        <v>1633</v>
      </c>
      <c r="B435" s="36">
        <v>55.714132372475113</v>
      </c>
      <c r="C435" s="2">
        <v>59.541127042889094</v>
      </c>
      <c r="D435" s="2">
        <v>58.42107516394379</v>
      </c>
      <c r="E435" s="2">
        <v>55.028768061819861</v>
      </c>
    </row>
    <row r="436" spans="1:5">
      <c r="A436" s="16">
        <v>1634</v>
      </c>
      <c r="B436" s="36">
        <v>58.808835557719455</v>
      </c>
      <c r="C436" s="2">
        <v>60.301926052440706</v>
      </c>
      <c r="D436" s="2">
        <v>59.281698279034131</v>
      </c>
      <c r="E436" s="2">
        <v>55.731909475453513</v>
      </c>
    </row>
    <row r="437" spans="1:5">
      <c r="A437" s="16">
        <v>1635</v>
      </c>
      <c r="B437" s="36">
        <v>57.720137350685874</v>
      </c>
      <c r="C437" s="2">
        <v>60.763787436325117</v>
      </c>
      <c r="D437" s="2">
        <v>59.587373730609528</v>
      </c>
      <c r="E437" s="2">
        <v>56.158768425439106</v>
      </c>
    </row>
    <row r="438" spans="1:5">
      <c r="A438" s="16">
        <v>1636</v>
      </c>
      <c r="B438" s="36">
        <v>58.96705908323419</v>
      </c>
      <c r="C438" s="2">
        <v>62.085332100505113</v>
      </c>
      <c r="D438" s="2">
        <v>61.113957743861157</v>
      </c>
      <c r="E438" s="2">
        <v>57.380159057768125</v>
      </c>
    </row>
    <row r="439" spans="1:5">
      <c r="A439" s="16">
        <v>1637</v>
      </c>
      <c r="B439" s="36">
        <v>62.572328181354635</v>
      </c>
      <c r="C439" s="2">
        <v>62.844013846439914</v>
      </c>
      <c r="D439" s="2">
        <v>61.825200750093487</v>
      </c>
      <c r="E439" s="2">
        <v>58.081343665840954</v>
      </c>
    </row>
    <row r="440" spans="1:5">
      <c r="A440" s="16">
        <v>1638</v>
      </c>
      <c r="B440" s="36">
        <v>64.690640579944215</v>
      </c>
      <c r="C440" s="2">
        <v>65.062027705213907</v>
      </c>
      <c r="D440" s="2">
        <v>64.250388126926694</v>
      </c>
      <c r="E440" s="2">
        <v>60.13126405287791</v>
      </c>
    </row>
    <row r="441" spans="1:5">
      <c r="A441" s="16">
        <v>1639</v>
      </c>
      <c r="B441" s="36">
        <v>54.119067935871094</v>
      </c>
      <c r="C441" s="2">
        <v>59.766167785315076</v>
      </c>
      <c r="D441" s="2">
        <v>58.084347179799572</v>
      </c>
      <c r="E441" s="2">
        <v>55.236753960549976</v>
      </c>
    </row>
    <row r="442" spans="1:5">
      <c r="A442" s="16">
        <v>1640</v>
      </c>
      <c r="B442" s="36">
        <v>48.51133742000335</v>
      </c>
      <c r="C442" s="2">
        <v>56.58580495472183</v>
      </c>
      <c r="D442" s="2">
        <v>54.506461198165645</v>
      </c>
      <c r="E442" s="2">
        <v>52.297416778855663</v>
      </c>
    </row>
    <row r="443" spans="1:5">
      <c r="A443" s="16">
        <v>1641</v>
      </c>
      <c r="B443" s="36">
        <v>57.15539112952731</v>
      </c>
      <c r="C443" s="2">
        <v>60.717166053493813</v>
      </c>
      <c r="D443" s="2">
        <v>59.411254306487628</v>
      </c>
      <c r="E443" s="2">
        <v>56.115680271251208</v>
      </c>
    </row>
    <row r="444" spans="1:5">
      <c r="A444" s="16">
        <v>1642</v>
      </c>
      <c r="B444" s="36">
        <v>51.841016750661979</v>
      </c>
      <c r="C444" s="2">
        <v>58.186654604268973</v>
      </c>
      <c r="D444" s="2">
        <v>56.327118716745794</v>
      </c>
      <c r="E444" s="2">
        <v>53.77694510560903</v>
      </c>
    </row>
    <row r="445" spans="1:5">
      <c r="A445" s="16">
        <v>1643</v>
      </c>
      <c r="B445" s="36">
        <v>52.798967998205072</v>
      </c>
      <c r="C445" s="2">
        <v>59.436590005092079</v>
      </c>
      <c r="D445" s="2">
        <v>57.586606231476551</v>
      </c>
      <c r="E445" s="2">
        <v>54.932153424299514</v>
      </c>
    </row>
    <row r="446" spans="1:5">
      <c r="A446" s="16">
        <v>1644</v>
      </c>
      <c r="B446" s="36">
        <v>51.415227622236301</v>
      </c>
      <c r="C446" s="2">
        <v>58.662890892257487</v>
      </c>
      <c r="D446" s="2">
        <v>56.501051872270764</v>
      </c>
      <c r="E446" s="2">
        <v>54.217089549221335</v>
      </c>
    </row>
    <row r="447" spans="1:5">
      <c r="A447" s="16">
        <v>1645</v>
      </c>
      <c r="B447" s="36">
        <v>53.236844224498356</v>
      </c>
      <c r="C447" s="2">
        <v>59.530866663446517</v>
      </c>
      <c r="D447" s="2">
        <v>57.527746442472903</v>
      </c>
      <c r="E447" s="2">
        <v>55.019285271207501</v>
      </c>
    </row>
    <row r="448" spans="1:5">
      <c r="A448" s="16">
        <v>1646</v>
      </c>
      <c r="B448" s="36">
        <v>54.571616705391584</v>
      </c>
      <c r="C448" s="2">
        <v>62.074164997996235</v>
      </c>
      <c r="D448" s="2">
        <v>60.30654360355021</v>
      </c>
      <c r="E448" s="2">
        <v>57.369838260624981</v>
      </c>
    </row>
    <row r="449" spans="1:5">
      <c r="A449" s="16">
        <v>1647</v>
      </c>
      <c r="B449" s="36">
        <v>68.887172603404039</v>
      </c>
      <c r="C449" s="2">
        <v>70.991200061780106</v>
      </c>
      <c r="D449" s="2">
        <v>70.784541641954974</v>
      </c>
      <c r="E449" s="2">
        <v>65.611090630110994</v>
      </c>
    </row>
    <row r="450" spans="1:5">
      <c r="A450" s="16">
        <v>1648</v>
      </c>
      <c r="B450" s="36">
        <v>78.970658621706662</v>
      </c>
      <c r="C450" s="2">
        <v>77.177677215852086</v>
      </c>
      <c r="D450" s="2">
        <v>77.654473113019563</v>
      </c>
      <c r="E450" s="2">
        <v>71.328722010953868</v>
      </c>
    </row>
    <row r="451" spans="1:5">
      <c r="A451" s="16">
        <v>1649</v>
      </c>
      <c r="B451" s="36">
        <v>73.800418529463329</v>
      </c>
      <c r="C451" s="2">
        <v>75.717854056560256</v>
      </c>
      <c r="D451" s="2">
        <v>75.932125500923348</v>
      </c>
      <c r="E451" s="2">
        <v>69.979532399778421</v>
      </c>
    </row>
    <row r="452" spans="1:5">
      <c r="A452" s="16">
        <v>1650</v>
      </c>
      <c r="B452" s="36">
        <v>71.072498335400056</v>
      </c>
      <c r="C452" s="2">
        <v>73.183347008563487</v>
      </c>
      <c r="D452" s="2">
        <v>73.366655612999438</v>
      </c>
      <c r="E452" s="2">
        <v>67.637104444143702</v>
      </c>
    </row>
    <row r="453" spans="1:5">
      <c r="A453" s="16">
        <v>1651</v>
      </c>
      <c r="B453" s="36">
        <v>63.065022839820386</v>
      </c>
      <c r="C453" s="2">
        <v>71.420310907484833</v>
      </c>
      <c r="D453" s="2">
        <v>70.928223947157335</v>
      </c>
      <c r="E453" s="2">
        <v>66.007681060522017</v>
      </c>
    </row>
    <row r="454" spans="1:5">
      <c r="A454" s="16">
        <v>1652</v>
      </c>
      <c r="B454" s="36">
        <v>56.885077026652567</v>
      </c>
      <c r="C454" s="2">
        <v>65.528574647044891</v>
      </c>
      <c r="D454" s="2">
        <v>63.815397320128525</v>
      </c>
      <c r="E454" s="2">
        <v>60.562453463072906</v>
      </c>
    </row>
    <row r="455" spans="1:5">
      <c r="A455" s="16">
        <v>1653</v>
      </c>
      <c r="B455" s="36">
        <v>55.975316058480885</v>
      </c>
      <c r="C455" s="2">
        <v>62.22293708066136</v>
      </c>
      <c r="D455" s="2">
        <v>58.835665963694673</v>
      </c>
      <c r="E455" s="2">
        <v>57.507335564382032</v>
      </c>
    </row>
    <row r="456" spans="1:5">
      <c r="A456" s="16">
        <v>1654</v>
      </c>
      <c r="B456" s="36">
        <v>44.27060330890636</v>
      </c>
      <c r="C456" s="2">
        <v>55.591786535282239</v>
      </c>
      <c r="D456" s="2">
        <v>51.276217001354283</v>
      </c>
      <c r="E456" s="2">
        <v>51.378730624105579</v>
      </c>
    </row>
    <row r="457" spans="1:5">
      <c r="A457" s="16">
        <v>1655</v>
      </c>
      <c r="B457" s="36">
        <v>43.47553234488791</v>
      </c>
      <c r="C457" s="2">
        <v>53.289308088026807</v>
      </c>
      <c r="D457" s="2">
        <v>49.624228087300615</v>
      </c>
      <c r="E457" s="2">
        <v>49.250746846605182</v>
      </c>
    </row>
    <row r="458" spans="1:5">
      <c r="A458" s="16">
        <v>1656</v>
      </c>
      <c r="B458" s="36">
        <v>53.674650438754128</v>
      </c>
      <c r="C458" s="2">
        <v>60.313973813504568</v>
      </c>
      <c r="D458" s="2">
        <v>57.378712715359562</v>
      </c>
      <c r="E458" s="2">
        <v>55.743044189930281</v>
      </c>
    </row>
    <row r="459" spans="1:5">
      <c r="A459" s="16">
        <v>1657</v>
      </c>
      <c r="B459" s="36">
        <v>58.630634220265215</v>
      </c>
      <c r="C459" s="2">
        <v>62.389160218214847</v>
      </c>
      <c r="D459" s="2">
        <v>60.48365739827392</v>
      </c>
      <c r="E459" s="2">
        <v>57.660961384671758</v>
      </c>
    </row>
    <row r="460" spans="1:5">
      <c r="A460" s="16">
        <v>1658</v>
      </c>
      <c r="B460" s="36">
        <v>61.913303507262547</v>
      </c>
      <c r="C460" s="2">
        <v>66.819688168400191</v>
      </c>
      <c r="D460" s="2">
        <v>65.806601074636248</v>
      </c>
      <c r="E460" s="2">
        <v>61.75571919445489</v>
      </c>
    </row>
    <row r="461" spans="1:5">
      <c r="A461" s="16">
        <v>1659</v>
      </c>
      <c r="B461" s="36">
        <v>66.268604328692447</v>
      </c>
      <c r="C461" s="2">
        <v>71.356675009604515</v>
      </c>
      <c r="D461" s="2">
        <v>70.386959699091364</v>
      </c>
      <c r="E461" s="2">
        <v>65.948867846214895</v>
      </c>
    </row>
    <row r="462" spans="1:5">
      <c r="A462" s="16">
        <v>1660</v>
      </c>
      <c r="B462" s="36">
        <v>62.286024271460029</v>
      </c>
      <c r="C462" s="2">
        <v>67.241461004953251</v>
      </c>
      <c r="D462" s="2">
        <v>66.286445317263215</v>
      </c>
      <c r="E462" s="2">
        <v>62.145527731010397</v>
      </c>
    </row>
    <row r="463" spans="1:5">
      <c r="A463" s="16">
        <v>1661</v>
      </c>
      <c r="B463" s="36">
        <v>65.987506093199457</v>
      </c>
      <c r="C463" s="2">
        <v>71.286701850662496</v>
      </c>
      <c r="D463" s="2">
        <v>71.150129102914249</v>
      </c>
      <c r="E463" s="2">
        <v>65.884197643865519</v>
      </c>
    </row>
    <row r="464" spans="1:5">
      <c r="A464" s="16">
        <v>1662</v>
      </c>
      <c r="B464" s="36">
        <v>69.439270020505631</v>
      </c>
      <c r="C464" s="2">
        <v>72.244426956794229</v>
      </c>
      <c r="D464" s="2">
        <v>72.781398661152778</v>
      </c>
      <c r="E464" s="2">
        <v>66.769340995188742</v>
      </c>
    </row>
    <row r="465" spans="1:5">
      <c r="A465" s="16">
        <v>1663</v>
      </c>
      <c r="B465" s="36">
        <v>61.694611714829719</v>
      </c>
      <c r="C465" s="2">
        <v>65.990057869746565</v>
      </c>
      <c r="D465" s="2">
        <v>64.947507804108341</v>
      </c>
      <c r="E465" s="2">
        <v>60.988962911041178</v>
      </c>
    </row>
    <row r="466" spans="1:5">
      <c r="A466" s="16">
        <v>1664</v>
      </c>
      <c r="B466" s="36">
        <v>59.470612863115178</v>
      </c>
      <c r="C466" s="2">
        <v>65.8484263117887</v>
      </c>
      <c r="D466" s="2">
        <v>64.668018643321432</v>
      </c>
      <c r="E466" s="2">
        <v>60.858064983168852</v>
      </c>
    </row>
    <row r="467" spans="1:5">
      <c r="A467" s="16">
        <v>1665</v>
      </c>
      <c r="B467" s="36">
        <v>55.799070372185227</v>
      </c>
      <c r="C467" s="2">
        <v>62.920428512003433</v>
      </c>
      <c r="D467" s="2">
        <v>60.873534663755798</v>
      </c>
      <c r="E467" s="2">
        <v>58.151967201481909</v>
      </c>
    </row>
    <row r="468" spans="1:5">
      <c r="A468" s="16">
        <v>1666</v>
      </c>
      <c r="B468" s="36">
        <v>52.652559264509939</v>
      </c>
      <c r="C468" s="2">
        <v>59.798327382851902</v>
      </c>
      <c r="D468" s="2">
        <v>56.796781851062832</v>
      </c>
      <c r="E468" s="2">
        <v>55.266476324262385</v>
      </c>
    </row>
    <row r="469" spans="1:5">
      <c r="A469" s="16">
        <v>1667</v>
      </c>
      <c r="B469" s="36">
        <v>49.075412001768733</v>
      </c>
      <c r="C469" s="2">
        <v>59.053152277587458</v>
      </c>
      <c r="D469" s="2">
        <v>55.497959773558918</v>
      </c>
      <c r="E469" s="2">
        <v>54.5777747482324</v>
      </c>
    </row>
    <row r="470" spans="1:5">
      <c r="A470" s="16">
        <v>1668</v>
      </c>
      <c r="B470" s="36">
        <v>49.128871861605887</v>
      </c>
      <c r="C470" s="2">
        <v>58.814511516879136</v>
      </c>
      <c r="D470" s="2">
        <v>55.806081456673361</v>
      </c>
      <c r="E470" s="2">
        <v>54.357219516524154</v>
      </c>
    </row>
    <row r="471" spans="1:5">
      <c r="A471" s="16">
        <v>1669</v>
      </c>
      <c r="B471" s="36">
        <v>53.766754700952866</v>
      </c>
      <c r="C471" s="2">
        <v>62.80286672106071</v>
      </c>
      <c r="D471" s="2">
        <v>61.15420955880623</v>
      </c>
      <c r="E471" s="2">
        <v>58.043314899316734</v>
      </c>
    </row>
    <row r="472" spans="1:5">
      <c r="A472" s="16">
        <v>1670</v>
      </c>
      <c r="B472" s="36">
        <v>51.77272032828111</v>
      </c>
      <c r="C472" s="2">
        <v>62.006974220136769</v>
      </c>
      <c r="D472" s="2">
        <v>59.857932321875374</v>
      </c>
      <c r="E472" s="2">
        <v>57.307739574987771</v>
      </c>
    </row>
    <row r="473" spans="1:5">
      <c r="A473" s="16">
        <v>1671</v>
      </c>
      <c r="B473" s="36">
        <v>51.517342206959341</v>
      </c>
      <c r="C473" s="2">
        <v>62.282125472007273</v>
      </c>
      <c r="D473" s="2">
        <v>60.16646913243062</v>
      </c>
      <c r="E473" s="2">
        <v>57.562038329027054</v>
      </c>
    </row>
    <row r="474" spans="1:5">
      <c r="A474" s="16">
        <v>1672</v>
      </c>
      <c r="B474" s="36">
        <v>50.281732754489951</v>
      </c>
      <c r="C474" s="2">
        <v>60.283607682973297</v>
      </c>
      <c r="D474" s="2">
        <v>57.727716714882142</v>
      </c>
      <c r="E474" s="2">
        <v>55.714979374282159</v>
      </c>
    </row>
    <row r="475" spans="1:5">
      <c r="A475" s="16">
        <v>1673</v>
      </c>
      <c r="B475" s="36">
        <v>54.421699193240279</v>
      </c>
      <c r="C475" s="2">
        <v>63.404148941510144</v>
      </c>
      <c r="D475" s="2">
        <v>61.156770399684817</v>
      </c>
      <c r="E475" s="2">
        <v>58.599028596589775</v>
      </c>
    </row>
    <row r="476" spans="1:5">
      <c r="A476" s="16">
        <v>1674</v>
      </c>
      <c r="B476" s="36">
        <v>64.458861758216031</v>
      </c>
      <c r="C476" s="2">
        <v>70.092795694181135</v>
      </c>
      <c r="D476" s="2">
        <v>69.765980643478002</v>
      </c>
      <c r="E476" s="2">
        <v>64.780772360611024</v>
      </c>
    </row>
    <row r="477" spans="1:5">
      <c r="A477" s="16">
        <v>1675</v>
      </c>
      <c r="B477" s="36">
        <v>59.789144441818308</v>
      </c>
      <c r="C477" s="2">
        <v>67.178233383129637</v>
      </c>
      <c r="D477" s="2">
        <v>66.015743617885434</v>
      </c>
      <c r="E477" s="2">
        <v>62.08709185132129</v>
      </c>
    </row>
    <row r="478" spans="1:5">
      <c r="A478" s="16">
        <v>1676</v>
      </c>
      <c r="B478" s="36">
        <v>50.686422463818708</v>
      </c>
      <c r="C478" s="2">
        <v>59.439182188738982</v>
      </c>
      <c r="D478" s="2">
        <v>56.770240501714731</v>
      </c>
      <c r="E478" s="2">
        <v>54.934549157799424</v>
      </c>
    </row>
    <row r="479" spans="1:5">
      <c r="A479" s="16">
        <v>1677</v>
      </c>
      <c r="B479" s="36">
        <v>54.804927382543354</v>
      </c>
      <c r="C479" s="2">
        <v>62.489187161800309</v>
      </c>
      <c r="D479" s="2">
        <v>60.134877646318515</v>
      </c>
      <c r="E479" s="2">
        <v>57.753407728096398</v>
      </c>
    </row>
    <row r="480" spans="1:5">
      <c r="A480" s="16">
        <v>1678</v>
      </c>
      <c r="B480" s="36">
        <v>56.65528321634897</v>
      </c>
      <c r="C480" s="2">
        <v>65.009217477656946</v>
      </c>
      <c r="D480" s="2">
        <v>63.595221192947001</v>
      </c>
      <c r="E480" s="2">
        <v>60.082456079165375</v>
      </c>
    </row>
    <row r="481" spans="1:5">
      <c r="A481" s="16">
        <v>1679</v>
      </c>
      <c r="B481" s="36">
        <v>56.841178542059666</v>
      </c>
      <c r="C481" s="2">
        <v>65.967153044857923</v>
      </c>
      <c r="D481" s="2">
        <v>64.765872262794701</v>
      </c>
      <c r="E481" s="2">
        <v>60.96779394164318</v>
      </c>
    </row>
    <row r="482" spans="1:5">
      <c r="A482" s="16">
        <v>1680</v>
      </c>
      <c r="B482" s="36">
        <v>51.451323259737968</v>
      </c>
      <c r="C482" s="2">
        <v>62.334083124863504</v>
      </c>
      <c r="D482" s="2">
        <v>60.12925783077587</v>
      </c>
      <c r="E482" s="2">
        <v>57.610058340908964</v>
      </c>
    </row>
    <row r="483" spans="1:5">
      <c r="A483" s="16">
        <v>1681</v>
      </c>
      <c r="B483" s="36">
        <v>56.809438892950531</v>
      </c>
      <c r="C483" s="2">
        <v>64.365951510200972</v>
      </c>
      <c r="D483" s="2">
        <v>62.44582664343168</v>
      </c>
      <c r="E483" s="2">
        <v>59.487940397597932</v>
      </c>
    </row>
    <row r="484" spans="1:5">
      <c r="A484" s="16">
        <v>1682</v>
      </c>
      <c r="B484" s="36">
        <v>57.45770581580652</v>
      </c>
      <c r="C484" s="2">
        <v>63.589967832537823</v>
      </c>
      <c r="D484" s="2">
        <v>61.506268359015898</v>
      </c>
      <c r="E484" s="2">
        <v>58.770765094766929</v>
      </c>
    </row>
    <row r="485" spans="1:5">
      <c r="A485" s="16">
        <v>1683</v>
      </c>
      <c r="B485" s="36">
        <v>54.870821590782285</v>
      </c>
      <c r="C485" s="2">
        <v>63.042086954112094</v>
      </c>
      <c r="D485" s="2">
        <v>60.824289258056119</v>
      </c>
      <c r="E485" s="2">
        <v>58.264405687719119</v>
      </c>
    </row>
    <row r="486" spans="1:5">
      <c r="A486" s="16">
        <v>1684</v>
      </c>
      <c r="B486" s="36">
        <v>57.038817311213506</v>
      </c>
      <c r="C486" s="2">
        <v>63.600798268420277</v>
      </c>
      <c r="D486" s="2">
        <v>61.574490194645037</v>
      </c>
      <c r="E486" s="2">
        <v>58.780774739759956</v>
      </c>
    </row>
    <row r="487" spans="1:5">
      <c r="A487" s="16">
        <v>1685</v>
      </c>
      <c r="B487" s="36">
        <v>60.648274297829623</v>
      </c>
      <c r="C487" s="2">
        <v>66.109114630403923</v>
      </c>
      <c r="D487" s="2">
        <v>64.483619201753001</v>
      </c>
      <c r="E487" s="2">
        <v>61.098996885770724</v>
      </c>
    </row>
    <row r="488" spans="1:5">
      <c r="A488" s="16">
        <v>1686</v>
      </c>
      <c r="B488" s="36">
        <v>53.398915276701238</v>
      </c>
      <c r="C488" s="2">
        <v>59.395965862156146</v>
      </c>
      <c r="D488" s="2">
        <v>56.640850010146586</v>
      </c>
      <c r="E488" s="2">
        <v>54.894608005689598</v>
      </c>
    </row>
    <row r="489" spans="1:5">
      <c r="A489" s="16">
        <v>1687</v>
      </c>
      <c r="B489" s="36">
        <v>50.435502235204581</v>
      </c>
      <c r="C489" s="2">
        <v>58.260764030992085</v>
      </c>
      <c r="D489" s="2">
        <v>55.67219484345847</v>
      </c>
      <c r="E489" s="2">
        <v>53.770529383397921</v>
      </c>
    </row>
    <row r="490" spans="1:5">
      <c r="A490" s="16">
        <v>1688</v>
      </c>
      <c r="B490" s="36">
        <v>47.056862843982337</v>
      </c>
      <c r="C490" s="2">
        <v>56.356470054098729</v>
      </c>
      <c r="D490" s="2">
        <v>53.305941311121629</v>
      </c>
      <c r="E490" s="2">
        <v>51.906062928791599</v>
      </c>
    </row>
    <row r="491" spans="1:5">
      <c r="A491" s="16">
        <v>1689</v>
      </c>
      <c r="B491" s="36">
        <v>43.986024641663263</v>
      </c>
      <c r="C491" s="2">
        <v>56.309233652856243</v>
      </c>
      <c r="D491" s="2">
        <v>52.426513712779844</v>
      </c>
      <c r="E491" s="2">
        <v>51.467162728335062</v>
      </c>
    </row>
    <row r="492" spans="1:5">
      <c r="A492" s="16">
        <v>1690</v>
      </c>
      <c r="B492" s="36">
        <v>46.064418762397018</v>
      </c>
      <c r="C492" s="2">
        <v>58.208349297063393</v>
      </c>
      <c r="D492" s="2">
        <v>54.891608762169071</v>
      </c>
      <c r="E492" s="2">
        <v>53.456175040720225</v>
      </c>
    </row>
    <row r="493" spans="1:5">
      <c r="A493" s="16">
        <v>1691</v>
      </c>
      <c r="B493" s="36">
        <v>45.0897851766697</v>
      </c>
      <c r="C493" s="2">
        <v>57.166439979332736</v>
      </c>
      <c r="D493" s="2">
        <v>53.51613012141614</v>
      </c>
      <c r="E493" s="2">
        <v>52.920008038223543</v>
      </c>
    </row>
    <row r="494" spans="1:5">
      <c r="A494" s="16">
        <v>1692</v>
      </c>
      <c r="B494" s="36">
        <v>53.724415106583876</v>
      </c>
      <c r="C494" s="2">
        <v>64.21689660921156</v>
      </c>
      <c r="D494" s="2">
        <v>62.022998531491702</v>
      </c>
      <c r="E494" s="2">
        <v>59.57543147712051</v>
      </c>
    </row>
    <row r="495" spans="1:5">
      <c r="A495" s="16">
        <v>1693</v>
      </c>
      <c r="B495" s="36">
        <v>62.17943721733117</v>
      </c>
      <c r="C495" s="2">
        <v>69.58700039579297</v>
      </c>
      <c r="D495" s="2">
        <v>69.233098430154286</v>
      </c>
      <c r="E495" s="2">
        <v>64.742284412879314</v>
      </c>
    </row>
    <row r="496" spans="1:5">
      <c r="A496" s="16">
        <v>1694</v>
      </c>
      <c r="B496" s="36">
        <v>60.072604640105141</v>
      </c>
      <c r="C496" s="2">
        <v>69.527758723696735</v>
      </c>
      <c r="D496" s="2">
        <v>68.427967908210945</v>
      </c>
      <c r="E496" s="2">
        <v>64.180021830314871</v>
      </c>
    </row>
    <row r="497" spans="1:5">
      <c r="A497" s="16">
        <v>1695</v>
      </c>
      <c r="B497" s="36">
        <v>56.193213480591595</v>
      </c>
      <c r="C497" s="2">
        <v>66.421565630889788</v>
      </c>
      <c r="D497" s="2">
        <v>64.247767923945943</v>
      </c>
      <c r="E497" s="2">
        <v>61.355516439692629</v>
      </c>
    </row>
    <row r="498" spans="1:5">
      <c r="A498" s="16">
        <v>1696</v>
      </c>
      <c r="B498" s="36">
        <v>61.481817309610285</v>
      </c>
      <c r="C498" s="2">
        <v>72.238261738049587</v>
      </c>
      <c r="D498" s="2">
        <v>70.596966636851349</v>
      </c>
      <c r="E498" s="2">
        <v>67.235970997395256</v>
      </c>
    </row>
    <row r="499" spans="1:5">
      <c r="A499" s="16">
        <v>1697</v>
      </c>
      <c r="B499" s="36">
        <v>63.03272672249485</v>
      </c>
      <c r="C499" s="2">
        <v>73.581266168325783</v>
      </c>
      <c r="D499" s="2">
        <v>72.645628347843839</v>
      </c>
      <c r="E499" s="2">
        <v>68.249454541703003</v>
      </c>
    </row>
    <row r="500" spans="1:5">
      <c r="A500" s="16">
        <v>1698</v>
      </c>
      <c r="B500" s="36">
        <v>69.439821365957854</v>
      </c>
      <c r="C500" s="2">
        <v>76.654626202446508</v>
      </c>
      <c r="D500" s="2">
        <v>77.31737770691052</v>
      </c>
      <c r="E500" s="2">
        <v>71.361280029087595</v>
      </c>
    </row>
    <row r="501" spans="1:5">
      <c r="A501" s="16">
        <v>1699</v>
      </c>
      <c r="B501" s="36">
        <v>66.743488110072349</v>
      </c>
      <c r="C501" s="2">
        <v>72.101177177832767</v>
      </c>
      <c r="D501" s="2">
        <v>71.469655524921706</v>
      </c>
      <c r="E501" s="2">
        <v>66.697466824953793</v>
      </c>
    </row>
    <row r="502" spans="1:5">
      <c r="A502" s="16">
        <v>1700</v>
      </c>
      <c r="B502" s="36">
        <v>56.276588909488886</v>
      </c>
      <c r="C502" s="2">
        <v>66.917327132415991</v>
      </c>
      <c r="D502" s="2">
        <v>64.874254800673611</v>
      </c>
      <c r="E502" s="2">
        <v>62.143225325869821</v>
      </c>
    </row>
    <row r="503" spans="1:5">
      <c r="A503" s="16">
        <v>1701</v>
      </c>
      <c r="B503" s="36">
        <v>49.4149297997402</v>
      </c>
      <c r="C503" s="2">
        <v>61.803753165931248</v>
      </c>
      <c r="D503" s="2">
        <v>58.60622867855043</v>
      </c>
      <c r="E503" s="2">
        <v>57.49240718512754</v>
      </c>
    </row>
    <row r="504" spans="1:5">
      <c r="A504" s="16">
        <v>1702</v>
      </c>
      <c r="B504" s="36">
        <v>49.1543085090468</v>
      </c>
      <c r="C504" s="2">
        <v>61.182957330085955</v>
      </c>
      <c r="D504" s="2">
        <v>57.216507003742322</v>
      </c>
      <c r="E504" s="2">
        <v>56.940438251486718</v>
      </c>
    </row>
    <row r="505" spans="1:5">
      <c r="A505" s="16">
        <v>1703</v>
      </c>
      <c r="B505" s="36">
        <v>46.808742191026205</v>
      </c>
      <c r="C505" s="2">
        <v>59.355297384281606</v>
      </c>
      <c r="D505" s="2">
        <v>55.155555385822048</v>
      </c>
      <c r="E505" s="2">
        <v>55.080566113724252</v>
      </c>
    </row>
    <row r="506" spans="1:5">
      <c r="A506" s="16">
        <v>1704</v>
      </c>
      <c r="B506" s="36">
        <v>49.235309672598547</v>
      </c>
      <c r="C506" s="2">
        <v>63.080993306724814</v>
      </c>
      <c r="D506" s="2">
        <v>59.880423874533456</v>
      </c>
      <c r="E506" s="2">
        <v>58.597622168691892</v>
      </c>
    </row>
    <row r="507" spans="1:5">
      <c r="A507" s="16">
        <v>1705</v>
      </c>
      <c r="B507" s="36">
        <v>46.516265978229271</v>
      </c>
      <c r="C507" s="2">
        <v>60.276679068045183</v>
      </c>
      <c r="D507" s="2">
        <v>56.532133048152218</v>
      </c>
      <c r="E507" s="2">
        <v>56.183731651512602</v>
      </c>
    </row>
    <row r="508" spans="1:5">
      <c r="A508" s="16">
        <v>1706</v>
      </c>
      <c r="B508" s="36">
        <v>48.024566451932706</v>
      </c>
      <c r="C508" s="2">
        <v>59.585051066499886</v>
      </c>
      <c r="D508" s="2">
        <v>55.776480496657292</v>
      </c>
      <c r="E508" s="2">
        <v>55.6778375530182</v>
      </c>
    </row>
    <row r="509" spans="1:5">
      <c r="A509" s="16">
        <v>1707</v>
      </c>
      <c r="B509" s="36">
        <v>47.613941638519563</v>
      </c>
      <c r="C509" s="2">
        <v>59.62330605582239</v>
      </c>
      <c r="D509" s="2">
        <v>55.502976349091732</v>
      </c>
      <c r="E509" s="2">
        <v>55.414196261183804</v>
      </c>
    </row>
    <row r="510" spans="1:5">
      <c r="A510" s="16">
        <v>1708</v>
      </c>
      <c r="B510" s="36">
        <v>52.232159357639937</v>
      </c>
      <c r="C510" s="2">
        <v>62.502692244450671</v>
      </c>
      <c r="D510" s="2">
        <v>59.552904701037974</v>
      </c>
      <c r="E510" s="2">
        <v>58.092764091612068</v>
      </c>
    </row>
    <row r="511" spans="1:5">
      <c r="A511" s="16">
        <v>1709</v>
      </c>
      <c r="B511" s="36">
        <v>60.303676238715546</v>
      </c>
      <c r="C511" s="2">
        <v>73.920816288757379</v>
      </c>
      <c r="D511" s="2">
        <v>74.563750529581952</v>
      </c>
      <c r="E511" s="2">
        <v>68.688478870466454</v>
      </c>
    </row>
    <row r="512" spans="1:5">
      <c r="A512" s="16">
        <v>1710</v>
      </c>
      <c r="B512" s="36">
        <v>63.505001725016015</v>
      </c>
      <c r="C512" s="2">
        <v>76.996733542547261</v>
      </c>
      <c r="D512" s="2">
        <v>78.201706541756764</v>
      </c>
      <c r="E512" s="2">
        <v>71.293073701950632</v>
      </c>
    </row>
    <row r="513" spans="1:5">
      <c r="A513" s="16">
        <v>1711</v>
      </c>
      <c r="B513" s="36">
        <v>59.255072226544819</v>
      </c>
      <c r="C513" s="2">
        <v>71.54652832932635</v>
      </c>
      <c r="D513" s="2">
        <v>70.075901441496654</v>
      </c>
      <c r="E513" s="2">
        <v>66.2436383906701</v>
      </c>
    </row>
    <row r="514" spans="1:5">
      <c r="A514" s="16">
        <v>1712</v>
      </c>
      <c r="B514" s="36">
        <v>54.433775246485503</v>
      </c>
      <c r="C514" s="2">
        <v>67.16855787264258</v>
      </c>
      <c r="D514" s="2">
        <v>64.56106229536195</v>
      </c>
      <c r="E514" s="2">
        <v>62.369021529794907</v>
      </c>
    </row>
    <row r="515" spans="1:5">
      <c r="A515" s="16">
        <v>1713</v>
      </c>
      <c r="B515" s="36">
        <v>54.601231558845441</v>
      </c>
      <c r="C515" s="2">
        <v>67.670667059225252</v>
      </c>
      <c r="D515" s="2">
        <v>64.920756596465651</v>
      </c>
      <c r="E515" s="2">
        <v>62.655007893329902</v>
      </c>
    </row>
    <row r="516" spans="1:5">
      <c r="A516" s="16">
        <v>1714</v>
      </c>
      <c r="B516" s="36">
        <v>57.68425743297086</v>
      </c>
      <c r="C516" s="2">
        <v>69.711799870164967</v>
      </c>
      <c r="D516" s="2">
        <v>68.242838025071521</v>
      </c>
      <c r="E516" s="2">
        <v>64.516654933889257</v>
      </c>
    </row>
    <row r="517" spans="1:5">
      <c r="A517" s="16">
        <v>1715</v>
      </c>
      <c r="B517" s="36">
        <v>52.664766075079527</v>
      </c>
      <c r="C517" s="2">
        <v>64.265929106846528</v>
      </c>
      <c r="D517" s="2">
        <v>61.030093148436173</v>
      </c>
      <c r="E517" s="2">
        <v>59.65069128095589</v>
      </c>
    </row>
    <row r="518" spans="1:5">
      <c r="A518" s="16">
        <v>1716</v>
      </c>
      <c r="B518" s="36">
        <v>54.827602430923363</v>
      </c>
      <c r="C518" s="2">
        <v>67.733057565088316</v>
      </c>
      <c r="D518" s="2">
        <v>64.873569855657976</v>
      </c>
      <c r="E518" s="2">
        <v>62.427295342279763</v>
      </c>
    </row>
    <row r="519" spans="1:5">
      <c r="A519" s="16">
        <v>1717</v>
      </c>
      <c r="B519" s="36">
        <v>52.311846382425863</v>
      </c>
      <c r="C519" s="2">
        <v>66.124386362760333</v>
      </c>
      <c r="D519" s="2">
        <v>63.566949810834835</v>
      </c>
      <c r="E519" s="2">
        <v>61.360712448702678</v>
      </c>
    </row>
    <row r="520" spans="1:5">
      <c r="A520" s="16">
        <v>1718</v>
      </c>
      <c r="B520" s="36">
        <v>49.940580871468221</v>
      </c>
      <c r="C520" s="2">
        <v>64.306445547684461</v>
      </c>
      <c r="D520" s="2">
        <v>60.946098037954243</v>
      </c>
      <c r="E520" s="2">
        <v>59.571204551355514</v>
      </c>
    </row>
    <row r="521" spans="1:5">
      <c r="A521" s="16">
        <v>1719</v>
      </c>
      <c r="B521" s="36">
        <v>50.543177813266354</v>
      </c>
      <c r="C521" s="2">
        <v>62.967149126491648</v>
      </c>
      <c r="D521" s="2">
        <v>59.130917110686362</v>
      </c>
      <c r="E521" s="2">
        <v>58.262469181828976</v>
      </c>
    </row>
    <row r="522" spans="1:5">
      <c r="A522" s="16">
        <v>1720</v>
      </c>
      <c r="B522" s="36">
        <v>55.492663291277054</v>
      </c>
      <c r="C522" s="2">
        <v>67.583841674143244</v>
      </c>
      <c r="D522" s="2">
        <v>64.504182674628325</v>
      </c>
      <c r="E522" s="2">
        <v>62.405121892842153</v>
      </c>
    </row>
    <row r="523" spans="1:5">
      <c r="A523" s="16">
        <v>1721</v>
      </c>
      <c r="B523" s="36">
        <v>52.020620554389993</v>
      </c>
      <c r="C523" s="2">
        <v>65.415803010863513</v>
      </c>
      <c r="D523" s="2">
        <v>61.906336319096717</v>
      </c>
      <c r="E523" s="2">
        <v>60.317734102955001</v>
      </c>
    </row>
    <row r="524" spans="1:5">
      <c r="A524" s="16">
        <v>1722</v>
      </c>
      <c r="B524" s="36">
        <v>48.52856379186165</v>
      </c>
      <c r="C524" s="2">
        <v>63.945691192039924</v>
      </c>
      <c r="D524" s="2">
        <v>60.22952205837273</v>
      </c>
      <c r="E524" s="2">
        <v>59.322967958636298</v>
      </c>
    </row>
    <row r="525" spans="1:5">
      <c r="A525" s="16">
        <v>1723</v>
      </c>
      <c r="B525" s="36">
        <v>49.415818732731935</v>
      </c>
      <c r="C525" s="2">
        <v>64.451292610631199</v>
      </c>
      <c r="D525" s="2">
        <v>60.758555541080568</v>
      </c>
      <c r="E525" s="2">
        <v>59.55617671170009</v>
      </c>
    </row>
    <row r="526" spans="1:5">
      <c r="A526" s="16">
        <v>1724</v>
      </c>
      <c r="B526" s="36">
        <v>52.384017578256163</v>
      </c>
      <c r="C526" s="2">
        <v>64.713493699001972</v>
      </c>
      <c r="D526" s="2">
        <v>60.711885972434587</v>
      </c>
      <c r="E526" s="2">
        <v>59.843452113668462</v>
      </c>
    </row>
    <row r="527" spans="1:5">
      <c r="A527" s="16">
        <v>1725</v>
      </c>
      <c r="B527" s="36">
        <v>54.308196255714051</v>
      </c>
      <c r="C527" s="2">
        <v>67.62523122427028</v>
      </c>
      <c r="D527" s="2">
        <v>64.686171620704968</v>
      </c>
      <c r="E527" s="2">
        <v>62.614231694559408</v>
      </c>
    </row>
    <row r="528" spans="1:5">
      <c r="A528" s="16">
        <v>1726</v>
      </c>
      <c r="B528" s="36">
        <v>56.526141814689687</v>
      </c>
      <c r="C528" s="2">
        <v>69.646054963685586</v>
      </c>
      <c r="D528" s="2">
        <v>67.28538432783094</v>
      </c>
      <c r="E528" s="2">
        <v>64.316496853853252</v>
      </c>
    </row>
    <row r="529" spans="1:5">
      <c r="A529" s="16">
        <v>1727</v>
      </c>
      <c r="B529" s="36">
        <v>55.232228422951664</v>
      </c>
      <c r="C529" s="2">
        <v>67.901626483032402</v>
      </c>
      <c r="D529" s="2">
        <v>65.372038318767849</v>
      </c>
      <c r="E529" s="2">
        <v>62.684792375948156</v>
      </c>
    </row>
    <row r="530" spans="1:5">
      <c r="A530" s="16">
        <v>1728</v>
      </c>
      <c r="B530" s="36">
        <v>61.978009934108137</v>
      </c>
      <c r="C530" s="2">
        <v>74.888503884672602</v>
      </c>
      <c r="D530" s="2">
        <v>73.908376850769542</v>
      </c>
      <c r="E530" s="2">
        <v>68.992256731696457</v>
      </c>
    </row>
    <row r="531" spans="1:5">
      <c r="A531" s="16">
        <v>1729</v>
      </c>
      <c r="B531" s="36">
        <v>59.799736288465091</v>
      </c>
      <c r="C531" s="2">
        <v>71.443536486499355</v>
      </c>
      <c r="D531" s="2">
        <v>69.571728606729309</v>
      </c>
      <c r="E531" s="2">
        <v>66.074238648409604</v>
      </c>
    </row>
    <row r="532" spans="1:5">
      <c r="A532" s="16">
        <v>1730</v>
      </c>
      <c r="B532" s="36">
        <v>51.880406027085442</v>
      </c>
      <c r="C532" s="2">
        <v>65.045625121200231</v>
      </c>
      <c r="D532" s="2">
        <v>62.028138114925554</v>
      </c>
      <c r="E532" s="2">
        <v>60.873120129088861</v>
      </c>
    </row>
    <row r="533" spans="1:5">
      <c r="A533" s="16">
        <v>1731</v>
      </c>
      <c r="B533" s="36">
        <v>50.634355889260654</v>
      </c>
      <c r="C533" s="2">
        <v>61.669213241354591</v>
      </c>
      <c r="D533" s="2">
        <v>57.353372258549733</v>
      </c>
      <c r="E533" s="2">
        <v>56.597560825527765</v>
      </c>
    </row>
    <row r="534" spans="1:5">
      <c r="A534" s="16">
        <v>1732</v>
      </c>
      <c r="B534" s="36">
        <v>47.843591704903723</v>
      </c>
      <c r="C534" s="2">
        <v>58.504684687504138</v>
      </c>
      <c r="D534" s="2">
        <v>53.919724284454468</v>
      </c>
      <c r="E534" s="2">
        <v>54.345794208805529</v>
      </c>
    </row>
    <row r="535" spans="1:5">
      <c r="A535" s="16">
        <v>1733</v>
      </c>
      <c r="B535" s="36">
        <v>46.753559859542776</v>
      </c>
      <c r="C535" s="2">
        <v>60.535802234578519</v>
      </c>
      <c r="D535" s="2">
        <v>55.975384475303407</v>
      </c>
      <c r="E535" s="2">
        <v>56.154571735498081</v>
      </c>
    </row>
    <row r="536" spans="1:5">
      <c r="A536" s="16">
        <v>1734</v>
      </c>
      <c r="B536" s="36">
        <v>48.380252123398144</v>
      </c>
      <c r="C536" s="2">
        <v>62.280853429675822</v>
      </c>
      <c r="D536" s="2">
        <v>59.083117673764448</v>
      </c>
      <c r="E536" s="2">
        <v>57.783855702505747</v>
      </c>
    </row>
    <row r="537" spans="1:5">
      <c r="A537" s="16">
        <v>1735</v>
      </c>
      <c r="B537" s="36">
        <v>49.900285276039341</v>
      </c>
      <c r="C537" s="2">
        <v>64.357497664291486</v>
      </c>
      <c r="D537" s="2">
        <v>61.535843409262057</v>
      </c>
      <c r="E537" s="2">
        <v>59.379418242580293</v>
      </c>
    </row>
    <row r="538" spans="1:5">
      <c r="A538" s="16">
        <v>1736</v>
      </c>
      <c r="B538" s="36">
        <v>52.022493287161346</v>
      </c>
      <c r="C538" s="2">
        <v>64.728379991659494</v>
      </c>
      <c r="D538" s="2">
        <v>61.77611931558048</v>
      </c>
      <c r="E538" s="2">
        <v>59.729053239813666</v>
      </c>
    </row>
    <row r="539" spans="1:5">
      <c r="A539" s="16">
        <v>1737</v>
      </c>
      <c r="B539" s="36">
        <v>51.750989673914859</v>
      </c>
      <c r="C539" s="2">
        <v>62.972277532693084</v>
      </c>
      <c r="D539" s="2">
        <v>59.311293659400505</v>
      </c>
      <c r="E539" s="2">
        <v>58.27055049549422</v>
      </c>
    </row>
    <row r="540" spans="1:5">
      <c r="A540" s="16">
        <v>1738</v>
      </c>
      <c r="B540" s="36">
        <v>50.895391417409179</v>
      </c>
      <c r="C540" s="2">
        <v>61.125115866179598</v>
      </c>
      <c r="D540" s="2">
        <v>57.194402388795091</v>
      </c>
      <c r="E540" s="2">
        <v>56.461816149761709</v>
      </c>
    </row>
    <row r="541" spans="1:5">
      <c r="A541" s="16">
        <v>1739</v>
      </c>
      <c r="B541" s="36">
        <v>49.875950425236823</v>
      </c>
      <c r="C541" s="2">
        <v>63.478379266975445</v>
      </c>
      <c r="D541" s="2">
        <v>59.637466883834058</v>
      </c>
      <c r="E541" s="2">
        <v>58.345683405852078</v>
      </c>
    </row>
    <row r="542" spans="1:5">
      <c r="A542" s="16">
        <v>1740</v>
      </c>
      <c r="B542" s="36">
        <v>59.056193579919857</v>
      </c>
      <c r="C542" s="2">
        <v>69.854766395075231</v>
      </c>
      <c r="D542" s="2">
        <v>68.271903168486588</v>
      </c>
      <c r="E542" s="2">
        <v>64.358590690260712</v>
      </c>
    </row>
    <row r="543" spans="1:5">
      <c r="A543" s="16">
        <v>1741</v>
      </c>
      <c r="B543" s="36">
        <v>60.214669765962633</v>
      </c>
      <c r="C543" s="2">
        <v>71.080370877436621</v>
      </c>
      <c r="D543" s="2">
        <v>70.657162155243284</v>
      </c>
      <c r="E543" s="2">
        <v>65.473560953423998</v>
      </c>
    </row>
    <row r="544" spans="1:5">
      <c r="A544" s="16">
        <v>1742</v>
      </c>
      <c r="B544" s="36">
        <v>54.024079509234085</v>
      </c>
      <c r="C544" s="2">
        <v>64.559451330955795</v>
      </c>
      <c r="D544" s="2">
        <v>60.650661389968555</v>
      </c>
      <c r="E544" s="2">
        <v>59.765351742696978</v>
      </c>
    </row>
    <row r="545" spans="1:5">
      <c r="A545" s="16">
        <v>1743</v>
      </c>
      <c r="B545" s="36">
        <v>47.491341867634475</v>
      </c>
      <c r="C545" s="2">
        <v>60.315338225059079</v>
      </c>
      <c r="D545" s="2">
        <v>55.416819723759104</v>
      </c>
      <c r="E545" s="2">
        <v>56.06040681328664</v>
      </c>
    </row>
    <row r="546" spans="1:5">
      <c r="A546" s="16">
        <v>1744</v>
      </c>
      <c r="B546" s="36">
        <v>44.772089902267595</v>
      </c>
      <c r="C546" s="2">
        <v>58.797794868567678</v>
      </c>
      <c r="D546" s="2">
        <v>53.560450426172828</v>
      </c>
      <c r="E546" s="2">
        <v>54.758534062478603</v>
      </c>
    </row>
    <row r="547" spans="1:5">
      <c r="A547" s="16">
        <v>1745</v>
      </c>
      <c r="B547" s="36">
        <v>45.978428039038043</v>
      </c>
      <c r="C547" s="2">
        <v>60.577356066020151</v>
      </c>
      <c r="D547" s="2">
        <v>56.189590808820583</v>
      </c>
      <c r="E547" s="2">
        <v>56.536828754088376</v>
      </c>
    </row>
    <row r="548" spans="1:5">
      <c r="A548" s="16">
        <v>1746</v>
      </c>
      <c r="B548" s="36">
        <v>48.446741568837616</v>
      </c>
      <c r="C548" s="2">
        <v>64.464740203916477</v>
      </c>
      <c r="D548" s="2">
        <v>60.608483076656668</v>
      </c>
      <c r="E548" s="2">
        <v>59.932771845241241</v>
      </c>
    </row>
    <row r="549" spans="1:5">
      <c r="A549" s="16">
        <v>1747</v>
      </c>
      <c r="B549" s="36">
        <v>47.354401781408761</v>
      </c>
      <c r="C549" s="2">
        <v>62.534339217540293</v>
      </c>
      <c r="D549" s="2">
        <v>59.01382012800692</v>
      </c>
      <c r="E549" s="2">
        <v>58.043952566052447</v>
      </c>
    </row>
    <row r="550" spans="1:5">
      <c r="A550" s="16">
        <v>1748</v>
      </c>
      <c r="B550" s="36">
        <v>49.358408365463333</v>
      </c>
      <c r="C550" s="2">
        <v>64.164725381166349</v>
      </c>
      <c r="D550" s="2">
        <v>60.759453611879131</v>
      </c>
      <c r="E550" s="2">
        <v>59.446488355421252</v>
      </c>
    </row>
    <row r="551" spans="1:5">
      <c r="A551" s="16">
        <v>1749</v>
      </c>
      <c r="B551" s="36">
        <v>51.546330251412172</v>
      </c>
      <c r="C551" s="2">
        <v>64.01522396546298</v>
      </c>
      <c r="D551" s="2">
        <v>60.412667934183858</v>
      </c>
      <c r="E551" s="2">
        <v>58.772500504508841</v>
      </c>
    </row>
    <row r="552" spans="1:5">
      <c r="A552" s="16">
        <v>1750</v>
      </c>
      <c r="B552" s="36">
        <v>50.616209731735594</v>
      </c>
      <c r="C552" s="2">
        <v>64.153476397416824</v>
      </c>
      <c r="D552" s="2">
        <v>60.11232030769294</v>
      </c>
      <c r="E552" s="2">
        <v>59.304450648746801</v>
      </c>
    </row>
    <row r="553" spans="1:5">
      <c r="A553" s="16">
        <v>1751</v>
      </c>
      <c r="B553" s="36">
        <v>51.810657503460924</v>
      </c>
      <c r="C553" s="2">
        <v>64.088871769840949</v>
      </c>
      <c r="D553" s="2">
        <v>61.466468875518963</v>
      </c>
      <c r="E553" s="2">
        <v>59.393625088610513</v>
      </c>
    </row>
    <row r="554" spans="1:5">
      <c r="A554" s="16">
        <v>1752</v>
      </c>
      <c r="B554" s="36">
        <v>54.377967995155799</v>
      </c>
      <c r="C554" s="2">
        <v>67.545091169449933</v>
      </c>
      <c r="D554" s="2">
        <v>65.486795889676984</v>
      </c>
      <c r="E554" s="2">
        <v>62.473966670738172</v>
      </c>
    </row>
    <row r="555" spans="1:5">
      <c r="A555" s="16">
        <v>1753</v>
      </c>
      <c r="B555" s="36">
        <v>56.109754184313836</v>
      </c>
      <c r="C555" s="2">
        <v>66.517442162296476</v>
      </c>
      <c r="D555" s="2">
        <v>64.045524268835393</v>
      </c>
      <c r="E555" s="2">
        <v>61.267563584076797</v>
      </c>
    </row>
    <row r="556" spans="1:5">
      <c r="A556" s="16">
        <v>1754</v>
      </c>
      <c r="B556" s="36">
        <v>55.92569168321468</v>
      </c>
      <c r="C556" s="2">
        <v>66.364402644819961</v>
      </c>
      <c r="D556" s="2">
        <v>63.598507329095355</v>
      </c>
      <c r="E556" s="2">
        <v>61.468532130518931</v>
      </c>
    </row>
    <row r="557" spans="1:5">
      <c r="A557" s="16">
        <v>1755</v>
      </c>
      <c r="B557" s="36">
        <v>51.410891131368736</v>
      </c>
      <c r="C557" s="2">
        <v>64.881180654204883</v>
      </c>
      <c r="D557" s="2">
        <v>61.400091231794669</v>
      </c>
      <c r="E557" s="2">
        <v>60.040560852882599</v>
      </c>
    </row>
    <row r="558" spans="1:5">
      <c r="A558" s="16">
        <v>1756</v>
      </c>
      <c r="B558" s="36">
        <v>55.227597076055623</v>
      </c>
      <c r="C558" s="2">
        <v>67.92356171884731</v>
      </c>
      <c r="D558" s="2">
        <v>65.83228117466426</v>
      </c>
      <c r="E558" s="2">
        <v>62.711900910158057</v>
      </c>
    </row>
    <row r="559" spans="1:5">
      <c r="A559" s="16">
        <v>1757</v>
      </c>
      <c r="B559" s="36">
        <v>65.890982782405445</v>
      </c>
      <c r="C559" s="2">
        <v>75.781459114824472</v>
      </c>
      <c r="D559" s="2">
        <v>76.310460543294724</v>
      </c>
      <c r="E559" s="2">
        <v>69.586296160168089</v>
      </c>
    </row>
    <row r="560" spans="1:5">
      <c r="A560" s="16">
        <v>1758</v>
      </c>
      <c r="B560" s="36">
        <v>61.57512100221583</v>
      </c>
      <c r="C560" s="2">
        <v>71.611555336288504</v>
      </c>
      <c r="D560" s="2">
        <v>70.456831656805704</v>
      </c>
      <c r="E560" s="2">
        <v>66.061936687242792</v>
      </c>
    </row>
    <row r="561" spans="1:5">
      <c r="A561" s="16">
        <v>1759</v>
      </c>
      <c r="B561" s="36">
        <v>53.741294050691621</v>
      </c>
      <c r="C561" s="2">
        <v>66.014620134817747</v>
      </c>
      <c r="D561" s="2">
        <v>62.770569652076517</v>
      </c>
      <c r="E561" s="2">
        <v>60.908281725806717</v>
      </c>
    </row>
    <row r="562" spans="1:5">
      <c r="A562" s="16">
        <v>1760</v>
      </c>
      <c r="B562" s="36">
        <v>52.687169190897052</v>
      </c>
      <c r="C562" s="2">
        <v>67.43268951717728</v>
      </c>
      <c r="D562" s="2">
        <v>62.368705039722037</v>
      </c>
      <c r="E562" s="2">
        <v>61.702909025688037</v>
      </c>
    </row>
    <row r="563" spans="1:5">
      <c r="A563" s="16">
        <v>1761</v>
      </c>
      <c r="B563" s="36">
        <v>50.424241209293527</v>
      </c>
      <c r="C563" s="2">
        <v>65.977009784447077</v>
      </c>
      <c r="D563" s="2">
        <v>60.810294575878764</v>
      </c>
      <c r="E563" s="2">
        <v>60.541242524754537</v>
      </c>
    </row>
    <row r="564" spans="1:5">
      <c r="A564" s="16">
        <v>1762</v>
      </c>
      <c r="B564" s="36">
        <v>53.796107456355628</v>
      </c>
      <c r="C564" s="2">
        <v>67.972824666536312</v>
      </c>
      <c r="D564" s="2">
        <v>64.130575448481295</v>
      </c>
      <c r="E564" s="2">
        <v>62.517083554498114</v>
      </c>
    </row>
    <row r="565" spans="1:5">
      <c r="A565" s="16">
        <v>1763</v>
      </c>
      <c r="B565" s="36">
        <v>60.578452968663449</v>
      </c>
      <c r="C565" s="2">
        <v>69.375370406262491</v>
      </c>
      <c r="D565" s="2">
        <v>65.90505559509802</v>
      </c>
      <c r="E565" s="2">
        <v>63.682129681650643</v>
      </c>
    </row>
    <row r="566" spans="1:5">
      <c r="A566" s="16">
        <v>1764</v>
      </c>
      <c r="B566" s="36">
        <v>61.22049398485499</v>
      </c>
      <c r="C566" s="2">
        <v>71.419978395391539</v>
      </c>
      <c r="D566" s="2">
        <v>69.241413212550142</v>
      </c>
      <c r="E566" s="2">
        <v>65.807560931196463</v>
      </c>
    </row>
    <row r="567" spans="1:5">
      <c r="A567" s="16">
        <v>1765</v>
      </c>
      <c r="B567" s="36">
        <v>65.312114901795354</v>
      </c>
      <c r="C567" s="2">
        <v>73.986412183275334</v>
      </c>
      <c r="D567" s="2">
        <v>72.486364523203932</v>
      </c>
      <c r="E567" s="2">
        <v>68.219472977320677</v>
      </c>
    </row>
    <row r="568" spans="1:5">
      <c r="A568" s="16">
        <v>1766</v>
      </c>
      <c r="B568" s="36">
        <v>65.953511815639132</v>
      </c>
      <c r="C568" s="2">
        <v>72.275191711364755</v>
      </c>
      <c r="D568" s="2">
        <v>71.26213669203355</v>
      </c>
      <c r="E568" s="2">
        <v>67.066218057393542</v>
      </c>
    </row>
    <row r="569" spans="1:5">
      <c r="A569" s="16">
        <v>1767</v>
      </c>
      <c r="B569" s="36">
        <v>68.342434571247622</v>
      </c>
      <c r="C569" s="2">
        <v>77.892914852912725</v>
      </c>
      <c r="D569" s="2">
        <v>78.58606366436284</v>
      </c>
      <c r="E569" s="2">
        <v>72.387335409963271</v>
      </c>
    </row>
    <row r="570" spans="1:5">
      <c r="A570" s="16">
        <v>1768</v>
      </c>
      <c r="B570" s="36">
        <v>66.218361837819174</v>
      </c>
      <c r="C570" s="2">
        <v>76.253378179654973</v>
      </c>
      <c r="D570" s="2">
        <v>76.187801503483641</v>
      </c>
      <c r="E570" s="2">
        <v>70.298666155587824</v>
      </c>
    </row>
    <row r="571" spans="1:5">
      <c r="A571" s="16">
        <v>1769</v>
      </c>
      <c r="B571" s="36">
        <v>60.744495189636659</v>
      </c>
      <c r="C571" s="2">
        <v>73.105942976003249</v>
      </c>
      <c r="D571" s="2">
        <v>70.298098744889302</v>
      </c>
      <c r="E571" s="2">
        <v>67.230085343527804</v>
      </c>
    </row>
    <row r="572" spans="1:5">
      <c r="A572" s="16">
        <v>1770</v>
      </c>
      <c r="B572" s="36">
        <v>61.463913265323328</v>
      </c>
      <c r="C572" s="2">
        <v>72.800515767587711</v>
      </c>
      <c r="D572" s="2">
        <v>69.902905792883459</v>
      </c>
      <c r="E572" s="2">
        <v>67.327017480765662</v>
      </c>
    </row>
    <row r="573" spans="1:5">
      <c r="A573" s="16">
        <v>1771</v>
      </c>
      <c r="B573" s="36">
        <v>67.887044010256673</v>
      </c>
      <c r="C573" s="2">
        <v>76.994320520392563</v>
      </c>
      <c r="D573" s="2">
        <v>76.229367699267456</v>
      </c>
      <c r="E573" s="2">
        <v>71.183246254741064</v>
      </c>
    </row>
    <row r="574" spans="1:5">
      <c r="A574" s="16">
        <v>1772</v>
      </c>
      <c r="B574" s="36">
        <v>73.597582654539195</v>
      </c>
      <c r="C574" s="2">
        <v>78.536573916713053</v>
      </c>
      <c r="D574" s="2">
        <v>79.983412153952813</v>
      </c>
      <c r="E574" s="2">
        <v>73.00079502512591</v>
      </c>
    </row>
    <row r="575" spans="1:5">
      <c r="A575" s="16">
        <v>1773</v>
      </c>
      <c r="B575" s="36">
        <v>77.380881422173459</v>
      </c>
      <c r="C575" s="2">
        <v>79.246965836790679</v>
      </c>
      <c r="D575" s="2">
        <v>79.942032635787626</v>
      </c>
      <c r="E575" s="2">
        <v>73.414226612499306</v>
      </c>
    </row>
    <row r="576" spans="1:5">
      <c r="A576" s="16">
        <v>1774</v>
      </c>
      <c r="B576" s="36">
        <v>75.655353526688017</v>
      </c>
      <c r="C576" s="2">
        <v>80.103803748835944</v>
      </c>
      <c r="D576" s="2">
        <v>80.941113621027455</v>
      </c>
      <c r="E576" s="2">
        <v>74.163325244666055</v>
      </c>
    </row>
    <row r="577" spans="1:5">
      <c r="A577" s="16">
        <v>1775</v>
      </c>
      <c r="B577" s="36">
        <v>73.286437672509024</v>
      </c>
      <c r="C577" s="2">
        <v>79.270421429918542</v>
      </c>
      <c r="D577" s="2">
        <v>79.006710060263899</v>
      </c>
      <c r="E577" s="2">
        <v>73.090403012164145</v>
      </c>
    </row>
    <row r="578" spans="1:5">
      <c r="A578" s="16">
        <v>1776</v>
      </c>
      <c r="B578" s="36">
        <v>68.575243239311746</v>
      </c>
      <c r="C578" s="2">
        <v>74.751836536054697</v>
      </c>
      <c r="D578" s="2">
        <v>72.752714381639052</v>
      </c>
      <c r="E578" s="2">
        <v>69.266938732672543</v>
      </c>
    </row>
    <row r="579" spans="1:5">
      <c r="A579" s="16">
        <v>1777</v>
      </c>
      <c r="B579" s="36">
        <v>70.920632016139493</v>
      </c>
      <c r="C579" s="2">
        <v>78.081626598023647</v>
      </c>
      <c r="D579" s="2">
        <v>76.74952924672597</v>
      </c>
      <c r="E579" s="2">
        <v>72.156758686643798</v>
      </c>
    </row>
    <row r="580" spans="1:5">
      <c r="A580" s="16">
        <v>1778</v>
      </c>
      <c r="B580" s="36">
        <v>69.341670291798877</v>
      </c>
      <c r="C580" s="2">
        <v>78.939216668048019</v>
      </c>
      <c r="D580" s="2">
        <v>77.16332640046474</v>
      </c>
      <c r="E580" s="2">
        <v>73.217022725861113</v>
      </c>
    </row>
    <row r="581" spans="1:5">
      <c r="A581" s="16">
        <v>1779</v>
      </c>
      <c r="B581" s="36">
        <v>63.501006174947413</v>
      </c>
      <c r="C581" s="2">
        <v>75.319699997076825</v>
      </c>
      <c r="D581" s="2">
        <v>70.946031698613936</v>
      </c>
      <c r="E581" s="2">
        <v>69.439142478323291</v>
      </c>
    </row>
    <row r="582" spans="1:5">
      <c r="A582" s="16">
        <v>1780</v>
      </c>
      <c r="B582" s="36">
        <v>62.206250327499106</v>
      </c>
      <c r="C582" s="2">
        <v>76.172741201832864</v>
      </c>
      <c r="D582" s="2">
        <v>71.977625840410127</v>
      </c>
      <c r="E582" s="2">
        <v>70.267617892796281</v>
      </c>
    </row>
    <row r="583" spans="1:5">
      <c r="A583" s="16">
        <v>1781</v>
      </c>
      <c r="B583" s="36">
        <v>67.287498321375196</v>
      </c>
      <c r="C583" s="2">
        <v>80.306808673455777</v>
      </c>
      <c r="D583" s="2">
        <v>79.130490386824263</v>
      </c>
      <c r="E583" s="2">
        <v>74.571713227184858</v>
      </c>
    </row>
    <row r="584" spans="1:5">
      <c r="A584" s="16">
        <v>1782</v>
      </c>
      <c r="B584" s="36">
        <v>70.772877777909471</v>
      </c>
      <c r="C584" s="2">
        <v>81.008951703411654</v>
      </c>
      <c r="D584" s="2">
        <v>80.522258778837951</v>
      </c>
      <c r="E584" s="2">
        <v>75.884854394808613</v>
      </c>
    </row>
    <row r="585" spans="1:5">
      <c r="A585" s="16">
        <v>1783</v>
      </c>
      <c r="B585" s="36">
        <v>76.919573859603716</v>
      </c>
      <c r="C585" s="2">
        <v>83.611217932732202</v>
      </c>
      <c r="D585" s="2">
        <v>83.304452278929531</v>
      </c>
      <c r="E585" s="2">
        <v>77.492196098087561</v>
      </c>
    </row>
    <row r="586" spans="1:5">
      <c r="A586" s="16">
        <v>1784</v>
      </c>
      <c r="B586" s="36">
        <v>77.995180721552188</v>
      </c>
      <c r="C586" s="2">
        <v>82.732918918614942</v>
      </c>
      <c r="D586" s="2">
        <v>80.981229834739096</v>
      </c>
      <c r="E586" s="2">
        <v>76.249300140357064</v>
      </c>
    </row>
    <row r="587" spans="1:5">
      <c r="A587" s="16">
        <v>1785</v>
      </c>
      <c r="B587" s="36">
        <v>71.930688619517355</v>
      </c>
      <c r="C587" s="2">
        <v>80.088212232348724</v>
      </c>
      <c r="D587" s="2">
        <v>77.411817816155079</v>
      </c>
      <c r="E587" s="2">
        <v>73.615135619241826</v>
      </c>
    </row>
    <row r="588" spans="1:5">
      <c r="A588" s="16">
        <v>1786</v>
      </c>
      <c r="B588" s="36">
        <v>71.063945281743258</v>
      </c>
      <c r="C588" s="2">
        <v>78.361377028958046</v>
      </c>
      <c r="D588" s="2">
        <v>74.880191840380434</v>
      </c>
      <c r="E588" s="2">
        <v>72.097151729119574</v>
      </c>
    </row>
    <row r="589" spans="1:5">
      <c r="A589" s="16">
        <v>1787</v>
      </c>
      <c r="B589" s="36">
        <v>70.263133064199167</v>
      </c>
      <c r="C589" s="2">
        <v>79.098628070448953</v>
      </c>
      <c r="D589" s="2">
        <v>76.752021500816383</v>
      </c>
      <c r="E589" s="2">
        <v>73.391547013752657</v>
      </c>
    </row>
    <row r="590" spans="1:5">
      <c r="A590" s="16">
        <v>1788</v>
      </c>
      <c r="B590" s="36">
        <v>72.171685243333428</v>
      </c>
      <c r="C590" s="2">
        <v>80.16138592259756</v>
      </c>
      <c r="D590" s="2">
        <v>77.370034811122679</v>
      </c>
      <c r="E590" s="2">
        <v>73.939647595913669</v>
      </c>
    </row>
    <row r="591" spans="1:5">
      <c r="A591" s="16">
        <v>1789</v>
      </c>
      <c r="B591" s="36">
        <v>74.546457580681064</v>
      </c>
      <c r="C591" s="2">
        <v>83.046909661741196</v>
      </c>
      <c r="D591" s="2">
        <v>80.578674986684433</v>
      </c>
      <c r="E591" s="2">
        <v>75.893518235046926</v>
      </c>
    </row>
    <row r="592" spans="1:5">
      <c r="A592" s="16">
        <v>1790</v>
      </c>
      <c r="B592" s="36">
        <v>73.912222452869031</v>
      </c>
      <c r="C592" s="2">
        <v>85.174830422945902</v>
      </c>
      <c r="D592" s="2">
        <v>82.728091146265584</v>
      </c>
      <c r="E592" s="2">
        <v>78.076982185603299</v>
      </c>
    </row>
    <row r="593" spans="1:5">
      <c r="A593" s="16">
        <v>1791</v>
      </c>
      <c r="B593" s="36">
        <v>73.008833482978375</v>
      </c>
      <c r="C593" s="2">
        <v>84.193381259562102</v>
      </c>
      <c r="D593" s="2">
        <v>81.91862382541845</v>
      </c>
      <c r="E593" s="2">
        <v>77.550535083258865</v>
      </c>
    </row>
    <row r="594" spans="1:5">
      <c r="A594" s="16">
        <v>1792</v>
      </c>
      <c r="B594" s="36">
        <v>73.661289198210085</v>
      </c>
      <c r="C594" s="2">
        <v>83.52267472492538</v>
      </c>
      <c r="D594" s="2">
        <v>79.300572187301171</v>
      </c>
      <c r="E594" s="2">
        <v>76.59408628284578</v>
      </c>
    </row>
    <row r="595" spans="1:5">
      <c r="A595" s="16">
        <v>1793</v>
      </c>
      <c r="B595" s="36">
        <v>78.74300370563364</v>
      </c>
      <c r="C595" s="2">
        <v>86.257387173797198</v>
      </c>
      <c r="D595" s="2">
        <v>82.037028868076007</v>
      </c>
      <c r="E595" s="2">
        <v>79.528354110795419</v>
      </c>
    </row>
    <row r="596" spans="1:5">
      <c r="A596" s="16">
        <v>1794</v>
      </c>
      <c r="B596" s="36">
        <v>82.312007796146162</v>
      </c>
      <c r="C596" s="2">
        <v>88.228331142623034</v>
      </c>
      <c r="D596" s="2">
        <v>85.439902363695424</v>
      </c>
      <c r="E596" s="2">
        <v>81.172000191484869</v>
      </c>
    </row>
    <row r="597" spans="1:5">
      <c r="A597" s="16">
        <v>1795</v>
      </c>
      <c r="B597" s="36">
        <v>93.734763323416445</v>
      </c>
      <c r="C597" s="2">
        <v>97.357280271556107</v>
      </c>
      <c r="D597" s="2">
        <v>97.878539031231071</v>
      </c>
      <c r="E597" s="2">
        <v>90.285192940023833</v>
      </c>
    </row>
    <row r="598" spans="1:5">
      <c r="A598" s="16">
        <v>1796</v>
      </c>
      <c r="B598" s="36">
        <v>101.5098533687305</v>
      </c>
      <c r="C598" s="2">
        <v>100.57099243352567</v>
      </c>
      <c r="D598" s="2">
        <v>103.24281058108608</v>
      </c>
      <c r="E598" s="2">
        <v>94.861605920702843</v>
      </c>
    </row>
    <row r="599" spans="1:5">
      <c r="A599" s="16">
        <v>1797</v>
      </c>
      <c r="B599" s="36">
        <v>91.251186626666495</v>
      </c>
      <c r="C599" s="2">
        <v>96.373149115939739</v>
      </c>
      <c r="D599" s="2">
        <v>93.393295133489033</v>
      </c>
      <c r="E599" s="2">
        <v>90.063396268199952</v>
      </c>
    </row>
    <row r="600" spans="1:5">
      <c r="A600" s="16">
        <v>1798</v>
      </c>
      <c r="B600" s="36">
        <v>86.002731579106296</v>
      </c>
      <c r="C600" s="2">
        <v>93.725569624544406</v>
      </c>
      <c r="D600" s="2">
        <v>91.148672534904406</v>
      </c>
      <c r="E600" s="2">
        <v>88.641045168739666</v>
      </c>
    </row>
    <row r="601" spans="1:5">
      <c r="A601" s="16">
        <v>1799</v>
      </c>
      <c r="B601" s="36">
        <v>99.957223644871505</v>
      </c>
      <c r="C601" s="2">
        <v>100.56531116909544</v>
      </c>
      <c r="D601" s="2">
        <v>100.46365182712974</v>
      </c>
      <c r="E601" s="2">
        <v>94.925153658868908</v>
      </c>
    </row>
    <row r="602" spans="1:5">
      <c r="A602" s="16">
        <v>1800</v>
      </c>
      <c r="B602" s="36">
        <v>134.77583158591676</v>
      </c>
      <c r="C602" s="2">
        <v>121.46051824667558</v>
      </c>
      <c r="D602" s="2">
        <v>130.23176087357862</v>
      </c>
      <c r="E602" s="2">
        <v>115.54969326300912</v>
      </c>
    </row>
    <row r="603" spans="1:5">
      <c r="A603" s="16">
        <v>1801</v>
      </c>
      <c r="B603" s="36">
        <v>147.15480238671705</v>
      </c>
      <c r="C603" s="2">
        <v>128.75235602965739</v>
      </c>
      <c r="D603" s="2">
        <v>137.55667863967676</v>
      </c>
      <c r="E603" s="2">
        <v>122.45293325364206</v>
      </c>
    </row>
    <row r="604" spans="1:5">
      <c r="A604" s="16">
        <v>1802</v>
      </c>
      <c r="B604" s="36">
        <v>106.26537842015476</v>
      </c>
      <c r="C604" s="2">
        <v>111.72396692057731</v>
      </c>
      <c r="D604" s="2">
        <v>111.00728650803462</v>
      </c>
      <c r="E604" s="2">
        <v>104.49406568932575</v>
      </c>
    </row>
    <row r="605" spans="1:5">
      <c r="A605" s="16">
        <v>1803</v>
      </c>
      <c r="B605" s="36">
        <v>102.49752298954149</v>
      </c>
      <c r="C605" s="2">
        <v>108.29132401106423</v>
      </c>
      <c r="D605" s="2">
        <v>106.76325010957531</v>
      </c>
      <c r="E605" s="2">
        <v>102.18383184788132</v>
      </c>
    </row>
    <row r="606" spans="1:5">
      <c r="A606" s="16">
        <v>1804</v>
      </c>
      <c r="B606" s="36">
        <v>101.09031620718469</v>
      </c>
      <c r="C606" s="2">
        <v>110.16351429557255</v>
      </c>
      <c r="D606" s="2">
        <v>110.37398163880951</v>
      </c>
      <c r="E606" s="2">
        <v>106.03658685828566</v>
      </c>
    </row>
    <row r="607" spans="1:5">
      <c r="A607" s="16">
        <v>1805</v>
      </c>
      <c r="B607" s="36">
        <v>118.37529184668158</v>
      </c>
      <c r="C607" s="2">
        <v>117.50797708626567</v>
      </c>
      <c r="D607" s="2">
        <v>122.19159159032834</v>
      </c>
      <c r="E607" s="2">
        <v>114.9328945147284</v>
      </c>
    </row>
    <row r="608" spans="1:5">
      <c r="A608" s="16">
        <v>1806</v>
      </c>
      <c r="B608" s="36">
        <v>112.2212526273215</v>
      </c>
      <c r="C608" s="2">
        <v>117.71857617573701</v>
      </c>
      <c r="D608" s="2">
        <v>120.9037486603353</v>
      </c>
      <c r="E608" s="2">
        <v>115.0549818995981</v>
      </c>
    </row>
    <row r="609" spans="1:5">
      <c r="A609" s="16">
        <v>1807</v>
      </c>
      <c r="B609" s="36">
        <v>116.05574218154804</v>
      </c>
      <c r="C609" s="2">
        <v>120.14860342389778</v>
      </c>
      <c r="D609" s="2">
        <v>123.01562323038821</v>
      </c>
      <c r="E609" s="2">
        <v>117.19252475413079</v>
      </c>
    </row>
    <row r="610" spans="1:5">
      <c r="A610" s="16">
        <v>1808</v>
      </c>
      <c r="B610" s="36">
        <v>120.3091916265284</v>
      </c>
      <c r="C610" s="2">
        <v>119.70796453828447</v>
      </c>
      <c r="D610" s="2">
        <v>125.97828730942479</v>
      </c>
      <c r="E610" s="2">
        <v>119.63806382336188</v>
      </c>
    </row>
    <row r="611" spans="1:5">
      <c r="A611" s="16">
        <v>1809</v>
      </c>
      <c r="B611" s="36">
        <v>128.47843235223763</v>
      </c>
      <c r="C611" s="2">
        <v>130.34217716231356</v>
      </c>
      <c r="D611" s="2">
        <v>136.92916491838764</v>
      </c>
      <c r="E611" s="2">
        <v>128.52889624375885</v>
      </c>
    </row>
    <row r="612" spans="1:5">
      <c r="A612" s="16">
        <v>1810</v>
      </c>
      <c r="B612" s="36">
        <v>136.92784270381875</v>
      </c>
      <c r="C612" s="2">
        <v>133.9305253553583</v>
      </c>
      <c r="D612" s="2">
        <v>139.8768967078976</v>
      </c>
      <c r="E612" s="2">
        <v>131.45630281638469</v>
      </c>
    </row>
    <row r="613" spans="1:5">
      <c r="A613" s="16">
        <v>1811</v>
      </c>
      <c r="B613" s="36">
        <v>135.70202385799755</v>
      </c>
      <c r="C613" s="2">
        <v>134.79015000934064</v>
      </c>
      <c r="D613" s="2">
        <v>135.69980545103965</v>
      </c>
      <c r="E613" s="2">
        <v>128.55975531908956</v>
      </c>
    </row>
    <row r="614" spans="1:5">
      <c r="A614" s="16">
        <v>1812</v>
      </c>
      <c r="B614" s="36">
        <v>153.17305683782595</v>
      </c>
      <c r="C614" s="2">
        <v>145.39852448328821</v>
      </c>
      <c r="D614" s="2">
        <v>151.02776501123165</v>
      </c>
      <c r="E614" s="2">
        <v>140.03879515204511</v>
      </c>
    </row>
    <row r="615" spans="1:5">
      <c r="A615" s="16">
        <v>1813</v>
      </c>
      <c r="B615" s="36">
        <v>146.21296293014584</v>
      </c>
      <c r="C615" s="2">
        <v>146.03531816565086</v>
      </c>
      <c r="D615" s="2">
        <v>154.63252258198449</v>
      </c>
      <c r="E615" s="2">
        <v>142.99719065538184</v>
      </c>
    </row>
    <row r="616" spans="1:5">
      <c r="A616" s="16">
        <v>1814</v>
      </c>
      <c r="B616" s="36">
        <v>124.91171495381487</v>
      </c>
      <c r="C616" s="2">
        <v>137.46824062082422</v>
      </c>
      <c r="D616" s="2">
        <v>138.83251596982697</v>
      </c>
      <c r="E616" s="2">
        <v>133.38257761608054</v>
      </c>
    </row>
    <row r="617" spans="1:5">
      <c r="A617" s="16">
        <v>1815</v>
      </c>
      <c r="B617" s="36">
        <v>111.3171930694335</v>
      </c>
      <c r="C617" s="2">
        <v>131.84768199621593</v>
      </c>
      <c r="D617" s="2">
        <v>128.38452539891122</v>
      </c>
      <c r="E617" s="2">
        <v>125.96288777270796</v>
      </c>
    </row>
    <row r="618" spans="1:5">
      <c r="A618" s="16">
        <v>1816</v>
      </c>
      <c r="B618" s="36">
        <v>111.34796370376135</v>
      </c>
      <c r="C618" s="2">
        <v>128.52384051350415</v>
      </c>
      <c r="D618" s="2">
        <v>124.94555999746684</v>
      </c>
      <c r="E618" s="2">
        <v>121.84125103424692</v>
      </c>
    </row>
    <row r="619" spans="1:5">
      <c r="A619" s="16">
        <v>1817</v>
      </c>
      <c r="B619" s="36">
        <v>124.84503071837737</v>
      </c>
      <c r="C619" s="2">
        <v>132.24870402823242</v>
      </c>
      <c r="D619" s="2">
        <v>135.60040383918405</v>
      </c>
      <c r="E619" s="2">
        <v>127.41640480353355</v>
      </c>
    </row>
    <row r="620" spans="1:5">
      <c r="A620" s="16">
        <v>1818</v>
      </c>
      <c r="B620" s="36">
        <v>132.51628026675175</v>
      </c>
      <c r="C620" s="2">
        <v>131.76039042366449</v>
      </c>
      <c r="D620" s="2">
        <v>135.1571316515174</v>
      </c>
      <c r="E620" s="2">
        <v>127.75519117347758</v>
      </c>
    </row>
    <row r="621" spans="1:5">
      <c r="A621" s="16">
        <v>1819</v>
      </c>
      <c r="B621" s="36">
        <v>125.42680469884773</v>
      </c>
      <c r="C621" s="2">
        <v>127.94994024749566</v>
      </c>
      <c r="D621" s="2">
        <v>127.30936507447534</v>
      </c>
      <c r="E621" s="2">
        <v>122.94111102735175</v>
      </c>
    </row>
    <row r="622" spans="1:5">
      <c r="A622" s="16">
        <v>1820</v>
      </c>
      <c r="B622" s="36">
        <v>107.71217627796717</v>
      </c>
      <c r="C622" s="2">
        <v>121.46845134695869</v>
      </c>
      <c r="D622" s="2">
        <v>120.16089691395233</v>
      </c>
      <c r="E622" s="2">
        <v>116.69855252272869</v>
      </c>
    </row>
    <row r="623" spans="1:5">
      <c r="A623" s="16">
        <v>1821</v>
      </c>
      <c r="B623" s="36">
        <v>95.483172882022217</v>
      </c>
      <c r="C623" s="2">
        <v>114.01781928945609</v>
      </c>
      <c r="D623" s="2">
        <v>111.54788487040528</v>
      </c>
      <c r="E623" s="2">
        <v>109.39427381946186</v>
      </c>
    </row>
    <row r="624" spans="1:5">
      <c r="A624" s="16">
        <v>1822</v>
      </c>
      <c r="B624" s="36">
        <v>84.060338581886</v>
      </c>
      <c r="C624" s="2">
        <v>106.79788029373354</v>
      </c>
      <c r="D624" s="2">
        <v>101.63221756341255</v>
      </c>
      <c r="E624" s="2">
        <v>102.38299052347381</v>
      </c>
    </row>
    <row r="625" spans="1:5">
      <c r="A625" s="16">
        <v>1823</v>
      </c>
      <c r="B625" s="36">
        <v>94.705597325897699</v>
      </c>
      <c r="C625" s="2">
        <v>106.87768409558802</v>
      </c>
      <c r="D625" s="2">
        <v>102.26394030606629</v>
      </c>
      <c r="E625" s="2">
        <v>102.94740190025395</v>
      </c>
    </row>
    <row r="626" spans="1:5">
      <c r="A626" s="16">
        <v>1824</v>
      </c>
      <c r="B626" s="36">
        <v>107.95078592634862</v>
      </c>
      <c r="C626" s="2">
        <v>109.96319500499813</v>
      </c>
      <c r="D626" s="2">
        <v>108.6165646651791</v>
      </c>
      <c r="E626" s="2">
        <v>106.01826718617586</v>
      </c>
    </row>
    <row r="627" spans="1:5">
      <c r="A627" s="16">
        <v>1825</v>
      </c>
      <c r="B627" s="36">
        <v>117.522849067804</v>
      </c>
      <c r="C627" s="2">
        <v>116.28109553412398</v>
      </c>
      <c r="D627" s="2">
        <v>117.35284176650957</v>
      </c>
      <c r="E627" s="2">
        <v>113.64193671038656</v>
      </c>
    </row>
    <row r="628" spans="1:5">
      <c r="A628" s="16">
        <v>1826</v>
      </c>
      <c r="B628" s="36">
        <v>110.17416138695226</v>
      </c>
      <c r="C628" s="2">
        <v>113.8795654703849</v>
      </c>
      <c r="D628" s="2">
        <v>113.14508422621817</v>
      </c>
      <c r="E628" s="2">
        <v>111.0068117177193</v>
      </c>
    </row>
    <row r="629" spans="1:5">
      <c r="A629" s="16">
        <v>1827</v>
      </c>
      <c r="B629" s="36">
        <v>108.78042204600604</v>
      </c>
      <c r="C629" s="2">
        <v>110.84624830318428</v>
      </c>
      <c r="D629" s="2">
        <v>108.69826356929489</v>
      </c>
      <c r="E629" s="2">
        <v>107.77001438347676</v>
      </c>
    </row>
    <row r="630" spans="1:5">
      <c r="A630" s="16">
        <v>1828</v>
      </c>
      <c r="B630" s="36">
        <v>106.33369135152137</v>
      </c>
      <c r="C630" s="2">
        <v>111.77439276380305</v>
      </c>
      <c r="D630" s="2">
        <v>110.94341540526878</v>
      </c>
      <c r="E630" s="2">
        <v>108.89388013121813</v>
      </c>
    </row>
    <row r="631" spans="1:5">
      <c r="A631" s="16">
        <v>1829</v>
      </c>
      <c r="B631" s="36">
        <v>102.23242815854459</v>
      </c>
      <c r="C631" s="2">
        <v>108.95524020475112</v>
      </c>
      <c r="D631" s="2">
        <v>107.58243100723919</v>
      </c>
      <c r="E631" s="2">
        <v>106.03555272839507</v>
      </c>
    </row>
    <row r="632" spans="1:5">
      <c r="A632" s="16">
        <v>1830</v>
      </c>
      <c r="B632" s="36">
        <v>104.38574858493399</v>
      </c>
      <c r="C632" s="2">
        <v>107.03109997731242</v>
      </c>
      <c r="D632" s="2">
        <v>107.23518634493139</v>
      </c>
      <c r="E632" s="2">
        <v>104.21725740574833</v>
      </c>
    </row>
    <row r="633" spans="1:5">
      <c r="A633" s="16">
        <v>1831</v>
      </c>
      <c r="B633" s="36">
        <v>101.29140198654481</v>
      </c>
      <c r="C633" s="2">
        <v>105.24644288048808</v>
      </c>
      <c r="D633" s="2">
        <v>104.74529022667997</v>
      </c>
      <c r="E633" s="2">
        <v>102.72295105477379</v>
      </c>
    </row>
    <row r="634" spans="1:5">
      <c r="A634" s="16">
        <v>1832</v>
      </c>
      <c r="B634" s="36">
        <v>98.095580075450115</v>
      </c>
      <c r="C634" s="2">
        <v>104.45101460816358</v>
      </c>
      <c r="D634" s="2">
        <v>99.938106520537445</v>
      </c>
      <c r="E634" s="2">
        <v>100.37963539439315</v>
      </c>
    </row>
    <row r="635" spans="1:5">
      <c r="A635" s="16">
        <v>1833</v>
      </c>
      <c r="B635" s="36">
        <v>90.669013232843369</v>
      </c>
      <c r="C635" s="2">
        <v>100.12981606783724</v>
      </c>
      <c r="D635" s="2">
        <v>97.649332470980966</v>
      </c>
      <c r="E635" s="2">
        <v>98.288695646478175</v>
      </c>
    </row>
    <row r="636" spans="1:5">
      <c r="A636" s="16">
        <v>1834</v>
      </c>
      <c r="B636" s="36">
        <v>89.086558670585617</v>
      </c>
      <c r="C636" s="2">
        <v>98.871450228717293</v>
      </c>
      <c r="D636" s="2">
        <v>95.783855709523209</v>
      </c>
      <c r="E636" s="2">
        <v>97.08392629208133</v>
      </c>
    </row>
    <row r="637" spans="1:5">
      <c r="A637" s="16">
        <v>1835</v>
      </c>
      <c r="B637" s="36">
        <v>86.829197741285313</v>
      </c>
      <c r="C637" s="2">
        <v>96.118101746817644</v>
      </c>
      <c r="D637" s="2">
        <v>91.724160956493336</v>
      </c>
      <c r="E637" s="2">
        <v>94.767108696181296</v>
      </c>
    </row>
    <row r="638" spans="1:5">
      <c r="A638" s="16">
        <v>1836</v>
      </c>
      <c r="B638" s="36">
        <v>94.411019842321451</v>
      </c>
      <c r="C638" s="2">
        <v>100.65401584400645</v>
      </c>
      <c r="D638" s="2">
        <v>97.388098671083469</v>
      </c>
      <c r="E638" s="2">
        <v>99.090421551350417</v>
      </c>
    </row>
    <row r="639" spans="1:5">
      <c r="A639" s="16">
        <v>1837</v>
      </c>
      <c r="B639" s="36">
        <v>98.394691656605076</v>
      </c>
      <c r="C639" s="2">
        <v>105.4116924962224</v>
      </c>
      <c r="D639" s="2">
        <v>103.39303342388411</v>
      </c>
      <c r="E639" s="2">
        <v>102.69004558495628</v>
      </c>
    </row>
    <row r="640" spans="1:5">
      <c r="A640" s="16">
        <v>1838</v>
      </c>
      <c r="B640" s="36">
        <v>102.47663695847217</v>
      </c>
      <c r="C640" s="2">
        <v>104.91407557073225</v>
      </c>
      <c r="D640" s="2">
        <v>104.83765999096516</v>
      </c>
      <c r="E640" s="2">
        <v>103.64380923444709</v>
      </c>
    </row>
    <row r="641" spans="1:5">
      <c r="A641" s="16">
        <v>1839</v>
      </c>
      <c r="B641" s="36">
        <v>107.57471383860684</v>
      </c>
      <c r="C641" s="2">
        <v>106.88808680258794</v>
      </c>
      <c r="D641" s="2">
        <v>109.99369437113079</v>
      </c>
      <c r="E641" s="2">
        <v>106.03763279728696</v>
      </c>
    </row>
    <row r="642" spans="1:5">
      <c r="A642" s="16">
        <v>1840</v>
      </c>
      <c r="B642" s="36">
        <v>102.80858670337629</v>
      </c>
      <c r="C642" s="2">
        <v>102.67115665743404</v>
      </c>
      <c r="D642" s="2">
        <v>107.46677608119276</v>
      </c>
      <c r="E642" s="2">
        <v>103.31436681519514</v>
      </c>
    </row>
    <row r="643" spans="1:5">
      <c r="A643" s="16">
        <v>1841</v>
      </c>
      <c r="B643" s="36">
        <v>102.86791720868813</v>
      </c>
      <c r="C643" s="2">
        <v>101.78292413110779</v>
      </c>
      <c r="D643" s="2">
        <v>104.62450966167202</v>
      </c>
      <c r="E643" s="2">
        <v>102.61436710602932</v>
      </c>
    </row>
    <row r="644" spans="1:5">
      <c r="A644" s="16">
        <v>1842</v>
      </c>
      <c r="B644" s="36">
        <v>92.921000710300333</v>
      </c>
      <c r="C644" s="2">
        <v>100.29560831684636</v>
      </c>
      <c r="D644" s="2">
        <v>100.81000620549874</v>
      </c>
      <c r="E644" s="2">
        <v>99.117775759695519</v>
      </c>
    </row>
    <row r="645" spans="1:5">
      <c r="A645" s="16">
        <v>1843</v>
      </c>
      <c r="B645" s="36">
        <v>88.522152967759652</v>
      </c>
      <c r="C645" s="2">
        <v>97.058490936808454</v>
      </c>
      <c r="D645" s="2">
        <v>94.866773073361841</v>
      </c>
      <c r="E645" s="2">
        <v>95.042883517108081</v>
      </c>
    </row>
    <row r="646" spans="1:5">
      <c r="A646" s="16">
        <v>1844</v>
      </c>
      <c r="B646" s="36">
        <v>89.076155134288143</v>
      </c>
      <c r="C646" s="2">
        <v>93.40096136177732</v>
      </c>
      <c r="D646" s="2">
        <v>94.186613499393843</v>
      </c>
      <c r="E646" s="2">
        <v>93.297335513529518</v>
      </c>
    </row>
    <row r="647" spans="1:5">
      <c r="A647" s="16">
        <v>1845</v>
      </c>
      <c r="B647" s="36">
        <v>90.866550724017969</v>
      </c>
      <c r="C647" s="2">
        <v>95.776355568770526</v>
      </c>
      <c r="D647" s="2">
        <v>94.359527257496495</v>
      </c>
      <c r="E647" s="2">
        <v>94.292391214806628</v>
      </c>
    </row>
    <row r="648" spans="1:5">
      <c r="A648" s="16">
        <v>1846</v>
      </c>
      <c r="B648" s="36">
        <v>93.050936487421055</v>
      </c>
      <c r="C648" s="2">
        <v>97.245310489348284</v>
      </c>
      <c r="D648" s="2">
        <v>98.100681878947029</v>
      </c>
      <c r="E648" s="2">
        <v>96.363440675043648</v>
      </c>
    </row>
    <row r="649" spans="1:5">
      <c r="A649" s="16">
        <v>1847</v>
      </c>
      <c r="B649" s="36">
        <v>107.07839530335228</v>
      </c>
      <c r="C649" s="2">
        <v>102.81982634703358</v>
      </c>
      <c r="D649" s="2">
        <v>107.75963657131678</v>
      </c>
      <c r="E649" s="2">
        <v>102.11043805244873</v>
      </c>
    </row>
    <row r="650" spans="1:5">
      <c r="A650" s="16">
        <v>1848</v>
      </c>
      <c r="B650" s="36">
        <v>88.33767639232272</v>
      </c>
      <c r="C650" s="2">
        <v>95.325354415658197</v>
      </c>
      <c r="D650" s="2">
        <v>94.853964314568046</v>
      </c>
      <c r="E650" s="2">
        <v>92.894551558912099</v>
      </c>
    </row>
    <row r="651" spans="1:5">
      <c r="A651" s="16">
        <v>1849</v>
      </c>
      <c r="B651" s="36">
        <v>83.19867160767626</v>
      </c>
      <c r="C651" s="2">
        <v>91.770111322442787</v>
      </c>
      <c r="D651" s="2">
        <v>90.691310652351547</v>
      </c>
      <c r="E651" s="2">
        <v>89.943209706621445</v>
      </c>
    </row>
    <row r="652" spans="1:5">
      <c r="A652" s="16">
        <v>1850</v>
      </c>
      <c r="B652" s="36">
        <v>75.140874202885357</v>
      </c>
      <c r="C652" s="2">
        <v>90.232746246177129</v>
      </c>
      <c r="D652" s="2">
        <v>86.814013116045913</v>
      </c>
      <c r="E652" s="2">
        <v>87.239497671592403</v>
      </c>
    </row>
    <row r="653" spans="1:5">
      <c r="A653" s="16">
        <v>1851</v>
      </c>
      <c r="B653" s="36">
        <v>76.403337210671097</v>
      </c>
      <c r="C653" s="2">
        <v>88.454740489058551</v>
      </c>
      <c r="D653" s="2">
        <v>84.682273423719863</v>
      </c>
      <c r="E653" s="2">
        <v>85.193100388642591</v>
      </c>
    </row>
    <row r="654" spans="1:5">
      <c r="A654" s="16">
        <v>1852</v>
      </c>
      <c r="B654" s="36">
        <v>77.082053464116555</v>
      </c>
      <c r="C654" s="2">
        <v>86.563122580406144</v>
      </c>
      <c r="D654" s="2">
        <v>86.075668684291117</v>
      </c>
      <c r="E654" s="2">
        <v>85.875583089520148</v>
      </c>
    </row>
    <row r="655" spans="1:5">
      <c r="A655" s="16">
        <v>1853</v>
      </c>
      <c r="B655" s="36">
        <v>93.112323371042052</v>
      </c>
      <c r="C655" s="2">
        <v>91.014643872743065</v>
      </c>
      <c r="D655" s="2">
        <v>94.4850275361824</v>
      </c>
      <c r="E655" s="2">
        <v>92.207644397625799</v>
      </c>
    </row>
    <row r="656" spans="1:5">
      <c r="A656" s="16">
        <v>1854</v>
      </c>
      <c r="B656" s="36">
        <v>105.3831081346388</v>
      </c>
      <c r="C656" s="2">
        <v>97.906060494832332</v>
      </c>
      <c r="D656" s="2">
        <v>103.22643194210116</v>
      </c>
      <c r="E656" s="2">
        <v>99.361813790913487</v>
      </c>
    </row>
    <row r="657" spans="1:5">
      <c r="A657" s="16">
        <v>1855</v>
      </c>
      <c r="B657" s="36">
        <v>104.78485713547758</v>
      </c>
      <c r="C657" s="2">
        <v>97.104909619398128</v>
      </c>
      <c r="D657" s="2">
        <v>104.77702738876255</v>
      </c>
      <c r="E657" s="2">
        <v>99.813891291404644</v>
      </c>
    </row>
    <row r="658" spans="1:5">
      <c r="A658" s="16">
        <v>1856</v>
      </c>
      <c r="B658" s="36">
        <v>104.23766170982002</v>
      </c>
      <c r="C658" s="2">
        <v>97.655949905783785</v>
      </c>
      <c r="D658" s="2">
        <v>103.97394729239197</v>
      </c>
      <c r="E658" s="2">
        <v>99.850904300372221</v>
      </c>
    </row>
    <row r="659" spans="1:5">
      <c r="A659" s="16">
        <v>1857</v>
      </c>
      <c r="B659" s="36">
        <v>101.17287290056183</v>
      </c>
      <c r="C659" s="2">
        <v>95.424460853868652</v>
      </c>
      <c r="D659" s="2">
        <v>101.29040910018652</v>
      </c>
      <c r="E659" s="2">
        <v>97.792167291009051</v>
      </c>
    </row>
    <row r="660" spans="1:5">
      <c r="A660" s="16">
        <v>1858</v>
      </c>
      <c r="B660" s="36">
        <v>89.670138070079972</v>
      </c>
      <c r="C660" s="2">
        <v>92.954606425347762</v>
      </c>
      <c r="D660" s="2">
        <v>93.012354517382775</v>
      </c>
      <c r="E660" s="2">
        <v>92.691497323545633</v>
      </c>
    </row>
    <row r="661" spans="1:5">
      <c r="A661" s="16">
        <v>1859</v>
      </c>
      <c r="B661" s="36">
        <v>91.123032450118984</v>
      </c>
      <c r="C661" s="2">
        <v>94.352504123040944</v>
      </c>
      <c r="D661" s="2">
        <v>92.946114292444946</v>
      </c>
      <c r="E661" s="2">
        <v>93.152110211091014</v>
      </c>
    </row>
    <row r="662" spans="1:5">
      <c r="A662" s="16">
        <v>1860</v>
      </c>
      <c r="B662" s="36">
        <v>103.65250220553544</v>
      </c>
      <c r="C662" s="2">
        <v>98.864991355207366</v>
      </c>
      <c r="D662" s="2">
        <v>100.72336735058408</v>
      </c>
      <c r="E662" s="2">
        <v>99.349847430475677</v>
      </c>
    </row>
    <row r="663" spans="1:5">
      <c r="A663" s="16">
        <v>1861</v>
      </c>
      <c r="B663" s="36">
        <v>102.86871577229977</v>
      </c>
      <c r="C663" s="2">
        <v>97.605138648201347</v>
      </c>
      <c r="D663" s="2">
        <v>101.35715323421105</v>
      </c>
      <c r="E663" s="2">
        <v>99.95361389315137</v>
      </c>
    </row>
    <row r="664" spans="1:5">
      <c r="A664" s="16">
        <v>1862</v>
      </c>
      <c r="B664" s="36">
        <v>99.178712178220351</v>
      </c>
      <c r="C664" s="2">
        <v>96.20467220521904</v>
      </c>
      <c r="D664" s="2">
        <v>101.05840236518729</v>
      </c>
      <c r="E664" s="2">
        <v>99.995737889884424</v>
      </c>
    </row>
    <row r="665" spans="1:5">
      <c r="A665" s="16">
        <v>1863</v>
      </c>
      <c r="B665" s="36">
        <v>92.475110433020205</v>
      </c>
      <c r="C665" s="2">
        <v>98.490670559063844</v>
      </c>
      <c r="D665" s="2">
        <v>96.640195062087855</v>
      </c>
      <c r="E665" s="2">
        <v>97.513561345412981</v>
      </c>
    </row>
    <row r="666" spans="1:5">
      <c r="A666" s="16">
        <v>1864</v>
      </c>
      <c r="B666" s="36">
        <v>89.784186276460716</v>
      </c>
      <c r="C666" s="2">
        <v>96.820170540757985</v>
      </c>
      <c r="D666" s="2">
        <v>92.845146377495951</v>
      </c>
      <c r="E666" s="2">
        <v>94.847593554610867</v>
      </c>
    </row>
    <row r="667" spans="1:5">
      <c r="A667" s="16">
        <v>1865</v>
      </c>
      <c r="B667" s="36">
        <v>96.572363526422777</v>
      </c>
      <c r="C667" s="2">
        <v>98.30199337835748</v>
      </c>
      <c r="D667" s="2">
        <v>95.494160771316828</v>
      </c>
      <c r="E667" s="2">
        <v>97.598365740100562</v>
      </c>
    </row>
    <row r="668" spans="1:5">
      <c r="A668" s="16">
        <v>1866</v>
      </c>
      <c r="B668" s="36">
        <v>102.10157968357734</v>
      </c>
      <c r="C668" s="2">
        <v>102.09586329833893</v>
      </c>
      <c r="D668" s="2">
        <v>100.67212546376581</v>
      </c>
      <c r="E668" s="2">
        <v>100.6889654536166</v>
      </c>
    </row>
    <row r="669" spans="1:5">
      <c r="A669" s="16">
        <v>1867</v>
      </c>
      <c r="B669" s="36">
        <v>105.63393643307022</v>
      </c>
      <c r="C669" s="2">
        <v>106.76595470846324</v>
      </c>
      <c r="D669" s="2">
        <v>106.62470831078721</v>
      </c>
      <c r="E669" s="2">
        <v>105.34104728532543</v>
      </c>
    </row>
    <row r="670" spans="1:5">
      <c r="A670" s="16">
        <v>1868</v>
      </c>
      <c r="B670" s="36">
        <v>105.2746929918125</v>
      </c>
      <c r="C670" s="2">
        <v>103.84395414108224</v>
      </c>
      <c r="D670" s="2">
        <v>105.18782092226979</v>
      </c>
      <c r="E670" s="2">
        <v>103.65617495981745</v>
      </c>
    </row>
    <row r="671" spans="1:5">
      <c r="A671" s="16">
        <v>1869</v>
      </c>
      <c r="B671" s="36">
        <v>102.73794278993608</v>
      </c>
      <c r="C671" s="2">
        <v>100.56110555711575</v>
      </c>
      <c r="D671" s="2">
        <v>99.359175596754369</v>
      </c>
      <c r="E671" s="2">
        <v>101.02548421380931</v>
      </c>
    </row>
    <row r="672" spans="1:5">
      <c r="D672" s="2"/>
      <c r="E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"/>
  <sheetViews>
    <sheetView workbookViewId="0">
      <selection activeCell="C8" sqref="C8"/>
    </sheetView>
  </sheetViews>
  <sheetFormatPr defaultRowHeight="14.5"/>
  <sheetData>
    <row r="1" spans="1:8">
      <c r="B1" t="s">
        <v>167</v>
      </c>
      <c r="C1" t="s">
        <v>167</v>
      </c>
      <c r="D1" t="s">
        <v>170</v>
      </c>
      <c r="E1" t="s">
        <v>171</v>
      </c>
      <c r="F1" t="s">
        <v>172</v>
      </c>
      <c r="G1" t="s">
        <v>172</v>
      </c>
    </row>
    <row r="2" spans="1:8">
      <c r="B2" t="s">
        <v>168</v>
      </c>
      <c r="C2" t="s">
        <v>169</v>
      </c>
      <c r="D2" t="s">
        <v>168</v>
      </c>
      <c r="E2" t="s">
        <v>169</v>
      </c>
      <c r="F2" t="s">
        <v>173</v>
      </c>
      <c r="G2" t="s">
        <v>169</v>
      </c>
      <c r="H2" t="s">
        <v>156</v>
      </c>
    </row>
    <row r="3" spans="1:8">
      <c r="A3">
        <v>1700</v>
      </c>
      <c r="B3">
        <v>14.09</v>
      </c>
      <c r="D3">
        <v>19.66</v>
      </c>
      <c r="F3">
        <v>10.76</v>
      </c>
    </row>
    <row r="4" spans="1:8" s="16" customFormat="1">
      <c r="A4" s="16">
        <v>1800</v>
      </c>
      <c r="C4" s="16">
        <v>2.5</v>
      </c>
      <c r="E4" s="16">
        <v>1.46</v>
      </c>
      <c r="G4" s="16">
        <v>1.97</v>
      </c>
      <c r="H4" s="16">
        <f>SUM(C4:G4)</f>
        <v>5.93</v>
      </c>
    </row>
    <row r="5" spans="1:8">
      <c r="A5">
        <v>1850</v>
      </c>
      <c r="B5">
        <v>26.17</v>
      </c>
      <c r="D5">
        <v>29.74</v>
      </c>
      <c r="F5">
        <v>33.090000000000003</v>
      </c>
    </row>
    <row r="6" spans="1:8">
      <c r="A6" t="s">
        <v>174</v>
      </c>
      <c r="B6" s="2">
        <f>(B5-B3)/B3</f>
        <v>0.85734563520227125</v>
      </c>
      <c r="D6" s="2">
        <f>(D5-D3)/D3</f>
        <v>0.51271617497456756</v>
      </c>
      <c r="F6" s="2">
        <f>(F5-F3)/F3</f>
        <v>2.0752788104089226</v>
      </c>
    </row>
    <row r="8" spans="1:8">
      <c r="A8" t="s">
        <v>175</v>
      </c>
      <c r="C8">
        <f>(B6*C4+D6*E4+F6*G4)/H4</f>
        <v>1.17710437773594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L36"/>
  <sheetViews>
    <sheetView workbookViewId="0">
      <selection activeCell="C24" sqref="C24"/>
    </sheetView>
  </sheetViews>
  <sheetFormatPr defaultRowHeight="14.5"/>
  <sheetData>
    <row r="2" spans="1:19">
      <c r="A2" t="s">
        <v>214</v>
      </c>
    </row>
    <row r="3" spans="1:19">
      <c r="A3" s="38"/>
      <c r="B3" s="38"/>
      <c r="C3" s="38" t="s">
        <v>180</v>
      </c>
      <c r="D3" s="38"/>
      <c r="E3" s="38"/>
      <c r="F3" s="38"/>
      <c r="G3" s="38"/>
      <c r="H3" s="38" t="s">
        <v>180</v>
      </c>
      <c r="I3" s="38"/>
      <c r="J3" s="38"/>
      <c r="K3" s="38"/>
      <c r="L3" s="38" t="s">
        <v>181</v>
      </c>
      <c r="M3" s="38"/>
      <c r="N3" s="38"/>
      <c r="O3" s="38" t="s">
        <v>180</v>
      </c>
      <c r="P3" s="38"/>
      <c r="Q3" s="38"/>
      <c r="R3" s="38"/>
      <c r="S3" s="38"/>
    </row>
    <row r="4" spans="1:19">
      <c r="A4" s="38" t="s">
        <v>182</v>
      </c>
      <c r="C4" s="38" t="s">
        <v>183</v>
      </c>
      <c r="D4" s="38" t="s">
        <v>184</v>
      </c>
      <c r="E4" s="38" t="s">
        <v>185</v>
      </c>
      <c r="F4" s="38" t="s">
        <v>186</v>
      </c>
      <c r="G4" s="38" t="s">
        <v>187</v>
      </c>
      <c r="H4" s="38" t="s">
        <v>188</v>
      </c>
      <c r="I4" s="38" t="s">
        <v>189</v>
      </c>
      <c r="J4" s="38" t="s">
        <v>190</v>
      </c>
      <c r="K4" s="38" t="s">
        <v>191</v>
      </c>
      <c r="L4" s="38" t="s">
        <v>192</v>
      </c>
      <c r="M4" s="38" t="s">
        <v>193</v>
      </c>
      <c r="N4" s="38" t="s">
        <v>194</v>
      </c>
      <c r="O4" s="38" t="s">
        <v>195</v>
      </c>
      <c r="P4" s="38" t="s">
        <v>196</v>
      </c>
      <c r="Q4" s="38" t="s">
        <v>197</v>
      </c>
      <c r="R4" s="38" t="s">
        <v>198</v>
      </c>
      <c r="S4" s="38" t="s">
        <v>199</v>
      </c>
    </row>
    <row r="5" spans="1:19">
      <c r="A5" s="38" t="s">
        <v>200</v>
      </c>
      <c r="B5" s="40">
        <v>1275</v>
      </c>
      <c r="C5" s="38">
        <v>0</v>
      </c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</row>
    <row r="6" spans="1:19">
      <c r="A6" s="38" t="s">
        <v>201</v>
      </c>
      <c r="B6" s="40">
        <v>1325</v>
      </c>
      <c r="C6" s="38">
        <v>0</v>
      </c>
      <c r="D6" s="38"/>
      <c r="E6" s="38">
        <v>2.8764271192312099</v>
      </c>
      <c r="F6" s="38">
        <v>2.3011416953849695</v>
      </c>
      <c r="G6" s="38"/>
      <c r="H6" s="38">
        <v>0</v>
      </c>
      <c r="I6" s="38">
        <v>2.1907333333333328</v>
      </c>
      <c r="J6" s="38">
        <v>0</v>
      </c>
      <c r="K6" s="38">
        <v>0</v>
      </c>
      <c r="L6" s="38"/>
      <c r="M6" s="38">
        <v>0</v>
      </c>
      <c r="N6" s="38">
        <v>0</v>
      </c>
      <c r="O6" s="38">
        <v>0</v>
      </c>
      <c r="P6" s="38"/>
      <c r="Q6" s="38">
        <v>0</v>
      </c>
      <c r="R6" s="38"/>
      <c r="S6" s="38">
        <v>0</v>
      </c>
    </row>
    <row r="7" spans="1:19">
      <c r="A7" s="38" t="s">
        <v>202</v>
      </c>
      <c r="B7" s="40">
        <v>1375</v>
      </c>
      <c r="C7" s="38">
        <v>5.0600000000000005</v>
      </c>
      <c r="D7" s="38"/>
      <c r="E7" s="38">
        <v>3.4463592945341746</v>
      </c>
      <c r="F7" s="38">
        <v>2.7570874356273389</v>
      </c>
      <c r="G7" s="38"/>
      <c r="H7" s="38">
        <v>4.32</v>
      </c>
      <c r="I7" s="38">
        <v>4.4687739999999998</v>
      </c>
      <c r="J7" s="38">
        <v>0</v>
      </c>
      <c r="K7" s="38">
        <v>0</v>
      </c>
      <c r="L7" s="38">
        <v>5.5386512419999994</v>
      </c>
      <c r="M7" s="38">
        <v>0</v>
      </c>
      <c r="N7" s="38">
        <v>0</v>
      </c>
      <c r="O7" s="38">
        <v>0</v>
      </c>
      <c r="P7" s="38"/>
      <c r="Q7" s="38">
        <v>0</v>
      </c>
      <c r="R7" s="38">
        <v>2.5185714285714282</v>
      </c>
      <c r="S7" s="38">
        <v>0</v>
      </c>
    </row>
    <row r="8" spans="1:19">
      <c r="A8" s="38" t="s">
        <v>203</v>
      </c>
      <c r="B8" s="40">
        <v>1425</v>
      </c>
      <c r="C8" s="38">
        <v>3.5428999999999977</v>
      </c>
      <c r="D8" s="38"/>
      <c r="E8" s="38">
        <v>4.495805707952945</v>
      </c>
      <c r="F8" s="38">
        <v>3.5966445663623592</v>
      </c>
      <c r="G8" s="38">
        <v>4.7264818930421608</v>
      </c>
      <c r="H8" s="38">
        <v>4.2256999999999989</v>
      </c>
      <c r="I8" s="38">
        <v>3.7740299999999984</v>
      </c>
      <c r="J8" s="38">
        <v>0</v>
      </c>
      <c r="K8" s="38">
        <v>0</v>
      </c>
      <c r="L8" s="38">
        <v>5.6167959682999991</v>
      </c>
      <c r="M8" s="38">
        <v>0</v>
      </c>
      <c r="N8" s="38">
        <v>0</v>
      </c>
      <c r="O8" s="38">
        <v>0</v>
      </c>
      <c r="P8" s="38">
        <v>4.0353335999999995</v>
      </c>
      <c r="Q8" s="38">
        <v>0</v>
      </c>
      <c r="R8" s="38">
        <v>2.7240000000000011</v>
      </c>
      <c r="S8" s="38">
        <v>0</v>
      </c>
    </row>
    <row r="9" spans="1:19">
      <c r="A9" s="38" t="s">
        <v>204</v>
      </c>
      <c r="B9" s="40">
        <v>1475</v>
      </c>
      <c r="C9" s="38">
        <v>3.0898999999999983</v>
      </c>
      <c r="D9" s="38"/>
      <c r="E9" s="38">
        <v>3.847653124999999</v>
      </c>
      <c r="F9" s="38">
        <v>3.0781224999999979</v>
      </c>
      <c r="G9" s="38">
        <v>3.2959346716198454</v>
      </c>
      <c r="H9" s="38">
        <v>4.109</v>
      </c>
      <c r="I9" s="38">
        <v>3.5010799999999995</v>
      </c>
      <c r="J9" s="38">
        <v>0</v>
      </c>
      <c r="K9" s="38">
        <v>0</v>
      </c>
      <c r="L9" s="38">
        <v>5.1575201920000007</v>
      </c>
      <c r="M9" s="38">
        <v>0</v>
      </c>
      <c r="N9" s="38">
        <v>0</v>
      </c>
      <c r="O9" s="38">
        <v>0</v>
      </c>
      <c r="P9" s="38">
        <v>3.1525315200000001</v>
      </c>
      <c r="Q9" s="38">
        <v>0</v>
      </c>
      <c r="R9" s="38">
        <v>2.1384000000000007</v>
      </c>
      <c r="S9" s="38">
        <v>0</v>
      </c>
    </row>
    <row r="10" spans="1:19">
      <c r="A10" s="38" t="s">
        <v>205</v>
      </c>
      <c r="B10" s="40">
        <v>1525</v>
      </c>
      <c r="C10" s="38">
        <v>2.9802499999999994</v>
      </c>
      <c r="D10" s="38">
        <v>3.0530763877499978</v>
      </c>
      <c r="E10" s="38">
        <v>3.1724058800623056</v>
      </c>
      <c r="F10" s="38">
        <v>2.5370608151609564</v>
      </c>
      <c r="G10" s="38">
        <v>2.7657175729843204</v>
      </c>
      <c r="H10" s="38">
        <v>3.6726000000000032</v>
      </c>
      <c r="I10" s="38">
        <v>2.8561719795772915</v>
      </c>
      <c r="J10" s="38">
        <v>0</v>
      </c>
      <c r="K10" s="38">
        <v>3.3085</v>
      </c>
      <c r="L10" s="38">
        <v>4.2138158000000008</v>
      </c>
      <c r="M10" s="38">
        <v>0</v>
      </c>
      <c r="N10" s="38">
        <v>2.1454541666666667</v>
      </c>
      <c r="O10" s="38">
        <v>0</v>
      </c>
      <c r="P10" s="38">
        <v>2.6672471999999994</v>
      </c>
      <c r="Q10" s="38">
        <v>2.0642105263157893</v>
      </c>
      <c r="R10" s="38">
        <v>1.9160000000000001</v>
      </c>
      <c r="S10" s="38">
        <v>0</v>
      </c>
    </row>
    <row r="11" spans="1:19">
      <c r="A11" s="38" t="s">
        <v>206</v>
      </c>
      <c r="B11" s="40">
        <v>1575</v>
      </c>
      <c r="C11" s="38">
        <v>5.8801000000000014</v>
      </c>
      <c r="D11" s="38">
        <v>4.6773607280199982</v>
      </c>
      <c r="E11" s="38">
        <v>4.6062325075497803</v>
      </c>
      <c r="F11" s="38">
        <v>3.4325550962812206</v>
      </c>
      <c r="G11" s="38">
        <v>5.4939884765647529</v>
      </c>
      <c r="H11" s="38">
        <v>3.3905000000000012</v>
      </c>
      <c r="I11" s="38">
        <v>3.7683399999999989</v>
      </c>
      <c r="J11" s="38">
        <v>0</v>
      </c>
      <c r="K11" s="38">
        <v>3.4707712195121956</v>
      </c>
      <c r="L11" s="38">
        <v>6.5588579999999999</v>
      </c>
      <c r="M11" s="38">
        <v>6.2797755102040842</v>
      </c>
      <c r="N11" s="38">
        <v>3.0666294000000001</v>
      </c>
      <c r="O11" s="38">
        <v>1.8896567460317446</v>
      </c>
      <c r="P11" s="38">
        <v>2.6494529000000013</v>
      </c>
      <c r="Q11" s="38">
        <v>2.1335999999999999</v>
      </c>
      <c r="R11" s="38">
        <v>2.9214000000000002</v>
      </c>
      <c r="S11" s="38">
        <v>2.5445238095238105</v>
      </c>
    </row>
    <row r="12" spans="1:19">
      <c r="A12" s="38" t="s">
        <v>207</v>
      </c>
      <c r="B12" s="40">
        <v>1625</v>
      </c>
      <c r="C12" s="38">
        <v>7.5532679999999912</v>
      </c>
      <c r="D12" s="38">
        <v>7.2223514999999949</v>
      </c>
      <c r="E12" s="38">
        <v>7.1027885483871067</v>
      </c>
      <c r="F12" s="38">
        <v>4.1412826881720433</v>
      </c>
      <c r="G12" s="38">
        <v>6.6127851333652927</v>
      </c>
      <c r="H12" s="38">
        <v>4.342900000000002</v>
      </c>
      <c r="I12" s="38">
        <v>4.670583333333334</v>
      </c>
      <c r="J12" s="38">
        <v>5.8583869017291246</v>
      </c>
      <c r="K12" s="38">
        <v>5.323908780487808</v>
      </c>
      <c r="L12" s="38">
        <v>8.7765113219409745</v>
      </c>
      <c r="M12" s="38">
        <v>7.99</v>
      </c>
      <c r="N12" s="38">
        <v>3.9530588000000004</v>
      </c>
      <c r="O12" s="38">
        <v>3.5099708333333308</v>
      </c>
      <c r="P12" s="38">
        <v>4.3648112999999968</v>
      </c>
      <c r="Q12" s="38">
        <v>3.7502000000000009</v>
      </c>
      <c r="R12" s="38">
        <v>3.3772000000000006</v>
      </c>
      <c r="S12" s="38">
        <v>3.1577999999999999</v>
      </c>
    </row>
    <row r="13" spans="1:19">
      <c r="A13" s="38" t="s">
        <v>208</v>
      </c>
      <c r="B13" s="40">
        <v>1675</v>
      </c>
      <c r="C13" s="38">
        <v>7.0568639999999956</v>
      </c>
      <c r="D13" s="38">
        <v>8.4580529000000055</v>
      </c>
      <c r="E13" s="38">
        <v>9.6510322580645092</v>
      </c>
      <c r="F13" s="38">
        <v>5.6235822580645136</v>
      </c>
      <c r="G13" s="38">
        <v>6.8689736798976666</v>
      </c>
      <c r="H13" s="38">
        <v>3.0912000000000002</v>
      </c>
      <c r="I13" s="38">
        <v>0</v>
      </c>
      <c r="J13" s="38">
        <v>4.0699702416138894</v>
      </c>
      <c r="K13" s="38">
        <v>4.8000000000000043</v>
      </c>
      <c r="L13" s="38">
        <v>6.9056916388489116</v>
      </c>
      <c r="M13" s="38">
        <v>0</v>
      </c>
      <c r="N13" s="38">
        <v>4.748219999999999</v>
      </c>
      <c r="O13" s="38">
        <v>3.8910388888888918</v>
      </c>
      <c r="P13" s="38">
        <v>3.506823200000003</v>
      </c>
      <c r="Q13" s="38">
        <v>4.3217999999999996</v>
      </c>
      <c r="R13" s="38">
        <v>2.8881999999999999</v>
      </c>
      <c r="S13" s="38">
        <v>2.7053999999999991</v>
      </c>
    </row>
    <row r="14" spans="1:19">
      <c r="A14" s="38" t="s">
        <v>209</v>
      </c>
      <c r="B14" s="40">
        <v>1725</v>
      </c>
      <c r="C14" s="38">
        <v>6.9191999999999947</v>
      </c>
      <c r="D14" s="38">
        <v>8.9276900000000055</v>
      </c>
      <c r="E14" s="38">
        <v>10.48621774193548</v>
      </c>
      <c r="F14" s="38">
        <v>7.0294778225806525</v>
      </c>
      <c r="G14" s="38">
        <v>5.1460399011156657</v>
      </c>
      <c r="H14" s="38">
        <v>2.884799999999998</v>
      </c>
      <c r="I14" s="38">
        <v>0</v>
      </c>
      <c r="J14" s="38">
        <v>3.2172820323991185</v>
      </c>
      <c r="K14" s="38">
        <v>4.7546000000000035</v>
      </c>
      <c r="L14" s="38">
        <v>5.749715057882586</v>
      </c>
      <c r="M14" s="38">
        <v>5.10346176923077</v>
      </c>
      <c r="N14" s="38">
        <v>4.1864399999999957</v>
      </c>
      <c r="O14" s="38">
        <v>3.677039809523809</v>
      </c>
      <c r="P14" s="38">
        <v>3.1548509999999998</v>
      </c>
      <c r="Q14" s="38">
        <v>3.7636599999999998</v>
      </c>
      <c r="R14" s="38">
        <v>2.2357999999999998</v>
      </c>
      <c r="S14" s="38">
        <v>1.9410000000000005</v>
      </c>
    </row>
    <row r="15" spans="1:19">
      <c r="A15" s="38" t="s">
        <v>210</v>
      </c>
      <c r="B15" s="40">
        <v>1775</v>
      </c>
      <c r="C15" s="38">
        <v>6.9191999999999947</v>
      </c>
      <c r="D15" s="38">
        <v>9.1967699999999901</v>
      </c>
      <c r="E15" s="38">
        <v>11.534839516129027</v>
      </c>
      <c r="F15" s="38">
        <v>8.3100955645161321</v>
      </c>
      <c r="G15" s="38">
        <v>5.2315992057536862</v>
      </c>
      <c r="H15" s="38">
        <v>3.3230769230769237</v>
      </c>
      <c r="I15" s="38">
        <v>0</v>
      </c>
      <c r="J15" s="38">
        <v>2.8656661531451975</v>
      </c>
      <c r="K15" s="38">
        <v>3.8294999999999999</v>
      </c>
      <c r="L15" s="38">
        <v>5.120313614866669</v>
      </c>
      <c r="M15" s="38">
        <v>5.3299157200000016</v>
      </c>
      <c r="N15" s="38">
        <v>4.3091023529411761</v>
      </c>
      <c r="O15" s="38">
        <v>3.1063327499999969</v>
      </c>
      <c r="P15" s="38">
        <v>2.9884159999999986</v>
      </c>
      <c r="Q15" s="38">
        <v>3.7413800000000004</v>
      </c>
      <c r="R15" s="38">
        <v>2.8606521739130431</v>
      </c>
      <c r="S15" s="38">
        <v>3.4153191489361703</v>
      </c>
    </row>
    <row r="16" spans="1:19">
      <c r="A16" s="38" t="s">
        <v>211</v>
      </c>
      <c r="B16" s="40">
        <v>1825</v>
      </c>
      <c r="C16" s="38">
        <v>7.6571829999999999</v>
      </c>
      <c r="D16" s="38">
        <v>9.2102399999999918</v>
      </c>
      <c r="E16" s="38">
        <v>17.709550477959787</v>
      </c>
      <c r="F16" s="38">
        <v>14.626413011445678</v>
      </c>
      <c r="G16" s="38">
        <v>9.93</v>
      </c>
      <c r="H16" s="38">
        <v>8.0651020408163294</v>
      </c>
      <c r="I16" s="38">
        <v>0</v>
      </c>
      <c r="J16" s="38">
        <v>3.070719314018878</v>
      </c>
      <c r="K16" s="38">
        <v>3.82</v>
      </c>
      <c r="L16" s="38"/>
      <c r="M16" s="38">
        <v>8.0315163829670517</v>
      </c>
      <c r="N16" s="38">
        <v>0</v>
      </c>
      <c r="O16" s="38">
        <v>4.3732831689411764</v>
      </c>
      <c r="P16" s="38">
        <v>2.1196462244897956</v>
      </c>
      <c r="Q16" s="38">
        <v>4.7803076923076926</v>
      </c>
      <c r="R16" s="38">
        <v>2.4462700000000002</v>
      </c>
      <c r="S16" s="38">
        <v>4.8994923529411762</v>
      </c>
    </row>
    <row r="17" spans="1:38">
      <c r="A17" s="38" t="s">
        <v>212</v>
      </c>
      <c r="B17" s="40">
        <v>1875</v>
      </c>
      <c r="C17" s="38">
        <v>12.682960305093548</v>
      </c>
      <c r="D17" s="38">
        <v>16.266117725540713</v>
      </c>
      <c r="E17" s="38">
        <v>31.227717628391186</v>
      </c>
      <c r="F17" s="38">
        <v>25.389590789937184</v>
      </c>
      <c r="G17" s="38">
        <v>21.400744085016598</v>
      </c>
      <c r="H17" s="38">
        <v>9.2907692307692376</v>
      </c>
      <c r="I17" s="38">
        <v>10.753057255798479</v>
      </c>
      <c r="J17" s="38">
        <v>7.3186350840432404</v>
      </c>
      <c r="K17" s="38">
        <v>0</v>
      </c>
      <c r="L17" s="38">
        <v>0</v>
      </c>
      <c r="M17" s="38">
        <v>9.7208917427415162</v>
      </c>
      <c r="N17" s="38">
        <v>0</v>
      </c>
      <c r="O17" s="38">
        <v>14.77705225876516</v>
      </c>
      <c r="P17" s="38">
        <v>4.15412240625</v>
      </c>
      <c r="Q17" s="38">
        <v>0</v>
      </c>
      <c r="R17" s="38">
        <v>7.1365668000000007</v>
      </c>
      <c r="S17" s="38">
        <v>9.1118889999999979</v>
      </c>
    </row>
    <row r="18" spans="1:38">
      <c r="A18" s="38" t="s">
        <v>213</v>
      </c>
      <c r="B18" s="38" t="s">
        <v>213</v>
      </c>
      <c r="C18" s="38">
        <v>32.431712193204739</v>
      </c>
      <c r="D18" s="38">
        <v>48.619947836818078</v>
      </c>
      <c r="E18" s="38">
        <v>71.509016745212961</v>
      </c>
      <c r="F18" s="38">
        <v>57.888251650886687</v>
      </c>
      <c r="G18" s="38">
        <v>52.197477671485537</v>
      </c>
      <c r="H18" s="38">
        <v>0</v>
      </c>
      <c r="I18" s="38">
        <v>24.992963986317836</v>
      </c>
      <c r="J18" s="38">
        <v>22.443667587686054</v>
      </c>
      <c r="K18" s="38">
        <v>0</v>
      </c>
      <c r="L18" s="38">
        <v>0</v>
      </c>
      <c r="M18" s="38">
        <v>18.995551181824673</v>
      </c>
      <c r="N18" s="38">
        <v>0</v>
      </c>
      <c r="O18" s="38">
        <v>51.623847638846186</v>
      </c>
      <c r="P18" s="38">
        <v>43.488250000000001</v>
      </c>
      <c r="Q18" s="38">
        <v>0</v>
      </c>
      <c r="R18" s="38">
        <v>24.125419090909087</v>
      </c>
      <c r="S18" s="38">
        <v>26.311732142857142</v>
      </c>
    </row>
    <row r="20" spans="1:38" s="16" customFormat="1">
      <c r="A20" s="39" t="s">
        <v>215</v>
      </c>
    </row>
    <row r="21" spans="1:38">
      <c r="A21" s="39"/>
      <c r="B21" s="38"/>
      <c r="C21" s="38" t="s">
        <v>180</v>
      </c>
      <c r="D21" s="38"/>
      <c r="E21" s="38"/>
      <c r="F21" s="38"/>
      <c r="G21" s="38"/>
      <c r="H21" s="38" t="s">
        <v>180</v>
      </c>
      <c r="I21" s="38"/>
      <c r="J21" s="38"/>
      <c r="K21" s="38"/>
      <c r="L21" s="38" t="s">
        <v>181</v>
      </c>
      <c r="M21" s="38"/>
      <c r="N21" s="38"/>
      <c r="O21" s="38" t="s">
        <v>180</v>
      </c>
      <c r="P21" s="38"/>
      <c r="Q21" s="38"/>
      <c r="R21" s="38"/>
      <c r="S21" s="38"/>
    </row>
    <row r="22" spans="1:38">
      <c r="A22" s="38" t="s">
        <v>182</v>
      </c>
      <c r="C22" s="38" t="s">
        <v>183</v>
      </c>
      <c r="D22" s="38" t="s">
        <v>184</v>
      </c>
      <c r="E22" s="38" t="s">
        <v>185</v>
      </c>
      <c r="F22" s="38" t="s">
        <v>186</v>
      </c>
      <c r="G22" s="38" t="s">
        <v>187</v>
      </c>
      <c r="H22" s="38" t="s">
        <v>188</v>
      </c>
      <c r="I22" s="38" t="s">
        <v>189</v>
      </c>
      <c r="J22" s="38" t="s">
        <v>190</v>
      </c>
      <c r="K22" s="38" t="s">
        <v>191</v>
      </c>
      <c r="L22" s="38" t="s">
        <v>192</v>
      </c>
      <c r="M22" s="38" t="s">
        <v>193</v>
      </c>
      <c r="N22" s="38" t="s">
        <v>194</v>
      </c>
      <c r="O22" s="38" t="s">
        <v>195</v>
      </c>
      <c r="P22" s="38" t="s">
        <v>196</v>
      </c>
      <c r="Q22" s="38" t="s">
        <v>197</v>
      </c>
      <c r="R22" s="38" t="s">
        <v>198</v>
      </c>
      <c r="S22" s="38" t="s">
        <v>199</v>
      </c>
      <c r="U22" t="s">
        <v>182</v>
      </c>
      <c r="V22" t="s">
        <v>183</v>
      </c>
      <c r="W22" t="s">
        <v>184</v>
      </c>
      <c r="X22" t="s">
        <v>185</v>
      </c>
      <c r="Y22" t="s">
        <v>186</v>
      </c>
      <c r="Z22" t="s">
        <v>187</v>
      </c>
      <c r="AA22" t="s">
        <v>188</v>
      </c>
      <c r="AB22" t="s">
        <v>189</v>
      </c>
      <c r="AC22" t="s">
        <v>190</v>
      </c>
      <c r="AD22" t="s">
        <v>191</v>
      </c>
      <c r="AE22" t="s">
        <v>192</v>
      </c>
      <c r="AF22" t="s">
        <v>193</v>
      </c>
      <c r="AG22" t="s">
        <v>194</v>
      </c>
      <c r="AH22" t="s">
        <v>195</v>
      </c>
      <c r="AI22" t="s">
        <v>196</v>
      </c>
      <c r="AJ22" t="s">
        <v>197</v>
      </c>
      <c r="AK22" t="s">
        <v>198</v>
      </c>
      <c r="AL22" t="s">
        <v>199</v>
      </c>
    </row>
    <row r="23" spans="1:38">
      <c r="A23" s="38" t="s">
        <v>200</v>
      </c>
      <c r="B23" s="40">
        <v>1275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 t="s">
        <v>200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38" t="s">
        <v>201</v>
      </c>
      <c r="B24" s="40">
        <v>1325</v>
      </c>
      <c r="E24">
        <v>4.0178269999999996</v>
      </c>
      <c r="H24">
        <v>0</v>
      </c>
      <c r="I24">
        <v>3.1478869999999999</v>
      </c>
      <c r="J24">
        <v>3.1478869999999999</v>
      </c>
      <c r="K24">
        <v>0</v>
      </c>
      <c r="M24">
        <v>0</v>
      </c>
      <c r="N24">
        <v>0</v>
      </c>
      <c r="O24">
        <v>0</v>
      </c>
      <c r="Q24">
        <v>0</v>
      </c>
      <c r="S24">
        <v>0</v>
      </c>
      <c r="U24" t="s">
        <v>201</v>
      </c>
      <c r="V24">
        <v>0</v>
      </c>
      <c r="W24">
        <v>0</v>
      </c>
      <c r="X24">
        <v>0.76856199999999997</v>
      </c>
      <c r="Y24">
        <v>0</v>
      </c>
      <c r="Z24">
        <v>0</v>
      </c>
      <c r="AA24">
        <v>0</v>
      </c>
      <c r="AB24">
        <v>0.60215200000000002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38" t="s">
        <v>202</v>
      </c>
      <c r="B25" s="40">
        <v>1375</v>
      </c>
      <c r="C25">
        <v>6.3144460000000002</v>
      </c>
      <c r="E25">
        <v>5.3150890000000004</v>
      </c>
      <c r="H25">
        <v>5.6830540000000003</v>
      </c>
      <c r="I25">
        <v>5.8939019999999998</v>
      </c>
      <c r="J25">
        <v>5.8939019999999998</v>
      </c>
      <c r="K25">
        <v>0</v>
      </c>
      <c r="M25">
        <v>0</v>
      </c>
      <c r="N25">
        <v>0</v>
      </c>
      <c r="O25">
        <v>0</v>
      </c>
      <c r="Q25">
        <v>0</v>
      </c>
      <c r="S25">
        <v>0</v>
      </c>
      <c r="U25" t="s">
        <v>202</v>
      </c>
      <c r="V25">
        <v>1.2078770000000001</v>
      </c>
      <c r="W25">
        <v>0</v>
      </c>
      <c r="X25">
        <v>1.0167120000000001</v>
      </c>
      <c r="Y25">
        <v>0</v>
      </c>
      <c r="Z25">
        <v>0</v>
      </c>
      <c r="AA25">
        <v>1.087099</v>
      </c>
      <c r="AB25">
        <v>1.17866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38" t="s">
        <v>203</v>
      </c>
      <c r="B26" s="40">
        <v>1425</v>
      </c>
      <c r="C26">
        <v>7.1208799999999997</v>
      </c>
      <c r="E26">
        <v>7.6385649999999998</v>
      </c>
      <c r="G26">
        <v>5.5631570000000004</v>
      </c>
      <c r="H26">
        <v>6.0179229999999997</v>
      </c>
      <c r="I26">
        <v>0</v>
      </c>
      <c r="J26">
        <v>0</v>
      </c>
      <c r="K26">
        <v>0</v>
      </c>
      <c r="L26">
        <v>7.6635410000000004</v>
      </c>
      <c r="M26">
        <v>0</v>
      </c>
      <c r="N26">
        <v>0</v>
      </c>
      <c r="O26">
        <v>0</v>
      </c>
      <c r="P26">
        <v>8.1677920000000004</v>
      </c>
      <c r="Q26">
        <v>0</v>
      </c>
      <c r="R26">
        <v>6.5011939999999999</v>
      </c>
      <c r="S26">
        <v>0</v>
      </c>
      <c r="U26" t="s">
        <v>203</v>
      </c>
      <c r="V26">
        <v>1.3621380000000001</v>
      </c>
      <c r="W26">
        <v>0</v>
      </c>
      <c r="X26">
        <v>1.461165</v>
      </c>
      <c r="Y26">
        <v>0</v>
      </c>
      <c r="Z26">
        <v>1.076109</v>
      </c>
      <c r="AA26">
        <v>1.1511549999999999</v>
      </c>
      <c r="AB26">
        <v>1.4436169999999999</v>
      </c>
      <c r="AC26">
        <v>0</v>
      </c>
      <c r="AD26">
        <v>0</v>
      </c>
      <c r="AE26">
        <v>1.4659420000000001</v>
      </c>
      <c r="AF26">
        <v>0</v>
      </c>
      <c r="AG26">
        <v>0</v>
      </c>
      <c r="AH26">
        <v>0</v>
      </c>
      <c r="AI26">
        <v>1.5623990000000001</v>
      </c>
      <c r="AJ26">
        <v>0</v>
      </c>
      <c r="AK26">
        <v>1.2435989999999999</v>
      </c>
      <c r="AL26">
        <v>0</v>
      </c>
    </row>
    <row r="27" spans="1:38">
      <c r="A27" s="38" t="s">
        <v>204</v>
      </c>
      <c r="B27" s="40">
        <v>1475</v>
      </c>
      <c r="C27">
        <v>7.7073320000000001</v>
      </c>
      <c r="E27">
        <v>8.0158539999999991</v>
      </c>
      <c r="G27">
        <v>5.7831289999999997</v>
      </c>
      <c r="H27">
        <v>7.1204219999999996</v>
      </c>
      <c r="I27">
        <v>0</v>
      </c>
      <c r="J27">
        <v>0</v>
      </c>
      <c r="K27">
        <v>0</v>
      </c>
      <c r="L27">
        <v>7.2617609999999999</v>
      </c>
      <c r="M27">
        <v>0</v>
      </c>
      <c r="N27">
        <v>0</v>
      </c>
      <c r="O27">
        <v>0</v>
      </c>
      <c r="P27">
        <v>7.135249</v>
      </c>
      <c r="Q27">
        <v>0</v>
      </c>
      <c r="R27">
        <v>5.1904849999999998</v>
      </c>
      <c r="S27">
        <v>0</v>
      </c>
      <c r="U27" t="s">
        <v>204</v>
      </c>
      <c r="V27">
        <v>1.4743189999999999</v>
      </c>
      <c r="W27">
        <v>0</v>
      </c>
      <c r="X27">
        <v>1.533336</v>
      </c>
      <c r="Y27">
        <v>0</v>
      </c>
      <c r="Z27">
        <v>1.1062419999999999</v>
      </c>
      <c r="AA27">
        <v>1.36205</v>
      </c>
      <c r="AB27">
        <v>1.2512319999999999</v>
      </c>
      <c r="AC27">
        <v>0</v>
      </c>
      <c r="AD27">
        <v>0</v>
      </c>
      <c r="AE27">
        <v>1.389087</v>
      </c>
      <c r="AF27">
        <v>0</v>
      </c>
      <c r="AG27">
        <v>0</v>
      </c>
      <c r="AH27">
        <v>0</v>
      </c>
      <c r="AI27">
        <v>1.364886</v>
      </c>
      <c r="AJ27">
        <v>0</v>
      </c>
      <c r="AK27">
        <v>0.99287700000000001</v>
      </c>
      <c r="AL27">
        <v>0</v>
      </c>
    </row>
    <row r="28" spans="1:38">
      <c r="A28" s="38" t="s">
        <v>205</v>
      </c>
      <c r="B28" s="40">
        <v>1525</v>
      </c>
      <c r="C28">
        <v>6.9755760000000002</v>
      </c>
      <c r="D28">
        <v>6.825323</v>
      </c>
      <c r="E28">
        <v>7.0701039999999997</v>
      </c>
      <c r="G28">
        <v>4.429233</v>
      </c>
      <c r="H28">
        <v>6.3037409999999996</v>
      </c>
      <c r="I28">
        <v>4.2210479999999997</v>
      </c>
      <c r="J28">
        <v>0</v>
      </c>
      <c r="K28">
        <v>5.1855200000000004</v>
      </c>
      <c r="L28">
        <v>5.7397799999999997</v>
      </c>
      <c r="M28">
        <v>0</v>
      </c>
      <c r="N28">
        <v>4.5566300000000002</v>
      </c>
      <c r="O28">
        <v>0</v>
      </c>
      <c r="P28">
        <v>6.1916799999999999</v>
      </c>
      <c r="Q28">
        <v>5.3584529999999999</v>
      </c>
      <c r="R28">
        <v>4.8114359999999996</v>
      </c>
      <c r="S28">
        <v>0</v>
      </c>
      <c r="U28" t="s">
        <v>205</v>
      </c>
      <c r="V28">
        <v>1.3343430000000001</v>
      </c>
      <c r="W28">
        <v>1.305601</v>
      </c>
      <c r="X28">
        <v>1.352425</v>
      </c>
      <c r="Y28">
        <v>0</v>
      </c>
      <c r="Z28">
        <v>0.84725799999999996</v>
      </c>
      <c r="AA28">
        <v>1.205829</v>
      </c>
      <c r="AB28">
        <v>0.87474499999999999</v>
      </c>
      <c r="AC28">
        <v>0</v>
      </c>
      <c r="AD28">
        <v>0.991927</v>
      </c>
      <c r="AE28">
        <v>1.09795</v>
      </c>
      <c r="AF28">
        <v>0</v>
      </c>
      <c r="AG28">
        <v>0.87162799999999996</v>
      </c>
      <c r="AH28">
        <v>0</v>
      </c>
      <c r="AI28">
        <v>1.184393</v>
      </c>
      <c r="AJ28">
        <v>1.025007</v>
      </c>
      <c r="AK28">
        <v>0.92036899999999999</v>
      </c>
      <c r="AL28">
        <v>0</v>
      </c>
    </row>
    <row r="29" spans="1:38">
      <c r="A29" s="38" t="s">
        <v>206</v>
      </c>
      <c r="B29" s="40">
        <v>1575</v>
      </c>
      <c r="C29">
        <v>6.3813690000000003</v>
      </c>
      <c r="D29">
        <v>5.333799</v>
      </c>
      <c r="E29">
        <v>6.2525589999999998</v>
      </c>
      <c r="G29">
        <v>4.4114620000000002</v>
      </c>
      <c r="H29">
        <v>3.6522410000000001</v>
      </c>
      <c r="I29">
        <v>3.871902</v>
      </c>
      <c r="J29">
        <v>0</v>
      </c>
      <c r="K29">
        <v>3.8502860000000001</v>
      </c>
      <c r="L29">
        <v>4.4746959999999998</v>
      </c>
      <c r="M29">
        <v>3.9872230000000002</v>
      </c>
      <c r="N29">
        <v>3.5978669999999999</v>
      </c>
      <c r="O29">
        <v>2.4158210000000002</v>
      </c>
      <c r="P29">
        <v>4.4492859999999999</v>
      </c>
      <c r="Q29">
        <v>3.648139</v>
      </c>
      <c r="R29">
        <v>5.2742779999999998</v>
      </c>
      <c r="S29">
        <v>5.5047100000000002</v>
      </c>
      <c r="U29" t="s">
        <v>206</v>
      </c>
      <c r="V29">
        <v>1.2206779999999999</v>
      </c>
      <c r="W29">
        <v>1.0202910000000001</v>
      </c>
      <c r="X29">
        <v>1.1960390000000001</v>
      </c>
      <c r="Y29">
        <v>0</v>
      </c>
      <c r="Z29">
        <v>0.84385900000000003</v>
      </c>
      <c r="AA29">
        <v>0.69862899999999994</v>
      </c>
      <c r="AB29">
        <v>0.74064799999999997</v>
      </c>
      <c r="AC29">
        <v>0</v>
      </c>
      <c r="AD29">
        <v>0.73651299999999997</v>
      </c>
      <c r="AE29">
        <v>0.85595500000000002</v>
      </c>
      <c r="AF29">
        <v>0.76270700000000002</v>
      </c>
      <c r="AG29">
        <v>0.68822799999999995</v>
      </c>
      <c r="AH29">
        <v>0.462117</v>
      </c>
      <c r="AI29">
        <v>0.85109400000000002</v>
      </c>
      <c r="AJ29">
        <v>0.69784500000000005</v>
      </c>
      <c r="AK29">
        <v>1.0089049999999999</v>
      </c>
      <c r="AL29">
        <v>1.0529839999999999</v>
      </c>
    </row>
    <row r="30" spans="1:38">
      <c r="A30" s="38" t="s">
        <v>207</v>
      </c>
      <c r="B30" s="40">
        <v>1625</v>
      </c>
      <c r="C30">
        <v>6.7819370000000001</v>
      </c>
      <c r="D30">
        <v>6.6600780000000004</v>
      </c>
      <c r="E30">
        <v>5.7592660000000002</v>
      </c>
      <c r="G30">
        <v>4.2544069999999996</v>
      </c>
      <c r="H30">
        <v>3.4670640000000001</v>
      </c>
      <c r="I30">
        <v>3.735433</v>
      </c>
      <c r="J30">
        <v>4.5162069999999996</v>
      </c>
      <c r="K30">
        <v>5.0183790000000004</v>
      </c>
      <c r="L30">
        <v>4.4241950000000001</v>
      </c>
      <c r="M30">
        <v>3.6856559999999998</v>
      </c>
      <c r="N30">
        <v>2.8721679999999998</v>
      </c>
      <c r="O30">
        <v>3.0266130000000002</v>
      </c>
      <c r="P30">
        <v>4.40097</v>
      </c>
      <c r="Q30">
        <v>4.788227</v>
      </c>
      <c r="R30">
        <v>4.6020989999999999</v>
      </c>
      <c r="S30">
        <v>4.6414229999999996</v>
      </c>
      <c r="U30" t="s">
        <v>207</v>
      </c>
      <c r="V30">
        <v>1.297302</v>
      </c>
      <c r="W30">
        <v>1.273992</v>
      </c>
      <c r="X30">
        <v>1.1016779999999999</v>
      </c>
      <c r="Y30">
        <v>0</v>
      </c>
      <c r="Z30">
        <v>0.81381599999999998</v>
      </c>
      <c r="AA30">
        <v>0.66320699999999999</v>
      </c>
      <c r="AB30">
        <v>0.69808199999999998</v>
      </c>
      <c r="AC30">
        <v>0.83058699999999996</v>
      </c>
      <c r="AD30">
        <v>0.959955</v>
      </c>
      <c r="AE30">
        <v>0.84629500000000002</v>
      </c>
      <c r="AF30">
        <v>0.70502100000000001</v>
      </c>
      <c r="AG30">
        <v>0.54941099999999998</v>
      </c>
      <c r="AH30">
        <v>0.57895399999999997</v>
      </c>
      <c r="AI30">
        <v>0.84185200000000004</v>
      </c>
      <c r="AJ30">
        <v>0.91593000000000002</v>
      </c>
      <c r="AK30">
        <v>0.88032600000000005</v>
      </c>
      <c r="AL30">
        <v>0.88784799999999997</v>
      </c>
    </row>
    <row r="31" spans="1:38">
      <c r="A31" s="38" t="s">
        <v>208</v>
      </c>
      <c r="B31" s="40">
        <v>1675</v>
      </c>
      <c r="C31">
        <v>6.3543310000000002</v>
      </c>
      <c r="D31">
        <v>7.0693739999999998</v>
      </c>
      <c r="E31">
        <v>6.8423999999999996</v>
      </c>
      <c r="G31">
        <v>4.3450280000000001</v>
      </c>
      <c r="H31">
        <v>2.795013</v>
      </c>
      <c r="I31">
        <v>0</v>
      </c>
      <c r="J31">
        <v>3.5879759999999998</v>
      </c>
      <c r="K31">
        <v>0</v>
      </c>
      <c r="L31">
        <v>3.7714799999999999</v>
      </c>
      <c r="M31">
        <v>0</v>
      </c>
      <c r="N31">
        <v>4.6056759999999999</v>
      </c>
      <c r="O31">
        <v>4.00481</v>
      </c>
      <c r="P31">
        <v>4.513782</v>
      </c>
      <c r="Q31">
        <v>5.2162949999999997</v>
      </c>
      <c r="R31">
        <v>4.774127</v>
      </c>
      <c r="S31">
        <v>5.0522960000000001</v>
      </c>
      <c r="U31" t="s">
        <v>208</v>
      </c>
      <c r="V31">
        <v>1.215506</v>
      </c>
      <c r="W31">
        <v>1.352285</v>
      </c>
      <c r="X31">
        <v>1.3088679999999999</v>
      </c>
      <c r="Y31">
        <v>0</v>
      </c>
      <c r="Z31">
        <v>0.83115099999999997</v>
      </c>
      <c r="AA31">
        <v>0.53465200000000002</v>
      </c>
      <c r="AB31">
        <v>0</v>
      </c>
      <c r="AC31">
        <v>0.68633599999999995</v>
      </c>
      <c r="AD31">
        <v>0</v>
      </c>
      <c r="AE31">
        <v>0.72143800000000002</v>
      </c>
      <c r="AF31">
        <v>0</v>
      </c>
      <c r="AG31">
        <v>0.88100999999999996</v>
      </c>
      <c r="AH31">
        <v>0.76607099999999995</v>
      </c>
      <c r="AI31">
        <v>0.86343199999999998</v>
      </c>
      <c r="AJ31">
        <v>0.99781399999999998</v>
      </c>
      <c r="AK31">
        <v>0.91323299999999996</v>
      </c>
      <c r="AL31">
        <v>0.96644300000000005</v>
      </c>
    </row>
    <row r="32" spans="1:38">
      <c r="A32" s="38" t="s">
        <v>209</v>
      </c>
      <c r="B32" s="40">
        <v>1725</v>
      </c>
      <c r="C32">
        <v>6.6494749999999998</v>
      </c>
      <c r="D32">
        <v>7.7140959999999996</v>
      </c>
      <c r="E32">
        <v>7.8444240000000001</v>
      </c>
      <c r="G32">
        <v>3.9977710000000002</v>
      </c>
      <c r="H32">
        <v>2.834457</v>
      </c>
      <c r="I32">
        <v>0</v>
      </c>
      <c r="J32">
        <v>3.4836619999999998</v>
      </c>
      <c r="K32">
        <v>4.79115</v>
      </c>
      <c r="L32">
        <v>3.72018</v>
      </c>
      <c r="M32">
        <v>4.3175829999999999</v>
      </c>
      <c r="N32">
        <v>3.969814</v>
      </c>
      <c r="O32">
        <v>3.7544209999999998</v>
      </c>
      <c r="P32">
        <v>4.3212089999999996</v>
      </c>
      <c r="Q32">
        <v>5.2046999999999999</v>
      </c>
      <c r="R32">
        <v>4.2199210000000003</v>
      </c>
      <c r="S32">
        <v>3.3211689999999998</v>
      </c>
      <c r="U32" t="s">
        <v>209</v>
      </c>
      <c r="V32">
        <v>1.2719640000000001</v>
      </c>
      <c r="W32">
        <v>1.4756130000000001</v>
      </c>
      <c r="X32">
        <v>1.500543</v>
      </c>
      <c r="Y32">
        <v>0</v>
      </c>
      <c r="Z32">
        <v>0.76472499999999999</v>
      </c>
      <c r="AA32">
        <v>0.54219700000000004</v>
      </c>
      <c r="AB32">
        <v>0</v>
      </c>
      <c r="AC32">
        <v>0.66638200000000003</v>
      </c>
      <c r="AD32">
        <v>0.916489</v>
      </c>
      <c r="AE32">
        <v>0.71162499999999995</v>
      </c>
      <c r="AF32">
        <v>0.825901</v>
      </c>
      <c r="AG32">
        <v>0.75937699999999997</v>
      </c>
      <c r="AH32">
        <v>0.71817500000000001</v>
      </c>
      <c r="AI32">
        <v>0.82659499999999997</v>
      </c>
      <c r="AJ32">
        <v>0.99559600000000004</v>
      </c>
      <c r="AK32">
        <v>0.80722000000000005</v>
      </c>
      <c r="AL32">
        <v>0.63529899999999995</v>
      </c>
    </row>
    <row r="33" spans="1:38">
      <c r="A33" s="38" t="s">
        <v>210</v>
      </c>
      <c r="B33" s="40">
        <v>1775</v>
      </c>
      <c r="C33">
        <v>6.3621759999999998</v>
      </c>
      <c r="D33">
        <v>7.0230300000000003</v>
      </c>
      <c r="E33">
        <v>7.0902099999999999</v>
      </c>
      <c r="G33">
        <v>3.6716299999999999</v>
      </c>
      <c r="H33">
        <v>3.0215619999999999</v>
      </c>
      <c r="I33">
        <v>0</v>
      </c>
      <c r="J33">
        <v>2.5297519999999998</v>
      </c>
      <c r="K33">
        <v>3.7276910000000001</v>
      </c>
      <c r="L33">
        <v>2.9579490000000002</v>
      </c>
      <c r="M33">
        <v>3.205832</v>
      </c>
      <c r="N33">
        <v>3.5533600000000001</v>
      </c>
      <c r="O33">
        <v>3.1864690000000002</v>
      </c>
      <c r="P33">
        <v>3.5324960000000001</v>
      </c>
      <c r="Q33">
        <v>4.4208429999999996</v>
      </c>
      <c r="R33">
        <v>4.399311</v>
      </c>
      <c r="S33">
        <v>4.621721</v>
      </c>
      <c r="U33" t="s">
        <v>210</v>
      </c>
      <c r="V33">
        <v>1.2170069999999999</v>
      </c>
      <c r="W33">
        <v>1.3434200000000001</v>
      </c>
      <c r="X33">
        <v>1.356271</v>
      </c>
      <c r="Y33">
        <v>0</v>
      </c>
      <c r="Z33">
        <v>0.70233800000000002</v>
      </c>
      <c r="AA33">
        <v>0.57798799999999995</v>
      </c>
      <c r="AB33">
        <v>0</v>
      </c>
      <c r="AC33">
        <v>0.48391099999999998</v>
      </c>
      <c r="AD33">
        <v>0.71306199999999997</v>
      </c>
      <c r="AE33">
        <v>0.56581999999999999</v>
      </c>
      <c r="AF33">
        <v>0.61323700000000003</v>
      </c>
      <c r="AG33">
        <v>0.67971499999999996</v>
      </c>
      <c r="AH33">
        <v>0.60953299999999999</v>
      </c>
      <c r="AI33">
        <v>0.67572399999999999</v>
      </c>
      <c r="AJ33">
        <v>0.84565299999999999</v>
      </c>
      <c r="AK33">
        <v>0.84153500000000003</v>
      </c>
      <c r="AL33">
        <v>0.88407899999999995</v>
      </c>
    </row>
    <row r="34" spans="1:38">
      <c r="A34" s="38" t="s">
        <v>211</v>
      </c>
      <c r="B34" s="40">
        <v>1825</v>
      </c>
      <c r="C34">
        <v>4.6990689999999997</v>
      </c>
      <c r="D34">
        <v>5.6404370000000004</v>
      </c>
      <c r="E34">
        <v>7.034198</v>
      </c>
      <c r="H34">
        <v>4.2486860000000002</v>
      </c>
      <c r="I34">
        <v>0</v>
      </c>
      <c r="J34">
        <v>1.917851</v>
      </c>
      <c r="K34">
        <v>2.3485499999999999</v>
      </c>
      <c r="M34">
        <v>4.7407950000000003</v>
      </c>
      <c r="N34">
        <v>0</v>
      </c>
      <c r="O34">
        <v>3.9678979999999999</v>
      </c>
      <c r="P34">
        <v>2.6786080000000001</v>
      </c>
      <c r="Q34">
        <v>2.971025</v>
      </c>
      <c r="S34">
        <v>5.8569389999999997</v>
      </c>
      <c r="U34" t="s">
        <v>211</v>
      </c>
      <c r="V34">
        <v>1.151432</v>
      </c>
      <c r="W34">
        <v>1.0789470000000001</v>
      </c>
      <c r="X34">
        <v>1.3455569999999999</v>
      </c>
      <c r="Y34">
        <v>0</v>
      </c>
      <c r="Z34">
        <v>1.0256320000000001</v>
      </c>
      <c r="AA34">
        <v>0.81272200000000006</v>
      </c>
      <c r="AB34">
        <v>0</v>
      </c>
      <c r="AC34">
        <v>0.36686200000000002</v>
      </c>
      <c r="AD34">
        <v>0.44924900000000001</v>
      </c>
      <c r="AE34">
        <v>0</v>
      </c>
      <c r="AF34">
        <v>0.906856</v>
      </c>
      <c r="AG34">
        <v>0</v>
      </c>
      <c r="AH34">
        <v>0.75901099999999999</v>
      </c>
      <c r="AI34">
        <v>0.51238499999999998</v>
      </c>
      <c r="AJ34">
        <v>0.58806400000000003</v>
      </c>
      <c r="AK34">
        <v>0.56684000000000001</v>
      </c>
      <c r="AL34">
        <v>1.1203609999999999</v>
      </c>
    </row>
    <row r="35" spans="1:38">
      <c r="A35" s="38" t="s">
        <v>212</v>
      </c>
      <c r="B35" s="40">
        <v>1875</v>
      </c>
      <c r="C35">
        <v>4.9660359999999999</v>
      </c>
      <c r="D35">
        <v>6.2365130000000004</v>
      </c>
      <c r="E35">
        <v>10.68858</v>
      </c>
      <c r="G35">
        <v>0</v>
      </c>
      <c r="H35">
        <v>4.0318810000000003</v>
      </c>
      <c r="I35">
        <v>3.6755680000000002</v>
      </c>
      <c r="J35">
        <v>2.5139239999999998</v>
      </c>
      <c r="K35">
        <v>0</v>
      </c>
      <c r="L35">
        <v>0</v>
      </c>
      <c r="M35">
        <v>4.7102630000000003</v>
      </c>
      <c r="N35">
        <v>0</v>
      </c>
      <c r="O35">
        <v>5.8031290000000002</v>
      </c>
      <c r="P35">
        <v>0</v>
      </c>
      <c r="Q35">
        <v>0</v>
      </c>
      <c r="S35">
        <v>6.762861</v>
      </c>
      <c r="U35" t="s">
        <v>212</v>
      </c>
      <c r="V35">
        <v>1.326346</v>
      </c>
      <c r="W35">
        <v>1.1929689999999999</v>
      </c>
      <c r="X35">
        <v>2.0445959999999999</v>
      </c>
      <c r="Y35">
        <v>0</v>
      </c>
      <c r="Z35">
        <v>1.2448950000000001</v>
      </c>
      <c r="AA35">
        <v>0.74895900000000004</v>
      </c>
      <c r="AB35">
        <v>0.70309100000000002</v>
      </c>
      <c r="AC35">
        <v>0.480883</v>
      </c>
      <c r="AD35">
        <v>0</v>
      </c>
      <c r="AE35">
        <v>0</v>
      </c>
      <c r="AF35">
        <v>0.90101600000000004</v>
      </c>
      <c r="AG35">
        <v>0</v>
      </c>
      <c r="AH35">
        <v>1.1100680000000001</v>
      </c>
      <c r="AI35">
        <v>0</v>
      </c>
      <c r="AJ35">
        <v>0</v>
      </c>
      <c r="AK35">
        <v>0.82900499999999999</v>
      </c>
      <c r="AL35">
        <v>1.2936529999999999</v>
      </c>
    </row>
    <row r="36" spans="1:38">
      <c r="A36" s="38" t="s">
        <v>213</v>
      </c>
      <c r="B36" s="38" t="s">
        <v>213</v>
      </c>
      <c r="C36">
        <v>6.937608</v>
      </c>
      <c r="D36">
        <v>10.76679</v>
      </c>
      <c r="E36">
        <v>14.0687</v>
      </c>
      <c r="G36">
        <v>0</v>
      </c>
      <c r="H36">
        <v>0</v>
      </c>
      <c r="I36">
        <v>4.5976100000000004</v>
      </c>
      <c r="J36">
        <v>4.128654</v>
      </c>
      <c r="K36">
        <v>0</v>
      </c>
      <c r="L36">
        <v>0</v>
      </c>
      <c r="M36">
        <v>5.1827110000000003</v>
      </c>
      <c r="N36">
        <v>0</v>
      </c>
      <c r="O36">
        <v>9.4474900000000002</v>
      </c>
      <c r="P36">
        <v>0</v>
      </c>
      <c r="Q36">
        <v>0</v>
      </c>
      <c r="R36">
        <v>0</v>
      </c>
      <c r="S36">
        <v>9.2748100000000004</v>
      </c>
      <c r="U36" t="s">
        <v>213</v>
      </c>
      <c r="V36">
        <v>1.7752840000000001</v>
      </c>
      <c r="W36">
        <v>2.0595560000000002</v>
      </c>
      <c r="X36">
        <v>2.6911710000000002</v>
      </c>
      <c r="Y36">
        <v>0</v>
      </c>
      <c r="Z36">
        <v>1.773285</v>
      </c>
      <c r="AA36">
        <v>0</v>
      </c>
      <c r="AB36">
        <v>0.879467</v>
      </c>
      <c r="AC36">
        <v>0.78976100000000005</v>
      </c>
      <c r="AD36">
        <v>0</v>
      </c>
      <c r="AE36">
        <v>0</v>
      </c>
      <c r="AF36">
        <v>0.99138999999999999</v>
      </c>
      <c r="AG36">
        <v>0</v>
      </c>
      <c r="AH36">
        <v>1.8071900000000001</v>
      </c>
      <c r="AI36">
        <v>0</v>
      </c>
      <c r="AJ36">
        <v>0</v>
      </c>
      <c r="AK36">
        <v>1.2758860000000001</v>
      </c>
      <c r="AL36">
        <v>1.7741579999999999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7"/>
  <sheetViews>
    <sheetView workbookViewId="0">
      <pane ySplit="1" topLeftCell="A2" activePane="bottomLeft" state="frozen"/>
      <selection pane="bottomLeft" activeCell="H17" sqref="H17"/>
    </sheetView>
  </sheetViews>
  <sheetFormatPr defaultColWidth="8.81640625" defaultRowHeight="14.5"/>
  <cols>
    <col min="1" max="2" width="8.81640625" style="16"/>
    <col min="3" max="3" width="2.7265625" style="16" customWidth="1"/>
    <col min="4" max="5" width="8.81640625" style="16"/>
    <col min="6" max="6" width="3.453125" style="16" customWidth="1"/>
    <col min="7" max="8" width="8.81640625" style="16"/>
    <col min="9" max="9" width="3.54296875" style="16" customWidth="1"/>
    <col min="10" max="11" width="8.81640625" style="16"/>
    <col min="12" max="12" width="4.453125" style="16" customWidth="1"/>
    <col min="13" max="14" width="8.81640625" style="16"/>
    <col min="15" max="15" width="4.1796875" style="16" customWidth="1"/>
    <col min="16" max="16384" width="8.81640625" style="16"/>
  </cols>
  <sheetData>
    <row r="1" spans="1:17">
      <c r="B1" s="16" t="s">
        <v>183</v>
      </c>
      <c r="E1" s="16" t="s">
        <v>184</v>
      </c>
      <c r="H1" s="16" t="s">
        <v>185</v>
      </c>
      <c r="K1" s="16" t="s">
        <v>187</v>
      </c>
      <c r="N1" s="16" t="s">
        <v>190</v>
      </c>
      <c r="Q1" s="16" t="s">
        <v>181</v>
      </c>
    </row>
    <row r="2" spans="1:17">
      <c r="A2" s="37">
        <v>1400</v>
      </c>
      <c r="B2" s="7">
        <v>1.5141831203806639</v>
      </c>
      <c r="C2" s="37"/>
      <c r="D2" s="37">
        <v>1410</v>
      </c>
      <c r="E2" s="7">
        <v>1.3436447883071281</v>
      </c>
      <c r="F2" s="37"/>
      <c r="G2" s="37">
        <v>1310</v>
      </c>
      <c r="H2" s="7">
        <v>0.66897265408878526</v>
      </c>
      <c r="I2" s="37"/>
      <c r="J2" s="37">
        <v>1450</v>
      </c>
      <c r="K2" s="7">
        <v>1.2037573378712871</v>
      </c>
      <c r="L2" s="37"/>
      <c r="M2" s="37">
        <v>1350</v>
      </c>
      <c r="N2" s="7">
        <v>1.1361106154765399</v>
      </c>
      <c r="P2" s="37">
        <v>1420</v>
      </c>
      <c r="Q2" s="7">
        <v>1.4889153840760905</v>
      </c>
    </row>
    <row r="3" spans="1:17">
      <c r="A3" s="37">
        <v>1450</v>
      </c>
      <c r="B3" s="7">
        <v>1.6769980470401116</v>
      </c>
      <c r="C3" s="37"/>
      <c r="D3" s="37">
        <v>1450</v>
      </c>
      <c r="E3" s="7">
        <v>1.8872948374888154</v>
      </c>
      <c r="F3" s="37"/>
      <c r="G3" s="37">
        <v>1350</v>
      </c>
      <c r="H3" s="7">
        <v>0.79091456496303358</v>
      </c>
      <c r="I3" s="37"/>
      <c r="J3" s="37">
        <v>1500</v>
      </c>
      <c r="K3" s="7">
        <v>0.87933924659810958</v>
      </c>
      <c r="L3" s="37"/>
      <c r="M3" s="37">
        <v>1400</v>
      </c>
      <c r="N3" s="7">
        <v>1.5270711285817327</v>
      </c>
      <c r="P3" s="37">
        <v>1450</v>
      </c>
      <c r="Q3" s="7">
        <v>1.5313721683542418</v>
      </c>
    </row>
    <row r="4" spans="1:17">
      <c r="A4" s="37">
        <v>1500</v>
      </c>
      <c r="B4" s="7">
        <v>1.5753888050094416</v>
      </c>
      <c r="C4" s="37"/>
      <c r="D4" s="37">
        <v>1500</v>
      </c>
      <c r="E4" s="7">
        <v>1.6064097049305193</v>
      </c>
      <c r="F4" s="37"/>
      <c r="G4" s="37">
        <v>1400</v>
      </c>
      <c r="H4" s="7">
        <v>1.3943319741216169</v>
      </c>
      <c r="I4" s="37"/>
      <c r="J4" s="37">
        <v>1550</v>
      </c>
      <c r="K4" s="7">
        <v>0.78485059432374393</v>
      </c>
      <c r="L4" s="37"/>
      <c r="M4" s="37">
        <v>1450</v>
      </c>
      <c r="N4" s="7">
        <v>1.3817715696577337</v>
      </c>
      <c r="P4" s="37">
        <v>1500</v>
      </c>
      <c r="Q4" s="7">
        <v>1.208399056793702</v>
      </c>
    </row>
    <row r="5" spans="1:17">
      <c r="A5" s="37">
        <v>1550</v>
      </c>
      <c r="B5" s="7">
        <v>1.1443758688513967</v>
      </c>
      <c r="C5" s="37"/>
      <c r="D5" s="37">
        <v>1550</v>
      </c>
      <c r="E5" s="7">
        <v>0.93359539061162578</v>
      </c>
      <c r="F5" s="37"/>
      <c r="G5" s="37">
        <v>1450</v>
      </c>
      <c r="H5" s="7">
        <v>1.6128852932605835</v>
      </c>
      <c r="I5" s="37"/>
      <c r="J5" s="37">
        <v>1600</v>
      </c>
      <c r="K5" s="7">
        <v>0.77007708148421039</v>
      </c>
      <c r="L5" s="37"/>
      <c r="M5" s="37">
        <v>1500</v>
      </c>
      <c r="N5" s="7">
        <v>0.94337672272128203</v>
      </c>
      <c r="P5" s="37">
        <v>1550</v>
      </c>
      <c r="Q5" s="7">
        <v>0.86608071946668885</v>
      </c>
    </row>
    <row r="6" spans="1:17">
      <c r="A6" s="37">
        <v>1600</v>
      </c>
      <c r="B6" s="7">
        <v>1.5958935165031982</v>
      </c>
      <c r="C6" s="37"/>
      <c r="D6" s="37">
        <v>1600</v>
      </c>
      <c r="E6" s="7">
        <v>1.3634964198938682</v>
      </c>
      <c r="F6" s="37"/>
      <c r="G6" s="37">
        <v>1500</v>
      </c>
      <c r="H6" s="7">
        <v>1.5775336652926479</v>
      </c>
      <c r="I6" s="37"/>
      <c r="J6" s="37">
        <v>1650</v>
      </c>
      <c r="K6" s="7">
        <v>0.78584432738966647</v>
      </c>
      <c r="L6" s="37"/>
      <c r="M6" s="37">
        <v>1550</v>
      </c>
      <c r="N6" s="7">
        <v>0.64568016059602074</v>
      </c>
      <c r="P6" s="37">
        <v>1600</v>
      </c>
      <c r="Q6" s="7">
        <v>0.86096648974131607</v>
      </c>
    </row>
    <row r="7" spans="1:17">
      <c r="A7" s="37">
        <v>1650</v>
      </c>
      <c r="B7" s="7">
        <v>1.2215580746364421</v>
      </c>
      <c r="C7" s="37"/>
      <c r="D7" s="37">
        <v>1650</v>
      </c>
      <c r="E7" s="7">
        <v>1.2609260592541844</v>
      </c>
      <c r="F7" s="37"/>
      <c r="G7" s="37">
        <v>1550</v>
      </c>
      <c r="H7" s="7">
        <v>1.2466292254132258</v>
      </c>
      <c r="I7" s="37"/>
      <c r="J7" s="37">
        <v>1700</v>
      </c>
      <c r="K7" s="7">
        <v>0.8471639043028647</v>
      </c>
      <c r="L7" s="37"/>
      <c r="M7" s="37">
        <v>1600</v>
      </c>
      <c r="N7" s="7">
        <v>0.68096755808045839</v>
      </c>
      <c r="P7" s="37">
        <v>1650</v>
      </c>
      <c r="Q7" s="7">
        <v>0.85832062744057092</v>
      </c>
    </row>
    <row r="8" spans="1:17">
      <c r="A8" s="37">
        <v>1700</v>
      </c>
      <c r="B8" s="7">
        <v>1.2636896657942573</v>
      </c>
      <c r="C8" s="37"/>
      <c r="D8" s="37">
        <v>1700</v>
      </c>
      <c r="E8" s="7">
        <v>1.5368955705460445</v>
      </c>
      <c r="F8" s="37"/>
      <c r="G8" s="37">
        <v>1600</v>
      </c>
      <c r="H8" s="7">
        <v>1.1515491753810598</v>
      </c>
      <c r="I8" s="37"/>
      <c r="J8" s="37">
        <v>1750</v>
      </c>
      <c r="K8" s="7">
        <v>0.69637853765423685</v>
      </c>
      <c r="L8" s="37"/>
      <c r="M8" s="37">
        <v>1650</v>
      </c>
      <c r="N8" s="7">
        <v>0.75162240116626289</v>
      </c>
      <c r="P8" s="37">
        <v>1700</v>
      </c>
      <c r="Q8" s="7">
        <v>0.92070298976840714</v>
      </c>
    </row>
    <row r="9" spans="1:17">
      <c r="A9" s="37">
        <v>1750</v>
      </c>
      <c r="B9" s="7">
        <v>1.3884339920437561</v>
      </c>
      <c r="C9" s="37"/>
      <c r="D9" s="37">
        <v>1750</v>
      </c>
      <c r="E9" s="7">
        <v>1.5213396537513444</v>
      </c>
      <c r="F9" s="37"/>
      <c r="G9" s="37">
        <v>1650</v>
      </c>
      <c r="H9" s="7">
        <v>1.3357760555585276</v>
      </c>
      <c r="I9" s="37"/>
      <c r="J9" s="37">
        <v>1800</v>
      </c>
      <c r="K9" s="7"/>
      <c r="L9" s="37"/>
      <c r="M9" s="37">
        <v>1700</v>
      </c>
      <c r="N9" s="7">
        <v>0.67060133413111678</v>
      </c>
      <c r="P9" s="37">
        <v>1750</v>
      </c>
      <c r="Q9" s="7">
        <v>0.83770225667698206</v>
      </c>
    </row>
    <row r="10" spans="1:17">
      <c r="A10" s="37">
        <v>1800</v>
      </c>
      <c r="B10" s="7">
        <v>0.92993023583042811</v>
      </c>
      <c r="C10" s="37"/>
      <c r="D10" s="37">
        <v>1800</v>
      </c>
      <c r="E10" s="7">
        <v>1.1947130812980318</v>
      </c>
      <c r="F10" s="37"/>
      <c r="G10" s="37">
        <v>1700</v>
      </c>
      <c r="H10" s="7">
        <v>1.5481883099543778</v>
      </c>
      <c r="I10" s="37"/>
      <c r="J10" s="37">
        <v>1850</v>
      </c>
      <c r="K10" s="7">
        <v>0.94871092834675641</v>
      </c>
      <c r="L10" s="37"/>
      <c r="M10" s="37">
        <v>1750</v>
      </c>
      <c r="N10" s="7">
        <v>0.61121562555191644</v>
      </c>
      <c r="P10" s="37">
        <v>1770</v>
      </c>
      <c r="Q10" s="7">
        <v>0.68994054439465802</v>
      </c>
    </row>
    <row r="11" spans="1:17">
      <c r="A11" s="37">
        <v>1850</v>
      </c>
      <c r="B11" s="7">
        <v>1.2356220201812467</v>
      </c>
      <c r="C11" s="37"/>
      <c r="D11" s="37">
        <v>1850</v>
      </c>
      <c r="E11" s="7">
        <v>1.1959646914860094</v>
      </c>
      <c r="F11" s="37"/>
      <c r="G11" s="37">
        <v>1750</v>
      </c>
      <c r="H11" s="7">
        <v>1.5988108013738744</v>
      </c>
      <c r="I11" s="37"/>
      <c r="J11" s="37">
        <v>1900</v>
      </c>
      <c r="K11" s="7">
        <v>1.7282679468664928</v>
      </c>
      <c r="L11" s="37"/>
      <c r="M11" s="37">
        <v>1800</v>
      </c>
      <c r="N11" s="7">
        <v>0.32003943624151554</v>
      </c>
    </row>
    <row r="12" spans="1:17">
      <c r="A12" s="37">
        <v>1900</v>
      </c>
      <c r="B12" s="7">
        <v>1.8265036167116411</v>
      </c>
      <c r="C12" s="37"/>
      <c r="D12" s="37">
        <v>1900</v>
      </c>
      <c r="E12" s="7">
        <v>2.3283981399360654</v>
      </c>
      <c r="F12" s="37"/>
      <c r="G12" s="37">
        <v>1800</v>
      </c>
      <c r="H12" s="7">
        <v>1.2748482232039104</v>
      </c>
      <c r="I12" s="37"/>
      <c r="J12" s="37"/>
      <c r="K12" s="7"/>
      <c r="L12" s="37"/>
      <c r="M12" s="37">
        <v>1850</v>
      </c>
      <c r="N12" s="7">
        <v>0.33796735746976808</v>
      </c>
    </row>
    <row r="13" spans="1:17">
      <c r="A13" s="37"/>
      <c r="B13" s="37"/>
      <c r="C13" s="37"/>
      <c r="D13" s="37"/>
      <c r="E13" s="37"/>
      <c r="F13" s="37"/>
      <c r="G13" s="37">
        <v>1850</v>
      </c>
      <c r="H13" s="7">
        <v>1.6338384156893853</v>
      </c>
      <c r="I13" s="37"/>
      <c r="J13" s="37"/>
      <c r="K13" s="37"/>
      <c r="L13" s="37"/>
      <c r="M13" s="37">
        <v>1900</v>
      </c>
      <c r="N13" s="7">
        <v>0.80188108553699222</v>
      </c>
    </row>
    <row r="14" spans="1:17">
      <c r="A14" s="37"/>
      <c r="B14" s="37"/>
      <c r="C14" s="37"/>
      <c r="D14" s="37"/>
      <c r="E14" s="37"/>
      <c r="F14" s="37"/>
      <c r="G14" s="37">
        <v>1900</v>
      </c>
      <c r="H14" s="7">
        <v>2.7895269477444429</v>
      </c>
      <c r="I14" s="37"/>
      <c r="J14" s="37"/>
      <c r="K14" s="37"/>
      <c r="L14" s="37"/>
      <c r="M14" s="37"/>
      <c r="N14" s="37"/>
    </row>
    <row r="15" spans="1:17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7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>
      <c r="A17" s="37"/>
      <c r="B17" s="37"/>
      <c r="C17" s="37"/>
      <c r="D17" s="37"/>
      <c r="E17" s="37"/>
      <c r="F17" s="37"/>
      <c r="G17" s="37"/>
      <c r="H17" s="37">
        <f>H11/K8</f>
        <v>2.2958932748839391</v>
      </c>
      <c r="I17" s="37"/>
      <c r="J17" s="37"/>
      <c r="K17" s="37"/>
      <c r="L17" s="37"/>
      <c r="M17" s="37"/>
      <c r="N17" s="3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7"/>
  <sheetViews>
    <sheetView workbookViewId="0">
      <selection activeCell="B18" sqref="B18"/>
    </sheetView>
  </sheetViews>
  <sheetFormatPr defaultRowHeight="14.5"/>
  <cols>
    <col min="1" max="1" width="15.81640625" customWidth="1"/>
  </cols>
  <sheetData>
    <row r="2" spans="1:2">
      <c r="A2" t="s">
        <v>184</v>
      </c>
      <c r="B2">
        <v>4.88</v>
      </c>
    </row>
    <row r="3" spans="1:2">
      <c r="A3" t="s">
        <v>185</v>
      </c>
      <c r="B3">
        <v>5.26</v>
      </c>
    </row>
    <row r="4" spans="1:2">
      <c r="A4" t="s">
        <v>187</v>
      </c>
      <c r="B4">
        <v>8.84</v>
      </c>
    </row>
    <row r="5" spans="1:2">
      <c r="A5" t="s">
        <v>188</v>
      </c>
      <c r="B5">
        <v>3.41</v>
      </c>
    </row>
    <row r="6" spans="1:2">
      <c r="A6" t="s">
        <v>231</v>
      </c>
      <c r="B6">
        <v>0.72</v>
      </c>
    </row>
    <row r="7" spans="1:2">
      <c r="A7" t="s">
        <v>232</v>
      </c>
      <c r="B7">
        <v>9.33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516"/>
  <sheetViews>
    <sheetView topLeftCell="D4" workbookViewId="0">
      <selection activeCell="L26" sqref="L26"/>
    </sheetView>
  </sheetViews>
  <sheetFormatPr defaultRowHeight="14.5"/>
  <sheetData>
    <row r="1" spans="1:8">
      <c r="B1" t="s">
        <v>233</v>
      </c>
      <c r="C1" t="s">
        <v>234</v>
      </c>
      <c r="D1" s="16" t="s">
        <v>233</v>
      </c>
      <c r="E1" s="16" t="s">
        <v>234</v>
      </c>
      <c r="G1" s="16" t="s">
        <v>233</v>
      </c>
      <c r="H1" s="16" t="s">
        <v>234</v>
      </c>
    </row>
    <row r="2" spans="1:8">
      <c r="A2" t="s">
        <v>240</v>
      </c>
      <c r="B2" t="s">
        <v>238</v>
      </c>
      <c r="C2" t="s">
        <v>238</v>
      </c>
      <c r="D2" t="s">
        <v>239</v>
      </c>
      <c r="E2" t="s">
        <v>239</v>
      </c>
      <c r="F2" t="s">
        <v>161</v>
      </c>
      <c r="G2" s="16" t="s">
        <v>239</v>
      </c>
      <c r="H2" s="16" t="s">
        <v>239</v>
      </c>
    </row>
    <row r="3" spans="1:8">
      <c r="A3" s="28">
        <v>1400</v>
      </c>
      <c r="B3" s="28"/>
      <c r="C3" s="28"/>
      <c r="F3" s="28">
        <v>1400</v>
      </c>
      <c r="G3" s="17"/>
      <c r="H3" s="17"/>
    </row>
    <row r="4" spans="1:8">
      <c r="A4" s="28">
        <v>1401</v>
      </c>
      <c r="B4" s="28"/>
      <c r="C4" s="28"/>
      <c r="F4" s="28">
        <v>1410</v>
      </c>
      <c r="G4" s="17">
        <v>4.4928336796518931</v>
      </c>
      <c r="H4" s="17"/>
    </row>
    <row r="5" spans="1:8">
      <c r="A5" s="28">
        <v>1402</v>
      </c>
      <c r="B5" s="28"/>
      <c r="C5" s="28"/>
      <c r="F5" s="28">
        <v>1420</v>
      </c>
      <c r="G5" s="17">
        <v>5.4989369952095304</v>
      </c>
      <c r="H5" s="17"/>
    </row>
    <row r="6" spans="1:8">
      <c r="A6" s="28">
        <v>1403</v>
      </c>
      <c r="B6" s="28"/>
      <c r="C6" s="28"/>
      <c r="F6" s="28">
        <v>1430</v>
      </c>
      <c r="G6" s="17">
        <v>5.3349201409962053</v>
      </c>
      <c r="H6" s="17"/>
    </row>
    <row r="7" spans="1:8">
      <c r="A7" s="28">
        <v>1404</v>
      </c>
      <c r="B7" s="28"/>
      <c r="C7" s="28"/>
      <c r="F7" s="28">
        <v>1440</v>
      </c>
      <c r="G7" s="17">
        <v>5.0344552064590768</v>
      </c>
      <c r="H7" s="17"/>
    </row>
    <row r="8" spans="1:8">
      <c r="A8" s="28">
        <v>1405</v>
      </c>
      <c r="B8" s="28"/>
      <c r="C8" s="28"/>
      <c r="F8" s="28">
        <v>1450</v>
      </c>
      <c r="G8" s="17">
        <v>4.5611533052530735</v>
      </c>
      <c r="H8" s="17"/>
    </row>
    <row r="9" spans="1:8">
      <c r="A9" s="28">
        <v>1406</v>
      </c>
      <c r="B9" s="28"/>
      <c r="C9" s="28"/>
      <c r="F9" s="28">
        <v>1460</v>
      </c>
      <c r="G9" s="17">
        <v>4.7233602139744333</v>
      </c>
      <c r="H9" s="17"/>
    </row>
    <row r="10" spans="1:8">
      <c r="A10" s="28">
        <v>1407</v>
      </c>
      <c r="B10" s="28"/>
      <c r="C10" s="28"/>
      <c r="F10" s="28">
        <v>1470</v>
      </c>
      <c r="G10" s="17">
        <v>4.7468538991250417</v>
      </c>
      <c r="H10" s="17"/>
    </row>
    <row r="11" spans="1:8">
      <c r="A11" s="28">
        <v>1408</v>
      </c>
      <c r="B11" s="28"/>
      <c r="C11" s="28"/>
      <c r="F11" s="28">
        <v>1480</v>
      </c>
      <c r="G11" s="17">
        <v>3.8126111822480282</v>
      </c>
      <c r="H11" s="17">
        <v>4.047079318916996</v>
      </c>
    </row>
    <row r="12" spans="1:8">
      <c r="A12" s="28">
        <v>1409</v>
      </c>
      <c r="B12" s="28"/>
      <c r="C12" s="28"/>
      <c r="F12" s="28">
        <v>1490</v>
      </c>
      <c r="G12" s="17">
        <v>4.1619918190438288</v>
      </c>
      <c r="H12" s="17">
        <v>3.4672688648503307</v>
      </c>
    </row>
    <row r="13" spans="1:8">
      <c r="A13" s="28">
        <v>1410</v>
      </c>
      <c r="B13" s="28"/>
      <c r="C13" s="28"/>
      <c r="D13">
        <f>AVERAGE(B13:B22)</f>
        <v>4.4928336796518931</v>
      </c>
      <c r="F13" s="28">
        <v>1500</v>
      </c>
      <c r="G13" s="17">
        <v>4.3701731487582567</v>
      </c>
      <c r="H13" s="17">
        <v>2.8465121791175143</v>
      </c>
    </row>
    <row r="14" spans="1:8">
      <c r="A14" s="28">
        <v>1411</v>
      </c>
      <c r="B14" s="28"/>
      <c r="C14" s="28"/>
      <c r="F14" s="28">
        <v>1510</v>
      </c>
      <c r="G14" s="17">
        <v>4.7534024714764822</v>
      </c>
      <c r="H14" s="17">
        <v>2.8802140337154198</v>
      </c>
    </row>
    <row r="15" spans="1:8">
      <c r="A15" s="28">
        <v>1412</v>
      </c>
      <c r="B15" s="28">
        <v>4.7811032316499311</v>
      </c>
      <c r="C15" s="28"/>
      <c r="F15" s="28">
        <v>1520</v>
      </c>
      <c r="G15" s="17">
        <v>3.6749708169372779</v>
      </c>
      <c r="H15" s="17">
        <v>4.1029334007547353</v>
      </c>
    </row>
    <row r="16" spans="1:8">
      <c r="A16" s="28">
        <v>1413</v>
      </c>
      <c r="B16" s="28">
        <v>4</v>
      </c>
      <c r="C16" s="28"/>
      <c r="F16" s="28">
        <v>1530</v>
      </c>
      <c r="G16" s="17">
        <v>3.6983478549351965</v>
      </c>
      <c r="H16" s="17">
        <v>3.5797315632338762</v>
      </c>
    </row>
    <row r="17" spans="1:8">
      <c r="A17" s="28">
        <v>1414</v>
      </c>
      <c r="B17" s="28">
        <v>3.4993127216095758</v>
      </c>
      <c r="C17" s="28"/>
      <c r="F17" s="28">
        <v>1540</v>
      </c>
      <c r="G17" s="17">
        <v>4.122291004199572</v>
      </c>
      <c r="H17" s="17"/>
    </row>
    <row r="18" spans="1:8">
      <c r="A18" s="28">
        <v>1415</v>
      </c>
      <c r="B18" s="28">
        <v>4</v>
      </c>
      <c r="C18" s="28"/>
      <c r="F18" s="28">
        <v>1550</v>
      </c>
      <c r="G18" s="17">
        <v>6.1225611731685747</v>
      </c>
      <c r="H18" s="17"/>
    </row>
    <row r="19" spans="1:8">
      <c r="A19" s="28">
        <v>1416</v>
      </c>
      <c r="B19" s="28">
        <v>4</v>
      </c>
      <c r="C19" s="28"/>
      <c r="F19" s="28">
        <v>1560</v>
      </c>
      <c r="G19" s="17">
        <v>6.3817339215445426</v>
      </c>
      <c r="H19" s="17">
        <v>2.7788841500550006</v>
      </c>
    </row>
    <row r="20" spans="1:8">
      <c r="A20" s="28">
        <v>1417</v>
      </c>
      <c r="B20" s="28">
        <v>5</v>
      </c>
      <c r="C20" s="28"/>
      <c r="F20" s="28">
        <v>1570</v>
      </c>
      <c r="G20" s="17">
        <v>6.8428114499384476</v>
      </c>
      <c r="H20" s="17">
        <v>4.2134707700858423</v>
      </c>
    </row>
    <row r="21" spans="1:8">
      <c r="A21" s="28">
        <v>1418</v>
      </c>
      <c r="B21" s="28">
        <v>5.1622534839556362</v>
      </c>
      <c r="C21" s="28"/>
      <c r="F21" s="28">
        <v>1580</v>
      </c>
      <c r="G21" s="17">
        <v>8.0089577268587728</v>
      </c>
      <c r="H21" s="17">
        <v>3.5511162501639881</v>
      </c>
    </row>
    <row r="22" spans="1:8">
      <c r="A22" s="28">
        <v>1419</v>
      </c>
      <c r="B22" s="28">
        <v>5.5</v>
      </c>
      <c r="C22" s="28"/>
      <c r="F22" s="28">
        <v>1590</v>
      </c>
      <c r="G22" s="17">
        <v>6.2793224791319187</v>
      </c>
      <c r="H22" s="17">
        <v>2.5441366040379321</v>
      </c>
    </row>
    <row r="23" spans="1:8">
      <c r="A23" s="28">
        <v>1420</v>
      </c>
      <c r="B23" s="28">
        <v>5.4566102899613735</v>
      </c>
      <c r="C23" s="28"/>
      <c r="D23" s="16">
        <f>AVERAGE(B23:B32)</f>
        <v>5.4989369952095304</v>
      </c>
      <c r="F23" s="28">
        <v>1600</v>
      </c>
      <c r="G23" s="17">
        <v>6.7108909025576509</v>
      </c>
      <c r="H23" s="17">
        <v>2.5857594585815677</v>
      </c>
    </row>
    <row r="24" spans="1:8">
      <c r="A24" s="28">
        <v>1421</v>
      </c>
      <c r="B24" s="28">
        <v>5.5</v>
      </c>
      <c r="C24" s="28"/>
      <c r="F24" s="28">
        <v>1610</v>
      </c>
      <c r="G24" s="17">
        <v>6.8148889363060903</v>
      </c>
      <c r="H24" s="17">
        <v>2.4848705731484997</v>
      </c>
    </row>
    <row r="25" spans="1:8">
      <c r="A25" s="28">
        <v>1422</v>
      </c>
      <c r="B25" s="28">
        <v>5.5</v>
      </c>
      <c r="C25" s="28"/>
      <c r="F25" s="28">
        <v>1620</v>
      </c>
      <c r="G25" s="17">
        <v>7.0227764947201861</v>
      </c>
      <c r="H25" s="17">
        <v>2.576142092558606</v>
      </c>
    </row>
    <row r="26" spans="1:8">
      <c r="A26" s="28">
        <v>1423</v>
      </c>
      <c r="B26" s="28">
        <v>5.5327596621339268</v>
      </c>
      <c r="C26" s="28"/>
      <c r="F26" s="28">
        <v>1630</v>
      </c>
      <c r="G26" s="17">
        <v>6.0208763483867713</v>
      </c>
      <c r="H26" s="17">
        <v>2.6862543761435624</v>
      </c>
    </row>
    <row r="27" spans="1:8">
      <c r="A27" s="28">
        <v>1424</v>
      </c>
      <c r="B27" s="28">
        <v>5.5</v>
      </c>
      <c r="C27" s="28"/>
      <c r="F27" s="28">
        <v>1640</v>
      </c>
      <c r="G27" s="17">
        <v>7.1009734769088952</v>
      </c>
      <c r="H27" s="17">
        <v>2.8138376029018577</v>
      </c>
    </row>
    <row r="28" spans="1:8">
      <c r="A28" s="28">
        <v>1425</v>
      </c>
      <c r="B28" s="28">
        <v>5.5</v>
      </c>
      <c r="C28" s="28"/>
      <c r="F28" s="28">
        <v>1650</v>
      </c>
      <c r="G28" s="17">
        <v>8</v>
      </c>
      <c r="H28" s="17">
        <v>3.2594847128759086</v>
      </c>
    </row>
    <row r="29" spans="1:8">
      <c r="A29" s="28">
        <v>1426</v>
      </c>
      <c r="B29" s="28">
        <v>5.5</v>
      </c>
      <c r="C29" s="28"/>
      <c r="F29" s="28">
        <v>1660</v>
      </c>
      <c r="G29" s="17">
        <v>12.728716830208516</v>
      </c>
      <c r="H29" s="17">
        <v>3.9652512109020308</v>
      </c>
    </row>
    <row r="30" spans="1:8">
      <c r="A30" s="28">
        <v>1427</v>
      </c>
      <c r="B30" s="28">
        <v>5.5</v>
      </c>
      <c r="C30" s="28"/>
      <c r="F30" s="28">
        <v>1670</v>
      </c>
      <c r="G30" s="17">
        <v>12.261088342984808</v>
      </c>
      <c r="H30" s="17">
        <v>4.2209065699444439</v>
      </c>
    </row>
    <row r="31" spans="1:8">
      <c r="A31" s="28">
        <v>1428</v>
      </c>
      <c r="B31" s="28">
        <v>5.5</v>
      </c>
      <c r="C31" s="28"/>
      <c r="F31" s="28">
        <v>1680</v>
      </c>
      <c r="G31" s="17">
        <v>12.012080150911613</v>
      </c>
      <c r="H31" s="17">
        <v>2.9490403715713582</v>
      </c>
    </row>
    <row r="32" spans="1:8">
      <c r="A32" s="28">
        <v>1429</v>
      </c>
      <c r="B32" s="28">
        <v>5.5</v>
      </c>
      <c r="C32" s="28"/>
      <c r="F32" s="28">
        <v>1690</v>
      </c>
      <c r="G32" s="17">
        <v>10.417100840193907</v>
      </c>
      <c r="H32" s="17">
        <v>3.3979527360587354</v>
      </c>
    </row>
    <row r="33" spans="1:8">
      <c r="A33" s="28">
        <v>1430</v>
      </c>
      <c r="B33" s="28">
        <v>5.5</v>
      </c>
      <c r="C33" s="28"/>
      <c r="D33" s="16">
        <f>AVERAGE(B33:B42)</f>
        <v>5.3349201409962053</v>
      </c>
      <c r="F33" s="28">
        <v>1700</v>
      </c>
      <c r="G33" s="17">
        <v>12.849521217322366</v>
      </c>
      <c r="H33" s="17">
        <v>3.9896585869038903</v>
      </c>
    </row>
    <row r="34" spans="1:8">
      <c r="A34" s="28">
        <v>1431</v>
      </c>
      <c r="B34" s="28">
        <v>5.5</v>
      </c>
      <c r="C34" s="28"/>
      <c r="F34" s="28">
        <v>1710</v>
      </c>
      <c r="G34" s="17">
        <v>13.13255142311734</v>
      </c>
      <c r="H34" s="17">
        <v>3.8921182606954523</v>
      </c>
    </row>
    <row r="35" spans="1:8">
      <c r="A35" s="28">
        <v>1432</v>
      </c>
      <c r="B35" s="28">
        <v>5.5</v>
      </c>
      <c r="C35" s="28"/>
      <c r="F35" s="28">
        <v>1720</v>
      </c>
      <c r="G35" s="17">
        <v>13.233678603161161</v>
      </c>
      <c r="H35" s="17">
        <v>3.6222433219214523</v>
      </c>
    </row>
    <row r="36" spans="1:8">
      <c r="A36" s="28">
        <v>1433</v>
      </c>
      <c r="B36" s="28">
        <v>5.5</v>
      </c>
      <c r="C36" s="28"/>
      <c r="F36" s="28">
        <v>1730</v>
      </c>
      <c r="G36" s="17">
        <v>13.836188238779139</v>
      </c>
      <c r="H36" s="17">
        <v>3.99490346316052</v>
      </c>
    </row>
    <row r="37" spans="1:8">
      <c r="A37" s="28">
        <v>1434</v>
      </c>
      <c r="B37" s="28">
        <v>6.0137944366071769</v>
      </c>
      <c r="C37" s="28"/>
      <c r="F37" s="28">
        <v>1740</v>
      </c>
      <c r="G37" s="17">
        <v>14.573693909684106</v>
      </c>
      <c r="H37" s="17">
        <v>4.1676389324224656</v>
      </c>
    </row>
    <row r="38" spans="1:8">
      <c r="A38" s="28">
        <v>1435</v>
      </c>
      <c r="B38" s="28">
        <v>5.5</v>
      </c>
      <c r="C38" s="28"/>
      <c r="F38" s="28">
        <v>1750</v>
      </c>
      <c r="G38" s="17">
        <v>13.786959964557454</v>
      </c>
      <c r="H38" s="17">
        <v>4.2113316084052235</v>
      </c>
    </row>
    <row r="39" spans="1:8">
      <c r="A39" s="28">
        <v>1436</v>
      </c>
      <c r="B39" s="28">
        <v>5.5</v>
      </c>
      <c r="C39" s="28"/>
      <c r="F39" s="28">
        <v>1760</v>
      </c>
      <c r="G39" s="17">
        <v>13.110822812334348</v>
      </c>
      <c r="H39" s="17">
        <v>3.9981698731572806</v>
      </c>
    </row>
    <row r="40" spans="1:8">
      <c r="A40" s="28">
        <v>1437</v>
      </c>
      <c r="B40" s="28">
        <v>4.603952911438304</v>
      </c>
      <c r="C40" s="28"/>
      <c r="F40" s="28">
        <v>1770</v>
      </c>
      <c r="G40" s="17">
        <v>11.371792063102912</v>
      </c>
      <c r="H40" s="17">
        <v>3.716801851180719</v>
      </c>
    </row>
    <row r="41" spans="1:8">
      <c r="A41" s="28">
        <v>1438</v>
      </c>
      <c r="B41" s="28">
        <v>4.8</v>
      </c>
      <c r="C41" s="28"/>
      <c r="F41" s="28">
        <v>1780</v>
      </c>
      <c r="G41" s="17">
        <v>11.583973035623297</v>
      </c>
      <c r="H41" s="17">
        <v>3.9100862010046549</v>
      </c>
    </row>
    <row r="42" spans="1:8">
      <c r="A42" s="28">
        <v>1439</v>
      </c>
      <c r="B42" s="28">
        <v>4.9314540619165648</v>
      </c>
      <c r="C42" s="28"/>
      <c r="F42" s="28">
        <v>1790</v>
      </c>
      <c r="G42" s="17"/>
      <c r="H42" s="17">
        <v>3.9664201510049337</v>
      </c>
    </row>
    <row r="43" spans="1:8">
      <c r="A43" s="28">
        <v>1440</v>
      </c>
      <c r="B43" s="28">
        <v>4.9000000000000004</v>
      </c>
      <c r="C43" s="28"/>
      <c r="D43" s="16">
        <f>AVERAGE(B43:B52)</f>
        <v>5.0344552064590768</v>
      </c>
      <c r="F43" s="28">
        <v>1800</v>
      </c>
      <c r="G43" s="17"/>
      <c r="H43" s="17">
        <v>3.9971060432725465</v>
      </c>
    </row>
    <row r="44" spans="1:8">
      <c r="A44" s="28">
        <v>1441</v>
      </c>
      <c r="B44" s="28">
        <v>4.9000000000000004</v>
      </c>
      <c r="C44" s="28"/>
      <c r="F44" s="28">
        <v>1810</v>
      </c>
      <c r="G44" s="17"/>
      <c r="H44" s="17">
        <v>3.726771780641692</v>
      </c>
    </row>
    <row r="45" spans="1:8">
      <c r="A45" s="28">
        <v>1442</v>
      </c>
      <c r="B45" s="28">
        <v>4.9706178674081576</v>
      </c>
      <c r="C45" s="28"/>
      <c r="F45" s="28">
        <v>1820</v>
      </c>
      <c r="G45" s="17"/>
      <c r="H45" s="17">
        <v>3.8409078618328265</v>
      </c>
    </row>
    <row r="46" spans="1:8">
      <c r="A46" s="28">
        <v>1443</v>
      </c>
      <c r="B46" s="28">
        <v>4.9000000000000004</v>
      </c>
      <c r="C46" s="28"/>
      <c r="F46" s="28"/>
      <c r="G46" s="16"/>
      <c r="H46" s="16"/>
    </row>
    <row r="47" spans="1:8">
      <c r="A47" s="28">
        <v>1444</v>
      </c>
      <c r="B47" s="28">
        <v>4.9000000000000004</v>
      </c>
      <c r="C47" s="28"/>
      <c r="F47" s="28"/>
      <c r="G47" s="16"/>
      <c r="H47" s="16"/>
    </row>
    <row r="48" spans="1:8">
      <c r="A48" s="28">
        <v>1445</v>
      </c>
      <c r="B48" s="28">
        <v>4.9000000000000004</v>
      </c>
      <c r="C48" s="28"/>
      <c r="F48" s="28"/>
      <c r="G48" s="16"/>
      <c r="H48" s="16"/>
    </row>
    <row r="49" spans="1:8">
      <c r="A49" s="28">
        <v>1446</v>
      </c>
      <c r="B49" s="28">
        <v>4.8496857846071251</v>
      </c>
      <c r="C49" s="28"/>
      <c r="F49" s="28"/>
      <c r="G49" s="16"/>
      <c r="H49" s="16"/>
    </row>
    <row r="50" spans="1:8">
      <c r="A50" s="28">
        <v>1447</v>
      </c>
      <c r="B50" s="28">
        <v>6.092687607832846</v>
      </c>
      <c r="C50" s="28"/>
      <c r="F50" s="28"/>
      <c r="G50" s="16"/>
      <c r="H50" s="16"/>
    </row>
    <row r="51" spans="1:8">
      <c r="A51" s="28">
        <v>1448</v>
      </c>
      <c r="B51" s="28">
        <v>5.1331887416156521</v>
      </c>
      <c r="C51" s="28"/>
      <c r="F51" s="28"/>
      <c r="G51" s="16"/>
      <c r="H51" s="16"/>
    </row>
    <row r="52" spans="1:8">
      <c r="A52" s="28">
        <v>1449</v>
      </c>
      <c r="B52" s="28">
        <v>4.7983720631269913</v>
      </c>
      <c r="C52" s="28"/>
      <c r="F52" s="28"/>
      <c r="G52" s="16"/>
      <c r="H52" s="16"/>
    </row>
    <row r="53" spans="1:8">
      <c r="A53" s="28">
        <v>1450</v>
      </c>
      <c r="B53" s="28">
        <v>4.0868065889676028</v>
      </c>
      <c r="C53" s="28"/>
      <c r="D53" s="16">
        <f>AVERAGE(B53:B62)</f>
        <v>4.5611533052530735</v>
      </c>
      <c r="F53" s="28"/>
      <c r="G53" s="16"/>
      <c r="H53" s="16"/>
    </row>
    <row r="54" spans="1:8">
      <c r="A54" s="28">
        <v>1451</v>
      </c>
      <c r="B54" s="28">
        <v>4.4928596294929575</v>
      </c>
      <c r="C54" s="28"/>
      <c r="F54" s="28"/>
      <c r="G54" s="16"/>
      <c r="H54" s="16"/>
    </row>
    <row r="55" spans="1:8">
      <c r="A55" s="28">
        <v>1452</v>
      </c>
      <c r="B55" s="28">
        <v>4.7305643835112186</v>
      </c>
      <c r="C55" s="28"/>
      <c r="F55" s="28"/>
      <c r="G55" s="16"/>
      <c r="H55" s="16"/>
    </row>
    <row r="56" spans="1:8">
      <c r="A56" s="28">
        <v>1453</v>
      </c>
      <c r="B56" s="28">
        <v>2.9029552771924987</v>
      </c>
      <c r="C56" s="28"/>
      <c r="F56" s="28"/>
      <c r="G56" s="16"/>
      <c r="H56" s="16"/>
    </row>
    <row r="57" spans="1:8">
      <c r="A57" s="28">
        <v>1454</v>
      </c>
      <c r="B57" s="28">
        <v>5.2995155494390556</v>
      </c>
      <c r="C57" s="28"/>
      <c r="F57" s="28"/>
      <c r="G57" s="16"/>
      <c r="H57" s="16"/>
    </row>
    <row r="58" spans="1:8">
      <c r="A58" s="28">
        <v>1455</v>
      </c>
      <c r="B58" s="28">
        <v>5</v>
      </c>
      <c r="C58" s="28"/>
      <c r="F58" s="28"/>
      <c r="G58" s="16"/>
      <c r="H58" s="16"/>
    </row>
    <row r="59" spans="1:8">
      <c r="A59" s="28">
        <v>1456</v>
      </c>
      <c r="B59" s="28">
        <v>4.9791396717895768</v>
      </c>
      <c r="C59" s="28"/>
      <c r="F59" s="28"/>
      <c r="G59" s="16"/>
      <c r="H59" s="16"/>
    </row>
    <row r="60" spans="1:8">
      <c r="A60" s="28">
        <v>1457</v>
      </c>
      <c r="B60" s="28">
        <v>4.8527412795579279</v>
      </c>
      <c r="C60" s="28"/>
      <c r="F60" s="28"/>
      <c r="G60" s="16"/>
      <c r="H60" s="16"/>
    </row>
    <row r="61" spans="1:8">
      <c r="A61" s="28">
        <v>1458</v>
      </c>
      <c r="B61" s="28">
        <v>4.7</v>
      </c>
      <c r="C61" s="28"/>
      <c r="F61" s="28"/>
      <c r="G61" s="16"/>
      <c r="H61" s="16"/>
    </row>
    <row r="62" spans="1:8">
      <c r="A62" s="28">
        <v>1459</v>
      </c>
      <c r="B62" s="28">
        <v>4.5669506725798987</v>
      </c>
      <c r="C62" s="28"/>
      <c r="F62" s="28"/>
      <c r="G62" s="16"/>
      <c r="H62" s="16"/>
    </row>
    <row r="63" spans="1:8">
      <c r="A63" s="28">
        <v>1460</v>
      </c>
      <c r="B63" s="28">
        <v>4.3</v>
      </c>
      <c r="C63" s="28"/>
      <c r="D63" s="16">
        <f>AVERAGE(B63:B72)</f>
        <v>4.7233602139744333</v>
      </c>
      <c r="F63" s="28"/>
      <c r="G63" s="16"/>
      <c r="H63" s="16"/>
    </row>
    <row r="64" spans="1:8">
      <c r="A64" s="28">
        <v>1461</v>
      </c>
      <c r="B64" s="28">
        <v>4.2216168148236388</v>
      </c>
      <c r="C64" s="28"/>
      <c r="F64" s="28"/>
      <c r="G64" s="16"/>
      <c r="H64" s="16"/>
    </row>
    <row r="65" spans="1:8">
      <c r="A65" s="28">
        <v>1462</v>
      </c>
      <c r="B65" s="28">
        <v>4.7</v>
      </c>
      <c r="C65" s="28"/>
      <c r="F65" s="28"/>
      <c r="G65" s="16"/>
      <c r="H65" s="16"/>
    </row>
    <row r="66" spans="1:8">
      <c r="A66" s="28">
        <v>1463</v>
      </c>
      <c r="B66" s="28">
        <v>4.7</v>
      </c>
      <c r="C66" s="28"/>
      <c r="F66" s="28"/>
      <c r="G66" s="16"/>
      <c r="H66" s="16"/>
    </row>
    <row r="67" spans="1:8">
      <c r="A67" s="28">
        <v>1464</v>
      </c>
      <c r="B67" s="28">
        <v>5.0285493826788956</v>
      </c>
      <c r="C67" s="28"/>
      <c r="F67" s="28"/>
      <c r="G67" s="16"/>
      <c r="H67" s="16"/>
    </row>
    <row r="68" spans="1:8">
      <c r="A68" s="28">
        <v>1465</v>
      </c>
      <c r="B68" s="28">
        <v>4.7799970354184467</v>
      </c>
      <c r="C68" s="28"/>
      <c r="F68" s="28"/>
      <c r="G68" s="16"/>
      <c r="H68" s="16"/>
    </row>
    <row r="69" spans="1:8">
      <c r="A69" s="28">
        <v>1466</v>
      </c>
      <c r="B69" s="28">
        <v>4.5606396396757036</v>
      </c>
      <c r="C69" s="28"/>
      <c r="F69" s="28"/>
      <c r="G69" s="16"/>
      <c r="H69" s="16"/>
    </row>
    <row r="70" spans="1:8">
      <c r="A70" s="28">
        <v>1467</v>
      </c>
      <c r="B70" s="28">
        <v>4.5999999999999996</v>
      </c>
      <c r="C70" s="28"/>
      <c r="F70" s="28"/>
      <c r="G70" s="16"/>
      <c r="H70" s="16"/>
    </row>
    <row r="71" spans="1:8">
      <c r="A71" s="28">
        <v>1468</v>
      </c>
      <c r="B71" s="28">
        <v>4.6506906535308703</v>
      </c>
      <c r="C71" s="28"/>
      <c r="F71" s="28"/>
      <c r="G71" s="16"/>
      <c r="H71" s="16"/>
    </row>
    <row r="72" spans="1:8">
      <c r="A72" s="28">
        <v>1469</v>
      </c>
      <c r="B72" s="28">
        <v>5.6921086136167753</v>
      </c>
      <c r="C72" s="28"/>
      <c r="F72" s="28"/>
      <c r="G72" s="16"/>
      <c r="H72" s="16"/>
    </row>
    <row r="73" spans="1:8">
      <c r="A73" s="28">
        <v>1470</v>
      </c>
      <c r="B73" s="28">
        <v>5</v>
      </c>
      <c r="C73" s="28"/>
      <c r="D73" s="16">
        <f>AVERAGE(B73:B82)</f>
        <v>4.7468538991250417</v>
      </c>
      <c r="F73" s="28"/>
      <c r="G73" s="16"/>
      <c r="H73" s="16"/>
    </row>
    <row r="74" spans="1:8">
      <c r="A74" s="28">
        <v>1471</v>
      </c>
      <c r="B74" s="28">
        <v>4.7636135216924869</v>
      </c>
      <c r="C74" s="28"/>
      <c r="F74" s="28"/>
      <c r="G74" s="16"/>
      <c r="H74" s="16"/>
    </row>
    <row r="75" spans="1:8">
      <c r="A75" s="28">
        <v>1472</v>
      </c>
      <c r="B75" s="28">
        <v>4.4550489286590169</v>
      </c>
      <c r="C75" s="28"/>
      <c r="F75" s="28"/>
      <c r="G75" s="16"/>
      <c r="H75" s="16"/>
    </row>
    <row r="76" spans="1:8">
      <c r="A76" s="28">
        <v>1473</v>
      </c>
      <c r="B76" s="28">
        <v>5.1666491567187673</v>
      </c>
      <c r="C76" s="28"/>
      <c r="F76" s="28"/>
      <c r="G76" s="16"/>
      <c r="H76" s="16"/>
    </row>
    <row r="77" spans="1:8">
      <c r="A77" s="28">
        <v>1474</v>
      </c>
      <c r="B77" s="28">
        <v>5</v>
      </c>
      <c r="C77" s="28"/>
      <c r="F77" s="28"/>
      <c r="G77" s="16"/>
      <c r="H77" s="16"/>
    </row>
    <row r="78" spans="1:8">
      <c r="A78" s="28">
        <v>1475</v>
      </c>
      <c r="B78" s="28">
        <v>4.894063589655131</v>
      </c>
      <c r="C78" s="28"/>
      <c r="F78" s="28"/>
      <c r="G78" s="16"/>
      <c r="H78" s="16"/>
    </row>
    <row r="79" spans="1:8">
      <c r="A79" s="28">
        <v>1476</v>
      </c>
      <c r="B79" s="28">
        <v>6.3667823497841756</v>
      </c>
      <c r="C79" s="28"/>
      <c r="F79" s="28"/>
      <c r="G79" s="16"/>
      <c r="H79" s="16"/>
    </row>
    <row r="80" spans="1:8">
      <c r="A80" s="28">
        <v>1477</v>
      </c>
      <c r="B80" s="28">
        <v>2.7541812426380838</v>
      </c>
      <c r="C80" s="28"/>
      <c r="F80" s="28"/>
      <c r="G80" s="16"/>
      <c r="H80" s="16"/>
    </row>
    <row r="81" spans="1:8">
      <c r="A81" s="28">
        <v>1478</v>
      </c>
      <c r="B81" s="28">
        <v>4.4773761541422799</v>
      </c>
      <c r="C81" s="28"/>
      <c r="F81" s="28"/>
      <c r="G81" s="16"/>
      <c r="H81" s="16"/>
    </row>
    <row r="82" spans="1:8">
      <c r="A82" s="28">
        <v>1479</v>
      </c>
      <c r="B82" s="28">
        <v>4.5908240479604832</v>
      </c>
      <c r="C82" s="28"/>
      <c r="F82" s="28"/>
      <c r="G82" s="16"/>
      <c r="H82" s="16"/>
    </row>
    <row r="83" spans="1:8">
      <c r="A83" s="28">
        <v>1480</v>
      </c>
      <c r="B83" s="28">
        <v>2.5142685232850712</v>
      </c>
      <c r="C83" s="28"/>
      <c r="D83" s="16">
        <f>AVERAGE(B83:B92)</f>
        <v>3.8126111822480282</v>
      </c>
      <c r="E83" s="16">
        <f>AVERAGE(C83:C92)</f>
        <v>4.047079318916996</v>
      </c>
      <c r="F83" s="28"/>
      <c r="G83" s="16"/>
      <c r="H83" s="16"/>
    </row>
    <row r="84" spans="1:8">
      <c r="A84" s="28">
        <v>1481</v>
      </c>
      <c r="B84" s="28">
        <v>3.7852305971547366</v>
      </c>
      <c r="C84" s="28"/>
      <c r="F84" s="28"/>
      <c r="G84" s="16"/>
      <c r="H84" s="16"/>
    </row>
    <row r="85" spans="1:8">
      <c r="A85" s="28">
        <v>1482</v>
      </c>
      <c r="B85" s="28">
        <v>3.8805076290253759</v>
      </c>
      <c r="C85" s="28"/>
      <c r="F85" s="28"/>
      <c r="G85" s="16"/>
      <c r="H85" s="16"/>
    </row>
    <row r="86" spans="1:8">
      <c r="A86" s="28">
        <v>1483</v>
      </c>
      <c r="B86" s="28">
        <v>4.4567040183025153</v>
      </c>
      <c r="C86" s="28"/>
      <c r="F86" s="28"/>
      <c r="G86" s="16"/>
      <c r="H86" s="16"/>
    </row>
    <row r="87" spans="1:8">
      <c r="A87" s="28">
        <v>1484</v>
      </c>
      <c r="B87" s="28">
        <v>4.6432186593524207</v>
      </c>
      <c r="C87" s="28"/>
      <c r="F87" s="28"/>
      <c r="G87" s="16"/>
      <c r="H87" s="16"/>
    </row>
    <row r="88" spans="1:8">
      <c r="A88" s="28">
        <v>1485</v>
      </c>
      <c r="B88" s="28">
        <v>3.6092309347059426</v>
      </c>
      <c r="C88" s="28"/>
      <c r="F88" s="28"/>
      <c r="G88" s="16"/>
      <c r="H88" s="16"/>
    </row>
    <row r="89" spans="1:8">
      <c r="A89" s="28">
        <v>1486</v>
      </c>
      <c r="B89" s="28">
        <v>3.586356884137234</v>
      </c>
      <c r="C89" s="28"/>
      <c r="F89" s="28"/>
      <c r="G89" s="16"/>
      <c r="H89" s="16"/>
    </row>
    <row r="90" spans="1:8">
      <c r="A90" s="28">
        <v>1487</v>
      </c>
      <c r="B90" s="28">
        <v>3.6505945765169865</v>
      </c>
      <c r="C90" s="28"/>
      <c r="F90" s="28"/>
      <c r="G90" s="16"/>
      <c r="H90" s="16"/>
    </row>
    <row r="91" spans="1:8">
      <c r="A91" s="28">
        <v>1488</v>
      </c>
      <c r="B91" s="28">
        <v>4</v>
      </c>
      <c r="C91" s="28"/>
      <c r="F91" s="28"/>
      <c r="G91" s="16"/>
      <c r="H91" s="16"/>
    </row>
    <row r="92" spans="1:8">
      <c r="A92" s="28">
        <v>1489</v>
      </c>
      <c r="B92" s="28">
        <v>4</v>
      </c>
      <c r="C92" s="28">
        <v>4.047079318916996</v>
      </c>
      <c r="F92" s="28"/>
      <c r="G92" s="16"/>
      <c r="H92" s="16"/>
    </row>
    <row r="93" spans="1:8">
      <c r="A93" s="28">
        <v>1490</v>
      </c>
      <c r="B93" s="28">
        <v>4.906230179192983</v>
      </c>
      <c r="C93" s="28"/>
      <c r="D93" s="16">
        <f>AVERAGE(B93:B102)</f>
        <v>4.1619918190438288</v>
      </c>
      <c r="E93" s="16">
        <f>AVERAGE(C93:C102)</f>
        <v>3.4672688648503307</v>
      </c>
      <c r="F93" s="28"/>
      <c r="G93" s="16"/>
      <c r="H93" s="16"/>
    </row>
    <row r="94" spans="1:8">
      <c r="A94" s="28">
        <v>1491</v>
      </c>
      <c r="B94" s="28">
        <v>3.6070871188489728</v>
      </c>
      <c r="C94" s="28"/>
      <c r="F94" s="28"/>
      <c r="G94" s="16"/>
      <c r="H94" s="16"/>
    </row>
    <row r="95" spans="1:8">
      <c r="A95" s="28">
        <v>1492</v>
      </c>
      <c r="B95" s="28">
        <v>4</v>
      </c>
      <c r="C95" s="28"/>
      <c r="F95" s="28"/>
      <c r="G95" s="16"/>
      <c r="H95" s="16"/>
    </row>
    <row r="96" spans="1:8">
      <c r="A96" s="28">
        <v>1493</v>
      </c>
      <c r="B96" s="28">
        <v>4.6841783425462067</v>
      </c>
      <c r="C96" s="28"/>
      <c r="F96" s="28"/>
      <c r="G96" s="16"/>
      <c r="H96" s="16"/>
    </row>
    <row r="97" spans="1:8">
      <c r="A97" s="28">
        <v>1494</v>
      </c>
      <c r="B97" s="28">
        <v>4.7025890660423544</v>
      </c>
      <c r="C97" s="28"/>
      <c r="F97" s="28"/>
      <c r="G97" s="16"/>
      <c r="H97" s="16"/>
    </row>
    <row r="98" spans="1:8">
      <c r="A98" s="28">
        <v>1495</v>
      </c>
      <c r="B98" s="28">
        <v>4</v>
      </c>
      <c r="C98" s="28"/>
      <c r="F98" s="28"/>
      <c r="G98" s="16"/>
      <c r="H98" s="16"/>
    </row>
    <row r="99" spans="1:8">
      <c r="A99" s="28">
        <v>1496</v>
      </c>
      <c r="B99" s="28">
        <v>4</v>
      </c>
      <c r="C99" s="28"/>
      <c r="F99" s="28"/>
      <c r="G99" s="16"/>
      <c r="H99" s="16"/>
    </row>
    <row r="100" spans="1:8">
      <c r="A100" s="28">
        <v>1497</v>
      </c>
      <c r="B100" s="28">
        <v>3.7198334838077756</v>
      </c>
      <c r="C100" s="28">
        <v>3.4672688648503307</v>
      </c>
      <c r="F100" s="28"/>
      <c r="G100" s="16"/>
      <c r="H100" s="16"/>
    </row>
    <row r="101" spans="1:8">
      <c r="A101" s="28">
        <v>1498</v>
      </c>
      <c r="B101" s="28">
        <v>4</v>
      </c>
      <c r="C101" s="28"/>
      <c r="F101" s="28"/>
      <c r="G101" s="16"/>
      <c r="H101" s="16"/>
    </row>
    <row r="102" spans="1:8">
      <c r="A102" s="28">
        <v>1499</v>
      </c>
      <c r="B102" s="28">
        <v>4</v>
      </c>
      <c r="C102" s="28"/>
      <c r="F102" s="28"/>
      <c r="G102" s="16"/>
      <c r="H102" s="16"/>
    </row>
    <row r="103" spans="1:8">
      <c r="A103" s="28">
        <v>1500</v>
      </c>
      <c r="B103" s="28">
        <v>4.2976129346815668</v>
      </c>
      <c r="C103" s="28"/>
      <c r="D103" s="16">
        <f>AVERAGE(B103:B112)</f>
        <v>4.3701731487582567</v>
      </c>
      <c r="E103" s="16">
        <f>AVERAGE(C103:C112)</f>
        <v>2.8465121791175143</v>
      </c>
      <c r="F103" s="28"/>
      <c r="G103" s="16"/>
      <c r="H103" s="16"/>
    </row>
    <row r="104" spans="1:8">
      <c r="A104" s="28">
        <v>1501</v>
      </c>
      <c r="B104" s="28">
        <v>4.0999999999999996</v>
      </c>
      <c r="C104" s="28"/>
      <c r="F104" s="28"/>
      <c r="G104" s="16"/>
      <c r="H104" s="16"/>
    </row>
    <row r="105" spans="1:8">
      <c r="A105" s="28">
        <v>1502</v>
      </c>
      <c r="B105" s="28">
        <v>4.0999999999999996</v>
      </c>
      <c r="C105" s="28"/>
      <c r="F105" s="28"/>
      <c r="G105" s="16"/>
      <c r="H105" s="16"/>
    </row>
    <row r="106" spans="1:8">
      <c r="A106" s="28">
        <v>1503</v>
      </c>
      <c r="B106" s="28">
        <v>4.1476112919696266</v>
      </c>
      <c r="C106" s="28"/>
      <c r="F106" s="28"/>
      <c r="G106" s="16"/>
      <c r="H106" s="16"/>
    </row>
    <row r="107" spans="1:8">
      <c r="A107" s="28">
        <v>1504</v>
      </c>
      <c r="B107" s="28">
        <v>4.4504971443786943</v>
      </c>
      <c r="C107" s="28"/>
      <c r="F107" s="28"/>
      <c r="G107" s="16"/>
      <c r="H107" s="16"/>
    </row>
    <row r="108" spans="1:8">
      <c r="A108" s="28">
        <v>1505</v>
      </c>
      <c r="B108" s="28">
        <v>4.4000000000000004</v>
      </c>
      <c r="C108" s="28"/>
      <c r="F108" s="28"/>
      <c r="G108" s="16"/>
      <c r="H108" s="16"/>
    </row>
    <row r="109" spans="1:8">
      <c r="A109" s="28">
        <v>1506</v>
      </c>
      <c r="B109" s="28">
        <v>4.2622534309408957</v>
      </c>
      <c r="C109" s="28"/>
      <c r="F109" s="28"/>
      <c r="G109" s="16"/>
      <c r="H109" s="16"/>
    </row>
    <row r="110" spans="1:8">
      <c r="A110" s="28">
        <v>1507</v>
      </c>
      <c r="B110" s="28">
        <v>4.5161046798624573</v>
      </c>
      <c r="C110" s="28">
        <v>2.6467501362989365</v>
      </c>
      <c r="F110" s="28"/>
      <c r="G110" s="16"/>
      <c r="H110" s="16"/>
    </row>
    <row r="111" spans="1:8">
      <c r="A111" s="28">
        <v>1508</v>
      </c>
      <c r="B111" s="28">
        <v>4.4447146382073841</v>
      </c>
      <c r="C111" s="28">
        <v>3.0462742219360921</v>
      </c>
      <c r="F111" s="28"/>
      <c r="G111" s="16"/>
      <c r="H111" s="16"/>
    </row>
    <row r="112" spans="1:8">
      <c r="A112" s="28">
        <v>1509</v>
      </c>
      <c r="B112" s="28">
        <v>4.9829373675419415</v>
      </c>
      <c r="C112" s="28"/>
      <c r="F112" s="28"/>
    </row>
    <row r="113" spans="1:6">
      <c r="A113" s="28">
        <v>1510</v>
      </c>
      <c r="B113" s="28">
        <v>6.1869036841683123</v>
      </c>
      <c r="C113" s="28"/>
      <c r="D113" s="16">
        <f>AVERAGE(B113:B122)</f>
        <v>4.7534024714764822</v>
      </c>
      <c r="E113" s="16">
        <f>AVERAGE(C113:C122)</f>
        <v>2.8802140337154198</v>
      </c>
      <c r="F113" s="28"/>
    </row>
    <row r="114" spans="1:6">
      <c r="A114" s="28">
        <v>1511</v>
      </c>
      <c r="B114" s="28">
        <v>5</v>
      </c>
      <c r="C114" s="28"/>
      <c r="F114" s="28"/>
    </row>
    <row r="115" spans="1:6">
      <c r="A115" s="28">
        <v>1512</v>
      </c>
      <c r="B115" s="28">
        <v>5</v>
      </c>
      <c r="C115" s="28"/>
      <c r="F115" s="28"/>
    </row>
    <row r="116" spans="1:6">
      <c r="A116" s="28">
        <v>1513</v>
      </c>
      <c r="B116" s="28">
        <v>4.280972506929217</v>
      </c>
      <c r="C116" s="28"/>
      <c r="F116" s="28"/>
    </row>
    <row r="117" spans="1:6">
      <c r="A117" s="28">
        <v>1514</v>
      </c>
      <c r="B117" s="28">
        <v>4.5</v>
      </c>
      <c r="C117" s="28"/>
      <c r="F117" s="28"/>
    </row>
    <row r="118" spans="1:6">
      <c r="A118" s="28">
        <v>1515</v>
      </c>
      <c r="B118" s="28">
        <v>4.9013772524773547</v>
      </c>
      <c r="C118" s="28">
        <v>2.7132461138398041</v>
      </c>
      <c r="F118" s="28"/>
    </row>
    <row r="119" spans="1:6">
      <c r="A119" s="28">
        <v>1516</v>
      </c>
      <c r="B119" s="28">
        <v>4.5</v>
      </c>
      <c r="C119" s="28"/>
      <c r="F119" s="28"/>
    </row>
    <row r="120" spans="1:6">
      <c r="A120" s="28">
        <v>1517</v>
      </c>
      <c r="B120" s="28">
        <v>4.5</v>
      </c>
      <c r="C120" s="28">
        <v>2.4932152530554674</v>
      </c>
      <c r="F120" s="28"/>
    </row>
    <row r="121" spans="1:6">
      <c r="A121" s="28">
        <v>1518</v>
      </c>
      <c r="B121" s="28">
        <v>4.5</v>
      </c>
      <c r="C121" s="28">
        <v>3.4341807342509885</v>
      </c>
      <c r="F121" s="28"/>
    </row>
    <row r="122" spans="1:6">
      <c r="A122" s="28">
        <v>1519</v>
      </c>
      <c r="B122" s="28">
        <v>4.1647712711899345</v>
      </c>
      <c r="C122" s="28"/>
      <c r="F122" s="28"/>
    </row>
    <row r="123" spans="1:6">
      <c r="A123" s="28">
        <v>1520</v>
      </c>
      <c r="B123" s="28">
        <v>3.7</v>
      </c>
      <c r="C123" s="28"/>
      <c r="D123" s="16">
        <f>AVERAGE(B123:B132)</f>
        <v>3.6749708169372779</v>
      </c>
      <c r="E123" s="16">
        <f>AVERAGE(C123:C132)</f>
        <v>4.1029334007547353</v>
      </c>
      <c r="F123" s="28"/>
    </row>
    <row r="124" spans="1:6">
      <c r="A124" s="28">
        <v>1521</v>
      </c>
      <c r="B124" s="28">
        <v>3.7</v>
      </c>
      <c r="C124" s="28"/>
      <c r="F124" s="28"/>
    </row>
    <row r="125" spans="1:6">
      <c r="A125" s="28">
        <v>1522</v>
      </c>
      <c r="B125" s="28">
        <v>3.7</v>
      </c>
      <c r="C125" s="28">
        <v>5.4222256948422061</v>
      </c>
      <c r="F125" s="28"/>
    </row>
    <row r="126" spans="1:6">
      <c r="A126" s="28">
        <v>1523</v>
      </c>
      <c r="B126" s="28">
        <v>3.7</v>
      </c>
      <c r="C126" s="28">
        <v>3.6373766183506175</v>
      </c>
      <c r="F126" s="28"/>
    </row>
    <row r="127" spans="1:6">
      <c r="A127" s="28">
        <v>1524</v>
      </c>
      <c r="B127" s="28">
        <v>3.7</v>
      </c>
      <c r="C127" s="28"/>
      <c r="F127" s="28"/>
    </row>
    <row r="128" spans="1:6">
      <c r="A128" s="28">
        <v>1525</v>
      </c>
      <c r="B128" s="28">
        <v>3.7</v>
      </c>
      <c r="C128" s="28"/>
      <c r="F128" s="28"/>
    </row>
    <row r="129" spans="1:6">
      <c r="A129" s="28">
        <v>1526</v>
      </c>
      <c r="B129" s="28">
        <v>3.7</v>
      </c>
      <c r="C129" s="28"/>
      <c r="F129" s="28"/>
    </row>
    <row r="130" spans="1:6">
      <c r="A130" s="28">
        <v>1527</v>
      </c>
      <c r="B130" s="28">
        <v>3.3636544713254413</v>
      </c>
      <c r="C130" s="28"/>
      <c r="F130" s="28"/>
    </row>
    <row r="131" spans="1:6">
      <c r="A131" s="28">
        <v>1528</v>
      </c>
      <c r="B131" s="28">
        <v>3.6764873899668444</v>
      </c>
      <c r="C131" s="28"/>
      <c r="F131" s="28"/>
    </row>
    <row r="132" spans="1:6">
      <c r="A132" s="28">
        <v>1529</v>
      </c>
      <c r="B132" s="28">
        <v>3.8095663080804969</v>
      </c>
      <c r="C132" s="28">
        <v>3.249197889071382</v>
      </c>
      <c r="F132" s="28"/>
    </row>
    <row r="133" spans="1:6">
      <c r="A133" s="28">
        <v>1530</v>
      </c>
      <c r="B133" s="28">
        <v>3.7</v>
      </c>
      <c r="C133" s="28"/>
      <c r="D133" s="16">
        <f>AVERAGE(B133:B142)</f>
        <v>3.6983478549351965</v>
      </c>
      <c r="E133" s="16">
        <f>AVERAGE(C133:C142)</f>
        <v>3.5797315632338762</v>
      </c>
      <c r="F133" s="28"/>
    </row>
    <row r="134" spans="1:6">
      <c r="A134" s="28">
        <v>1531</v>
      </c>
      <c r="B134" s="28">
        <v>3.7</v>
      </c>
      <c r="C134" s="28"/>
      <c r="F134" s="28"/>
    </row>
    <row r="135" spans="1:6">
      <c r="A135" s="28">
        <v>1532</v>
      </c>
      <c r="B135" s="28">
        <v>3.7</v>
      </c>
      <c r="C135" s="28"/>
      <c r="F135" s="28"/>
    </row>
    <row r="136" spans="1:6">
      <c r="A136" s="28">
        <v>1533</v>
      </c>
      <c r="B136" s="28">
        <v>3.7</v>
      </c>
      <c r="C136" s="28"/>
      <c r="F136" s="28"/>
    </row>
    <row r="137" spans="1:6">
      <c r="A137" s="28">
        <v>1534</v>
      </c>
      <c r="B137" s="28">
        <v>3.7</v>
      </c>
      <c r="C137" s="28">
        <v>3.5797315632338762</v>
      </c>
      <c r="F137" s="28"/>
    </row>
    <row r="138" spans="1:6">
      <c r="A138" s="28">
        <v>1535</v>
      </c>
      <c r="B138" s="28">
        <v>3.7</v>
      </c>
      <c r="C138" s="28"/>
      <c r="F138" s="28"/>
    </row>
    <row r="139" spans="1:6">
      <c r="A139" s="28">
        <v>1536</v>
      </c>
      <c r="B139" s="28">
        <v>3.6834785493519613</v>
      </c>
      <c r="C139" s="28"/>
    </row>
    <row r="140" spans="1:6">
      <c r="A140" s="28">
        <v>1537</v>
      </c>
      <c r="B140" s="28">
        <v>3.7</v>
      </c>
      <c r="C140" s="28"/>
    </row>
    <row r="141" spans="1:6">
      <c r="A141" s="28">
        <v>1538</v>
      </c>
      <c r="B141" s="28">
        <v>3.7</v>
      </c>
      <c r="C141" s="28"/>
    </row>
    <row r="142" spans="1:6">
      <c r="A142" s="28">
        <v>1539</v>
      </c>
      <c r="B142" s="28">
        <v>3.7</v>
      </c>
      <c r="C142" s="28"/>
    </row>
    <row r="143" spans="1:6">
      <c r="A143" s="28">
        <v>1540</v>
      </c>
      <c r="B143" s="28">
        <v>3.7</v>
      </c>
      <c r="C143" s="28"/>
      <c r="D143" s="16">
        <f>AVERAGE(B143:B152)</f>
        <v>4.122291004199572</v>
      </c>
      <c r="E143" s="16"/>
    </row>
    <row r="144" spans="1:6">
      <c r="A144" s="28">
        <v>1541</v>
      </c>
      <c r="B144" s="28">
        <v>3.7</v>
      </c>
      <c r="C144" s="28"/>
    </row>
    <row r="145" spans="1:5">
      <c r="A145" s="28">
        <v>1542</v>
      </c>
      <c r="B145" s="28">
        <v>3.7</v>
      </c>
      <c r="C145" s="28"/>
    </row>
    <row r="146" spans="1:5">
      <c r="A146" s="28">
        <v>1543</v>
      </c>
      <c r="B146" s="28">
        <v>3.7</v>
      </c>
      <c r="C146" s="28"/>
    </row>
    <row r="147" spans="1:5">
      <c r="A147" s="28">
        <v>1544</v>
      </c>
      <c r="B147" s="28">
        <v>4.0185210685201449</v>
      </c>
      <c r="C147" s="28"/>
    </row>
    <row r="148" spans="1:5">
      <c r="A148" s="28">
        <v>1545</v>
      </c>
      <c r="B148" s="28">
        <v>3.7889919785497153</v>
      </c>
      <c r="C148" s="28"/>
    </row>
    <row r="149" spans="1:5">
      <c r="A149" s="28">
        <v>1546</v>
      </c>
      <c r="B149" s="28">
        <v>3.7</v>
      </c>
      <c r="C149" s="28"/>
    </row>
    <row r="150" spans="1:5">
      <c r="A150" s="28">
        <v>1547</v>
      </c>
      <c r="B150" s="28">
        <v>3.6085637890949664</v>
      </c>
      <c r="C150" s="28"/>
    </row>
    <row r="151" spans="1:5">
      <c r="A151" s="28">
        <v>1548</v>
      </c>
      <c r="B151" s="28">
        <v>5.1722747643694529</v>
      </c>
      <c r="C151" s="28"/>
    </row>
    <row r="152" spans="1:5">
      <c r="A152" s="28">
        <v>1549</v>
      </c>
      <c r="B152" s="28">
        <v>6.1345584414614436</v>
      </c>
      <c r="C152" s="28"/>
    </row>
    <row r="153" spans="1:5">
      <c r="A153" s="28">
        <v>1550</v>
      </c>
      <c r="B153" s="28">
        <v>8.4199821745549226</v>
      </c>
      <c r="C153" s="28"/>
      <c r="D153" s="16">
        <f>AVERAGE(B153:B162)</f>
        <v>6.1225611731685747</v>
      </c>
      <c r="E153" s="16"/>
    </row>
    <row r="154" spans="1:5">
      <c r="A154" s="28">
        <v>1551</v>
      </c>
      <c r="B154" s="28">
        <v>8.6605530938279216</v>
      </c>
      <c r="C154" s="28"/>
    </row>
    <row r="155" spans="1:5">
      <c r="A155" s="28">
        <v>1552</v>
      </c>
      <c r="B155" s="28">
        <v>8.0702866609051949</v>
      </c>
      <c r="C155" s="28"/>
    </row>
    <row r="156" spans="1:5">
      <c r="A156" s="28">
        <v>1553</v>
      </c>
      <c r="B156" s="28">
        <v>5</v>
      </c>
      <c r="C156" s="28"/>
    </row>
    <row r="157" spans="1:5">
      <c r="A157" s="28">
        <v>1554</v>
      </c>
      <c r="B157" s="28">
        <v>5</v>
      </c>
      <c r="C157" s="28"/>
    </row>
    <row r="158" spans="1:5">
      <c r="A158" s="28">
        <v>1555</v>
      </c>
      <c r="B158" s="28">
        <v>3.0653209160498571</v>
      </c>
      <c r="C158" s="28"/>
    </row>
    <row r="159" spans="1:5">
      <c r="A159" s="28">
        <v>1556</v>
      </c>
      <c r="B159" s="28">
        <v>4.21305008509293</v>
      </c>
      <c r="C159" s="28"/>
    </row>
    <row r="160" spans="1:5">
      <c r="A160" s="28">
        <v>1557</v>
      </c>
      <c r="B160" s="28">
        <v>6</v>
      </c>
      <c r="C160" s="28"/>
    </row>
    <row r="161" spans="1:5">
      <c r="A161" s="28">
        <v>1558</v>
      </c>
      <c r="B161" s="28">
        <v>7.031961914474457</v>
      </c>
      <c r="C161" s="28"/>
    </row>
    <row r="162" spans="1:5">
      <c r="A162" s="28">
        <v>1559</v>
      </c>
      <c r="B162" s="28">
        <v>5.7644568867804553</v>
      </c>
      <c r="C162" s="28"/>
    </row>
    <row r="163" spans="1:5">
      <c r="A163" s="28">
        <v>1560</v>
      </c>
      <c r="B163" s="28">
        <v>5</v>
      </c>
      <c r="C163" s="28"/>
      <c r="D163" s="16">
        <f>AVERAGE(B163:B172)</f>
        <v>6.3817339215445426</v>
      </c>
      <c r="E163" s="16">
        <f>AVERAGE(C163:C172)</f>
        <v>2.7788841500550006</v>
      </c>
    </row>
    <row r="164" spans="1:5">
      <c r="A164" s="28">
        <v>1561</v>
      </c>
      <c r="B164" s="28">
        <v>5</v>
      </c>
      <c r="C164" s="28"/>
    </row>
    <row r="165" spans="1:5">
      <c r="A165" s="28">
        <v>1562</v>
      </c>
      <c r="B165" s="28">
        <v>4.484523689679369</v>
      </c>
      <c r="C165" s="28"/>
    </row>
    <row r="166" spans="1:5">
      <c r="A166" s="28">
        <v>1563</v>
      </c>
      <c r="B166" s="28">
        <v>5.9741992992739581</v>
      </c>
      <c r="C166" s="28"/>
    </row>
    <row r="167" spans="1:5">
      <c r="A167" s="28">
        <v>1564</v>
      </c>
      <c r="B167" s="28">
        <v>5.6137280165652417</v>
      </c>
      <c r="C167" s="28"/>
    </row>
    <row r="168" spans="1:5">
      <c r="A168" s="28">
        <v>1565</v>
      </c>
      <c r="B168" s="28">
        <v>6.2945200601216129</v>
      </c>
      <c r="C168" s="28"/>
    </row>
    <row r="169" spans="1:5">
      <c r="A169" s="28">
        <v>1566</v>
      </c>
      <c r="B169" s="28">
        <v>7.0891207495758968</v>
      </c>
      <c r="C169" s="28"/>
    </row>
    <row r="170" spans="1:5">
      <c r="A170" s="28">
        <v>1567</v>
      </c>
      <c r="B170" s="28">
        <v>7.7863335943792089</v>
      </c>
      <c r="C170" s="28"/>
    </row>
    <row r="171" spans="1:5">
      <c r="A171" s="28">
        <v>1568</v>
      </c>
      <c r="B171" s="28">
        <v>7.2841930380523925</v>
      </c>
      <c r="C171" s="28">
        <v>2.7788841500550006</v>
      </c>
    </row>
    <row r="172" spans="1:5">
      <c r="A172" s="28">
        <v>1569</v>
      </c>
      <c r="B172" s="28">
        <v>9.2907207677977457</v>
      </c>
      <c r="C172" s="28"/>
    </row>
    <row r="173" spans="1:5">
      <c r="A173" s="28">
        <v>1570</v>
      </c>
      <c r="B173" s="28">
        <v>7</v>
      </c>
      <c r="C173" s="28">
        <v>3.6534726467804828</v>
      </c>
      <c r="D173" s="16">
        <f>AVERAGE(B173:B182)</f>
        <v>6.8428114499384476</v>
      </c>
      <c r="E173" s="16">
        <f>AVERAGE(C173:C182)</f>
        <v>4.2134707700858423</v>
      </c>
    </row>
    <row r="174" spans="1:5">
      <c r="A174" s="28">
        <v>1571</v>
      </c>
      <c r="B174" s="28">
        <v>6.3216597190046109</v>
      </c>
      <c r="C174" s="28"/>
    </row>
    <row r="175" spans="1:5">
      <c r="A175" s="28">
        <v>1572</v>
      </c>
      <c r="B175" s="28">
        <v>5.9376506103949653</v>
      </c>
      <c r="C175" s="28"/>
    </row>
    <row r="176" spans="1:5">
      <c r="A176" s="28">
        <v>1573</v>
      </c>
      <c r="B176" s="28">
        <v>6</v>
      </c>
      <c r="C176" s="28"/>
    </row>
    <row r="177" spans="1:5">
      <c r="A177" s="28">
        <v>1574</v>
      </c>
      <c r="B177" s="28">
        <v>5.9698331759881427</v>
      </c>
      <c r="C177" s="28">
        <v>4.7734688933912022</v>
      </c>
    </row>
    <row r="178" spans="1:5">
      <c r="A178" s="28">
        <v>1575</v>
      </c>
      <c r="B178" s="28">
        <v>7.101955120194094</v>
      </c>
      <c r="C178" s="28"/>
    </row>
    <row r="179" spans="1:5">
      <c r="A179" s="28">
        <v>1576</v>
      </c>
      <c r="B179" s="28">
        <v>6.9113159532712327</v>
      </c>
      <c r="C179" s="28"/>
    </row>
    <row r="180" spans="1:5">
      <c r="A180" s="28">
        <v>1577</v>
      </c>
      <c r="B180" s="28">
        <v>7.3080168481461349</v>
      </c>
      <c r="C180" s="28"/>
    </row>
    <row r="181" spans="1:5">
      <c r="A181" s="28">
        <v>1578</v>
      </c>
      <c r="B181" s="28">
        <v>7.9409058061084945</v>
      </c>
      <c r="C181" s="28"/>
    </row>
    <row r="182" spans="1:5">
      <c r="A182" s="28">
        <v>1579</v>
      </c>
      <c r="B182" s="28">
        <v>7.9367772662767946</v>
      </c>
      <c r="C182" s="28"/>
    </row>
    <row r="183" spans="1:5">
      <c r="A183" s="28">
        <v>1580</v>
      </c>
      <c r="B183" s="28">
        <v>8</v>
      </c>
      <c r="C183" s="28">
        <v>3.6310778395003531</v>
      </c>
      <c r="D183" s="16">
        <f>AVERAGE(B183:B192)</f>
        <v>8.0089577268587728</v>
      </c>
      <c r="E183" s="16">
        <f>AVERAGE(C183:C192)</f>
        <v>3.5511162501639881</v>
      </c>
    </row>
    <row r="184" spans="1:5">
      <c r="A184" s="28">
        <v>1581</v>
      </c>
      <c r="B184" s="28">
        <v>8.3814654155240316</v>
      </c>
      <c r="C184" s="28">
        <v>3.2648087540967272</v>
      </c>
    </row>
    <row r="185" spans="1:5">
      <c r="A185" s="28">
        <v>1582</v>
      </c>
      <c r="B185" s="28">
        <v>8</v>
      </c>
      <c r="C185" s="28"/>
    </row>
    <row r="186" spans="1:5">
      <c r="A186" s="28">
        <v>1583</v>
      </c>
      <c r="B186" s="28">
        <v>7.9934545641082719</v>
      </c>
      <c r="C186" s="28"/>
    </row>
    <row r="187" spans="1:5">
      <c r="A187" s="28">
        <v>1584</v>
      </c>
      <c r="B187" s="28">
        <v>8.6065509273162668</v>
      </c>
      <c r="C187" s="28"/>
    </row>
    <row r="188" spans="1:5">
      <c r="A188" s="28">
        <v>1585</v>
      </c>
      <c r="B188" s="28">
        <v>6.8275022607180329</v>
      </c>
      <c r="C188" s="28">
        <v>3.0787011843762926</v>
      </c>
    </row>
    <row r="189" spans="1:5">
      <c r="A189" s="28">
        <v>1586</v>
      </c>
      <c r="B189" s="28">
        <v>5.8785064357426995</v>
      </c>
      <c r="C189" s="28">
        <v>2.5149292415935309</v>
      </c>
    </row>
    <row r="190" spans="1:5">
      <c r="A190" s="28">
        <v>1587</v>
      </c>
      <c r="B190" s="28">
        <v>8.852359906681686</v>
      </c>
      <c r="C190" s="28">
        <v>3.7316798809307894</v>
      </c>
    </row>
    <row r="191" spans="1:5">
      <c r="A191" s="28">
        <v>1588</v>
      </c>
      <c r="B191" s="28">
        <v>9.1790114217290757</v>
      </c>
      <c r="C191" s="28">
        <v>4.8107380001043598</v>
      </c>
    </row>
    <row r="192" spans="1:5">
      <c r="A192" s="28">
        <v>1589</v>
      </c>
      <c r="B192" s="28">
        <v>8.3707263367676603</v>
      </c>
      <c r="C192" s="28">
        <v>3.8258788505458621</v>
      </c>
    </row>
    <row r="193" spans="1:5">
      <c r="A193" s="28">
        <v>1590</v>
      </c>
      <c r="B193" s="28">
        <v>7.64112909364483</v>
      </c>
      <c r="C193" s="28">
        <v>2.9334723574363091</v>
      </c>
      <c r="D193" s="16">
        <f>AVERAGE(B193:B202)</f>
        <v>6.2793224791319187</v>
      </c>
      <c r="E193" s="16">
        <f>AVERAGE(C193:C202)</f>
        <v>2.5441366040379321</v>
      </c>
    </row>
    <row r="194" spans="1:5">
      <c r="A194" s="28">
        <v>1591</v>
      </c>
      <c r="B194" s="28">
        <v>8.2188795426060572</v>
      </c>
      <c r="C194" s="28">
        <v>3.0754830016613215</v>
      </c>
    </row>
    <row r="195" spans="1:5">
      <c r="A195" s="28">
        <v>1592</v>
      </c>
      <c r="B195" s="28">
        <v>7.721385036012526</v>
      </c>
      <c r="C195" s="28">
        <v>2.890852323443418</v>
      </c>
    </row>
    <row r="196" spans="1:5">
      <c r="A196" s="28">
        <v>1593</v>
      </c>
      <c r="B196" s="28">
        <v>7.4252677515113144</v>
      </c>
      <c r="C196" s="28">
        <v>3.325082878934964</v>
      </c>
    </row>
    <row r="197" spans="1:5">
      <c r="A197" s="28">
        <v>1594</v>
      </c>
      <c r="B197" s="28">
        <v>5.2502397941362347</v>
      </c>
      <c r="C197" s="28">
        <v>2.0951692353079512</v>
      </c>
    </row>
    <row r="198" spans="1:5">
      <c r="A198" s="28">
        <v>1595</v>
      </c>
      <c r="B198" s="28">
        <v>5.1140074075603623</v>
      </c>
      <c r="C198" s="28">
        <v>2.5408687025168244</v>
      </c>
    </row>
    <row r="199" spans="1:5">
      <c r="A199" s="28">
        <v>1596</v>
      </c>
      <c r="B199" s="28">
        <v>4.1828282730298998</v>
      </c>
      <c r="C199" s="28">
        <v>1.9553909940197927</v>
      </c>
    </row>
    <row r="200" spans="1:5">
      <c r="A200" s="28">
        <v>1597</v>
      </c>
      <c r="B200" s="28">
        <v>4.6212693691712641</v>
      </c>
      <c r="C200" s="28">
        <v>1.9350906819962368</v>
      </c>
    </row>
    <row r="201" spans="1:5">
      <c r="A201" s="28">
        <v>1598</v>
      </c>
      <c r="B201" s="28">
        <v>6.3358630230928235</v>
      </c>
      <c r="C201" s="28">
        <v>2.4134483814253263</v>
      </c>
    </row>
    <row r="202" spans="1:5">
      <c r="A202" s="28">
        <v>1599</v>
      </c>
      <c r="B202" s="28">
        <v>6.2823555005538712</v>
      </c>
      <c r="C202" s="28">
        <v>2.2765074836371784</v>
      </c>
    </row>
    <row r="203" spans="1:5">
      <c r="A203" s="28">
        <v>1600</v>
      </c>
      <c r="B203" s="28">
        <v>6.1689839056104079</v>
      </c>
      <c r="C203" s="28">
        <v>2.2205893887801071</v>
      </c>
      <c r="D203" s="16">
        <f>AVERAGE(B203:B212)</f>
        <v>6.7108909025576509</v>
      </c>
      <c r="E203" s="16">
        <f>AVERAGE(C203:C212)</f>
        <v>2.5857594585815677</v>
      </c>
    </row>
    <row r="204" spans="1:5">
      <c r="A204" s="28">
        <v>1601</v>
      </c>
      <c r="B204" s="28">
        <v>6.8068840202391341</v>
      </c>
      <c r="C204" s="28">
        <v>2.480326363565716</v>
      </c>
    </row>
    <row r="205" spans="1:5">
      <c r="A205" s="28">
        <v>1602</v>
      </c>
      <c r="B205" s="28">
        <v>7.4726143737894786</v>
      </c>
      <c r="C205" s="28">
        <v>2.693734491816433</v>
      </c>
    </row>
    <row r="206" spans="1:5">
      <c r="A206" s="28">
        <v>1603</v>
      </c>
      <c r="B206" s="28">
        <v>7.0558810100153684</v>
      </c>
      <c r="C206" s="28">
        <v>2.544341713485188</v>
      </c>
    </row>
    <row r="207" spans="1:5">
      <c r="A207" s="28">
        <v>1604</v>
      </c>
      <c r="B207" s="28">
        <v>6.718520295688867</v>
      </c>
      <c r="C207" s="28">
        <v>2.1838432136180743</v>
      </c>
    </row>
    <row r="208" spans="1:5">
      <c r="A208" s="28">
        <v>1605</v>
      </c>
      <c r="B208" s="28">
        <v>7.0553784705581455</v>
      </c>
      <c r="C208" s="28">
        <v>2.7954975696682185</v>
      </c>
    </row>
    <row r="209" spans="1:5">
      <c r="A209" s="28">
        <v>1606</v>
      </c>
      <c r="B209" s="28">
        <v>6.7336440227435252</v>
      </c>
      <c r="C209" s="28">
        <v>3.0127179361893091</v>
      </c>
    </row>
    <row r="210" spans="1:5">
      <c r="A210" s="28">
        <v>1607</v>
      </c>
      <c r="B210" s="28">
        <v>5.8128912531557679</v>
      </c>
      <c r="C210" s="28">
        <v>2.7004188158699773</v>
      </c>
    </row>
    <row r="211" spans="1:5">
      <c r="A211" s="28">
        <v>1608</v>
      </c>
      <c r="B211" s="28">
        <v>6.1622750605616821</v>
      </c>
      <c r="C211" s="28">
        <v>2.6308864410337653</v>
      </c>
    </row>
    <row r="212" spans="1:5">
      <c r="A212" s="28">
        <v>1609</v>
      </c>
      <c r="B212" s="28">
        <v>7.1218366132141222</v>
      </c>
      <c r="C212" s="28">
        <v>2.5952386517888923</v>
      </c>
    </row>
    <row r="213" spans="1:5">
      <c r="A213" s="28">
        <v>1610</v>
      </c>
      <c r="B213" s="28">
        <v>7.0091870454801901</v>
      </c>
      <c r="C213" s="28">
        <v>2.5413453092309211</v>
      </c>
      <c r="D213" s="16">
        <f>AVERAGE(B213:B222)</f>
        <v>6.8148889363060903</v>
      </c>
      <c r="E213" s="16">
        <f>AVERAGE(C213:C222)</f>
        <v>2.4848705731484997</v>
      </c>
    </row>
    <row r="214" spans="1:5">
      <c r="A214" s="28">
        <v>1611</v>
      </c>
      <c r="B214" s="28">
        <v>6.0444199808092183</v>
      </c>
      <c r="C214" s="28">
        <v>2.1693955452748295</v>
      </c>
    </row>
    <row r="215" spans="1:5">
      <c r="A215" s="28">
        <v>1612</v>
      </c>
      <c r="B215" s="28">
        <v>6.1097904242253422</v>
      </c>
      <c r="C215" s="28">
        <v>2.2670256976030752</v>
      </c>
    </row>
    <row r="216" spans="1:5">
      <c r="A216" s="28">
        <v>1613</v>
      </c>
      <c r="B216" s="28">
        <v>6.5874196848374593</v>
      </c>
      <c r="C216" s="28">
        <v>2.5319957484103286</v>
      </c>
    </row>
    <row r="217" spans="1:5">
      <c r="A217" s="28">
        <v>1614</v>
      </c>
      <c r="B217" s="28">
        <v>6.7590872042747598</v>
      </c>
      <c r="C217" s="28">
        <v>2.6640571495069971</v>
      </c>
    </row>
    <row r="218" spans="1:5">
      <c r="A218" s="28">
        <v>1615</v>
      </c>
      <c r="B218" s="28">
        <v>6.2281524106305728</v>
      </c>
      <c r="C218" s="28">
        <v>2.6404122643027392</v>
      </c>
    </row>
    <row r="219" spans="1:5">
      <c r="A219" s="28">
        <v>1616</v>
      </c>
      <c r="B219" s="28">
        <v>6.4378511464331671</v>
      </c>
      <c r="C219" s="28">
        <v>2.675505712082058</v>
      </c>
    </row>
    <row r="220" spans="1:5">
      <c r="A220" s="28">
        <v>1617</v>
      </c>
      <c r="B220" s="28">
        <v>6.6837175992349414</v>
      </c>
      <c r="C220" s="28">
        <v>2.147429885684113</v>
      </c>
    </row>
    <row r="221" spans="1:5">
      <c r="A221" s="28">
        <v>1618</v>
      </c>
      <c r="B221" s="28">
        <v>8.271414649124635</v>
      </c>
      <c r="C221" s="28">
        <v>2.4470641797919792</v>
      </c>
    </row>
    <row r="222" spans="1:5">
      <c r="A222" s="28">
        <v>1619</v>
      </c>
      <c r="B222" s="28">
        <v>8.0178492180106229</v>
      </c>
      <c r="C222" s="28">
        <v>2.7644742395979587</v>
      </c>
    </row>
    <row r="223" spans="1:5">
      <c r="A223" s="28">
        <v>1620</v>
      </c>
      <c r="B223" s="28">
        <v>7.7049530006332851</v>
      </c>
      <c r="C223" s="28">
        <v>2.6565202601912143</v>
      </c>
      <c r="D223" s="16">
        <f>AVERAGE(B223:B232)</f>
        <v>7.0227764947201861</v>
      </c>
      <c r="E223" s="16">
        <f>AVERAGE(C223:C232)</f>
        <v>2.576142092558606</v>
      </c>
    </row>
    <row r="224" spans="1:5">
      <c r="A224" s="28">
        <v>1621</v>
      </c>
      <c r="B224" s="28">
        <v>7.2787774847387254</v>
      </c>
      <c r="C224" s="28">
        <v>2.1533965362824001</v>
      </c>
    </row>
    <row r="225" spans="1:5">
      <c r="A225" s="28">
        <v>1622</v>
      </c>
      <c r="B225" s="28">
        <v>6.7523668124645182</v>
      </c>
      <c r="C225" s="28">
        <v>1.9976600928048924</v>
      </c>
    </row>
    <row r="226" spans="1:5">
      <c r="A226" s="28">
        <v>1623</v>
      </c>
      <c r="B226" s="28">
        <v>6.5</v>
      </c>
      <c r="C226" s="28">
        <v>2.3405849525252362</v>
      </c>
    </row>
    <row r="227" spans="1:5">
      <c r="A227" s="28">
        <v>1624</v>
      </c>
      <c r="B227" s="28">
        <v>6.1169533032493089</v>
      </c>
      <c r="C227" s="28">
        <v>2.2583779541822149</v>
      </c>
    </row>
    <row r="228" spans="1:5">
      <c r="A228" s="28">
        <v>1625</v>
      </c>
      <c r="B228" s="28">
        <v>6.3123668371527772</v>
      </c>
      <c r="C228" s="28">
        <v>2.330524592392123</v>
      </c>
    </row>
    <row r="229" spans="1:5">
      <c r="A229" s="28">
        <v>1626</v>
      </c>
      <c r="B229" s="28">
        <v>7.7815648048366315</v>
      </c>
      <c r="C229" s="28">
        <v>3.060149261993824</v>
      </c>
    </row>
    <row r="230" spans="1:5">
      <c r="A230" s="28">
        <v>1627</v>
      </c>
      <c r="B230" s="28">
        <v>8.8781642511572176</v>
      </c>
      <c r="C230" s="28">
        <v>3.6120450921816505</v>
      </c>
    </row>
    <row r="231" spans="1:5">
      <c r="A231" s="28">
        <v>1628</v>
      </c>
      <c r="B231" s="28">
        <v>7.0255309748535</v>
      </c>
      <c r="C231" s="28">
        <v>2.6823975160501661</v>
      </c>
    </row>
    <row r="232" spans="1:5">
      <c r="A232" s="28">
        <v>1629</v>
      </c>
      <c r="B232" s="28">
        <v>5.8770874781158957</v>
      </c>
      <c r="C232" s="28">
        <v>2.6697646669823429</v>
      </c>
    </row>
    <row r="233" spans="1:5">
      <c r="A233" s="28">
        <v>1630</v>
      </c>
      <c r="B233" s="28">
        <v>5.2908933042867652</v>
      </c>
      <c r="C233" s="28">
        <v>2.4966081190626168</v>
      </c>
      <c r="D233" s="16">
        <f>AVERAGE(B233:B242)</f>
        <v>6.0208763483867713</v>
      </c>
      <c r="E233" s="16">
        <f>AVERAGE(C233:C242)</f>
        <v>2.6862543761435624</v>
      </c>
    </row>
    <row r="234" spans="1:5">
      <c r="A234" s="28">
        <v>1631</v>
      </c>
      <c r="B234" s="28">
        <v>6.0558266600780168</v>
      </c>
      <c r="C234" s="28">
        <v>2.7291268959530237</v>
      </c>
    </row>
    <row r="235" spans="1:5">
      <c r="A235" s="28">
        <v>1632</v>
      </c>
      <c r="B235" s="28">
        <v>6</v>
      </c>
      <c r="C235" s="28">
        <v>2.5732029644952954</v>
      </c>
    </row>
    <row r="236" spans="1:5">
      <c r="A236" s="28">
        <v>1633</v>
      </c>
      <c r="B236" s="28">
        <v>5.9658773573623121</v>
      </c>
      <c r="C236" s="28">
        <v>2.6291249339215867</v>
      </c>
    </row>
    <row r="237" spans="1:5">
      <c r="A237" s="28">
        <v>1634</v>
      </c>
      <c r="B237" s="28">
        <v>5.9911608295785932</v>
      </c>
      <c r="C237" s="28">
        <v>2.5818204789581665</v>
      </c>
    </row>
    <row r="238" spans="1:5">
      <c r="A238" s="28">
        <v>1635</v>
      </c>
      <c r="B238" s="28">
        <v>5.8380907602368115</v>
      </c>
      <c r="C238" s="28">
        <v>2.7189081570457825</v>
      </c>
    </row>
    <row r="239" spans="1:5">
      <c r="A239" s="28">
        <v>1636</v>
      </c>
      <c r="B239" s="28">
        <v>5.9654401862034785</v>
      </c>
      <c r="C239" s="28">
        <v>2.8047848192408655</v>
      </c>
    </row>
    <row r="240" spans="1:5">
      <c r="A240" s="28">
        <v>1637</v>
      </c>
      <c r="B240" s="28">
        <v>5.2800769913390582</v>
      </c>
      <c r="C240" s="28">
        <v>2.2776267947550335</v>
      </c>
    </row>
    <row r="241" spans="1:5">
      <c r="A241" s="28">
        <v>1638</v>
      </c>
      <c r="B241" s="28">
        <v>6</v>
      </c>
      <c r="C241" s="28">
        <v>2.8250782583099352</v>
      </c>
    </row>
    <row r="242" spans="1:5">
      <c r="A242" s="28">
        <v>1639</v>
      </c>
      <c r="B242" s="28">
        <v>7.8213973947826796</v>
      </c>
      <c r="C242" s="28">
        <v>3.2262623396933154</v>
      </c>
    </row>
    <row r="243" spans="1:5">
      <c r="A243" s="28">
        <v>1640</v>
      </c>
      <c r="B243" s="28">
        <v>8.797146798355687</v>
      </c>
      <c r="C243" s="28">
        <v>2.8230988636477772</v>
      </c>
      <c r="D243" s="16">
        <f>AVERAGE(B243:B252)</f>
        <v>7.1009734769088952</v>
      </c>
      <c r="E243" s="16">
        <f>AVERAGE(C243:C252)</f>
        <v>2.8138376029018577</v>
      </c>
    </row>
    <row r="244" spans="1:5">
      <c r="A244" s="28">
        <v>1641</v>
      </c>
      <c r="B244" s="28">
        <v>9.380649733193529</v>
      </c>
      <c r="C244" s="28">
        <v>3.0489716353903149</v>
      </c>
    </row>
    <row r="245" spans="1:5">
      <c r="A245" s="28">
        <v>1642</v>
      </c>
      <c r="B245" s="28">
        <v>7.8713893040795124</v>
      </c>
      <c r="C245" s="28">
        <v>3.0724302792227038</v>
      </c>
    </row>
    <row r="246" spans="1:5">
      <c r="A246" s="28">
        <v>1643</v>
      </c>
      <c r="B246" s="28">
        <v>8.360712402146099</v>
      </c>
      <c r="C246" s="28">
        <v>3.1843500423112046</v>
      </c>
    </row>
    <row r="247" spans="1:5">
      <c r="A247" s="28">
        <v>1644</v>
      </c>
      <c r="B247" s="28">
        <v>7</v>
      </c>
      <c r="C247" s="28">
        <v>3.2593435086760896</v>
      </c>
    </row>
    <row r="248" spans="1:5">
      <c r="A248" s="28">
        <v>1645</v>
      </c>
      <c r="B248" s="28">
        <v>6.0301830007936896</v>
      </c>
      <c r="C248" s="28">
        <v>3.0507891679369292</v>
      </c>
    </row>
    <row r="249" spans="1:5">
      <c r="A249" s="28">
        <v>1646</v>
      </c>
      <c r="B249" s="28">
        <v>6</v>
      </c>
      <c r="C249" s="28">
        <v>2.7892899466522607</v>
      </c>
    </row>
    <row r="250" spans="1:5">
      <c r="A250" s="28">
        <v>1647</v>
      </c>
      <c r="B250" s="28">
        <v>6</v>
      </c>
      <c r="C250" s="28">
        <v>2.2940966750755418</v>
      </c>
    </row>
    <row r="251" spans="1:5">
      <c r="A251" s="28">
        <v>1648</v>
      </c>
      <c r="B251" s="28">
        <v>6</v>
      </c>
      <c r="C251" s="28">
        <v>2.3374510669811781</v>
      </c>
    </row>
    <row r="252" spans="1:5">
      <c r="A252" s="28">
        <v>1649</v>
      </c>
      <c r="B252" s="28">
        <v>5.5696535305204211</v>
      </c>
      <c r="C252" s="28">
        <v>2.278554843124573</v>
      </c>
    </row>
    <row r="253" spans="1:5">
      <c r="A253" s="28">
        <v>1650</v>
      </c>
      <c r="B253" s="28">
        <v>6</v>
      </c>
      <c r="C253" s="28">
        <v>2.6421051368182504</v>
      </c>
      <c r="D253" s="16">
        <f>AVERAGE(B253:B262)</f>
        <v>8</v>
      </c>
      <c r="E253" s="16">
        <f>AVERAGE(C253:C262)</f>
        <v>3.2594847128759086</v>
      </c>
    </row>
    <row r="254" spans="1:5">
      <c r="A254" s="28">
        <v>1651</v>
      </c>
      <c r="B254" s="28">
        <v>6</v>
      </c>
      <c r="C254" s="28">
        <v>2.9880260751328791</v>
      </c>
    </row>
    <row r="255" spans="1:5">
      <c r="A255" s="28">
        <v>1652</v>
      </c>
      <c r="B255" s="28">
        <v>7</v>
      </c>
      <c r="C255" s="28">
        <v>3.4778251371210027</v>
      </c>
    </row>
    <row r="256" spans="1:5">
      <c r="A256" s="28">
        <v>1653</v>
      </c>
      <c r="B256" s="28">
        <v>7</v>
      </c>
      <c r="C256" s="28">
        <v>3.849319198769444</v>
      </c>
    </row>
    <row r="257" spans="1:5">
      <c r="A257" s="28">
        <v>1654</v>
      </c>
      <c r="B257" s="28">
        <v>8</v>
      </c>
      <c r="C257" s="28">
        <v>3.9632619505999811</v>
      </c>
    </row>
    <row r="258" spans="1:5">
      <c r="A258" s="28">
        <v>1655</v>
      </c>
      <c r="B258" s="28">
        <v>8</v>
      </c>
      <c r="C258" s="28">
        <v>3.4631942212550535</v>
      </c>
    </row>
    <row r="259" spans="1:5">
      <c r="A259" s="28">
        <v>1656</v>
      </c>
      <c r="B259" s="28">
        <v>9</v>
      </c>
      <c r="C259" s="28">
        <v>3.3344451119627667</v>
      </c>
    </row>
    <row r="260" spans="1:5">
      <c r="A260" s="28">
        <v>1657</v>
      </c>
      <c r="B260" s="28">
        <v>9</v>
      </c>
      <c r="C260" s="28">
        <v>2.9123583252317609</v>
      </c>
    </row>
    <row r="261" spans="1:5">
      <c r="A261" s="28">
        <v>1658</v>
      </c>
      <c r="B261" s="28">
        <v>10</v>
      </c>
      <c r="C261" s="28">
        <v>2.9355295292629133</v>
      </c>
    </row>
    <row r="262" spans="1:5">
      <c r="A262" s="28">
        <v>1659</v>
      </c>
      <c r="B262" s="28">
        <v>10</v>
      </c>
      <c r="C262" s="28">
        <v>3.028782442605034</v>
      </c>
    </row>
    <row r="263" spans="1:5">
      <c r="A263" s="28">
        <v>1660</v>
      </c>
      <c r="B263" s="28">
        <v>11</v>
      </c>
      <c r="C263" s="28">
        <v>3.0640268947413198</v>
      </c>
      <c r="D263" s="16">
        <f>AVERAGE(B263:B272)</f>
        <v>12.728716830208516</v>
      </c>
      <c r="E263" s="16">
        <f>AVERAGE(C263:C272)</f>
        <v>3.9652512109020308</v>
      </c>
    </row>
    <row r="264" spans="1:5">
      <c r="A264" s="28">
        <v>1661</v>
      </c>
      <c r="B264" s="28">
        <v>11</v>
      </c>
      <c r="C264" s="28">
        <v>2.6449360823174475</v>
      </c>
    </row>
    <row r="265" spans="1:5">
      <c r="A265" s="28">
        <v>1662</v>
      </c>
      <c r="B265" s="28">
        <v>12</v>
      </c>
      <c r="C265" s="28">
        <v>3.4514237067275881</v>
      </c>
    </row>
    <row r="266" spans="1:5">
      <c r="A266" s="28">
        <v>1663</v>
      </c>
      <c r="B266" s="28">
        <v>12</v>
      </c>
      <c r="C266" s="28">
        <v>3.5274106265622578</v>
      </c>
    </row>
    <row r="267" spans="1:5">
      <c r="A267" s="28">
        <v>1664</v>
      </c>
      <c r="B267" s="28">
        <v>13.050666305721776</v>
      </c>
      <c r="C267" s="28">
        <v>3.6517456832079276</v>
      </c>
    </row>
    <row r="268" spans="1:5">
      <c r="A268" s="28">
        <v>1665</v>
      </c>
      <c r="B268" s="28">
        <v>13.807139166176549</v>
      </c>
      <c r="C268" s="28">
        <v>5.097593059383871</v>
      </c>
    </row>
    <row r="269" spans="1:5">
      <c r="A269" s="28">
        <v>1666</v>
      </c>
      <c r="B269" s="28">
        <v>15.311625595647921</v>
      </c>
      <c r="C269" s="28">
        <v>6.7527165729860412</v>
      </c>
    </row>
    <row r="270" spans="1:5">
      <c r="A270" s="28">
        <v>1667</v>
      </c>
      <c r="B270" s="28">
        <v>14.494090094534423</v>
      </c>
      <c r="C270" s="28">
        <v>4.5010348800711331</v>
      </c>
    </row>
    <row r="271" spans="1:5">
      <c r="A271" s="28">
        <v>1668</v>
      </c>
      <c r="B271" s="28">
        <v>12.123647140004476</v>
      </c>
      <c r="C271" s="28">
        <v>2.8939731365010632</v>
      </c>
    </row>
    <row r="272" spans="1:5">
      <c r="A272" s="28">
        <v>1669</v>
      </c>
      <c r="B272" s="28">
        <v>12.5</v>
      </c>
      <c r="C272" s="28">
        <v>4.0676514665216637</v>
      </c>
    </row>
    <row r="273" spans="1:5">
      <c r="A273" s="28">
        <v>1670</v>
      </c>
      <c r="B273" s="28">
        <v>12.5</v>
      </c>
      <c r="C273" s="28">
        <v>5.248581825056335</v>
      </c>
      <c r="D273" s="16">
        <f>AVERAGE(B273:B282)</f>
        <v>12.261088342984808</v>
      </c>
      <c r="E273" s="16">
        <f>AVERAGE(C273:C282)</f>
        <v>4.2209065699444439</v>
      </c>
    </row>
    <row r="274" spans="1:5">
      <c r="A274" s="28">
        <v>1671</v>
      </c>
      <c r="B274" s="28">
        <v>12.5</v>
      </c>
      <c r="C274" s="28">
        <v>6.4743866086025115</v>
      </c>
    </row>
    <row r="275" spans="1:5">
      <c r="A275" s="28">
        <v>1672</v>
      </c>
      <c r="B275" s="28">
        <v>13.087619942775916</v>
      </c>
      <c r="C275" s="28">
        <v>7.6351740910200183</v>
      </c>
    </row>
    <row r="276" spans="1:5">
      <c r="A276" s="28">
        <v>1673</v>
      </c>
      <c r="B276" s="28">
        <v>12.5</v>
      </c>
      <c r="C276" s="28">
        <v>4.6504728521752101</v>
      </c>
    </row>
    <row r="277" spans="1:5">
      <c r="A277" s="28">
        <v>1674</v>
      </c>
      <c r="B277" s="28">
        <v>11.410826408501956</v>
      </c>
      <c r="C277" s="28">
        <v>2.9914354177695497</v>
      </c>
    </row>
    <row r="278" spans="1:5">
      <c r="A278" s="28">
        <v>1675</v>
      </c>
      <c r="B278" s="28">
        <v>13.442932657056447</v>
      </c>
      <c r="C278" s="28">
        <v>3.4121505604900411</v>
      </c>
    </row>
    <row r="279" spans="1:5">
      <c r="A279" s="28">
        <v>1676</v>
      </c>
      <c r="B279" s="28">
        <v>13.970497571827861</v>
      </c>
      <c r="C279" s="28">
        <v>3.3929688406629643</v>
      </c>
    </row>
    <row r="280" spans="1:5">
      <c r="A280" s="28">
        <v>1677</v>
      </c>
      <c r="B280" s="28">
        <v>10.884117262255097</v>
      </c>
      <c r="C280" s="28">
        <v>2.7603422336817589</v>
      </c>
    </row>
    <row r="281" spans="1:5">
      <c r="A281" s="28">
        <v>1678</v>
      </c>
      <c r="B281" s="28">
        <v>10.525313062986132</v>
      </c>
      <c r="C281" s="28">
        <v>2.8539686690912145</v>
      </c>
    </row>
    <row r="282" spans="1:5">
      <c r="A282" s="28">
        <v>1679</v>
      </c>
      <c r="B282" s="28">
        <v>11.789576524444653</v>
      </c>
      <c r="C282" s="28">
        <v>2.78958460089483</v>
      </c>
    </row>
    <row r="283" spans="1:5">
      <c r="A283" s="28">
        <v>1680</v>
      </c>
      <c r="B283" s="28">
        <v>12</v>
      </c>
      <c r="C283" s="28">
        <v>2.6000486621548453</v>
      </c>
      <c r="D283" s="16">
        <f>AVERAGE(B283:B292)</f>
        <v>12.012080150911613</v>
      </c>
      <c r="E283" s="16">
        <f>AVERAGE(C283:C292)</f>
        <v>2.9490403715713582</v>
      </c>
    </row>
    <row r="284" spans="1:5">
      <c r="A284" s="28">
        <v>1681</v>
      </c>
      <c r="B284" s="28">
        <v>12</v>
      </c>
      <c r="C284" s="28">
        <v>2.7394805773199447</v>
      </c>
    </row>
    <row r="285" spans="1:5">
      <c r="A285" s="28">
        <v>1682</v>
      </c>
      <c r="B285" s="28">
        <v>12</v>
      </c>
      <c r="C285" s="28">
        <v>2.5989959449437907</v>
      </c>
    </row>
    <row r="286" spans="1:5">
      <c r="A286" s="28">
        <v>1683</v>
      </c>
      <c r="B286" s="28">
        <v>12</v>
      </c>
      <c r="C286" s="28">
        <v>2.5873626681428954</v>
      </c>
    </row>
    <row r="287" spans="1:5">
      <c r="A287" s="28">
        <v>1684</v>
      </c>
      <c r="B287" s="28">
        <v>12</v>
      </c>
      <c r="C287" s="28">
        <v>2.3626646915475082</v>
      </c>
    </row>
    <row r="288" spans="1:5">
      <c r="A288" s="28">
        <v>1685</v>
      </c>
      <c r="B288" s="28">
        <v>12.849313371953004</v>
      </c>
      <c r="C288" s="28">
        <v>2.7478831247781779</v>
      </c>
    </row>
    <row r="289" spans="1:5">
      <c r="A289" s="28">
        <v>1686</v>
      </c>
      <c r="B289" s="28">
        <v>12</v>
      </c>
      <c r="C289" s="28">
        <v>2.8144529392985218</v>
      </c>
    </row>
    <row r="290" spans="1:5">
      <c r="A290" s="28">
        <v>1687</v>
      </c>
      <c r="B290" s="28">
        <v>12</v>
      </c>
      <c r="C290" s="28">
        <v>3.3079455331968508</v>
      </c>
    </row>
    <row r="291" spans="1:5">
      <c r="A291" s="28">
        <v>1688</v>
      </c>
      <c r="B291" s="28">
        <v>13.361365041882001</v>
      </c>
      <c r="C291" s="28">
        <v>3.6997600054023239</v>
      </c>
    </row>
    <row r="292" spans="1:5">
      <c r="A292" s="28">
        <v>1689</v>
      </c>
      <c r="B292" s="28">
        <v>9.9101230952811346</v>
      </c>
      <c r="C292" s="28">
        <v>4.0318095689287246</v>
      </c>
    </row>
    <row r="293" spans="1:5">
      <c r="A293" s="28">
        <v>1690</v>
      </c>
      <c r="B293" s="28">
        <v>10</v>
      </c>
      <c r="C293" s="28">
        <v>4.5219974046273226</v>
      </c>
      <c r="D293" s="16">
        <f>AVERAGE(B293:B302)</f>
        <v>10.417100840193907</v>
      </c>
      <c r="E293" s="16">
        <f>AVERAGE(C293:C302)</f>
        <v>3.3979527360587354</v>
      </c>
    </row>
    <row r="294" spans="1:5">
      <c r="A294" s="28">
        <v>1691</v>
      </c>
      <c r="B294" s="28">
        <v>10</v>
      </c>
      <c r="C294" s="28">
        <v>4.3411903867207613</v>
      </c>
    </row>
    <row r="295" spans="1:5">
      <c r="A295" s="28">
        <v>1692</v>
      </c>
      <c r="B295" s="28">
        <v>10.213118946110001</v>
      </c>
      <c r="C295" s="28">
        <v>3.394014604636356</v>
      </c>
    </row>
    <row r="296" spans="1:5">
      <c r="A296" s="28">
        <v>1693</v>
      </c>
      <c r="B296" s="28">
        <v>9.5255344890065334</v>
      </c>
      <c r="C296" s="28">
        <v>3.2805547400304045</v>
      </c>
    </row>
    <row r="297" spans="1:5">
      <c r="A297" s="28">
        <v>1694</v>
      </c>
      <c r="B297" s="28">
        <v>11.730757436724627</v>
      </c>
      <c r="C297" s="28">
        <v>3.4904443112379981</v>
      </c>
    </row>
    <row r="298" spans="1:5">
      <c r="A298" s="28">
        <v>1695</v>
      </c>
      <c r="B298" s="28">
        <v>10.441498078810131</v>
      </c>
      <c r="C298" s="28">
        <v>3.7395013097867578</v>
      </c>
    </row>
    <row r="299" spans="1:5">
      <c r="A299" s="28">
        <v>1696</v>
      </c>
      <c r="B299" s="28">
        <v>10.443921999298448</v>
      </c>
      <c r="C299" s="28">
        <v>2.9738111433079766</v>
      </c>
    </row>
    <row r="300" spans="1:5">
      <c r="A300" s="28">
        <v>1697</v>
      </c>
      <c r="B300" s="28">
        <v>9.8031396327156646</v>
      </c>
      <c r="C300" s="28">
        <v>2.8270754020828655</v>
      </c>
    </row>
    <row r="301" spans="1:5">
      <c r="A301" s="28">
        <v>1698</v>
      </c>
      <c r="B301" s="28">
        <v>10.335521136078402</v>
      </c>
      <c r="C301" s="28">
        <v>2.371572489398257</v>
      </c>
    </row>
    <row r="302" spans="1:5">
      <c r="A302" s="28">
        <v>1699</v>
      </c>
      <c r="B302" s="28">
        <v>11.677516683195259</v>
      </c>
      <c r="C302" s="28">
        <v>3.039365568758658</v>
      </c>
    </row>
    <row r="303" spans="1:5">
      <c r="A303" s="28">
        <v>1700</v>
      </c>
      <c r="B303" s="28">
        <v>12.58619761189917</v>
      </c>
      <c r="C303" s="28">
        <v>3.1841480610460624</v>
      </c>
      <c r="D303" s="16">
        <f>AVERAGE(B303:B312)</f>
        <v>12.849521217322366</v>
      </c>
      <c r="E303" s="16">
        <f>AVERAGE(C303:C312)</f>
        <v>3.9896585869038903</v>
      </c>
    </row>
    <row r="304" spans="1:5">
      <c r="A304" s="28">
        <v>1701</v>
      </c>
      <c r="B304" s="28">
        <v>12.820039487042139</v>
      </c>
      <c r="C304" s="28">
        <v>3.7064459968092742</v>
      </c>
    </row>
    <row r="305" spans="1:5">
      <c r="A305" s="28">
        <v>1702</v>
      </c>
      <c r="B305" s="28">
        <v>13.049680127237634</v>
      </c>
      <c r="C305" s="28">
        <v>4.5119177721061003</v>
      </c>
    </row>
    <row r="306" spans="1:5">
      <c r="A306" s="28">
        <v>1703</v>
      </c>
      <c r="B306" s="28">
        <v>11.798245578338804</v>
      </c>
      <c r="C306" s="28">
        <v>4.2782222331636532</v>
      </c>
    </row>
    <row r="307" spans="1:5">
      <c r="A307" s="28">
        <v>1704</v>
      </c>
      <c r="B307" s="28">
        <v>12.880932199029315</v>
      </c>
      <c r="C307" s="28">
        <v>5.234054973362734</v>
      </c>
    </row>
    <row r="308" spans="1:5">
      <c r="A308" s="28">
        <v>1705</v>
      </c>
      <c r="B308" s="28">
        <v>14.621104806847253</v>
      </c>
      <c r="C308" s="28">
        <v>4.2390821512852792</v>
      </c>
    </row>
    <row r="309" spans="1:5">
      <c r="A309" s="28">
        <v>1706</v>
      </c>
      <c r="B309" s="28">
        <v>14.773822509513595</v>
      </c>
      <c r="C309" s="28">
        <v>4.09086926944045</v>
      </c>
    </row>
    <row r="310" spans="1:5">
      <c r="A310" s="28">
        <v>1707</v>
      </c>
      <c r="B310" s="28">
        <v>14.103135271173072</v>
      </c>
      <c r="C310" s="28">
        <v>3.7282009592751644</v>
      </c>
    </row>
    <row r="311" spans="1:5">
      <c r="A311" s="28">
        <v>1708</v>
      </c>
      <c r="B311" s="28">
        <v>11.599429064486147</v>
      </c>
      <c r="C311" s="28">
        <v>3.7327426810919628</v>
      </c>
    </row>
    <row r="312" spans="1:5">
      <c r="A312" s="28">
        <v>1709</v>
      </c>
      <c r="B312" s="28">
        <v>10.262625517656527</v>
      </c>
      <c r="C312" s="28">
        <v>3.1909017714582122</v>
      </c>
    </row>
    <row r="313" spans="1:5">
      <c r="A313" s="28">
        <v>1710</v>
      </c>
      <c r="B313" s="28">
        <v>11.888748067026627</v>
      </c>
      <c r="C313" s="28">
        <v>3.4809305029965594</v>
      </c>
      <c r="D313" s="16">
        <f>AVERAGE(B313:B322)</f>
        <v>13.13255142311734</v>
      </c>
      <c r="E313" s="16">
        <f>AVERAGE(C313:C322)</f>
        <v>3.8921182606954523</v>
      </c>
    </row>
    <row r="314" spans="1:5">
      <c r="A314" s="28">
        <v>1711</v>
      </c>
      <c r="B314" s="28">
        <v>12.403434592768479</v>
      </c>
      <c r="C314" s="28">
        <v>3.7914276484316978</v>
      </c>
    </row>
    <row r="315" spans="1:5">
      <c r="A315" s="28">
        <v>1712</v>
      </c>
      <c r="B315" s="28">
        <v>12.935136022877451</v>
      </c>
      <c r="C315" s="28">
        <v>3.7687877327345642</v>
      </c>
    </row>
    <row r="316" spans="1:5">
      <c r="A316" s="28">
        <v>1713</v>
      </c>
      <c r="B316" s="28">
        <v>12.353249587684536</v>
      </c>
      <c r="C316" s="28">
        <v>3.7218569013797826</v>
      </c>
    </row>
    <row r="317" spans="1:5">
      <c r="A317" s="28">
        <v>1714</v>
      </c>
      <c r="B317" s="28">
        <v>13.652254462499233</v>
      </c>
      <c r="C317" s="28">
        <v>3.9581843493579658</v>
      </c>
    </row>
    <row r="318" spans="1:5">
      <c r="A318" s="28">
        <v>1715</v>
      </c>
      <c r="B318" s="28">
        <v>12.915438047411268</v>
      </c>
      <c r="C318" s="28">
        <v>3.5683018235945743</v>
      </c>
    </row>
    <row r="319" spans="1:5">
      <c r="A319" s="28">
        <v>1716</v>
      </c>
      <c r="B319" s="28">
        <v>13.023007657891846</v>
      </c>
      <c r="C319" s="28">
        <v>3.6701060716586014</v>
      </c>
    </row>
    <row r="320" spans="1:5">
      <c r="A320" s="28">
        <v>1717</v>
      </c>
      <c r="B320" s="28">
        <v>13.804977779670212</v>
      </c>
      <c r="C320" s="28">
        <v>4.219845241119164</v>
      </c>
    </row>
    <row r="321" spans="1:5">
      <c r="A321" s="28">
        <v>1718</v>
      </c>
      <c r="B321" s="28">
        <v>14.561431513102766</v>
      </c>
      <c r="C321" s="28">
        <v>4.5205576126561819</v>
      </c>
    </row>
    <row r="322" spans="1:5">
      <c r="A322" s="28">
        <v>1719</v>
      </c>
      <c r="B322" s="28">
        <v>13.787836500240983</v>
      </c>
      <c r="C322" s="28">
        <v>4.2211847230254369</v>
      </c>
    </row>
    <row r="323" spans="1:5">
      <c r="A323" s="28">
        <v>1720</v>
      </c>
      <c r="B323" s="28">
        <v>13.606594404817237</v>
      </c>
      <c r="C323" s="28">
        <v>3.6397906939994202</v>
      </c>
      <c r="D323" s="16">
        <f>AVERAGE(B323:B332)</f>
        <v>13.233678603161161</v>
      </c>
      <c r="E323" s="16">
        <f>AVERAGE(C323:C332)</f>
        <v>3.6222433219214523</v>
      </c>
    </row>
    <row r="324" spans="1:5">
      <c r="A324" s="28">
        <v>1721</v>
      </c>
      <c r="B324" s="28">
        <v>14.017101766273065</v>
      </c>
      <c r="C324" s="28">
        <v>3.9235045689212069</v>
      </c>
    </row>
    <row r="325" spans="1:5">
      <c r="A325" s="28">
        <v>1722</v>
      </c>
      <c r="B325" s="28">
        <v>13.790372878848025</v>
      </c>
      <c r="C325" s="28">
        <v>3.7613357951598863</v>
      </c>
    </row>
    <row r="326" spans="1:5">
      <c r="A326" s="28">
        <v>1723</v>
      </c>
      <c r="B326" s="28">
        <v>13.639216454215926</v>
      </c>
      <c r="C326" s="28">
        <v>3.6550253923024223</v>
      </c>
    </row>
    <row r="327" spans="1:5">
      <c r="A327" s="28">
        <v>1724</v>
      </c>
      <c r="B327" s="28">
        <v>12.978043603266952</v>
      </c>
      <c r="C327" s="28">
        <v>3.5174784250436275</v>
      </c>
    </row>
    <row r="328" spans="1:5">
      <c r="A328" s="28">
        <v>1725</v>
      </c>
      <c r="B328" s="28">
        <v>12.32928140507831</v>
      </c>
      <c r="C328" s="28">
        <v>3.6510973599550414</v>
      </c>
    </row>
    <row r="329" spans="1:5">
      <c r="A329" s="28">
        <v>1726</v>
      </c>
      <c r="B329" s="28">
        <v>13.208824326514979</v>
      </c>
      <c r="C329" s="28">
        <v>3.6090208041830678</v>
      </c>
    </row>
    <row r="330" spans="1:5">
      <c r="A330" s="28">
        <v>1727</v>
      </c>
      <c r="B330" s="28">
        <v>11.82330818085814</v>
      </c>
      <c r="C330" s="28">
        <v>3.2101487273200999</v>
      </c>
    </row>
    <row r="331" spans="1:5">
      <c r="A331" s="28">
        <v>1728</v>
      </c>
      <c r="B331" s="28">
        <v>12.065690901217268</v>
      </c>
      <c r="C331" s="28">
        <v>3.5235261189775513</v>
      </c>
    </row>
    <row r="332" spans="1:5">
      <c r="A332" s="28">
        <v>1729</v>
      </c>
      <c r="B332" s="28">
        <v>14.878352110521721</v>
      </c>
      <c r="C332" s="28">
        <v>3.7315053333522048</v>
      </c>
    </row>
    <row r="333" spans="1:5">
      <c r="A333" s="28">
        <v>1730</v>
      </c>
      <c r="B333" s="28">
        <v>14.165785394241393</v>
      </c>
      <c r="C333" s="28">
        <v>4.9114522859961918</v>
      </c>
      <c r="D333" s="16">
        <f>AVERAGE(B333:B342)</f>
        <v>13.836188238779139</v>
      </c>
      <c r="E333" s="16">
        <f>AVERAGE(C333:C342)</f>
        <v>3.99490346316052</v>
      </c>
    </row>
    <row r="334" spans="1:5">
      <c r="A334" s="28">
        <v>1731</v>
      </c>
      <c r="B334" s="28">
        <v>14.87904087492559</v>
      </c>
      <c r="C334" s="28">
        <v>4.1448890046642237</v>
      </c>
    </row>
    <row r="335" spans="1:5">
      <c r="A335" s="28">
        <v>1732</v>
      </c>
      <c r="B335" s="28">
        <v>14.776950847376344</v>
      </c>
      <c r="C335" s="28">
        <v>3.945812208405941</v>
      </c>
    </row>
    <row r="336" spans="1:5">
      <c r="A336" s="28">
        <v>1733</v>
      </c>
      <c r="B336" s="28">
        <v>14.038784441417045</v>
      </c>
      <c r="C336" s="28">
        <v>3.8639245287336292</v>
      </c>
    </row>
    <row r="337" spans="1:5">
      <c r="A337" s="28">
        <v>1734</v>
      </c>
      <c r="B337" s="28">
        <v>13.589828282359873</v>
      </c>
      <c r="C337" s="28">
        <v>3.7611083117108555</v>
      </c>
    </row>
    <row r="338" spans="1:5">
      <c r="A338" s="28">
        <v>1735</v>
      </c>
      <c r="B338" s="28">
        <v>13.465687700224818</v>
      </c>
      <c r="C338" s="28">
        <v>3.7286469340794577</v>
      </c>
    </row>
    <row r="339" spans="1:5">
      <c r="A339" s="28">
        <v>1736</v>
      </c>
      <c r="B339" s="28">
        <v>13.318662029410715</v>
      </c>
      <c r="C339" s="28">
        <v>3.749613359033404</v>
      </c>
    </row>
    <row r="340" spans="1:5">
      <c r="A340" s="28">
        <v>1737</v>
      </c>
      <c r="B340" s="28">
        <v>13.915752126002024</v>
      </c>
      <c r="C340" s="28">
        <v>4.0000509684166152</v>
      </c>
    </row>
    <row r="341" spans="1:5">
      <c r="A341" s="28">
        <v>1738</v>
      </c>
      <c r="B341" s="28">
        <v>13.534547818839256</v>
      </c>
      <c r="C341" s="28">
        <v>3.9640991869584976</v>
      </c>
    </row>
    <row r="342" spans="1:5">
      <c r="A342" s="28">
        <v>1739</v>
      </c>
      <c r="B342" s="28">
        <v>12.676842872994319</v>
      </c>
      <c r="C342" s="28">
        <v>3.8794378436063854</v>
      </c>
    </row>
    <row r="343" spans="1:5">
      <c r="A343" s="28">
        <v>1740</v>
      </c>
      <c r="B343" s="28">
        <v>12.594203191850834</v>
      </c>
      <c r="C343" s="28">
        <v>3.4127053555777742</v>
      </c>
      <c r="D343" s="16">
        <f>AVERAGE(B343:B352)</f>
        <v>14.573693909684106</v>
      </c>
      <c r="E343" s="16">
        <f>AVERAGE(C343:C352)</f>
        <v>4.1676389324224656</v>
      </c>
    </row>
    <row r="344" spans="1:5">
      <c r="A344" s="28">
        <v>1741</v>
      </c>
      <c r="B344" s="28">
        <v>14.441222262877471</v>
      </c>
      <c r="C344" s="28">
        <v>3.941187826494589</v>
      </c>
    </row>
    <row r="345" spans="1:5">
      <c r="A345" s="28">
        <v>1742</v>
      </c>
      <c r="B345" s="28">
        <v>15.371867380048259</v>
      </c>
      <c r="C345" s="28">
        <v>4.2831924461242137</v>
      </c>
    </row>
    <row r="346" spans="1:5">
      <c r="A346" s="28">
        <v>1743</v>
      </c>
      <c r="B346" s="28">
        <v>15.640026990593549</v>
      </c>
      <c r="C346" s="28">
        <v>4.6679120733605899</v>
      </c>
    </row>
    <row r="347" spans="1:5">
      <c r="A347" s="28">
        <v>1744</v>
      </c>
      <c r="B347" s="28">
        <v>15.607378790225045</v>
      </c>
      <c r="C347" s="28">
        <v>4.812156935073677</v>
      </c>
    </row>
    <row r="348" spans="1:5">
      <c r="A348" s="28">
        <v>1745</v>
      </c>
      <c r="B348" s="28">
        <v>14.381081551917566</v>
      </c>
      <c r="C348" s="28">
        <v>4.3238398956427035</v>
      </c>
    </row>
    <row r="349" spans="1:5">
      <c r="A349" s="28">
        <v>1746</v>
      </c>
      <c r="B349" s="28">
        <v>14.363837973463458</v>
      </c>
      <c r="C349" s="28">
        <v>4.152893953816708</v>
      </c>
    </row>
    <row r="350" spans="1:5">
      <c r="A350" s="28">
        <v>1747</v>
      </c>
      <c r="B350" s="28">
        <v>14.494661300319974</v>
      </c>
      <c r="C350" s="28">
        <v>3.9659870337099288</v>
      </c>
    </row>
    <row r="351" spans="1:5">
      <c r="A351" s="28">
        <v>1748</v>
      </c>
      <c r="B351" s="28">
        <v>14.358088998695397</v>
      </c>
      <c r="C351" s="28">
        <v>4.0626924275790941</v>
      </c>
    </row>
    <row r="352" spans="1:5">
      <c r="A352" s="28">
        <v>1749</v>
      </c>
      <c r="B352" s="28">
        <v>14.48457065684951</v>
      </c>
      <c r="C352" s="28">
        <v>4.0538213768453879</v>
      </c>
    </row>
    <row r="353" spans="1:5">
      <c r="A353" s="28">
        <v>1750</v>
      </c>
      <c r="B353" s="28">
        <v>14.798557416024524</v>
      </c>
      <c r="C353" s="28">
        <v>3.897914755591593</v>
      </c>
      <c r="D353" s="16">
        <f>AVERAGE(B353:B362)</f>
        <v>13.786959964557454</v>
      </c>
      <c r="E353" s="16">
        <f>AVERAGE(C353:C362)</f>
        <v>4.2113316084052235</v>
      </c>
    </row>
    <row r="354" spans="1:5">
      <c r="A354" s="28">
        <v>1751</v>
      </c>
      <c r="B354" s="28">
        <v>14.129663282572958</v>
      </c>
      <c r="C354" s="28">
        <v>3.8748304168905654</v>
      </c>
    </row>
    <row r="355" spans="1:5">
      <c r="A355" s="28">
        <v>1752</v>
      </c>
      <c r="B355" s="28">
        <v>13.94557036587288</v>
      </c>
      <c r="C355" s="28">
        <v>3.9361401710156194</v>
      </c>
    </row>
    <row r="356" spans="1:5">
      <c r="A356" s="28">
        <v>1753</v>
      </c>
      <c r="B356" s="28">
        <v>14.159872079923899</v>
      </c>
      <c r="C356" s="28">
        <v>4.0041111949029764</v>
      </c>
    </row>
    <row r="357" spans="1:5">
      <c r="A357" s="28">
        <v>1754</v>
      </c>
      <c r="B357" s="28">
        <v>14.864623423965108</v>
      </c>
      <c r="C357" s="28">
        <v>4.5281485660354495</v>
      </c>
    </row>
    <row r="358" spans="1:5">
      <c r="A358" s="28">
        <v>1755</v>
      </c>
      <c r="B358" s="28">
        <v>14.038073575358602</v>
      </c>
      <c r="C358" s="28">
        <v>5.0195910079625969</v>
      </c>
    </row>
    <row r="359" spans="1:5">
      <c r="A359" s="28">
        <v>1756</v>
      </c>
      <c r="B359" s="28">
        <v>11.652636696649763</v>
      </c>
      <c r="C359" s="28">
        <v>3.9253994472056224</v>
      </c>
    </row>
    <row r="360" spans="1:5">
      <c r="A360" s="28">
        <v>1757</v>
      </c>
      <c r="B360" s="28">
        <v>12.553667931547965</v>
      </c>
      <c r="C360" s="28">
        <v>4.2455163301734151</v>
      </c>
    </row>
    <row r="361" spans="1:5">
      <c r="A361" s="28">
        <v>1758</v>
      </c>
      <c r="B361" s="28">
        <v>13.500273387260926</v>
      </c>
      <c r="C361" s="28">
        <v>4.3741740039551882</v>
      </c>
    </row>
    <row r="362" spans="1:5">
      <c r="A362" s="28">
        <v>1759</v>
      </c>
      <c r="B362" s="28">
        <v>14.226661486397912</v>
      </c>
      <c r="C362" s="28">
        <v>4.3074901903192062</v>
      </c>
    </row>
    <row r="363" spans="1:5">
      <c r="A363" s="28">
        <v>1760</v>
      </c>
      <c r="B363" s="28">
        <v>14.278654477534177</v>
      </c>
      <c r="C363" s="28">
        <v>4.577318230316795</v>
      </c>
      <c r="D363" s="16">
        <f>AVERAGE(B363:B372)</f>
        <v>13.110822812334348</v>
      </c>
      <c r="E363" s="16">
        <f>AVERAGE(C363:C372)</f>
        <v>3.9981698731572806</v>
      </c>
    </row>
    <row r="364" spans="1:5">
      <c r="A364" s="28">
        <v>1761</v>
      </c>
      <c r="B364" s="28">
        <v>15.137358426652227</v>
      </c>
      <c r="C364" s="28">
        <v>4.9739417308123199</v>
      </c>
    </row>
    <row r="365" spans="1:5">
      <c r="A365" s="28">
        <v>1762</v>
      </c>
      <c r="B365" s="28">
        <v>14.379997529798208</v>
      </c>
      <c r="C365" s="28">
        <v>4.3032455206660281</v>
      </c>
    </row>
    <row r="366" spans="1:5">
      <c r="A366" s="28">
        <v>1763</v>
      </c>
      <c r="B366" s="28">
        <v>14.092493764824759</v>
      </c>
      <c r="C366" s="28">
        <v>4.4605338100310714</v>
      </c>
    </row>
    <row r="367" spans="1:5">
      <c r="A367" s="28">
        <v>1764</v>
      </c>
      <c r="B367" s="28">
        <v>13.179132574076231</v>
      </c>
      <c r="C367" s="28">
        <v>4.1818870850653251</v>
      </c>
    </row>
    <row r="368" spans="1:5">
      <c r="A368" s="28">
        <v>1765</v>
      </c>
      <c r="B368" s="28">
        <v>12.103042972842889</v>
      </c>
      <c r="C368" s="28">
        <v>3.6847673814146225</v>
      </c>
    </row>
    <row r="369" spans="1:5">
      <c r="A369" s="28">
        <v>1766</v>
      </c>
      <c r="B369" s="28">
        <v>12.425155571137243</v>
      </c>
      <c r="C369" s="28">
        <v>3.6175543607960901</v>
      </c>
    </row>
    <row r="370" spans="1:5">
      <c r="A370" s="28">
        <v>1767</v>
      </c>
      <c r="B370" s="28">
        <v>11.214923034607841</v>
      </c>
      <c r="C370" s="28">
        <v>3.2651980490353569</v>
      </c>
    </row>
    <row r="371" spans="1:5">
      <c r="A371" s="28">
        <v>1768</v>
      </c>
      <c r="B371" s="28">
        <v>11.529231100878432</v>
      </c>
      <c r="C371" s="28">
        <v>3.2571748411230863</v>
      </c>
    </row>
    <row r="372" spans="1:5">
      <c r="A372" s="28">
        <v>1769</v>
      </c>
      <c r="B372" s="28">
        <v>12.768238670991479</v>
      </c>
      <c r="C372" s="28">
        <v>3.6600777223121002</v>
      </c>
    </row>
    <row r="373" spans="1:5">
      <c r="A373" s="28">
        <v>1770</v>
      </c>
      <c r="B373" s="28">
        <v>12.526644594585155</v>
      </c>
      <c r="C373" s="28">
        <v>3.738694030191192</v>
      </c>
      <c r="D373" s="16">
        <f>AVERAGE(B373:B382)</f>
        <v>11.371792063102912</v>
      </c>
      <c r="E373" s="16">
        <f>AVERAGE(C373:C382)</f>
        <v>3.716801851180719</v>
      </c>
    </row>
    <row r="374" spans="1:5">
      <c r="A374" s="28">
        <v>1771</v>
      </c>
      <c r="B374" s="28">
        <v>11.69277372925246</v>
      </c>
      <c r="C374" s="28">
        <v>3.7658715248356369</v>
      </c>
    </row>
    <row r="375" spans="1:5">
      <c r="A375" s="28">
        <v>1772</v>
      </c>
      <c r="B375" s="28">
        <v>10.714612439909015</v>
      </c>
      <c r="C375" s="28">
        <v>3.2611162873087833</v>
      </c>
    </row>
    <row r="376" spans="1:5">
      <c r="A376" s="28">
        <v>1773</v>
      </c>
      <c r="B376" s="28">
        <v>10.706338717972848</v>
      </c>
      <c r="C376" s="28">
        <v>3.2435076155955089</v>
      </c>
    </row>
    <row r="377" spans="1:5">
      <c r="A377" s="28">
        <v>1774</v>
      </c>
      <c r="B377" s="28">
        <v>10.925647045854982</v>
      </c>
      <c r="C377" s="28">
        <v>3.5544158852998322</v>
      </c>
    </row>
    <row r="378" spans="1:5">
      <c r="A378" s="28">
        <v>1775</v>
      </c>
      <c r="B378" s="28">
        <v>10.997227441314278</v>
      </c>
      <c r="C378" s="28">
        <v>3.7714588875345521</v>
      </c>
    </row>
    <row r="379" spans="1:5">
      <c r="A379" s="28">
        <v>1776</v>
      </c>
      <c r="B379" s="28">
        <v>11.808170305523456</v>
      </c>
      <c r="C379" s="28">
        <v>3.9985980905048129</v>
      </c>
    </row>
    <row r="380" spans="1:5">
      <c r="A380" s="28">
        <v>1777</v>
      </c>
      <c r="B380" s="28">
        <v>10.987658539932188</v>
      </c>
      <c r="C380" s="28">
        <v>3.7207483733818063</v>
      </c>
    </row>
    <row r="381" spans="1:5">
      <c r="A381" s="28">
        <v>1778</v>
      </c>
      <c r="B381" s="28">
        <v>11.33121279034836</v>
      </c>
      <c r="C381" s="28">
        <v>3.8859979401860247</v>
      </c>
    </row>
    <row r="382" spans="1:5">
      <c r="A382" s="28">
        <v>1779</v>
      </c>
      <c r="B382" s="28">
        <v>12.02763502633638</v>
      </c>
      <c r="C382" s="28">
        <v>4.2276098769690371</v>
      </c>
    </row>
    <row r="383" spans="1:5">
      <c r="A383" s="28">
        <v>1780</v>
      </c>
      <c r="B383" s="28">
        <v>12.216522147972187</v>
      </c>
      <c r="C383" s="28">
        <v>4.2940020695581245</v>
      </c>
      <c r="D383" s="16">
        <f>AVERAGE(B383:B392)</f>
        <v>11.583973035623297</v>
      </c>
      <c r="E383" s="16">
        <f>AVERAGE(C383:C392)</f>
        <v>3.9100862010046549</v>
      </c>
    </row>
    <row r="384" spans="1:5">
      <c r="A384" s="28">
        <v>1781</v>
      </c>
      <c r="B384" s="28">
        <v>11.246434924916525</v>
      </c>
      <c r="C384" s="28">
        <v>4.2433095629111586</v>
      </c>
    </row>
    <row r="385" spans="1:5">
      <c r="A385" s="28">
        <v>1782</v>
      </c>
      <c r="B385" s="28">
        <v>11.322630283486419</v>
      </c>
      <c r="C385" s="28">
        <v>3.4940509290736612</v>
      </c>
    </row>
    <row r="386" spans="1:5">
      <c r="A386" s="28">
        <v>1783</v>
      </c>
      <c r="B386" s="28">
        <v>11.431054923683963</v>
      </c>
      <c r="C386" s="28">
        <v>3.5164327286058952</v>
      </c>
    </row>
    <row r="387" spans="1:5">
      <c r="A387" s="28">
        <v>1784</v>
      </c>
      <c r="B387" s="28">
        <v>11.703222898057389</v>
      </c>
      <c r="C387" s="28">
        <v>3.8125377318669726</v>
      </c>
    </row>
    <row r="388" spans="1:5">
      <c r="A388" s="28">
        <v>1785</v>
      </c>
      <c r="B388" s="28"/>
      <c r="C388" s="28">
        <v>3.8653985234686488</v>
      </c>
    </row>
    <row r="389" spans="1:5">
      <c r="A389" s="28">
        <v>1786</v>
      </c>
      <c r="B389" s="28"/>
      <c r="C389" s="28">
        <v>3.9982191371841855</v>
      </c>
    </row>
    <row r="390" spans="1:5">
      <c r="A390" s="28">
        <v>1787</v>
      </c>
      <c r="B390" s="28"/>
      <c r="C390" s="28">
        <v>4.0857544599270224</v>
      </c>
    </row>
    <row r="391" spans="1:5">
      <c r="A391" s="28">
        <v>1788</v>
      </c>
      <c r="B391" s="28"/>
      <c r="C391" s="28">
        <v>3.8476855790811717</v>
      </c>
    </row>
    <row r="392" spans="1:5">
      <c r="A392" s="28">
        <v>1789</v>
      </c>
      <c r="B392" s="28"/>
      <c r="C392" s="28">
        <v>3.9434712883697052</v>
      </c>
    </row>
    <row r="393" spans="1:5">
      <c r="A393" s="28">
        <v>1790</v>
      </c>
      <c r="B393" s="28"/>
      <c r="C393" s="28">
        <v>3.7270035608802221</v>
      </c>
      <c r="D393" s="16"/>
      <c r="E393" s="16">
        <f>AVERAGE(C393:C402)</f>
        <v>3.9664201510049337</v>
      </c>
    </row>
    <row r="394" spans="1:5">
      <c r="A394" s="28">
        <v>1791</v>
      </c>
      <c r="B394" s="28"/>
      <c r="C394" s="28">
        <v>3.8214468937861912</v>
      </c>
    </row>
    <row r="395" spans="1:5">
      <c r="A395" s="28">
        <v>1792</v>
      </c>
      <c r="B395" s="28"/>
      <c r="C395" s="28">
        <v>4.193224469966454</v>
      </c>
    </row>
    <row r="396" spans="1:5">
      <c r="A396" s="28">
        <v>1793</v>
      </c>
      <c r="B396" s="28"/>
      <c r="C396" s="28">
        <v>4.4309905885795562</v>
      </c>
    </row>
    <row r="397" spans="1:5">
      <c r="A397" s="28">
        <v>1794</v>
      </c>
      <c r="B397" s="28"/>
      <c r="C397" s="28">
        <v>4.4433386851393335</v>
      </c>
    </row>
    <row r="398" spans="1:5">
      <c r="A398" s="28">
        <v>1795</v>
      </c>
      <c r="B398" s="28"/>
      <c r="C398" s="28">
        <v>2.7631883614323858</v>
      </c>
    </row>
    <row r="399" spans="1:5">
      <c r="A399" s="28">
        <v>1796</v>
      </c>
      <c r="B399" s="28"/>
      <c r="C399" s="28">
        <v>3.0843451694011312</v>
      </c>
    </row>
    <row r="400" spans="1:5">
      <c r="A400" s="28">
        <v>1797</v>
      </c>
      <c r="B400" s="28"/>
      <c r="C400" s="28">
        <v>4.0828585858032422</v>
      </c>
    </row>
    <row r="401" spans="1:5">
      <c r="A401" s="28">
        <v>1798</v>
      </c>
      <c r="B401" s="28"/>
      <c r="C401" s="28">
        <v>4.92727305488964</v>
      </c>
    </row>
    <row r="402" spans="1:5">
      <c r="A402" s="28">
        <v>1799</v>
      </c>
      <c r="B402" s="28"/>
      <c r="C402" s="28">
        <v>4.1905321401711815</v>
      </c>
    </row>
    <row r="403" spans="1:5">
      <c r="A403" s="28">
        <v>1800</v>
      </c>
      <c r="B403" s="28"/>
      <c r="C403" s="28">
        <v>2.8267250703573579</v>
      </c>
      <c r="E403" s="16">
        <f>AVERAGE(C403:C412)</f>
        <v>3.9971060432725465</v>
      </c>
    </row>
    <row r="404" spans="1:5">
      <c r="A404" s="28">
        <v>1801</v>
      </c>
      <c r="B404" s="28"/>
      <c r="C404" s="28">
        <v>2.7686538932635991</v>
      </c>
    </row>
    <row r="405" spans="1:5">
      <c r="A405" s="28">
        <v>1802</v>
      </c>
      <c r="B405" s="28"/>
      <c r="C405" s="28">
        <v>4.2011523305332164</v>
      </c>
    </row>
    <row r="406" spans="1:5">
      <c r="A406" s="28">
        <v>1803</v>
      </c>
      <c r="B406" s="28"/>
      <c r="C406" s="28">
        <v>4.66822450404797</v>
      </c>
    </row>
    <row r="407" spans="1:5">
      <c r="A407" s="28">
        <v>1804</v>
      </c>
      <c r="B407" s="28"/>
      <c r="C407" s="28">
        <v>4.5065422122364529</v>
      </c>
    </row>
    <row r="408" spans="1:5">
      <c r="A408" s="28">
        <v>1805</v>
      </c>
      <c r="B408" s="28"/>
      <c r="C408" s="28">
        <v>3.9147369135659247</v>
      </c>
    </row>
    <row r="409" spans="1:5">
      <c r="A409" s="28">
        <v>1806</v>
      </c>
      <c r="B409" s="28"/>
      <c r="C409" s="28">
        <v>4.180720780515526</v>
      </c>
    </row>
    <row r="410" spans="1:5">
      <c r="A410" s="28">
        <v>1807</v>
      </c>
      <c r="B410" s="28"/>
      <c r="C410" s="28">
        <v>4.3790761460144374</v>
      </c>
    </row>
    <row r="411" spans="1:5">
      <c r="A411" s="28">
        <v>1808</v>
      </c>
      <c r="B411" s="28"/>
      <c r="C411" s="28">
        <v>4.4527346939261783</v>
      </c>
    </row>
    <row r="412" spans="1:5">
      <c r="A412" s="28">
        <v>1809</v>
      </c>
      <c r="B412" s="28"/>
      <c r="C412" s="28">
        <v>4.0724938882648027</v>
      </c>
    </row>
    <row r="413" spans="1:5">
      <c r="A413" s="28">
        <v>1810</v>
      </c>
      <c r="B413" s="28"/>
      <c r="C413" s="28">
        <v>3.826212694557745</v>
      </c>
      <c r="E413" s="16">
        <f>AVERAGE(C413:C422)</f>
        <v>3.726771780641692</v>
      </c>
    </row>
    <row r="414" spans="1:5">
      <c r="A414" s="28">
        <v>1811</v>
      </c>
      <c r="B414" s="28"/>
      <c r="C414" s="28">
        <v>3.6827287358326992</v>
      </c>
    </row>
    <row r="415" spans="1:5">
      <c r="A415" s="28">
        <v>1812</v>
      </c>
      <c r="B415" s="28"/>
      <c r="C415" s="28">
        <v>3.4329490643968956</v>
      </c>
    </row>
    <row r="416" spans="1:5">
      <c r="A416" s="28">
        <v>1813</v>
      </c>
      <c r="B416" s="28"/>
      <c r="C416" s="28">
        <v>3.5087310556335822</v>
      </c>
    </row>
    <row r="417" spans="1:5">
      <c r="A417" s="28">
        <v>1814</v>
      </c>
      <c r="B417" s="28"/>
      <c r="C417" s="28">
        <v>3.9318185083464159</v>
      </c>
    </row>
    <row r="418" spans="1:5">
      <c r="A418" s="28">
        <v>1815</v>
      </c>
      <c r="B418" s="28"/>
      <c r="C418" s="28">
        <v>4.3905942269863516</v>
      </c>
    </row>
    <row r="419" spans="1:5">
      <c r="A419" s="28">
        <v>1816</v>
      </c>
      <c r="B419" s="28"/>
      <c r="C419" s="28">
        <v>3.6257755865605987</v>
      </c>
    </row>
    <row r="420" spans="1:5">
      <c r="A420" s="28">
        <v>1817</v>
      </c>
      <c r="B420" s="28"/>
      <c r="C420" s="28">
        <v>3.4461970787356639</v>
      </c>
    </row>
    <row r="421" spans="1:5">
      <c r="A421" s="28">
        <v>1818</v>
      </c>
      <c r="B421" s="28"/>
      <c r="C421" s="28">
        <v>3.6960899529104263</v>
      </c>
    </row>
    <row r="422" spans="1:5">
      <c r="A422" s="28">
        <v>1819</v>
      </c>
      <c r="B422" s="28"/>
      <c r="C422" s="28">
        <v>3.7266209024565371</v>
      </c>
    </row>
    <row r="423" spans="1:5">
      <c r="A423" s="28">
        <v>1820</v>
      </c>
      <c r="B423" s="28"/>
      <c r="C423" s="28">
        <v>4.0967558813590061</v>
      </c>
      <c r="E423" s="16">
        <f>AVERAGE(C423:C432)</f>
        <v>3.8409078618328265</v>
      </c>
    </row>
    <row r="424" spans="1:5">
      <c r="A424" s="28">
        <v>1821</v>
      </c>
      <c r="B424" s="28"/>
      <c r="C424" s="28">
        <v>4.0842021375036355</v>
      </c>
    </row>
    <row r="425" spans="1:5">
      <c r="A425" s="28">
        <v>1822</v>
      </c>
      <c r="B425" s="28"/>
      <c r="C425" s="28">
        <v>4.5693924758428546</v>
      </c>
    </row>
    <row r="426" spans="1:5">
      <c r="A426" s="28">
        <v>1823</v>
      </c>
      <c r="B426" s="28"/>
      <c r="C426" s="28">
        <v>3.8111989737563321</v>
      </c>
    </row>
    <row r="427" spans="1:5">
      <c r="A427" s="28">
        <v>1824</v>
      </c>
      <c r="B427" s="28"/>
      <c r="C427" s="28">
        <v>3.640207992879926</v>
      </c>
    </row>
    <row r="428" spans="1:5">
      <c r="A428" s="28">
        <v>1825</v>
      </c>
      <c r="B428" s="28"/>
      <c r="C428" s="28">
        <v>3.4607854188232849</v>
      </c>
    </row>
    <row r="429" spans="1:5">
      <c r="A429" s="28">
        <v>1826</v>
      </c>
      <c r="B429" s="28"/>
      <c r="C429" s="28">
        <v>3.6715961946674698</v>
      </c>
    </row>
    <row r="430" spans="1:5">
      <c r="A430" s="28">
        <v>1827</v>
      </c>
      <c r="B430" s="28"/>
      <c r="C430" s="28">
        <v>3.7400110305929513</v>
      </c>
    </row>
    <row r="431" spans="1:5">
      <c r="A431" s="28">
        <v>1828</v>
      </c>
      <c r="B431" s="28"/>
      <c r="C431" s="28">
        <v>3.7318410620555347</v>
      </c>
    </row>
    <row r="432" spans="1:5">
      <c r="A432" s="28">
        <v>1829</v>
      </c>
      <c r="B432" s="28"/>
      <c r="C432" s="28">
        <v>3.6030874508472688</v>
      </c>
    </row>
    <row r="433" spans="1:3">
      <c r="A433" s="28">
        <v>1830</v>
      </c>
      <c r="B433" s="28"/>
      <c r="C433" s="28">
        <v>3.4876915771284489</v>
      </c>
    </row>
    <row r="434" spans="1:3">
      <c r="A434" s="28">
        <v>1831</v>
      </c>
      <c r="B434" s="28"/>
      <c r="C434" s="28"/>
    </row>
    <row r="435" spans="1:3">
      <c r="A435" s="28">
        <v>1832</v>
      </c>
      <c r="B435" s="28"/>
      <c r="C435" s="28"/>
    </row>
    <row r="436" spans="1:3">
      <c r="A436" s="28">
        <v>1833</v>
      </c>
      <c r="B436" s="28"/>
      <c r="C436" s="28"/>
    </row>
    <row r="437" spans="1:3">
      <c r="A437" s="28">
        <v>1834</v>
      </c>
      <c r="B437" s="28"/>
      <c r="C437" s="28"/>
    </row>
    <row r="438" spans="1:3">
      <c r="A438" s="28">
        <v>1835</v>
      </c>
      <c r="B438" s="28"/>
      <c r="C438" s="28"/>
    </row>
    <row r="439" spans="1:3">
      <c r="A439" s="28">
        <v>1836</v>
      </c>
      <c r="B439" s="28"/>
      <c r="C439" s="28"/>
    </row>
    <row r="440" spans="1:3">
      <c r="A440" s="28">
        <v>1837</v>
      </c>
      <c r="B440" s="28"/>
      <c r="C440" s="28"/>
    </row>
    <row r="441" spans="1:3">
      <c r="A441" s="28">
        <v>1838</v>
      </c>
      <c r="B441" s="28"/>
      <c r="C441" s="28"/>
    </row>
    <row r="442" spans="1:3">
      <c r="A442" s="28">
        <v>1839</v>
      </c>
      <c r="B442" s="28"/>
      <c r="C442" s="28"/>
    </row>
    <row r="443" spans="1:3">
      <c r="A443" s="28">
        <v>1840</v>
      </c>
      <c r="B443" s="28"/>
      <c r="C443" s="28"/>
    </row>
    <row r="444" spans="1:3">
      <c r="A444" s="28">
        <v>1841</v>
      </c>
      <c r="B444" s="28"/>
      <c r="C444" s="28"/>
    </row>
    <row r="445" spans="1:3">
      <c r="A445" s="28">
        <v>1842</v>
      </c>
      <c r="B445" s="28"/>
      <c r="C445" s="28"/>
    </row>
    <row r="446" spans="1:3">
      <c r="A446" s="28">
        <v>1843</v>
      </c>
      <c r="B446" s="28"/>
      <c r="C446" s="28"/>
    </row>
    <row r="447" spans="1:3">
      <c r="A447" s="28">
        <v>1844</v>
      </c>
      <c r="B447" s="28"/>
      <c r="C447" s="28"/>
    </row>
    <row r="448" spans="1:3">
      <c r="A448" s="28">
        <v>1845</v>
      </c>
      <c r="B448" s="28"/>
      <c r="C448" s="28"/>
    </row>
    <row r="449" spans="1:3">
      <c r="A449" s="28">
        <v>1846</v>
      </c>
      <c r="B449" s="28"/>
      <c r="C449" s="28"/>
    </row>
    <row r="450" spans="1:3">
      <c r="A450" s="28">
        <v>1847</v>
      </c>
      <c r="B450" s="28"/>
      <c r="C450" s="28"/>
    </row>
    <row r="451" spans="1:3">
      <c r="A451" s="28">
        <v>1848</v>
      </c>
      <c r="B451" s="28"/>
      <c r="C451" s="28"/>
    </row>
    <row r="452" spans="1:3">
      <c r="A452" s="28">
        <v>1849</v>
      </c>
      <c r="B452" s="28"/>
      <c r="C452" s="28"/>
    </row>
    <row r="453" spans="1:3">
      <c r="A453" s="28">
        <v>1850</v>
      </c>
      <c r="B453" s="28"/>
      <c r="C453" s="28"/>
    </row>
    <row r="454" spans="1:3">
      <c r="A454" s="28">
        <v>1851</v>
      </c>
      <c r="B454" s="28"/>
      <c r="C454" s="28"/>
    </row>
    <row r="455" spans="1:3">
      <c r="A455" s="28">
        <v>1852</v>
      </c>
      <c r="B455" s="28"/>
      <c r="C455" s="28"/>
    </row>
    <row r="456" spans="1:3">
      <c r="A456" s="28">
        <v>1853</v>
      </c>
      <c r="B456" s="28"/>
      <c r="C456" s="28"/>
    </row>
    <row r="457" spans="1:3">
      <c r="A457" s="28">
        <v>1854</v>
      </c>
      <c r="B457" s="28"/>
      <c r="C457" s="28"/>
    </row>
    <row r="458" spans="1:3">
      <c r="A458" s="28">
        <v>1855</v>
      </c>
      <c r="B458" s="28"/>
      <c r="C458" s="28"/>
    </row>
    <row r="459" spans="1:3">
      <c r="A459" s="28">
        <v>1856</v>
      </c>
      <c r="B459" s="28"/>
      <c r="C459" s="28"/>
    </row>
    <row r="460" spans="1:3">
      <c r="A460" s="28">
        <v>1857</v>
      </c>
      <c r="B460" s="28"/>
      <c r="C460" s="28"/>
    </row>
    <row r="461" spans="1:3">
      <c r="A461" s="28">
        <v>1858</v>
      </c>
      <c r="B461" s="28"/>
      <c r="C461" s="28"/>
    </row>
    <row r="462" spans="1:3">
      <c r="A462" s="28">
        <v>1859</v>
      </c>
      <c r="B462" s="28"/>
      <c r="C462" s="28"/>
    </row>
    <row r="463" spans="1:3">
      <c r="A463" s="28">
        <v>1860</v>
      </c>
      <c r="B463" s="28"/>
      <c r="C463" s="28"/>
    </row>
    <row r="464" spans="1:3">
      <c r="A464" s="28">
        <v>1861</v>
      </c>
      <c r="B464" s="28"/>
      <c r="C464" s="28"/>
    </row>
    <row r="465" spans="1:3">
      <c r="A465" s="28">
        <v>1862</v>
      </c>
      <c r="B465" s="28"/>
      <c r="C465" s="28"/>
    </row>
    <row r="466" spans="1:3">
      <c r="A466" s="28">
        <v>1863</v>
      </c>
      <c r="B466" s="28"/>
      <c r="C466" s="28"/>
    </row>
    <row r="467" spans="1:3">
      <c r="A467" s="28">
        <v>1864</v>
      </c>
      <c r="B467" s="28"/>
      <c r="C467" s="28"/>
    </row>
    <row r="468" spans="1:3">
      <c r="A468" s="28">
        <v>1865</v>
      </c>
      <c r="B468" s="28"/>
      <c r="C468" s="28"/>
    </row>
    <row r="469" spans="1:3">
      <c r="A469" s="28">
        <v>1866</v>
      </c>
      <c r="B469" s="28"/>
      <c r="C469" s="28"/>
    </row>
    <row r="470" spans="1:3">
      <c r="A470" s="28">
        <v>1867</v>
      </c>
      <c r="B470" s="28"/>
      <c r="C470" s="28"/>
    </row>
    <row r="471" spans="1:3">
      <c r="A471" s="28">
        <v>1868</v>
      </c>
      <c r="B471" s="28"/>
      <c r="C471" s="28"/>
    </row>
    <row r="472" spans="1:3">
      <c r="A472" s="28">
        <v>1869</v>
      </c>
      <c r="B472" s="28"/>
      <c r="C472" s="28"/>
    </row>
    <row r="473" spans="1:3">
      <c r="A473" s="28">
        <v>1870</v>
      </c>
      <c r="B473" s="28"/>
      <c r="C473" s="28"/>
    </row>
    <row r="474" spans="1:3">
      <c r="A474" s="28">
        <v>1871</v>
      </c>
      <c r="B474" s="28"/>
      <c r="C474" s="28"/>
    </row>
    <row r="475" spans="1:3">
      <c r="A475" s="28">
        <v>1872</v>
      </c>
      <c r="B475" s="28"/>
      <c r="C475" s="28"/>
    </row>
    <row r="476" spans="1:3">
      <c r="A476" s="28">
        <v>1873</v>
      </c>
      <c r="B476" s="28"/>
      <c r="C476" s="28"/>
    </row>
    <row r="477" spans="1:3">
      <c r="A477" s="28">
        <v>1874</v>
      </c>
      <c r="B477" s="28"/>
      <c r="C477" s="28"/>
    </row>
    <row r="478" spans="1:3">
      <c r="A478" s="28">
        <v>1875</v>
      </c>
      <c r="B478" s="28"/>
      <c r="C478" s="28"/>
    </row>
    <row r="479" spans="1:3">
      <c r="A479" s="28">
        <v>1876</v>
      </c>
      <c r="B479" s="28"/>
      <c r="C479" s="28"/>
    </row>
    <row r="480" spans="1:3">
      <c r="A480" s="28">
        <v>1877</v>
      </c>
      <c r="B480" s="28"/>
      <c r="C480" s="28"/>
    </row>
    <row r="481" spans="1:3">
      <c r="A481" s="28">
        <v>1878</v>
      </c>
      <c r="B481" s="28"/>
      <c r="C481" s="28"/>
    </row>
    <row r="482" spans="1:3">
      <c r="A482" s="28">
        <v>1879</v>
      </c>
      <c r="B482" s="28"/>
      <c r="C482" s="28"/>
    </row>
    <row r="483" spans="1:3">
      <c r="A483" s="28">
        <v>1880</v>
      </c>
      <c r="B483" s="28"/>
      <c r="C483" s="28"/>
    </row>
    <row r="484" spans="1:3">
      <c r="A484" s="28">
        <v>1881</v>
      </c>
      <c r="B484" s="28"/>
      <c r="C484" s="28"/>
    </row>
    <row r="485" spans="1:3">
      <c r="A485" s="28">
        <v>1882</v>
      </c>
      <c r="B485" s="28"/>
      <c r="C485" s="28"/>
    </row>
    <row r="486" spans="1:3">
      <c r="A486" s="28">
        <v>1883</v>
      </c>
      <c r="B486" s="28"/>
      <c r="C486" s="28"/>
    </row>
    <row r="487" spans="1:3">
      <c r="A487" s="28">
        <v>1884</v>
      </c>
      <c r="B487" s="28"/>
      <c r="C487" s="28"/>
    </row>
    <row r="488" spans="1:3">
      <c r="A488" s="28">
        <v>1885</v>
      </c>
      <c r="B488" s="28"/>
      <c r="C488" s="28"/>
    </row>
    <row r="489" spans="1:3">
      <c r="A489" s="28">
        <v>1886</v>
      </c>
      <c r="B489" s="28"/>
      <c r="C489" s="28"/>
    </row>
    <row r="490" spans="1:3">
      <c r="A490" s="28">
        <v>1887</v>
      </c>
      <c r="B490" s="28"/>
      <c r="C490" s="28"/>
    </row>
    <row r="491" spans="1:3">
      <c r="A491" s="28">
        <v>1888</v>
      </c>
      <c r="B491" s="28"/>
      <c r="C491" s="28"/>
    </row>
    <row r="492" spans="1:3">
      <c r="A492" s="28">
        <v>1889</v>
      </c>
      <c r="B492" s="28"/>
      <c r="C492" s="28"/>
    </row>
    <row r="493" spans="1:3">
      <c r="A493" s="28">
        <v>1890</v>
      </c>
      <c r="B493" s="28"/>
      <c r="C493" s="28"/>
    </row>
    <row r="494" spans="1:3">
      <c r="A494" s="28">
        <v>1891</v>
      </c>
      <c r="B494" s="28"/>
      <c r="C494" s="28"/>
    </row>
    <row r="495" spans="1:3">
      <c r="A495" s="28">
        <v>1892</v>
      </c>
      <c r="B495" s="28"/>
      <c r="C495" s="28"/>
    </row>
    <row r="496" spans="1:3">
      <c r="A496" s="28">
        <v>1893</v>
      </c>
      <c r="B496" s="28"/>
      <c r="C496" s="28"/>
    </row>
    <row r="497" spans="1:3">
      <c r="A497" s="28">
        <v>1894</v>
      </c>
      <c r="B497" s="28"/>
      <c r="C497" s="28"/>
    </row>
    <row r="498" spans="1:3">
      <c r="A498" s="28">
        <v>1895</v>
      </c>
      <c r="B498" s="28"/>
      <c r="C498" s="28"/>
    </row>
    <row r="499" spans="1:3">
      <c r="A499" s="28">
        <v>1896</v>
      </c>
      <c r="B499" s="28"/>
      <c r="C499" s="28"/>
    </row>
    <row r="500" spans="1:3">
      <c r="A500" s="28">
        <v>1897</v>
      </c>
      <c r="B500" s="28"/>
      <c r="C500" s="28"/>
    </row>
    <row r="501" spans="1:3">
      <c r="A501" s="28">
        <v>1898</v>
      </c>
      <c r="B501" s="28"/>
      <c r="C501" s="28"/>
    </row>
    <row r="502" spans="1:3">
      <c r="A502" s="28">
        <v>1899</v>
      </c>
      <c r="B502" s="28"/>
      <c r="C502" s="28"/>
    </row>
    <row r="503" spans="1:3">
      <c r="A503" s="28">
        <v>1900</v>
      </c>
      <c r="B503" s="28"/>
      <c r="C503" s="28"/>
    </row>
    <row r="504" spans="1:3">
      <c r="A504" s="28">
        <v>1901</v>
      </c>
      <c r="B504" s="28"/>
      <c r="C504" s="28"/>
    </row>
    <row r="505" spans="1:3">
      <c r="A505" s="28">
        <v>1902</v>
      </c>
      <c r="B505" s="28"/>
      <c r="C505" s="28"/>
    </row>
    <row r="506" spans="1:3">
      <c r="A506" s="28">
        <v>1903</v>
      </c>
      <c r="B506" s="28"/>
      <c r="C506" s="28"/>
    </row>
    <row r="507" spans="1:3">
      <c r="A507" s="28">
        <v>1904</v>
      </c>
      <c r="B507" s="28"/>
      <c r="C507" s="28"/>
    </row>
    <row r="508" spans="1:3">
      <c r="A508" s="28">
        <v>1905</v>
      </c>
      <c r="B508" s="28"/>
      <c r="C508" s="28"/>
    </row>
    <row r="509" spans="1:3">
      <c r="A509" s="28">
        <v>1906</v>
      </c>
      <c r="B509" s="28"/>
      <c r="C509" s="28"/>
    </row>
    <row r="510" spans="1:3">
      <c r="A510" s="28">
        <v>1907</v>
      </c>
      <c r="B510" s="28"/>
      <c r="C510" s="28"/>
    </row>
    <row r="511" spans="1:3">
      <c r="A511" s="28">
        <v>1908</v>
      </c>
      <c r="B511" s="28"/>
      <c r="C511" s="28"/>
    </row>
    <row r="512" spans="1:3">
      <c r="A512" s="28">
        <v>1909</v>
      </c>
      <c r="B512" s="28"/>
      <c r="C512" s="28"/>
    </row>
    <row r="513" spans="1:3">
      <c r="A513" s="28">
        <v>1910</v>
      </c>
      <c r="B513" s="28"/>
      <c r="C513" s="28"/>
    </row>
    <row r="514" spans="1:3">
      <c r="A514" s="28">
        <v>1911</v>
      </c>
      <c r="B514" s="28"/>
      <c r="C514" s="28"/>
    </row>
    <row r="515" spans="1:3">
      <c r="A515" s="28">
        <v>1912</v>
      </c>
      <c r="B515" s="28"/>
      <c r="C515" s="28"/>
    </row>
    <row r="516" spans="1:3">
      <c r="A516" s="28">
        <v>1913</v>
      </c>
      <c r="B516" s="28"/>
      <c r="C516" s="28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7"/>
  <sheetViews>
    <sheetView topLeftCell="A4" workbookViewId="0">
      <selection activeCell="F12" sqref="F12"/>
    </sheetView>
  </sheetViews>
  <sheetFormatPr defaultRowHeight="14.5"/>
  <cols>
    <col min="2" max="2" width="12" bestFit="1" customWidth="1"/>
  </cols>
  <sheetData>
    <row r="1" spans="1:5">
      <c r="B1" t="s">
        <v>241</v>
      </c>
      <c r="C1" t="s">
        <v>242</v>
      </c>
      <c r="D1" t="s">
        <v>243</v>
      </c>
      <c r="E1" t="s">
        <v>244</v>
      </c>
    </row>
    <row r="2" spans="1:5" s="16" customFormat="1">
      <c r="A2" s="28">
        <v>1725</v>
      </c>
    </row>
    <row r="3" spans="1:5" s="16" customFormat="1">
      <c r="A3" s="28">
        <v>1726</v>
      </c>
    </row>
    <row r="4" spans="1:5">
      <c r="A4" s="28">
        <v>1727</v>
      </c>
      <c r="B4" s="17">
        <v>44.351999999999997</v>
      </c>
      <c r="C4" s="28"/>
    </row>
    <row r="5" spans="1:5">
      <c r="A5" s="28">
        <v>1728</v>
      </c>
      <c r="B5" s="17">
        <v>43.783384615384612</v>
      </c>
      <c r="C5" s="28"/>
    </row>
    <row r="6" spans="1:5">
      <c r="A6" s="28">
        <v>1729</v>
      </c>
      <c r="B6" s="17">
        <v>43.214769230769228</v>
      </c>
      <c r="C6" s="28"/>
    </row>
    <row r="7" spans="1:5">
      <c r="A7" s="28">
        <v>1730</v>
      </c>
      <c r="B7" s="17">
        <v>42.646153846153844</v>
      </c>
      <c r="C7" s="28"/>
    </row>
    <row r="8" spans="1:5">
      <c r="A8" s="28">
        <v>1731</v>
      </c>
      <c r="B8" s="17">
        <v>42.07753846153846</v>
      </c>
      <c r="C8" s="28"/>
    </row>
    <row r="9" spans="1:5">
      <c r="A9" s="28">
        <v>1732</v>
      </c>
      <c r="B9" s="17">
        <v>41.508923076923075</v>
      </c>
      <c r="C9" s="28"/>
    </row>
    <row r="10" spans="1:5">
      <c r="A10" s="28">
        <v>1733</v>
      </c>
      <c r="B10" s="17">
        <v>40.940307692307691</v>
      </c>
      <c r="C10" s="28"/>
    </row>
    <row r="11" spans="1:5">
      <c r="A11" s="28">
        <v>1734</v>
      </c>
      <c r="B11" s="17">
        <v>40.371692307692307</v>
      </c>
      <c r="C11" s="28"/>
    </row>
    <row r="12" spans="1:5">
      <c r="A12" s="28">
        <v>1735</v>
      </c>
      <c r="B12" s="17">
        <v>39.803076923076922</v>
      </c>
      <c r="C12" s="28"/>
    </row>
    <row r="13" spans="1:5">
      <c r="A13" s="28">
        <v>1736</v>
      </c>
      <c r="B13" s="17">
        <v>39.234461538461538</v>
      </c>
      <c r="C13" s="28"/>
    </row>
    <row r="14" spans="1:5">
      <c r="A14" s="28">
        <v>1737</v>
      </c>
      <c r="B14" s="17">
        <v>38.665846153846154</v>
      </c>
      <c r="C14" s="28"/>
    </row>
    <row r="15" spans="1:5">
      <c r="A15" s="28">
        <v>1738</v>
      </c>
      <c r="B15" s="17">
        <v>38.097230769230769</v>
      </c>
      <c r="C15" s="28"/>
    </row>
    <row r="16" spans="1:5">
      <c r="A16" s="28">
        <v>1739</v>
      </c>
      <c r="B16" s="17">
        <v>37.528615384615385</v>
      </c>
      <c r="C16" s="28"/>
    </row>
    <row r="17" spans="1:3">
      <c r="A17" s="28">
        <v>1740</v>
      </c>
      <c r="B17" s="17">
        <v>36.96</v>
      </c>
      <c r="C17" s="28"/>
    </row>
    <row r="18" spans="1:3">
      <c r="A18" s="28">
        <v>1741</v>
      </c>
      <c r="B18" s="17">
        <v>36.711487261735861</v>
      </c>
      <c r="C18" s="28"/>
    </row>
    <row r="19" spans="1:3">
      <c r="A19" s="28">
        <v>1742</v>
      </c>
      <c r="B19" s="17">
        <v>36.462974523471715</v>
      </c>
      <c r="C19" s="28"/>
    </row>
    <row r="20" spans="1:3">
      <c r="A20" s="28">
        <v>1743</v>
      </c>
      <c r="B20" s="17">
        <v>36.214461785207575</v>
      </c>
      <c r="C20" s="28"/>
    </row>
    <row r="21" spans="1:3">
      <c r="A21" s="28">
        <v>1744</v>
      </c>
      <c r="B21" s="17">
        <v>35.965949046943436</v>
      </c>
      <c r="C21" s="28"/>
    </row>
    <row r="22" spans="1:3">
      <c r="A22" s="28">
        <v>1745</v>
      </c>
      <c r="B22" s="17">
        <v>35.717436308679289</v>
      </c>
      <c r="C22" s="28"/>
    </row>
    <row r="23" spans="1:3">
      <c r="A23" s="28">
        <v>1746</v>
      </c>
      <c r="B23" s="17">
        <v>35.46892357041515</v>
      </c>
      <c r="C23" s="28"/>
    </row>
    <row r="24" spans="1:3">
      <c r="A24" s="28">
        <v>1747</v>
      </c>
      <c r="B24" s="17">
        <v>35.220410832151011</v>
      </c>
      <c r="C24" s="28"/>
    </row>
    <row r="25" spans="1:3">
      <c r="A25" s="28">
        <v>1748</v>
      </c>
      <c r="B25" s="17">
        <v>34.971898093886871</v>
      </c>
      <c r="C25" s="28"/>
    </row>
    <row r="26" spans="1:3">
      <c r="A26" s="28">
        <v>1749</v>
      </c>
      <c r="B26" s="17">
        <v>34.723385355622725</v>
      </c>
      <c r="C26" s="28"/>
    </row>
    <row r="27" spans="1:3">
      <c r="A27" s="28">
        <v>1750</v>
      </c>
      <c r="B27" s="17">
        <v>34.474872617358585</v>
      </c>
      <c r="C27" s="28"/>
    </row>
    <row r="28" spans="1:3">
      <c r="A28" s="28">
        <v>1751</v>
      </c>
      <c r="B28" s="17">
        <v>34.226359879094446</v>
      </c>
      <c r="C28" s="28"/>
    </row>
    <row r="29" spans="1:3">
      <c r="A29" s="28">
        <v>1752</v>
      </c>
      <c r="B29" s="17">
        <v>33.977847140830299</v>
      </c>
      <c r="C29" s="28"/>
    </row>
    <row r="30" spans="1:3">
      <c r="A30" s="28">
        <v>1753</v>
      </c>
      <c r="B30" s="17">
        <v>33.72933440256616</v>
      </c>
      <c r="C30" s="28"/>
    </row>
    <row r="31" spans="1:3">
      <c r="A31" s="28">
        <v>1754</v>
      </c>
      <c r="B31" s="17">
        <v>33.48082166430202</v>
      </c>
      <c r="C31" s="28"/>
    </row>
    <row r="32" spans="1:3">
      <c r="A32" s="28">
        <v>1755</v>
      </c>
      <c r="B32" s="17">
        <v>33.232308926037874</v>
      </c>
      <c r="C32" s="28"/>
    </row>
    <row r="33" spans="1:3">
      <c r="A33" s="28">
        <v>1756</v>
      </c>
      <c r="B33" s="17">
        <v>32.983796187773734</v>
      </c>
      <c r="C33" s="28"/>
    </row>
    <row r="34" spans="1:3">
      <c r="A34" s="28">
        <v>1757</v>
      </c>
      <c r="B34" s="17">
        <v>32.735283449509595</v>
      </c>
      <c r="C34" s="28"/>
    </row>
    <row r="35" spans="1:3">
      <c r="A35" s="28">
        <v>1758</v>
      </c>
      <c r="B35" s="17">
        <v>32.486770711245455</v>
      </c>
      <c r="C35" s="28"/>
    </row>
    <row r="36" spans="1:3">
      <c r="A36" s="28">
        <v>1759</v>
      </c>
      <c r="B36" s="17">
        <v>32.238257972981309</v>
      </c>
      <c r="C36" s="28"/>
    </row>
    <row r="37" spans="1:3">
      <c r="A37" s="28">
        <v>1760</v>
      </c>
      <c r="B37" s="17">
        <v>31.989745234717169</v>
      </c>
      <c r="C37" s="28"/>
    </row>
    <row r="38" spans="1:3">
      <c r="A38" s="28">
        <v>1761</v>
      </c>
      <c r="B38" s="17">
        <v>31.741232496453026</v>
      </c>
      <c r="C38" s="28"/>
    </row>
    <row r="39" spans="1:3">
      <c r="A39" s="28">
        <v>1762</v>
      </c>
      <c r="B39" s="17">
        <v>31.492719758188883</v>
      </c>
      <c r="C39" s="28"/>
    </row>
    <row r="40" spans="1:3">
      <c r="A40" s="28">
        <v>1763</v>
      </c>
      <c r="B40" s="17">
        <v>31.244207019924744</v>
      </c>
      <c r="C40" s="28"/>
    </row>
    <row r="41" spans="1:3">
      <c r="A41" s="28">
        <v>1764</v>
      </c>
      <c r="B41" s="17">
        <v>30.995694281660601</v>
      </c>
      <c r="C41" s="28"/>
    </row>
    <row r="42" spans="1:3">
      <c r="A42" s="28">
        <v>1765</v>
      </c>
      <c r="B42" s="17">
        <v>30.747181543396458</v>
      </c>
      <c r="C42" s="28"/>
    </row>
    <row r="43" spans="1:3">
      <c r="A43" s="28">
        <v>1766</v>
      </c>
      <c r="B43" s="17">
        <v>30.498668805132318</v>
      </c>
      <c r="C43" s="28"/>
    </row>
    <row r="44" spans="1:3">
      <c r="A44" s="28">
        <v>1767</v>
      </c>
      <c r="B44" s="17">
        <v>30.250156066868175</v>
      </c>
      <c r="C44" s="28"/>
    </row>
    <row r="45" spans="1:3">
      <c r="A45" s="28">
        <v>1768</v>
      </c>
      <c r="B45" s="17">
        <v>30.001643328604032</v>
      </c>
      <c r="C45" s="28"/>
    </row>
    <row r="46" spans="1:3">
      <c r="A46" s="28">
        <v>1769</v>
      </c>
      <c r="B46" s="17">
        <v>29.753130590339893</v>
      </c>
      <c r="C46" s="28"/>
    </row>
    <row r="47" spans="1:3">
      <c r="A47" s="28">
        <v>1770</v>
      </c>
      <c r="B47" s="17">
        <v>25.702087060226596</v>
      </c>
      <c r="C47" s="28"/>
    </row>
    <row r="48" spans="1:3">
      <c r="A48" s="28">
        <v>1771</v>
      </c>
      <c r="B48" s="17">
        <v>21.651043530113299</v>
      </c>
      <c r="C48" s="28"/>
    </row>
    <row r="49" spans="1:3">
      <c r="A49" s="28">
        <v>1772</v>
      </c>
      <c r="B49" s="17">
        <v>17.600000000000001</v>
      </c>
      <c r="C49" s="28"/>
    </row>
    <row r="50" spans="1:3">
      <c r="A50" s="28">
        <v>1773</v>
      </c>
      <c r="B50" s="17">
        <v>17.608333333333334</v>
      </c>
      <c r="C50" s="28"/>
    </row>
    <row r="51" spans="1:3">
      <c r="A51" s="28">
        <v>1774</v>
      </c>
      <c r="B51" s="17">
        <v>17.616666666666667</v>
      </c>
      <c r="C51" s="28"/>
    </row>
    <row r="52" spans="1:3">
      <c r="A52" s="28">
        <v>1775</v>
      </c>
      <c r="B52" s="17">
        <v>17.625</v>
      </c>
      <c r="C52" s="28"/>
    </row>
    <row r="53" spans="1:3">
      <c r="A53" s="28">
        <v>1776</v>
      </c>
      <c r="B53" s="17">
        <v>17.633333333333333</v>
      </c>
      <c r="C53" s="28"/>
    </row>
    <row r="54" spans="1:3">
      <c r="A54" s="28">
        <v>1777</v>
      </c>
      <c r="B54" s="17">
        <v>17.641666666666669</v>
      </c>
      <c r="C54" s="28"/>
    </row>
    <row r="55" spans="1:3">
      <c r="A55" s="28">
        <v>1778</v>
      </c>
      <c r="B55" s="17">
        <v>17.650000000000002</v>
      </c>
      <c r="C55" s="28">
        <v>8.8000000000000007</v>
      </c>
    </row>
    <row r="56" spans="1:3">
      <c r="A56" s="28">
        <v>1779</v>
      </c>
      <c r="B56" s="17">
        <v>17.658333333333335</v>
      </c>
      <c r="C56" s="28">
        <v>6.2526315789473674</v>
      </c>
    </row>
    <row r="57" spans="1:3">
      <c r="A57" s="28">
        <v>1780</v>
      </c>
      <c r="B57" s="17">
        <v>17.666666666666668</v>
      </c>
      <c r="C57" s="28">
        <v>6.4193684210526234</v>
      </c>
    </row>
    <row r="58" spans="1:3">
      <c r="A58" s="28">
        <v>1781</v>
      </c>
      <c r="B58" s="17">
        <v>17.675000000000001</v>
      </c>
      <c r="C58" s="28">
        <v>6.5861052631578794</v>
      </c>
    </row>
    <row r="59" spans="1:3">
      <c r="A59" s="28">
        <v>1782</v>
      </c>
      <c r="B59" s="17">
        <v>17.683333333333334</v>
      </c>
      <c r="C59" s="28">
        <v>6.7528421052631362</v>
      </c>
    </row>
    <row r="60" spans="1:3">
      <c r="A60" s="28">
        <v>1783</v>
      </c>
      <c r="B60" s="17">
        <v>17.691666666666666</v>
      </c>
      <c r="C60" s="28">
        <v>6.9195789473683922</v>
      </c>
    </row>
    <row r="61" spans="1:3">
      <c r="A61" s="28">
        <v>1784</v>
      </c>
      <c r="B61" s="17">
        <v>17.7</v>
      </c>
      <c r="C61" s="28">
        <v>7.0863157894736482</v>
      </c>
    </row>
    <row r="62" spans="1:3">
      <c r="A62" s="28">
        <v>1785</v>
      </c>
      <c r="B62" s="17">
        <v>17.708333333333332</v>
      </c>
      <c r="C62" s="28">
        <v>7.2530526315789041</v>
      </c>
    </row>
    <row r="63" spans="1:3">
      <c r="A63" s="28">
        <v>1786</v>
      </c>
      <c r="B63" s="17">
        <v>17.716666666666669</v>
      </c>
      <c r="C63" s="28">
        <v>7.4197894736842311</v>
      </c>
    </row>
    <row r="64" spans="1:3">
      <c r="A64" s="28">
        <v>1787</v>
      </c>
      <c r="B64" s="17">
        <v>17.725000000000001</v>
      </c>
      <c r="C64" s="28">
        <v>7.586526315789488</v>
      </c>
    </row>
    <row r="65" spans="1:5">
      <c r="A65" s="28">
        <v>1788</v>
      </c>
      <c r="B65" s="17">
        <v>17.733333333333334</v>
      </c>
      <c r="C65" s="28">
        <v>7.753263157894744</v>
      </c>
    </row>
    <row r="66" spans="1:5">
      <c r="A66" s="28">
        <v>1789</v>
      </c>
      <c r="B66" s="17">
        <v>17.741666666666667</v>
      </c>
      <c r="C66" s="28">
        <v>7.92</v>
      </c>
    </row>
    <row r="67" spans="1:5">
      <c r="A67" s="28">
        <v>1790</v>
      </c>
      <c r="B67" s="17">
        <v>17.75</v>
      </c>
      <c r="C67" s="28">
        <v>10.019277108433734</v>
      </c>
    </row>
    <row r="68" spans="1:5">
      <c r="A68" s="28">
        <v>1791</v>
      </c>
      <c r="B68" s="17">
        <v>17.699189189189187</v>
      </c>
      <c r="C68" s="28"/>
    </row>
    <row r="69" spans="1:5">
      <c r="A69" s="28">
        <v>1792</v>
      </c>
      <c r="B69" s="17">
        <v>17.648378378378379</v>
      </c>
      <c r="C69" s="28"/>
    </row>
    <row r="70" spans="1:5">
      <c r="A70" s="28">
        <v>1793</v>
      </c>
      <c r="B70" s="17">
        <v>17.597567567567566</v>
      </c>
      <c r="C70" s="28"/>
    </row>
    <row r="71" spans="1:5">
      <c r="A71" s="28">
        <v>1794</v>
      </c>
      <c r="B71" s="17">
        <v>17.546756756756757</v>
      </c>
      <c r="C71" s="28"/>
    </row>
    <row r="72" spans="1:5">
      <c r="A72" s="28">
        <v>1795</v>
      </c>
      <c r="B72" s="17">
        <v>17.495945945945945</v>
      </c>
      <c r="C72" s="28"/>
    </row>
    <row r="73" spans="1:5">
      <c r="A73" s="28">
        <v>1796</v>
      </c>
      <c r="B73" s="17">
        <v>17.445135135135136</v>
      </c>
      <c r="C73" s="28"/>
    </row>
    <row r="74" spans="1:5">
      <c r="A74" s="28">
        <v>1797</v>
      </c>
      <c r="B74" s="17">
        <v>17.394324324324323</v>
      </c>
      <c r="C74" s="28"/>
    </row>
    <row r="75" spans="1:5">
      <c r="A75" s="28">
        <v>1798</v>
      </c>
      <c r="B75" s="17">
        <v>17.343513513513514</v>
      </c>
      <c r="C75" s="28"/>
      <c r="D75">
        <v>10.948235294117648</v>
      </c>
      <c r="E75">
        <v>9.3060000000000009</v>
      </c>
    </row>
    <row r="76" spans="1:5">
      <c r="A76" s="28">
        <v>1799</v>
      </c>
      <c r="B76" s="17">
        <v>17.292702702702702</v>
      </c>
      <c r="C76" s="28"/>
      <c r="D76">
        <v>10.948235294117648</v>
      </c>
      <c r="E76">
        <v>9.0812001533742333</v>
      </c>
    </row>
    <row r="77" spans="1:5">
      <c r="A77" s="28">
        <v>1800</v>
      </c>
      <c r="B77" s="17">
        <v>17.241891891891893</v>
      </c>
      <c r="C77" s="28"/>
      <c r="D77">
        <v>10.948235294117648</v>
      </c>
      <c r="E77">
        <v>8.8564003067484673</v>
      </c>
    </row>
    <row r="78" spans="1:5">
      <c r="A78" s="28">
        <v>1801</v>
      </c>
      <c r="B78" s="17">
        <v>17.19108108108108</v>
      </c>
      <c r="C78" s="28"/>
      <c r="D78">
        <v>10.948235294117648</v>
      </c>
      <c r="E78">
        <v>8.6316004601226997</v>
      </c>
    </row>
    <row r="79" spans="1:5">
      <c r="A79" s="28">
        <v>1802</v>
      </c>
      <c r="B79" s="17">
        <v>17.140270270270271</v>
      </c>
      <c r="C79" s="28"/>
      <c r="D79">
        <v>10.948235294117648</v>
      </c>
      <c r="E79">
        <v>8.4068006134969337</v>
      </c>
    </row>
    <row r="80" spans="1:5">
      <c r="A80" s="28">
        <v>1803</v>
      </c>
      <c r="B80" s="17">
        <v>17.089459459459459</v>
      </c>
      <c r="C80" s="28"/>
      <c r="D80">
        <v>10.948235294117648</v>
      </c>
      <c r="E80">
        <v>8.1820007668711661</v>
      </c>
    </row>
    <row r="81" spans="1:5">
      <c r="A81" s="28">
        <v>1804</v>
      </c>
      <c r="B81" s="17">
        <v>17.03864864864865</v>
      </c>
      <c r="C81" s="28"/>
      <c r="D81">
        <v>10.948235294117648</v>
      </c>
      <c r="E81">
        <v>7.9572009202453993</v>
      </c>
    </row>
    <row r="82" spans="1:5">
      <c r="A82" s="28">
        <v>1805</v>
      </c>
      <c r="B82" s="17">
        <v>16.987837837837837</v>
      </c>
      <c r="C82" s="28"/>
      <c r="D82">
        <v>10.948235294117648</v>
      </c>
      <c r="E82">
        <v>7.7324010736196325</v>
      </c>
    </row>
    <row r="83" spans="1:5">
      <c r="A83" s="28">
        <v>1806</v>
      </c>
      <c r="B83" s="17">
        <v>16.937027027027028</v>
      </c>
      <c r="C83" s="28"/>
      <c r="D83">
        <v>10.948235294117648</v>
      </c>
      <c r="E83">
        <v>7.5076012269938648</v>
      </c>
    </row>
    <row r="84" spans="1:5">
      <c r="A84" s="28">
        <v>1807</v>
      </c>
      <c r="B84" s="17">
        <v>16.886216216216216</v>
      </c>
      <c r="D84">
        <v>10.948235294117648</v>
      </c>
      <c r="E84">
        <v>7.2828013803680989</v>
      </c>
    </row>
    <row r="85" spans="1:5">
      <c r="A85" s="28">
        <v>1808</v>
      </c>
      <c r="B85" s="17">
        <v>16.835405405405403</v>
      </c>
      <c r="D85">
        <v>10.948235294117648</v>
      </c>
      <c r="E85">
        <v>7.0580015337423312</v>
      </c>
    </row>
    <row r="86" spans="1:5">
      <c r="A86" s="28">
        <v>1809</v>
      </c>
      <c r="B86" s="17">
        <v>16.784594594594594</v>
      </c>
      <c r="D86">
        <v>10.948235294117648</v>
      </c>
      <c r="E86">
        <v>6.8332016871165644</v>
      </c>
    </row>
    <row r="87" spans="1:5">
      <c r="A87" s="28">
        <v>1810</v>
      </c>
      <c r="B87" s="17">
        <v>16.733783783783782</v>
      </c>
      <c r="D87">
        <v>10.948235294117648</v>
      </c>
      <c r="E87">
        <v>6.6084018404907976</v>
      </c>
    </row>
    <row r="88" spans="1:5">
      <c r="A88" s="28">
        <v>1811</v>
      </c>
      <c r="B88" s="17">
        <v>16.682972972972973</v>
      </c>
      <c r="D88">
        <v>10.948235294117648</v>
      </c>
      <c r="E88">
        <v>6.3836019938650299</v>
      </c>
    </row>
    <row r="89" spans="1:5">
      <c r="A89" s="28">
        <v>1812</v>
      </c>
      <c r="B89" s="17">
        <v>16.63216216216216</v>
      </c>
      <c r="D89">
        <v>9.6435233160621756</v>
      </c>
      <c r="E89">
        <v>6.158802147239264</v>
      </c>
    </row>
    <row r="90" spans="1:5">
      <c r="A90" s="28">
        <v>1813</v>
      </c>
      <c r="B90" s="17">
        <v>16.581351351351351</v>
      </c>
      <c r="D90">
        <v>9.5446153846153852</v>
      </c>
      <c r="E90">
        <v>5.9340023006134963</v>
      </c>
    </row>
    <row r="91" spans="1:5">
      <c r="A91" s="28">
        <v>1814</v>
      </c>
      <c r="B91" s="17">
        <v>16.530540540540539</v>
      </c>
      <c r="D91">
        <v>9.0349514563106794</v>
      </c>
      <c r="E91">
        <v>5.7092024539877295</v>
      </c>
    </row>
    <row r="92" spans="1:5">
      <c r="A92" s="28">
        <v>1815</v>
      </c>
      <c r="B92" s="17">
        <v>16.47972972972973</v>
      </c>
      <c r="D92">
        <v>9.0790243902439034</v>
      </c>
      <c r="E92">
        <v>4.1360000000000001</v>
      </c>
    </row>
    <row r="93" spans="1:5">
      <c r="A93" s="28">
        <v>1816</v>
      </c>
      <c r="B93" s="17">
        <v>16.428918918918917</v>
      </c>
      <c r="D93">
        <v>8.092173913043478</v>
      </c>
      <c r="E93">
        <v>3.2710017574692443</v>
      </c>
    </row>
    <row r="94" spans="1:5">
      <c r="A94" s="28">
        <v>1817</v>
      </c>
      <c r="B94" s="17">
        <v>16.378108108108108</v>
      </c>
      <c r="D94">
        <v>7.0233962264150946</v>
      </c>
      <c r="E94">
        <v>3.6494117647058824</v>
      </c>
    </row>
    <row r="95" spans="1:5">
      <c r="A95" s="28">
        <v>1818</v>
      </c>
      <c r="B95" s="17">
        <v>16.327297297297296</v>
      </c>
      <c r="D95">
        <v>7.6278688524590175</v>
      </c>
      <c r="E95">
        <v>3.75</v>
      </c>
    </row>
    <row r="96" spans="1:5">
      <c r="A96" s="28">
        <v>1819</v>
      </c>
      <c r="B96" s="17">
        <v>16.276486486486487</v>
      </c>
      <c r="D96">
        <v>7.0768060836501903</v>
      </c>
      <c r="E96">
        <v>3.8774999999999999</v>
      </c>
    </row>
    <row r="97" spans="1:5">
      <c r="A97" s="28">
        <v>1820</v>
      </c>
      <c r="B97" s="17">
        <v>16.225675675675674</v>
      </c>
      <c r="D97">
        <v>6.4850174216027874</v>
      </c>
      <c r="E97">
        <v>4.8468750000000007</v>
      </c>
    </row>
    <row r="98" spans="1:5">
      <c r="A98" s="28">
        <v>1821</v>
      </c>
      <c r="B98" s="17">
        <v>16.174864864864865</v>
      </c>
      <c r="D98">
        <v>6.5766784452296818</v>
      </c>
      <c r="E98">
        <v>4.2396355353075172</v>
      </c>
    </row>
    <row r="99" spans="1:5">
      <c r="A99" s="28">
        <v>1822</v>
      </c>
      <c r="B99" s="17">
        <v>16.124054054054053</v>
      </c>
      <c r="D99">
        <v>6.4401384083044988</v>
      </c>
      <c r="E99">
        <v>4.2204081632653061</v>
      </c>
    </row>
    <row r="100" spans="1:5">
      <c r="A100" s="28">
        <v>1823</v>
      </c>
      <c r="B100" s="17">
        <v>16.073243243243244</v>
      </c>
      <c r="D100">
        <v>6.6000000000000005</v>
      </c>
      <c r="E100">
        <v>4.0999999999999996</v>
      </c>
    </row>
    <row r="101" spans="1:5">
      <c r="A101" s="28">
        <v>1824</v>
      </c>
      <c r="B101" s="17">
        <v>16.022432432432431</v>
      </c>
      <c r="D101">
        <v>6.5766784452296818</v>
      </c>
      <c r="E101">
        <v>3.96</v>
      </c>
    </row>
    <row r="102" spans="1:5">
      <c r="A102" s="28">
        <v>1825</v>
      </c>
      <c r="B102" s="17">
        <v>15.971621621621621</v>
      </c>
      <c r="D102">
        <v>5.8162500000000001</v>
      </c>
      <c r="E102">
        <v>3.4466666666666668</v>
      </c>
    </row>
    <row r="103" spans="1:5">
      <c r="A103" s="28">
        <v>1826</v>
      </c>
      <c r="B103" s="17">
        <v>15.92081081081081</v>
      </c>
      <c r="D103">
        <v>6.1022950819672133</v>
      </c>
      <c r="E103">
        <v>4.3283720930232557</v>
      </c>
    </row>
    <row r="104" spans="1:5">
      <c r="A104" s="28">
        <v>1827</v>
      </c>
      <c r="B104" s="17">
        <v>15.87</v>
      </c>
      <c r="D104">
        <v>5.7981308411214956</v>
      </c>
      <c r="E104">
        <v>2.9218210361067505</v>
      </c>
    </row>
    <row r="105" spans="1:5">
      <c r="A105" s="28">
        <v>1828</v>
      </c>
      <c r="B105" s="28"/>
      <c r="D105">
        <v>5.03027027027027</v>
      </c>
      <c r="E105">
        <v>2.1393103448275861</v>
      </c>
    </row>
    <row r="106" spans="1:5">
      <c r="A106" s="28">
        <v>1829</v>
      </c>
      <c r="B106" s="28"/>
      <c r="D106">
        <v>4.4633093525179852</v>
      </c>
      <c r="E106">
        <v>2.4202860858257478</v>
      </c>
    </row>
    <row r="107" spans="1:5">
      <c r="A107" s="28">
        <v>1830</v>
      </c>
      <c r="B107" s="28"/>
      <c r="D107">
        <v>4.2983833718244808</v>
      </c>
      <c r="E107">
        <v>2.389216944801027</v>
      </c>
    </row>
    <row r="108" spans="1:5">
      <c r="A108" s="28">
        <v>1831</v>
      </c>
      <c r="B108" s="28"/>
      <c r="D108">
        <v>4.2884792626728112</v>
      </c>
      <c r="E108">
        <v>2.4297650130548307</v>
      </c>
    </row>
    <row r="109" spans="1:5">
      <c r="A109" s="28">
        <v>1832</v>
      </c>
      <c r="B109" s="28"/>
      <c r="D109">
        <v>4.1360000000000001</v>
      </c>
      <c r="E109">
        <v>2.0363238512035009</v>
      </c>
    </row>
    <row r="110" spans="1:5">
      <c r="A110" s="28">
        <v>1833</v>
      </c>
      <c r="B110" s="28"/>
      <c r="D110">
        <v>3.9939914163090129</v>
      </c>
      <c r="E110">
        <v>2.2052132701421798</v>
      </c>
    </row>
    <row r="111" spans="1:5">
      <c r="A111" s="28">
        <v>1834</v>
      </c>
      <c r="B111" s="28"/>
      <c r="D111">
        <v>3.8937238493723854</v>
      </c>
      <c r="E111">
        <v>2.0475247524752476</v>
      </c>
    </row>
    <row r="112" spans="1:5">
      <c r="A112" s="28">
        <v>1835</v>
      </c>
      <c r="B112" s="28"/>
      <c r="D112">
        <v>3.8937238493723854</v>
      </c>
      <c r="E112">
        <v>1.9991407089151452</v>
      </c>
    </row>
    <row r="113" spans="1:5">
      <c r="A113" s="28">
        <v>1836</v>
      </c>
      <c r="B113" s="28"/>
      <c r="D113">
        <v>3.9939914163090129</v>
      </c>
      <c r="E113">
        <v>2.1793911007025759</v>
      </c>
    </row>
    <row r="114" spans="1:5">
      <c r="A114" s="28">
        <v>1837</v>
      </c>
      <c r="B114" s="28"/>
      <c r="D114">
        <v>3.96</v>
      </c>
      <c r="E114">
        <v>2.1344036697247706</v>
      </c>
    </row>
    <row r="115" spans="1:5">
      <c r="A115" s="28">
        <v>1838</v>
      </c>
      <c r="B115" s="28"/>
      <c r="D115">
        <v>3.9366666666666665</v>
      </c>
      <c r="E115">
        <v>2.142755684084563</v>
      </c>
    </row>
    <row r="116" spans="1:5">
      <c r="A116" s="28">
        <v>1839</v>
      </c>
      <c r="B116" s="28"/>
      <c r="D116">
        <v>3.9133333333333331</v>
      </c>
      <c r="E116">
        <v>2.1511076984443558</v>
      </c>
    </row>
    <row r="117" spans="1:5">
      <c r="A117" s="28">
        <v>1840</v>
      </c>
      <c r="B117" s="28"/>
      <c r="D117">
        <v>3.89</v>
      </c>
      <c r="E117">
        <v>2.1594597128041482</v>
      </c>
    </row>
    <row r="118" spans="1:5">
      <c r="A118" s="28">
        <v>1841</v>
      </c>
      <c r="B118" s="28"/>
      <c r="D118">
        <v>3.8666666666666667</v>
      </c>
      <c r="E118">
        <v>2.167811727163941</v>
      </c>
    </row>
    <row r="119" spans="1:5">
      <c r="A119" s="28">
        <v>1842</v>
      </c>
      <c r="B119" s="28"/>
      <c r="D119">
        <v>3.8433333333333333</v>
      </c>
      <c r="E119">
        <v>2.1761637415237334</v>
      </c>
    </row>
    <row r="120" spans="1:5">
      <c r="A120" s="28">
        <v>1843</v>
      </c>
      <c r="B120" s="28"/>
      <c r="D120">
        <v>3.82</v>
      </c>
      <c r="E120">
        <v>2.1845157558835262</v>
      </c>
    </row>
    <row r="121" spans="1:5">
      <c r="A121" s="28">
        <v>1844</v>
      </c>
      <c r="B121" s="28"/>
      <c r="D121">
        <v>3.7966666666666669</v>
      </c>
      <c r="E121">
        <v>2.1928677702433186</v>
      </c>
    </row>
    <row r="122" spans="1:5">
      <c r="A122" s="28">
        <v>1845</v>
      </c>
      <c r="B122" s="28"/>
      <c r="D122">
        <v>3.7733333333333334</v>
      </c>
      <c r="E122">
        <v>2.2012197846031114</v>
      </c>
    </row>
    <row r="123" spans="1:5">
      <c r="A123" s="28">
        <v>1846</v>
      </c>
      <c r="B123" s="28"/>
      <c r="D123">
        <v>3.75</v>
      </c>
      <c r="E123">
        <v>2.2095717989629038</v>
      </c>
    </row>
    <row r="124" spans="1:5">
      <c r="A124" s="28">
        <v>1847</v>
      </c>
      <c r="B124" s="28"/>
      <c r="D124">
        <v>3.7266666666666666</v>
      </c>
      <c r="E124">
        <v>2.2179238133226966</v>
      </c>
    </row>
    <row r="125" spans="1:5">
      <c r="A125" s="28">
        <v>1848</v>
      </c>
      <c r="B125" s="28"/>
      <c r="D125">
        <v>3.7033333333333331</v>
      </c>
      <c r="E125">
        <v>2.226275827682489</v>
      </c>
    </row>
    <row r="126" spans="1:5">
      <c r="A126" s="28">
        <v>1849</v>
      </c>
      <c r="B126" s="28"/>
      <c r="D126">
        <v>3.68</v>
      </c>
      <c r="E126">
        <v>2.2346278420422818</v>
      </c>
    </row>
    <row r="127" spans="1:5">
      <c r="A127" s="28">
        <v>1850</v>
      </c>
      <c r="B127" s="28"/>
      <c r="D127">
        <v>3.6566666666666667</v>
      </c>
      <c r="E127">
        <v>2.2429798564020742</v>
      </c>
    </row>
    <row r="128" spans="1:5">
      <c r="A128" s="28">
        <v>1851</v>
      </c>
      <c r="B128" s="28"/>
      <c r="D128">
        <v>3.6333333333333333</v>
      </c>
      <c r="E128">
        <v>2.251331870761867</v>
      </c>
    </row>
    <row r="129" spans="1:5">
      <c r="A129" s="28">
        <v>1852</v>
      </c>
      <c r="B129" s="28"/>
      <c r="D129">
        <v>3.6100000000000003</v>
      </c>
      <c r="E129">
        <v>2.2596838851216594</v>
      </c>
    </row>
    <row r="130" spans="1:5">
      <c r="A130" s="28">
        <v>1853</v>
      </c>
      <c r="B130" s="28"/>
      <c r="D130">
        <v>3.5866666666666669</v>
      </c>
      <c r="E130">
        <v>2.2680358994814522</v>
      </c>
    </row>
    <row r="131" spans="1:5">
      <c r="A131" s="28">
        <v>1854</v>
      </c>
      <c r="B131" s="28"/>
      <c r="D131">
        <v>3.5633333333333335</v>
      </c>
      <c r="E131">
        <v>2.2763879138412446</v>
      </c>
    </row>
    <row r="132" spans="1:5">
      <c r="A132" s="28">
        <v>1855</v>
      </c>
      <c r="B132" s="28"/>
      <c r="D132">
        <v>3.54</v>
      </c>
      <c r="E132">
        <v>2.2847399282010374</v>
      </c>
    </row>
    <row r="133" spans="1:5">
      <c r="A133" s="28">
        <v>1856</v>
      </c>
      <c r="D133">
        <v>3.5166666666666666</v>
      </c>
      <c r="E133">
        <v>2.2930919425608298</v>
      </c>
    </row>
    <row r="134" spans="1:5">
      <c r="A134" s="28">
        <v>1857</v>
      </c>
      <c r="D134">
        <v>3.4933333333333332</v>
      </c>
      <c r="E134">
        <v>2.3014439569206226</v>
      </c>
    </row>
    <row r="135" spans="1:5">
      <c r="A135" s="28">
        <v>1858</v>
      </c>
      <c r="D135">
        <v>3.47</v>
      </c>
      <c r="E135">
        <v>2.309795971280415</v>
      </c>
    </row>
    <row r="136" spans="1:5">
      <c r="A136" s="28">
        <v>1859</v>
      </c>
      <c r="D136">
        <v>3.4466666666666668</v>
      </c>
      <c r="E136">
        <v>2.3181479856402074</v>
      </c>
    </row>
    <row r="137" spans="1:5">
      <c r="A137" s="28">
        <v>1860</v>
      </c>
      <c r="E137">
        <v>2.3265000000000002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3"/>
  <sheetViews>
    <sheetView workbookViewId="0">
      <selection activeCell="G2" sqref="G2"/>
    </sheetView>
  </sheetViews>
  <sheetFormatPr defaultRowHeight="14.5"/>
  <cols>
    <col min="2" max="2" width="12.81640625" customWidth="1"/>
    <col min="3" max="3" width="15.81640625" customWidth="1"/>
    <col min="4" max="4" width="12.26953125" customWidth="1"/>
    <col min="5" max="5" width="14.453125" customWidth="1"/>
  </cols>
  <sheetData>
    <row r="1" spans="1:7">
      <c r="B1" t="s">
        <v>1</v>
      </c>
      <c r="C1" t="s">
        <v>1</v>
      </c>
      <c r="D1" t="s">
        <v>2</v>
      </c>
      <c r="E1" t="s">
        <v>3</v>
      </c>
      <c r="G1" t="s">
        <v>250</v>
      </c>
    </row>
    <row r="2" spans="1:7" ht="43.5">
      <c r="A2" t="s">
        <v>0</v>
      </c>
      <c r="B2" s="1" t="s">
        <v>16</v>
      </c>
      <c r="C2" s="1" t="s">
        <v>4</v>
      </c>
      <c r="D2" s="1" t="s">
        <v>5</v>
      </c>
      <c r="E2" s="1" t="s">
        <v>4</v>
      </c>
      <c r="G2" s="1" t="s">
        <v>249</v>
      </c>
    </row>
    <row r="3" spans="1:7">
      <c r="A3">
        <v>1200</v>
      </c>
      <c r="B3" s="2">
        <v>3.16</v>
      </c>
      <c r="C3" s="2"/>
      <c r="E3" s="2"/>
    </row>
    <row r="4" spans="1:7">
      <c r="A4">
        <f t="shared" ref="A4:A67" si="0">A3+10</f>
        <v>1210</v>
      </c>
      <c r="B4" s="2">
        <v>3.3959460803239159</v>
      </c>
      <c r="C4" s="2"/>
      <c r="E4" s="2"/>
    </row>
    <row r="5" spans="1:7">
      <c r="A5">
        <f t="shared" si="0"/>
        <v>1220</v>
      </c>
      <c r="B5" s="2">
        <v>3.7380048030559143</v>
      </c>
      <c r="C5" s="2">
        <v>51.791534876700474</v>
      </c>
      <c r="D5">
        <v>45.6</v>
      </c>
      <c r="E5" s="2">
        <f t="shared" ref="E5:E67" si="1">C5</f>
        <v>51.791534876700474</v>
      </c>
    </row>
    <row r="6" spans="1:7">
      <c r="A6">
        <f t="shared" si="0"/>
        <v>1230</v>
      </c>
      <c r="B6" s="2">
        <v>3.9039048135401635</v>
      </c>
      <c r="C6" s="2"/>
      <c r="E6" s="2"/>
    </row>
    <row r="7" spans="1:7">
      <c r="A7">
        <f t="shared" si="0"/>
        <v>1240</v>
      </c>
      <c r="B7" s="2">
        <v>3.8650093083094541</v>
      </c>
      <c r="C7" s="2">
        <v>58.464596197427966</v>
      </c>
      <c r="D7">
        <v>56.7</v>
      </c>
      <c r="E7" s="2">
        <f t="shared" si="1"/>
        <v>58.464596197427966</v>
      </c>
    </row>
    <row r="8" spans="1:7">
      <c r="A8">
        <f t="shared" si="0"/>
        <v>1250</v>
      </c>
      <c r="B8" s="2">
        <v>3.8377570105708187</v>
      </c>
      <c r="C8" s="2">
        <v>53.550344520161602</v>
      </c>
      <c r="D8">
        <v>48.2</v>
      </c>
      <c r="E8" s="2">
        <f t="shared" si="1"/>
        <v>53.550344520161602</v>
      </c>
    </row>
    <row r="9" spans="1:7">
      <c r="A9">
        <f t="shared" si="0"/>
        <v>1260</v>
      </c>
      <c r="B9" s="2">
        <v>4.3093968998499443</v>
      </c>
      <c r="C9" s="2">
        <v>56.06034718155238</v>
      </c>
      <c r="D9">
        <v>46.9</v>
      </c>
      <c r="E9" s="2">
        <f t="shared" si="1"/>
        <v>56.06034718155238</v>
      </c>
      <c r="G9" s="29">
        <v>177.65520203394615</v>
      </c>
    </row>
    <row r="10" spans="1:7">
      <c r="A10">
        <f t="shared" si="0"/>
        <v>1270</v>
      </c>
      <c r="B10" s="2">
        <v>4.8722660279631489</v>
      </c>
      <c r="C10" s="2">
        <v>35.603867205527806</v>
      </c>
      <c r="D10">
        <v>32.4</v>
      </c>
      <c r="E10" s="2">
        <f t="shared" si="1"/>
        <v>35.603867205527806</v>
      </c>
      <c r="G10" s="29">
        <v>182.13109211477339</v>
      </c>
    </row>
    <row r="11" spans="1:7">
      <c r="A11">
        <f t="shared" si="0"/>
        <v>1280</v>
      </c>
      <c r="B11" s="2">
        <v>4.8775143072549403</v>
      </c>
      <c r="C11" s="2">
        <v>40.539947400864222</v>
      </c>
      <c r="D11">
        <v>35.299999999999997</v>
      </c>
      <c r="E11" s="2">
        <f t="shared" si="1"/>
        <v>40.539947400864222</v>
      </c>
      <c r="G11" s="29">
        <v>177.12802202417785</v>
      </c>
    </row>
    <row r="12" spans="1:7">
      <c r="A12">
        <f t="shared" si="0"/>
        <v>1290</v>
      </c>
      <c r="B12" s="2">
        <v>5.3186918686036302</v>
      </c>
      <c r="C12" s="2">
        <v>35.742749404648514</v>
      </c>
      <c r="D12">
        <v>32.700000000000003</v>
      </c>
      <c r="E12" s="2">
        <f t="shared" si="1"/>
        <v>35.742749404648514</v>
      </c>
      <c r="G12" s="29">
        <v>184.96508339479311</v>
      </c>
    </row>
    <row r="13" spans="1:7">
      <c r="A13">
        <f t="shared" si="0"/>
        <v>1300</v>
      </c>
      <c r="B13" s="2">
        <v>5.3151731566081315</v>
      </c>
      <c r="C13" s="2">
        <v>40.953149461270634</v>
      </c>
      <c r="D13">
        <v>35.799999999999997</v>
      </c>
      <c r="E13" s="2">
        <f t="shared" si="1"/>
        <v>40.953149461270634</v>
      </c>
      <c r="F13">
        <f>(EXP(LN(E13/E8)/50)-1)*100</f>
        <v>-0.53495103987184489</v>
      </c>
      <c r="G13" s="29">
        <v>204.87990762700065</v>
      </c>
    </row>
    <row r="14" spans="1:7">
      <c r="A14">
        <f t="shared" si="0"/>
        <v>1310</v>
      </c>
      <c r="B14" s="2">
        <v>5.6102000893981998</v>
      </c>
      <c r="C14" s="2">
        <v>36.510092522057938</v>
      </c>
      <c r="D14">
        <v>32.700000000000003</v>
      </c>
      <c r="E14" s="2">
        <f t="shared" si="1"/>
        <v>36.510092522057938</v>
      </c>
      <c r="G14" s="29">
        <v>199.27590254232311</v>
      </c>
    </row>
    <row r="15" spans="1:7">
      <c r="A15">
        <f t="shared" si="0"/>
        <v>1320</v>
      </c>
      <c r="B15" s="2">
        <v>4.971000446990999</v>
      </c>
      <c r="C15" s="2">
        <v>37.9953806137597</v>
      </c>
      <c r="D15">
        <v>32.5</v>
      </c>
      <c r="E15" s="2">
        <f t="shared" si="1"/>
        <v>37.9953806137597</v>
      </c>
      <c r="G15" s="29">
        <v>195.93211321465364</v>
      </c>
    </row>
    <row r="16" spans="1:7">
      <c r="A16">
        <f t="shared" si="0"/>
        <v>1330</v>
      </c>
      <c r="B16" s="2">
        <v>4.6797928816260921</v>
      </c>
      <c r="C16" s="2">
        <v>45.308226349031159</v>
      </c>
      <c r="D16">
        <v>37.6</v>
      </c>
      <c r="E16" s="2">
        <f t="shared" si="1"/>
        <v>45.308226349031159</v>
      </c>
      <c r="G16" s="29">
        <v>158.29200155808584</v>
      </c>
    </row>
    <row r="17" spans="1:7">
      <c r="A17">
        <f t="shared" si="0"/>
        <v>1340</v>
      </c>
      <c r="B17" s="2">
        <v>4.4840493992126094</v>
      </c>
      <c r="C17" s="2">
        <v>45.032205946017839</v>
      </c>
      <c r="D17">
        <v>37.200000000000003</v>
      </c>
      <c r="E17" s="2">
        <f t="shared" si="1"/>
        <v>45.032205946017839</v>
      </c>
      <c r="G17" s="29">
        <v>172.12763587250154</v>
      </c>
    </row>
    <row r="18" spans="1:7">
      <c r="A18">
        <f t="shared" si="0"/>
        <v>1350</v>
      </c>
      <c r="B18" s="2">
        <v>3.5447326354953086</v>
      </c>
      <c r="C18" s="2">
        <v>50.837869940962477</v>
      </c>
      <c r="D18">
        <v>43.1</v>
      </c>
      <c r="E18" s="2">
        <f t="shared" si="1"/>
        <v>50.837869940962477</v>
      </c>
      <c r="F18">
        <f>(EXP(LN(E18/E13)/50)-1)*100</f>
        <v>0.43336197064096638</v>
      </c>
      <c r="G18" s="29">
        <v>104.17263263873468</v>
      </c>
    </row>
    <row r="19" spans="1:7">
      <c r="A19">
        <f t="shared" si="0"/>
        <v>1360</v>
      </c>
      <c r="B19" s="2">
        <v>3.1692289993702834</v>
      </c>
      <c r="C19" s="2">
        <v>59.19915893186942</v>
      </c>
      <c r="D19">
        <v>52</v>
      </c>
      <c r="E19" s="2">
        <f t="shared" si="1"/>
        <v>59.19915893186942</v>
      </c>
      <c r="G19" s="29">
        <v>109.18714381995369</v>
      </c>
    </row>
    <row r="20" spans="1:7">
      <c r="A20">
        <f t="shared" si="0"/>
        <v>1370</v>
      </c>
      <c r="B20" s="2">
        <v>3.162291555896076</v>
      </c>
      <c r="C20" s="2">
        <v>63.787220248527355</v>
      </c>
      <c r="D20">
        <v>53.9</v>
      </c>
      <c r="E20" s="2">
        <f t="shared" si="1"/>
        <v>63.787220248527355</v>
      </c>
      <c r="G20" s="29">
        <v>99.541089071849825</v>
      </c>
    </row>
    <row r="21" spans="1:7">
      <c r="A21">
        <f t="shared" si="0"/>
        <v>1380</v>
      </c>
      <c r="B21" s="2">
        <v>2.8111664195898327</v>
      </c>
      <c r="C21" s="2">
        <v>75.592657790807451</v>
      </c>
      <c r="D21">
        <v>62.4</v>
      </c>
      <c r="E21" s="2">
        <f t="shared" si="1"/>
        <v>75.592657790807451</v>
      </c>
      <c r="G21" s="29">
        <v>103.85582268248173</v>
      </c>
    </row>
    <row r="22" spans="1:7">
      <c r="A22">
        <f t="shared" si="0"/>
        <v>1390</v>
      </c>
      <c r="B22" s="2">
        <v>2.8185829141460959</v>
      </c>
      <c r="C22" s="2">
        <v>72.212467825038644</v>
      </c>
      <c r="D22">
        <v>59.5</v>
      </c>
      <c r="E22" s="2">
        <f t="shared" si="1"/>
        <v>72.212467825038644</v>
      </c>
      <c r="G22" s="29">
        <v>120.69068672062662</v>
      </c>
    </row>
    <row r="23" spans="1:7">
      <c r="A23">
        <f t="shared" si="0"/>
        <v>1400</v>
      </c>
      <c r="B23" s="2">
        <v>2.6401394276898666</v>
      </c>
      <c r="C23" s="2">
        <v>75.412970534049961</v>
      </c>
      <c r="D23">
        <v>63.6</v>
      </c>
      <c r="E23" s="2">
        <f t="shared" si="1"/>
        <v>75.412970534049961</v>
      </c>
      <c r="F23">
        <f>(EXP(LN(E23/E18)/50)-1)*100</f>
        <v>0.79179370734649979</v>
      </c>
      <c r="G23" s="29">
        <v>113.29705217477805</v>
      </c>
    </row>
    <row r="24" spans="1:7">
      <c r="A24">
        <f t="shared" si="0"/>
        <v>1410</v>
      </c>
      <c r="B24" s="2">
        <v>2.5379802607161683</v>
      </c>
      <c r="C24" s="2">
        <v>74.629625124478807</v>
      </c>
      <c r="D24">
        <v>62.6</v>
      </c>
      <c r="E24" s="2">
        <f t="shared" si="1"/>
        <v>74.629625124478807</v>
      </c>
      <c r="G24" s="29">
        <v>119.43022164128149</v>
      </c>
    </row>
    <row r="25" spans="1:7">
      <c r="A25">
        <f t="shared" si="0"/>
        <v>1420</v>
      </c>
      <c r="B25" s="2">
        <v>2.4694993101865914</v>
      </c>
      <c r="C25" s="2">
        <v>84.170989057163496</v>
      </c>
      <c r="D25">
        <v>68.2</v>
      </c>
      <c r="E25" s="2">
        <f t="shared" si="1"/>
        <v>84.170989057163496</v>
      </c>
      <c r="G25" s="29">
        <v>126.06590781211132</v>
      </c>
    </row>
    <row r="26" spans="1:7">
      <c r="A26">
        <f t="shared" si="0"/>
        <v>1430</v>
      </c>
      <c r="B26" s="2">
        <v>2.5098881714489525</v>
      </c>
      <c r="C26" s="2">
        <v>79.212452315230223</v>
      </c>
      <c r="D26">
        <v>69.400000000000006</v>
      </c>
      <c r="E26" s="2">
        <f t="shared" si="1"/>
        <v>79.212452315230223</v>
      </c>
      <c r="G26" s="29">
        <v>124.61283945826496</v>
      </c>
    </row>
    <row r="27" spans="1:7">
      <c r="A27">
        <f t="shared" si="0"/>
        <v>1440</v>
      </c>
      <c r="B27" s="2">
        <v>2.2731018272834511</v>
      </c>
      <c r="C27" s="2">
        <v>92.983841793122821</v>
      </c>
      <c r="D27">
        <v>78.599999999999994</v>
      </c>
      <c r="E27" s="2">
        <f t="shared" si="1"/>
        <v>92.983841793122821</v>
      </c>
      <c r="G27" s="29">
        <v>117.24986613787171</v>
      </c>
    </row>
    <row r="28" spans="1:7">
      <c r="A28">
        <f t="shared" si="0"/>
        <v>1450</v>
      </c>
      <c r="B28" s="2">
        <v>2.2798843808798059</v>
      </c>
      <c r="C28" s="2">
        <v>92.596549374176234</v>
      </c>
      <c r="D28">
        <v>79.900000000000006</v>
      </c>
      <c r="E28" s="2">
        <f t="shared" si="1"/>
        <v>92.596549374176234</v>
      </c>
      <c r="F28">
        <f>(EXP(LN(E28/E23)/50)-1)*100</f>
        <v>0.41138907913775835</v>
      </c>
      <c r="G28" s="29">
        <v>127.66609879207044</v>
      </c>
    </row>
    <row r="29" spans="1:7">
      <c r="A29">
        <f t="shared" si="0"/>
        <v>1460</v>
      </c>
      <c r="B29" s="2">
        <v>2.3208735788177854</v>
      </c>
      <c r="C29" s="2">
        <v>91.105603508890781</v>
      </c>
      <c r="D29">
        <v>78.3</v>
      </c>
      <c r="E29" s="2">
        <f t="shared" si="1"/>
        <v>91.105603508890781</v>
      </c>
      <c r="G29" s="29">
        <v>131.84863532334799</v>
      </c>
    </row>
    <row r="30" spans="1:7">
      <c r="A30">
        <f t="shared" si="0"/>
        <v>1470</v>
      </c>
      <c r="B30" s="2">
        <v>2.3801287315101023</v>
      </c>
      <c r="C30" s="2">
        <v>86.537701132717046</v>
      </c>
      <c r="D30">
        <v>74.400000000000006</v>
      </c>
      <c r="E30" s="2">
        <f t="shared" si="1"/>
        <v>86.537701132717046</v>
      </c>
      <c r="G30" s="29">
        <v>121.46640884389271</v>
      </c>
    </row>
    <row r="31" spans="1:7">
      <c r="A31">
        <f t="shared" si="0"/>
        <v>1480</v>
      </c>
      <c r="B31" s="2">
        <v>2.4028031694611953</v>
      </c>
      <c r="C31" s="2">
        <v>81.671524419228518</v>
      </c>
      <c r="D31">
        <v>71.5</v>
      </c>
      <c r="E31" s="2">
        <f t="shared" si="1"/>
        <v>81.671524419228518</v>
      </c>
      <c r="G31" s="29">
        <v>130.94983558467624</v>
      </c>
    </row>
    <row r="32" spans="1:7">
      <c r="A32">
        <f t="shared" si="0"/>
        <v>1490</v>
      </c>
      <c r="B32" s="2">
        <v>2.3147044331602231</v>
      </c>
      <c r="C32" s="2">
        <v>86.471107982607379</v>
      </c>
      <c r="D32">
        <v>74.099999999999994</v>
      </c>
      <c r="E32" s="2">
        <f t="shared" si="1"/>
        <v>86.471107982607379</v>
      </c>
      <c r="G32" s="29">
        <v>130.49666301623589</v>
      </c>
    </row>
    <row r="33" spans="1:7">
      <c r="A33">
        <f t="shared" si="0"/>
        <v>1500</v>
      </c>
      <c r="B33" s="2">
        <v>2.5598722622691734</v>
      </c>
      <c r="C33" s="2">
        <v>82.256899937786983</v>
      </c>
      <c r="D33">
        <v>72.900000000000006</v>
      </c>
      <c r="E33" s="2">
        <f t="shared" si="1"/>
        <v>82.256899937786983</v>
      </c>
      <c r="F33">
        <f>(EXP(LN(E33/E28)/50)-1)*100</f>
        <v>-0.23652903067327147</v>
      </c>
      <c r="G33" s="29">
        <v>140.23232769914244</v>
      </c>
    </row>
    <row r="34" spans="1:7">
      <c r="A34">
        <f t="shared" si="0"/>
        <v>1510</v>
      </c>
      <c r="B34" s="2">
        <v>2.807542939969669</v>
      </c>
      <c r="C34" s="2">
        <v>82.748051145992733</v>
      </c>
      <c r="D34">
        <v>72.5</v>
      </c>
      <c r="E34" s="2">
        <f t="shared" si="1"/>
        <v>82.748051145992733</v>
      </c>
      <c r="G34" s="29">
        <v>134.33914380350865</v>
      </c>
    </row>
    <row r="35" spans="1:7">
      <c r="A35">
        <f t="shared" si="0"/>
        <v>1520</v>
      </c>
      <c r="B35" s="2">
        <v>2.9411092603249571</v>
      </c>
      <c r="C35" s="2">
        <v>71.503201254520874</v>
      </c>
      <c r="D35">
        <v>64.099999999999994</v>
      </c>
      <c r="E35" s="2">
        <f t="shared" si="1"/>
        <v>71.503201254520874</v>
      </c>
      <c r="G35" s="29">
        <v>154.72149313034382</v>
      </c>
    </row>
    <row r="36" spans="1:7">
      <c r="A36">
        <f t="shared" si="0"/>
        <v>1530</v>
      </c>
      <c r="B36" s="2">
        <v>3.0197030216516434</v>
      </c>
      <c r="C36" s="2">
        <v>69.677869331209848</v>
      </c>
      <c r="D36">
        <v>63</v>
      </c>
      <c r="E36" s="2">
        <f t="shared" si="1"/>
        <v>69.677869331209848</v>
      </c>
      <c r="G36" s="29">
        <v>155.82010169523431</v>
      </c>
    </row>
    <row r="37" spans="1:7">
      <c r="A37">
        <f t="shared" si="0"/>
        <v>1540</v>
      </c>
      <c r="B37" s="2">
        <v>2.9925579679595278</v>
      </c>
      <c r="C37" s="2">
        <v>69.055552061417387</v>
      </c>
      <c r="D37">
        <v>61.4</v>
      </c>
      <c r="E37" s="2">
        <f t="shared" si="1"/>
        <v>69.055552061417387</v>
      </c>
      <c r="G37" s="29">
        <v>170.16469185652466</v>
      </c>
    </row>
    <row r="38" spans="1:7">
      <c r="A38">
        <f t="shared" si="0"/>
        <v>1550</v>
      </c>
      <c r="B38" s="2">
        <v>3.2410565978077566</v>
      </c>
      <c r="C38" s="2">
        <v>59.152245067938495</v>
      </c>
      <c r="D38">
        <v>53.7</v>
      </c>
      <c r="E38" s="2">
        <f t="shared" si="1"/>
        <v>59.152245067938495</v>
      </c>
      <c r="F38">
        <f>(EXP(LN(E38/E33)/50)-1)*100</f>
        <v>-0.65729576010659096</v>
      </c>
      <c r="G38" s="29">
        <v>203.2512118978581</v>
      </c>
    </row>
    <row r="39" spans="1:7">
      <c r="A39">
        <f t="shared" si="0"/>
        <v>1560</v>
      </c>
      <c r="B39" s="2">
        <v>3.2103908094435072</v>
      </c>
      <c r="C39" s="2">
        <v>64.653657258006959</v>
      </c>
      <c r="D39">
        <v>56.4</v>
      </c>
      <c r="E39" s="2">
        <f t="shared" si="1"/>
        <v>64.653657258006959</v>
      </c>
      <c r="G39" s="29">
        <v>155.02060752829871</v>
      </c>
    </row>
    <row r="40" spans="1:7">
      <c r="A40">
        <f t="shared" si="0"/>
        <v>1570</v>
      </c>
      <c r="B40" s="2">
        <v>3.5001296374367632</v>
      </c>
      <c r="C40" s="2">
        <v>61.798915604349908</v>
      </c>
      <c r="D40">
        <v>53.5</v>
      </c>
      <c r="E40" s="2">
        <f t="shared" si="1"/>
        <v>61.798915604349908</v>
      </c>
      <c r="G40" s="29">
        <v>133.20466024007769</v>
      </c>
    </row>
    <row r="41" spans="1:7">
      <c r="A41">
        <f t="shared" si="0"/>
        <v>1580</v>
      </c>
      <c r="B41" s="2">
        <v>3.5540591273187188</v>
      </c>
      <c r="C41" s="2">
        <v>57.035019497661096</v>
      </c>
      <c r="D41">
        <v>49</v>
      </c>
      <c r="E41" s="2">
        <f t="shared" si="1"/>
        <v>57.035019497661096</v>
      </c>
      <c r="G41" s="29">
        <v>135.17364628883851</v>
      </c>
    </row>
    <row r="42" spans="1:7">
      <c r="A42">
        <f t="shared" si="0"/>
        <v>1590</v>
      </c>
      <c r="B42" s="6">
        <v>4.1639999999999997</v>
      </c>
      <c r="C42" s="2">
        <v>45.69499816823263</v>
      </c>
      <c r="D42">
        <v>41.4</v>
      </c>
      <c r="E42" s="2">
        <f t="shared" si="1"/>
        <v>45.69499816823263</v>
      </c>
      <c r="G42" s="29">
        <v>164.05819862348537</v>
      </c>
    </row>
    <row r="43" spans="1:7">
      <c r="A43">
        <f t="shared" si="0"/>
        <v>1600</v>
      </c>
      <c r="B43" s="2">
        <v>4.4010693507588527</v>
      </c>
      <c r="C43" s="2">
        <v>49.28679297220615</v>
      </c>
      <c r="D43">
        <v>43.6</v>
      </c>
      <c r="E43" s="2">
        <f t="shared" si="1"/>
        <v>49.28679297220615</v>
      </c>
      <c r="F43">
        <f>(EXP(LN(E43/E38)/50)-1)*100</f>
        <v>-0.36425177002384901</v>
      </c>
      <c r="G43" s="29">
        <v>177.28793358770159</v>
      </c>
    </row>
    <row r="44" spans="1:7">
      <c r="A44">
        <f t="shared" si="0"/>
        <v>1610</v>
      </c>
      <c r="B44" s="2">
        <v>4.7331058178752112</v>
      </c>
      <c r="C44" s="2">
        <v>45.408570488985632</v>
      </c>
      <c r="D44">
        <v>41.8</v>
      </c>
      <c r="E44" s="2">
        <f t="shared" si="1"/>
        <v>45.408570488985632</v>
      </c>
      <c r="G44" s="29">
        <v>194.13505472235624</v>
      </c>
    </row>
    <row r="45" spans="1:7">
      <c r="A45">
        <f t="shared" si="0"/>
        <v>1620</v>
      </c>
      <c r="B45" s="2">
        <v>5.017557440978079</v>
      </c>
      <c r="C45" s="2">
        <v>46.387491658078531</v>
      </c>
      <c r="D45">
        <v>43.5</v>
      </c>
      <c r="E45" s="2">
        <f t="shared" si="1"/>
        <v>46.387491658078531</v>
      </c>
      <c r="G45" s="29">
        <v>195.09614021302565</v>
      </c>
    </row>
    <row r="46" spans="1:7">
      <c r="A46">
        <f t="shared" si="0"/>
        <v>1630</v>
      </c>
      <c r="B46" s="2">
        <v>5.2089542580101176</v>
      </c>
      <c r="C46" s="2">
        <v>43.388984822338799</v>
      </c>
      <c r="D46">
        <v>40.700000000000003</v>
      </c>
      <c r="E46" s="2">
        <f t="shared" si="1"/>
        <v>43.388984822338799</v>
      </c>
      <c r="G46" s="29">
        <v>187.29968314969909</v>
      </c>
    </row>
    <row r="47" spans="1:7">
      <c r="A47">
        <f t="shared" si="0"/>
        <v>1640</v>
      </c>
      <c r="B47" s="2">
        <v>5.4246722175379434</v>
      </c>
      <c r="C47" s="2">
        <v>46.670277004363044</v>
      </c>
      <c r="D47">
        <v>43.8</v>
      </c>
      <c r="E47" s="2">
        <f t="shared" si="1"/>
        <v>46.670277004363044</v>
      </c>
      <c r="G47" s="29">
        <v>209.90037167951544</v>
      </c>
    </row>
    <row r="48" spans="1:7">
      <c r="A48">
        <f t="shared" si="0"/>
        <v>1650</v>
      </c>
      <c r="B48" s="2">
        <v>5.6128967116357495</v>
      </c>
      <c r="C48" s="2">
        <v>52.435085329159065</v>
      </c>
      <c r="D48">
        <v>48.8</v>
      </c>
      <c r="E48" s="2">
        <f t="shared" si="1"/>
        <v>52.435085329159065</v>
      </c>
      <c r="F48">
        <f>(EXP(LN(E48/E43)/50)-1)*100</f>
        <v>0.12391627382404291</v>
      </c>
      <c r="G48" s="29">
        <v>201.53354896467192</v>
      </c>
    </row>
    <row r="49" spans="1:7">
      <c r="A49">
        <f t="shared" si="0"/>
        <v>1660</v>
      </c>
      <c r="B49" s="2">
        <v>5.5832883642495776</v>
      </c>
      <c r="C49" s="2">
        <v>53.5191892708173</v>
      </c>
      <c r="D49">
        <v>50.5</v>
      </c>
      <c r="E49" s="2">
        <f t="shared" si="1"/>
        <v>53.5191892708173</v>
      </c>
      <c r="G49" s="29">
        <v>193.53350657916528</v>
      </c>
    </row>
    <row r="50" spans="1:7">
      <c r="A50">
        <f t="shared" si="0"/>
        <v>1670</v>
      </c>
      <c r="B50" s="2">
        <v>5.4553380059021919</v>
      </c>
      <c r="C50" s="2">
        <v>56.16941619757398</v>
      </c>
      <c r="D50">
        <v>53.4</v>
      </c>
      <c r="E50" s="2">
        <f t="shared" si="1"/>
        <v>56.16941619757398</v>
      </c>
      <c r="G50" s="29">
        <v>240.26618532811381</v>
      </c>
    </row>
    <row r="51" spans="1:7">
      <c r="A51">
        <f t="shared" si="0"/>
        <v>1680</v>
      </c>
      <c r="B51" s="2">
        <v>5.4024659569983138</v>
      </c>
      <c r="C51" s="2">
        <v>60.466826212352281</v>
      </c>
      <c r="D51">
        <v>56.1</v>
      </c>
      <c r="E51" s="2">
        <f t="shared" si="1"/>
        <v>60.466826212352281</v>
      </c>
      <c r="G51" s="29">
        <v>209.33429785885863</v>
      </c>
    </row>
    <row r="52" spans="1:7">
      <c r="A52">
        <f t="shared" si="0"/>
        <v>1690</v>
      </c>
      <c r="B52" s="2">
        <v>5.3866043423271517</v>
      </c>
      <c r="C52" s="2">
        <v>54.487841348597591</v>
      </c>
      <c r="D52">
        <v>51.1</v>
      </c>
      <c r="E52" s="2">
        <f t="shared" si="1"/>
        <v>54.487841348597591</v>
      </c>
      <c r="G52" s="29">
        <v>259.89940208478407</v>
      </c>
    </row>
    <row r="53" spans="1:7">
      <c r="A53">
        <f t="shared" si="0"/>
        <v>1700</v>
      </c>
      <c r="B53" s="2">
        <v>5.509557839262186</v>
      </c>
      <c r="C53" s="2">
        <v>58.172513518391767</v>
      </c>
      <c r="D53">
        <v>51.8</v>
      </c>
      <c r="E53" s="2">
        <f t="shared" si="1"/>
        <v>58.172513518391767</v>
      </c>
      <c r="F53">
        <f>(EXP(LN(E53/E48)/50)-1)*100</f>
        <v>0.20788985643347413</v>
      </c>
      <c r="G53" s="29">
        <v>237.21329482896704</v>
      </c>
    </row>
    <row r="54" spans="1:7">
      <c r="A54">
        <f t="shared" si="0"/>
        <v>1710</v>
      </c>
      <c r="B54" s="2">
        <v>5.6914472727272729</v>
      </c>
      <c r="C54" s="2">
        <v>53.893000494396269</v>
      </c>
      <c r="D54">
        <v>50.8</v>
      </c>
      <c r="E54" s="2">
        <f t="shared" si="1"/>
        <v>53.893000494396269</v>
      </c>
      <c r="G54" s="29">
        <v>230.21087751451859</v>
      </c>
    </row>
    <row r="55" spans="1:7">
      <c r="A55">
        <f t="shared" si="0"/>
        <v>1720</v>
      </c>
      <c r="B55" s="2">
        <v>5.819404374176548</v>
      </c>
      <c r="C55" s="2">
        <v>55.474829684366583</v>
      </c>
      <c r="D55">
        <v>52.8</v>
      </c>
      <c r="E55" s="2">
        <f t="shared" si="1"/>
        <v>55.474829684366583</v>
      </c>
      <c r="G55" s="29">
        <v>247.36942968388084</v>
      </c>
    </row>
    <row r="56" spans="1:7">
      <c r="A56">
        <f t="shared" si="0"/>
        <v>1730</v>
      </c>
      <c r="B56" s="2">
        <v>5.7252871673254271</v>
      </c>
      <c r="C56" s="2">
        <v>62.07292009155875</v>
      </c>
      <c r="D56">
        <v>57.7</v>
      </c>
      <c r="E56" s="2">
        <f t="shared" si="1"/>
        <v>62.07292009155875</v>
      </c>
      <c r="G56" s="29">
        <v>231.53854837289006</v>
      </c>
    </row>
    <row r="57" spans="1:7">
      <c r="A57">
        <f t="shared" si="0"/>
        <v>1740</v>
      </c>
      <c r="B57" s="2">
        <v>6.0520536495388653</v>
      </c>
      <c r="C57" s="2">
        <v>60.802821671931191</v>
      </c>
      <c r="D57">
        <v>57.4</v>
      </c>
      <c r="E57" s="2">
        <f t="shared" si="1"/>
        <v>60.802821671931191</v>
      </c>
      <c r="G57" s="29">
        <v>229.50379332187376</v>
      </c>
    </row>
    <row r="58" spans="1:7">
      <c r="A58">
        <f t="shared" si="0"/>
        <v>1750</v>
      </c>
      <c r="B58" s="2">
        <v>6.2625000000000011</v>
      </c>
      <c r="C58" s="2">
        <v>58.532769703358596</v>
      </c>
      <c r="D58">
        <v>56.4</v>
      </c>
      <c r="E58" s="2">
        <f t="shared" si="1"/>
        <v>58.532769703358596</v>
      </c>
      <c r="F58">
        <f>(EXP(LN(E58/E53)/50)-1)*100</f>
        <v>1.2348355165303637E-2</v>
      </c>
      <c r="G58" s="29">
        <v>247.26319220343547</v>
      </c>
    </row>
    <row r="59" spans="1:7">
      <c r="A59">
        <f t="shared" si="0"/>
        <v>1760</v>
      </c>
      <c r="B59" s="2">
        <v>6.6573149013273794</v>
      </c>
      <c r="C59" s="2">
        <v>58.697279472400439</v>
      </c>
      <c r="D59">
        <v>56.8</v>
      </c>
      <c r="E59" s="2">
        <f t="shared" si="1"/>
        <v>58.697279472400439</v>
      </c>
      <c r="G59" s="29">
        <v>257.00652938913782</v>
      </c>
    </row>
    <row r="60" spans="1:7">
      <c r="A60">
        <f t="shared" si="0"/>
        <v>1770</v>
      </c>
      <c r="B60" s="2">
        <v>7.0132341013276802</v>
      </c>
      <c r="C60" s="2">
        <v>57.403963953720883</v>
      </c>
      <c r="D60">
        <v>56.1</v>
      </c>
      <c r="E60" s="2">
        <f t="shared" si="1"/>
        <v>57.403963953720883</v>
      </c>
      <c r="G60" s="29">
        <v>304.62155175913688</v>
      </c>
    </row>
    <row r="61" spans="1:7">
      <c r="A61">
        <f t="shared" si="0"/>
        <v>1780</v>
      </c>
      <c r="B61" s="2">
        <v>7.5910502327677536</v>
      </c>
      <c r="C61" s="2">
        <v>56.882768623173625</v>
      </c>
      <c r="D61">
        <v>55.2</v>
      </c>
      <c r="E61" s="2">
        <f t="shared" si="1"/>
        <v>56.882768623173625</v>
      </c>
      <c r="G61" s="29">
        <v>308.84589843414938</v>
      </c>
    </row>
    <row r="62" spans="1:7">
      <c r="A62">
        <f t="shared" si="0"/>
        <v>1790</v>
      </c>
      <c r="B62" s="2">
        <v>8.2770651867455083</v>
      </c>
      <c r="C62" s="2">
        <v>58.00967901521129</v>
      </c>
      <c r="D62">
        <v>56</v>
      </c>
      <c r="E62" s="2">
        <f t="shared" si="1"/>
        <v>58.00967901521129</v>
      </c>
      <c r="G62" s="29">
        <v>286.51545489295512</v>
      </c>
    </row>
    <row r="63" spans="1:7">
      <c r="A63">
        <f t="shared" si="0"/>
        <v>1800</v>
      </c>
      <c r="B63" s="2">
        <v>9.0942014241601576</v>
      </c>
      <c r="C63" s="2">
        <v>56.873554006236169</v>
      </c>
      <c r="D63">
        <v>55.2</v>
      </c>
      <c r="E63" s="2">
        <f t="shared" si="1"/>
        <v>56.873554006236169</v>
      </c>
      <c r="F63">
        <f>(EXP(LN(E63/E58)/50)-1)*100</f>
        <v>-5.7496085444597167E-2</v>
      </c>
      <c r="G63" s="29">
        <v>330.45768911072184</v>
      </c>
    </row>
    <row r="64" spans="1:7">
      <c r="A64">
        <f t="shared" si="0"/>
        <v>1810</v>
      </c>
      <c r="B64" s="2">
        <v>10.308567332370037</v>
      </c>
      <c r="C64" s="2">
        <v>63.254903101303967</v>
      </c>
      <c r="D64">
        <v>62.5</v>
      </c>
      <c r="E64" s="2">
        <f t="shared" si="1"/>
        <v>63.254903101303967</v>
      </c>
      <c r="G64" s="29">
        <v>314.77113802226995</v>
      </c>
    </row>
    <row r="65" spans="1:7">
      <c r="A65">
        <f t="shared" si="0"/>
        <v>1820</v>
      </c>
      <c r="B65" s="2">
        <v>11.982103742770109</v>
      </c>
      <c r="C65" s="2">
        <v>71.212912026293793</v>
      </c>
      <c r="D65">
        <v>67.7</v>
      </c>
      <c r="E65" s="2">
        <f t="shared" si="1"/>
        <v>71.212912026293793</v>
      </c>
      <c r="G65" s="29">
        <v>340.08058528730271</v>
      </c>
    </row>
    <row r="66" spans="1:7">
      <c r="A66">
        <f t="shared" si="0"/>
        <v>1830</v>
      </c>
      <c r="B66" s="2">
        <v>13.773175826213507</v>
      </c>
      <c r="C66" s="2">
        <v>80.390114158526885</v>
      </c>
      <c r="D66">
        <v>78.5</v>
      </c>
      <c r="E66" s="2">
        <f t="shared" si="1"/>
        <v>80.390114158526885</v>
      </c>
      <c r="G66" s="29">
        <v>344.4105596067248</v>
      </c>
    </row>
    <row r="67" spans="1:7">
      <c r="A67">
        <f t="shared" si="0"/>
        <v>1840</v>
      </c>
      <c r="B67" s="2">
        <v>15.636481963959497</v>
      </c>
      <c r="C67" s="2">
        <v>85.635492989557761</v>
      </c>
      <c r="D67">
        <v>84.9</v>
      </c>
      <c r="E67" s="2">
        <f t="shared" si="1"/>
        <v>85.635492989557761</v>
      </c>
      <c r="G67" s="29">
        <v>345.51161115213392</v>
      </c>
    </row>
    <row r="68" spans="1:7">
      <c r="A68">
        <f t="shared" ref="A68:A83" si="2">A67+10</f>
        <v>1850</v>
      </c>
      <c r="B68" s="2">
        <v>17.589613833662799</v>
      </c>
      <c r="C68" s="2">
        <v>92.231870878526294</v>
      </c>
      <c r="D68">
        <v>92.4</v>
      </c>
      <c r="E68" s="2">
        <f>C68</f>
        <v>92.231870878526294</v>
      </c>
      <c r="F68">
        <f>(EXP(LN(E68/E63)/50)-1)*100</f>
        <v>0.97164064997432575</v>
      </c>
    </row>
    <row r="69" spans="1:7">
      <c r="A69">
        <f t="shared" si="2"/>
        <v>1860</v>
      </c>
      <c r="B69" s="2">
        <v>19.722235958864157</v>
      </c>
      <c r="C69" s="2">
        <v>100.11036056049969</v>
      </c>
      <c r="D69">
        <v>100</v>
      </c>
      <c r="E69" s="2">
        <f>C69</f>
        <v>100.11036056049969</v>
      </c>
    </row>
    <row r="70" spans="1:7">
      <c r="A70">
        <f t="shared" si="2"/>
        <v>1870</v>
      </c>
      <c r="D70">
        <v>131</v>
      </c>
      <c r="E70" s="2">
        <f>D70</f>
        <v>131</v>
      </c>
    </row>
    <row r="71" spans="1:7">
      <c r="A71">
        <f t="shared" si="2"/>
        <v>1880</v>
      </c>
      <c r="D71">
        <v>152</v>
      </c>
      <c r="E71" s="2">
        <f t="shared" ref="E71:E83" si="3">D71</f>
        <v>152</v>
      </c>
    </row>
    <row r="72" spans="1:7">
      <c r="A72">
        <f t="shared" si="2"/>
        <v>1890</v>
      </c>
      <c r="D72">
        <v>180</v>
      </c>
      <c r="E72" s="2">
        <f t="shared" si="3"/>
        <v>180</v>
      </c>
    </row>
    <row r="73" spans="1:7">
      <c r="A73">
        <f t="shared" si="2"/>
        <v>1900</v>
      </c>
      <c r="D73">
        <v>190</v>
      </c>
      <c r="E73" s="2">
        <f t="shared" si="3"/>
        <v>190</v>
      </c>
      <c r="F73">
        <f>(EXP(LN(E73/E68)/50)-1)*100</f>
        <v>1.4559336106963361</v>
      </c>
    </row>
    <row r="74" spans="1:7">
      <c r="A74">
        <f t="shared" si="2"/>
        <v>1910</v>
      </c>
      <c r="D74">
        <v>178</v>
      </c>
      <c r="E74" s="2">
        <f t="shared" si="3"/>
        <v>178</v>
      </c>
    </row>
    <row r="75" spans="1:7">
      <c r="A75">
        <f t="shared" si="2"/>
        <v>1920</v>
      </c>
      <c r="D75">
        <v>238</v>
      </c>
      <c r="E75" s="2">
        <f t="shared" si="3"/>
        <v>238</v>
      </c>
    </row>
    <row r="76" spans="1:7">
      <c r="A76">
        <f t="shared" si="2"/>
        <v>1930</v>
      </c>
      <c r="D76">
        <v>265</v>
      </c>
      <c r="E76" s="2">
        <f t="shared" si="3"/>
        <v>265</v>
      </c>
    </row>
    <row r="77" spans="1:7">
      <c r="A77">
        <f t="shared" si="2"/>
        <v>1940</v>
      </c>
      <c r="D77">
        <v>265</v>
      </c>
      <c r="E77" s="2">
        <f t="shared" si="3"/>
        <v>265</v>
      </c>
    </row>
    <row r="78" spans="1:7">
      <c r="A78">
        <f t="shared" si="2"/>
        <v>1950</v>
      </c>
      <c r="D78">
        <v>308</v>
      </c>
      <c r="E78" s="2">
        <f t="shared" si="3"/>
        <v>308</v>
      </c>
      <c r="F78">
        <f>(EXP(LN(E78/E73)/50)-1)*100</f>
        <v>0.97083373172694998</v>
      </c>
    </row>
    <row r="79" spans="1:7">
      <c r="A79">
        <f t="shared" si="2"/>
        <v>1960</v>
      </c>
      <c r="D79">
        <v>365</v>
      </c>
      <c r="E79" s="2">
        <f t="shared" si="3"/>
        <v>365</v>
      </c>
    </row>
    <row r="80" spans="1:7">
      <c r="A80">
        <f t="shared" si="2"/>
        <v>1970</v>
      </c>
      <c r="D80">
        <v>592</v>
      </c>
      <c r="E80" s="2">
        <f t="shared" si="3"/>
        <v>592</v>
      </c>
    </row>
    <row r="81" spans="1:6">
      <c r="A81">
        <f t="shared" si="2"/>
        <v>1980</v>
      </c>
      <c r="D81">
        <v>642</v>
      </c>
      <c r="E81" s="2">
        <f t="shared" si="3"/>
        <v>642</v>
      </c>
    </row>
    <row r="82" spans="1:6">
      <c r="A82">
        <f t="shared" si="2"/>
        <v>1990</v>
      </c>
      <c r="D82">
        <v>727</v>
      </c>
      <c r="E82" s="2">
        <f t="shared" si="3"/>
        <v>727</v>
      </c>
    </row>
    <row r="83" spans="1:6">
      <c r="A83">
        <f t="shared" si="2"/>
        <v>2000</v>
      </c>
      <c r="D83">
        <v>867</v>
      </c>
      <c r="E83" s="2">
        <f t="shared" si="3"/>
        <v>867</v>
      </c>
      <c r="F83">
        <f>(EXP(LN(E83/E78)/50)-1)*100</f>
        <v>2.0914489413209392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26"/>
  <sheetViews>
    <sheetView topLeftCell="A6" workbookViewId="0">
      <selection activeCell="F3" sqref="F3:F24"/>
    </sheetView>
  </sheetViews>
  <sheetFormatPr defaultRowHeight="14.5"/>
  <sheetData>
    <row r="1" spans="1:6">
      <c r="B1" t="s">
        <v>248</v>
      </c>
    </row>
    <row r="2" spans="1:6">
      <c r="A2" s="28"/>
      <c r="B2" s="28"/>
    </row>
    <row r="3" spans="1:6">
      <c r="A3" s="28">
        <v>1690</v>
      </c>
      <c r="B3" s="28">
        <v>8.9599999999999991</v>
      </c>
      <c r="C3">
        <f>AVERAGE(B3:B12)</f>
        <v>7.6198501763456239</v>
      </c>
      <c r="E3">
        <v>1690</v>
      </c>
      <c r="F3">
        <v>7.6198501763456239</v>
      </c>
    </row>
    <row r="4" spans="1:6">
      <c r="A4" s="28">
        <v>1691</v>
      </c>
      <c r="B4" s="28">
        <v>6.9999999999999991</v>
      </c>
      <c r="E4">
        <v>1700</v>
      </c>
      <c r="F4">
        <v>10.315465017176807</v>
      </c>
    </row>
    <row r="5" spans="1:6">
      <c r="A5" s="28">
        <v>1692</v>
      </c>
      <c r="B5" s="28">
        <v>5.7435897435897436</v>
      </c>
      <c r="E5">
        <v>1710</v>
      </c>
      <c r="F5">
        <v>9.8295904890632748</v>
      </c>
    </row>
    <row r="6" spans="1:6">
      <c r="A6" s="28">
        <v>1693</v>
      </c>
      <c r="B6" s="28">
        <v>5.2705882352941176</v>
      </c>
      <c r="E6">
        <v>1720</v>
      </c>
      <c r="F6">
        <v>9.892418100913785</v>
      </c>
    </row>
    <row r="7" spans="1:6">
      <c r="A7" s="28">
        <v>1694</v>
      </c>
      <c r="B7" s="28">
        <v>8</v>
      </c>
      <c r="E7">
        <v>1730</v>
      </c>
      <c r="F7">
        <v>10.626967775081777</v>
      </c>
    </row>
    <row r="8" spans="1:6">
      <c r="A8" s="28">
        <v>1695</v>
      </c>
      <c r="B8" s="28">
        <v>9.0140845070422539</v>
      </c>
      <c r="E8">
        <v>1740</v>
      </c>
      <c r="F8">
        <v>10.956323246970738</v>
      </c>
    </row>
    <row r="9" spans="1:6">
      <c r="A9" s="28">
        <v>1696</v>
      </c>
      <c r="B9" s="28">
        <v>9.0140845070422539</v>
      </c>
      <c r="E9">
        <v>1750</v>
      </c>
      <c r="F9">
        <v>9.7175420595445523</v>
      </c>
    </row>
    <row r="10" spans="1:6">
      <c r="A10" s="28">
        <v>1697</v>
      </c>
      <c r="B10" s="28">
        <v>7.2000000000000011</v>
      </c>
      <c r="E10">
        <v>1760</v>
      </c>
      <c r="F10">
        <v>7.4905168078754567</v>
      </c>
    </row>
    <row r="11" spans="1:6">
      <c r="A11" s="28">
        <v>1698</v>
      </c>
      <c r="B11" s="28">
        <v>7.0136986301369859</v>
      </c>
      <c r="E11">
        <v>1770</v>
      </c>
      <c r="F11">
        <v>5.9428243547953556</v>
      </c>
    </row>
    <row r="12" spans="1:6">
      <c r="A12" s="28">
        <v>1699</v>
      </c>
      <c r="B12" s="28">
        <v>8.9824561403508767</v>
      </c>
      <c r="E12">
        <v>1780</v>
      </c>
      <c r="F12">
        <v>5.5783573818236381</v>
      </c>
    </row>
    <row r="13" spans="1:6">
      <c r="A13" s="28">
        <v>1700</v>
      </c>
      <c r="B13" s="28">
        <v>10.666666666666668</v>
      </c>
      <c r="C13" s="16">
        <f>AVERAGE(B13:B22)</f>
        <v>10.315465017176807</v>
      </c>
      <c r="E13">
        <v>1790</v>
      </c>
      <c r="F13">
        <v>5.3647996799536468</v>
      </c>
    </row>
    <row r="14" spans="1:6">
      <c r="A14" s="28">
        <v>1701</v>
      </c>
      <c r="B14" s="28">
        <v>11.906976744186048</v>
      </c>
      <c r="E14">
        <v>1800</v>
      </c>
      <c r="F14">
        <v>1.8941415026233059</v>
      </c>
    </row>
    <row r="15" spans="1:6">
      <c r="A15" s="28">
        <v>1702</v>
      </c>
      <c r="B15" s="28">
        <v>11.636363636363637</v>
      </c>
      <c r="E15">
        <v>1810</v>
      </c>
      <c r="F15">
        <v>1.1592503886366132</v>
      </c>
    </row>
    <row r="16" spans="1:6">
      <c r="A16" s="28">
        <v>1703</v>
      </c>
      <c r="B16" s="28">
        <v>8.9824561403508767</v>
      </c>
      <c r="E16">
        <v>1820</v>
      </c>
      <c r="F16">
        <v>1.0420301312873508</v>
      </c>
    </row>
    <row r="17" spans="1:6">
      <c r="A17" s="28">
        <v>1704</v>
      </c>
      <c r="B17" s="28">
        <v>10.893617021276595</v>
      </c>
      <c r="E17">
        <v>1830</v>
      </c>
      <c r="F17">
        <v>1.1048369347739098</v>
      </c>
    </row>
    <row r="18" spans="1:6">
      <c r="A18" s="28">
        <v>1705</v>
      </c>
      <c r="B18" s="28">
        <v>12.487804878048783</v>
      </c>
      <c r="E18">
        <v>1840</v>
      </c>
      <c r="F18">
        <v>1.050749972868126</v>
      </c>
    </row>
    <row r="19" spans="1:6">
      <c r="A19" s="28">
        <v>1706</v>
      </c>
      <c r="B19" s="28">
        <v>12.487804878048783</v>
      </c>
      <c r="E19">
        <v>1850</v>
      </c>
      <c r="F19">
        <v>0.86568606205898269</v>
      </c>
    </row>
    <row r="20" spans="1:6">
      <c r="A20" s="28">
        <v>1707</v>
      </c>
      <c r="B20" s="28">
        <v>10.893617021276595</v>
      </c>
      <c r="E20">
        <v>1860</v>
      </c>
      <c r="F20">
        <v>1.235584804643254</v>
      </c>
    </row>
    <row r="21" spans="1:6">
      <c r="A21" s="28">
        <v>1708</v>
      </c>
      <c r="B21" s="28">
        <v>7.3142857142857149</v>
      </c>
      <c r="E21">
        <v>1870</v>
      </c>
      <c r="F21">
        <v>0.91316932661989525</v>
      </c>
    </row>
    <row r="22" spans="1:6">
      <c r="A22" s="28">
        <v>1709</v>
      </c>
      <c r="B22" s="28">
        <v>5.8850574712643686</v>
      </c>
      <c r="E22">
        <v>1880</v>
      </c>
      <c r="F22">
        <v>0.8867045288738572</v>
      </c>
    </row>
    <row r="23" spans="1:6">
      <c r="A23" s="28">
        <v>1710</v>
      </c>
      <c r="B23" s="28">
        <v>8.258064516129032</v>
      </c>
      <c r="C23" s="16">
        <f>AVERAGE(B23:B32)</f>
        <v>9.8295904890632748</v>
      </c>
      <c r="E23">
        <v>1890</v>
      </c>
      <c r="F23">
        <v>0.84906228983754395</v>
      </c>
    </row>
    <row r="24" spans="1:6">
      <c r="A24" s="28">
        <v>1711</v>
      </c>
      <c r="B24" s="28">
        <v>8.6779661016949152</v>
      </c>
      <c r="E24">
        <v>1900</v>
      </c>
      <c r="F24">
        <v>1.0097690414303966</v>
      </c>
    </row>
    <row r="25" spans="1:6">
      <c r="A25" s="28">
        <v>1712</v>
      </c>
      <c r="B25" s="28">
        <v>9.481481481481481</v>
      </c>
    </row>
    <row r="26" spans="1:6">
      <c r="A26" s="28">
        <v>1713</v>
      </c>
      <c r="B26" s="28">
        <v>8.1269841269841283</v>
      </c>
    </row>
    <row r="27" spans="1:6">
      <c r="A27" s="28">
        <v>1714</v>
      </c>
      <c r="B27" s="28">
        <v>10.448979591836734</v>
      </c>
    </row>
    <row r="28" spans="1:6">
      <c r="A28" s="28">
        <v>1715</v>
      </c>
      <c r="B28" s="28">
        <v>9.3090909090909104</v>
      </c>
    </row>
    <row r="29" spans="1:6">
      <c r="A29" s="28">
        <v>1716</v>
      </c>
      <c r="B29" s="28">
        <v>9.481481481481481</v>
      </c>
    </row>
    <row r="30" spans="1:6">
      <c r="A30" s="28">
        <v>1717</v>
      </c>
      <c r="B30" s="28">
        <v>10.893617021276595</v>
      </c>
    </row>
    <row r="31" spans="1:6">
      <c r="A31" s="28">
        <v>1718</v>
      </c>
      <c r="B31" s="28">
        <v>12.487804878048783</v>
      </c>
    </row>
    <row r="32" spans="1:6">
      <c r="A32" s="28">
        <v>1719</v>
      </c>
      <c r="B32" s="28">
        <v>11.130434782608697</v>
      </c>
    </row>
    <row r="33" spans="1:3">
      <c r="A33" s="28">
        <v>1720</v>
      </c>
      <c r="B33" s="28">
        <v>10.666666666666668</v>
      </c>
      <c r="C33" s="16">
        <f>AVERAGE(B33:B42)</f>
        <v>9.892418100913785</v>
      </c>
    </row>
    <row r="34" spans="1:3">
      <c r="A34" s="28">
        <v>1721</v>
      </c>
      <c r="B34" s="28">
        <v>11.377777777777778</v>
      </c>
    </row>
    <row r="35" spans="1:3">
      <c r="A35" s="28">
        <v>1722</v>
      </c>
      <c r="B35" s="28">
        <v>10.893617021276595</v>
      </c>
    </row>
    <row r="36" spans="1:3">
      <c r="A36" s="28">
        <v>1723</v>
      </c>
      <c r="B36" s="28">
        <v>10.666666666666668</v>
      </c>
    </row>
    <row r="37" spans="1:3">
      <c r="A37" s="28">
        <v>1724</v>
      </c>
      <c r="B37" s="28">
        <v>9.481481481481481</v>
      </c>
    </row>
    <row r="38" spans="1:3">
      <c r="A38" s="28">
        <v>1725</v>
      </c>
      <c r="B38" s="28">
        <v>8.5333333333333332</v>
      </c>
    </row>
    <row r="39" spans="1:3">
      <c r="A39" s="28">
        <v>1726</v>
      </c>
      <c r="B39" s="28">
        <v>10.039215686274511</v>
      </c>
    </row>
    <row r="40" spans="1:3">
      <c r="A40" s="28">
        <v>1727</v>
      </c>
      <c r="B40" s="28">
        <v>7.8769230769230774</v>
      </c>
    </row>
    <row r="41" spans="1:3">
      <c r="A41" s="28">
        <v>1728</v>
      </c>
      <c r="B41" s="28">
        <v>8.258064516129032</v>
      </c>
    </row>
    <row r="42" spans="1:3">
      <c r="A42" s="28">
        <v>1729</v>
      </c>
      <c r="B42" s="28">
        <v>11.130434782608697</v>
      </c>
    </row>
    <row r="43" spans="1:3">
      <c r="A43" s="28">
        <v>1730</v>
      </c>
      <c r="B43" s="28">
        <v>11.377777777777778</v>
      </c>
      <c r="C43" s="16">
        <f>AVERAGE(B43:B52)</f>
        <v>10.626967775081777</v>
      </c>
    </row>
    <row r="44" spans="1:3">
      <c r="A44" s="28">
        <v>1731</v>
      </c>
      <c r="B44" s="28">
        <v>12.800000000000002</v>
      </c>
    </row>
    <row r="45" spans="1:3">
      <c r="A45" s="28">
        <v>1732</v>
      </c>
      <c r="B45" s="28">
        <v>12.487804878048783</v>
      </c>
    </row>
    <row r="46" spans="1:3">
      <c r="A46" s="28">
        <v>1733</v>
      </c>
      <c r="B46" s="28">
        <v>10.893617021276595</v>
      </c>
    </row>
    <row r="47" spans="1:3">
      <c r="A47" s="28">
        <v>1734</v>
      </c>
      <c r="B47" s="28">
        <v>10.039215686274511</v>
      </c>
    </row>
    <row r="48" spans="1:3">
      <c r="A48" s="28">
        <v>1735</v>
      </c>
      <c r="B48" s="28">
        <v>9.8461538461538467</v>
      </c>
    </row>
    <row r="49" spans="1:3">
      <c r="A49" s="28">
        <v>1736</v>
      </c>
      <c r="B49" s="28">
        <v>9.6603773584905674</v>
      </c>
    </row>
    <row r="50" spans="1:3">
      <c r="A50" s="28">
        <v>1737</v>
      </c>
      <c r="B50" s="28">
        <v>10.666666666666668</v>
      </c>
    </row>
    <row r="51" spans="1:3">
      <c r="A51" s="28">
        <v>1738</v>
      </c>
      <c r="B51" s="28">
        <v>10.24</v>
      </c>
    </row>
    <row r="52" spans="1:3">
      <c r="A52" s="28">
        <v>1739</v>
      </c>
      <c r="B52" s="28">
        <v>8.258064516129032</v>
      </c>
    </row>
    <row r="53" spans="1:3">
      <c r="A53" s="28">
        <v>1740</v>
      </c>
      <c r="B53" s="28">
        <v>8</v>
      </c>
      <c r="C53" s="16">
        <f>AVERAGE(B53:B62)</f>
        <v>10.956323246970738</v>
      </c>
    </row>
    <row r="54" spans="1:3">
      <c r="A54" s="28">
        <v>1741</v>
      </c>
      <c r="B54" s="28">
        <v>10.893617021276595</v>
      </c>
    </row>
    <row r="55" spans="1:3">
      <c r="A55" s="28">
        <v>1742</v>
      </c>
      <c r="B55" s="28">
        <v>12.487804878048783</v>
      </c>
    </row>
    <row r="56" spans="1:3">
      <c r="A56" s="28">
        <v>1743</v>
      </c>
      <c r="B56" s="28">
        <v>13.12820512820513</v>
      </c>
    </row>
    <row r="57" spans="1:3">
      <c r="A57" s="28">
        <v>1744</v>
      </c>
      <c r="B57" s="28">
        <v>12.800000000000002</v>
      </c>
    </row>
    <row r="58" spans="1:3">
      <c r="A58" s="28">
        <v>1745</v>
      </c>
      <c r="B58" s="28">
        <v>10.448979591836734</v>
      </c>
    </row>
    <row r="59" spans="1:3">
      <c r="A59" s="28">
        <v>1746</v>
      </c>
      <c r="B59" s="28">
        <v>10.448979591836734</v>
      </c>
    </row>
    <row r="60" spans="1:3">
      <c r="A60" s="28">
        <v>1747</v>
      </c>
      <c r="B60" s="28">
        <v>10.666666666666668</v>
      </c>
    </row>
    <row r="61" spans="1:3">
      <c r="A61" s="28">
        <v>1748</v>
      </c>
      <c r="B61" s="28">
        <v>10.24</v>
      </c>
    </row>
    <row r="62" spans="1:3">
      <c r="A62" s="28">
        <v>1749</v>
      </c>
      <c r="B62" s="28">
        <v>10.448979591836734</v>
      </c>
    </row>
    <row r="63" spans="1:3">
      <c r="A63" s="28">
        <v>1750</v>
      </c>
      <c r="B63" s="28">
        <v>10.448979591836734</v>
      </c>
      <c r="C63" s="16">
        <f>AVERAGE(B63:B72)</f>
        <v>9.7175420595445523</v>
      </c>
    </row>
    <row r="64" spans="1:3">
      <c r="A64" s="28">
        <v>1751</v>
      </c>
      <c r="B64" s="28">
        <v>9.481481481481481</v>
      </c>
    </row>
    <row r="65" spans="1:3">
      <c r="A65" s="28">
        <v>1752</v>
      </c>
      <c r="B65" s="28">
        <v>9.1428571428571441</v>
      </c>
    </row>
    <row r="66" spans="1:3">
      <c r="A66" s="28">
        <v>1753</v>
      </c>
      <c r="B66" s="28">
        <v>10.24</v>
      </c>
    </row>
    <row r="67" spans="1:3">
      <c r="A67" s="28">
        <v>1754</v>
      </c>
      <c r="B67" s="28">
        <v>11.377777777777778</v>
      </c>
    </row>
    <row r="68" spans="1:3">
      <c r="A68" s="28">
        <v>1755</v>
      </c>
      <c r="B68" s="28">
        <v>10.24</v>
      </c>
    </row>
    <row r="69" spans="1:3">
      <c r="A69" s="28">
        <v>1756</v>
      </c>
      <c r="B69" s="28">
        <v>7.1111111111111116</v>
      </c>
    </row>
    <row r="70" spans="1:3">
      <c r="A70" s="28">
        <v>1757</v>
      </c>
      <c r="B70" s="28">
        <v>8.3934426229508201</v>
      </c>
    </row>
    <row r="71" spans="1:3">
      <c r="A71" s="28">
        <v>1758</v>
      </c>
      <c r="B71" s="28">
        <v>9.8461538461538467</v>
      </c>
    </row>
    <row r="72" spans="1:3">
      <c r="A72" s="28">
        <v>1759</v>
      </c>
      <c r="B72" s="28">
        <v>10.893617021276595</v>
      </c>
    </row>
    <row r="73" spans="1:3">
      <c r="A73" s="28">
        <v>1760</v>
      </c>
      <c r="B73" s="28">
        <v>10.893617021276595</v>
      </c>
      <c r="C73" s="16">
        <f>AVERAGE(B73:B82)</f>
        <v>7.4905168078754567</v>
      </c>
    </row>
    <row r="74" spans="1:3">
      <c r="A74" s="28">
        <v>1761</v>
      </c>
      <c r="B74" s="28">
        <v>12.487804878048783</v>
      </c>
    </row>
    <row r="75" spans="1:3">
      <c r="A75" s="28">
        <v>1762</v>
      </c>
      <c r="B75" s="28">
        <v>7.83673469387755</v>
      </c>
    </row>
    <row r="76" spans="1:3">
      <c r="A76" s="28">
        <v>1763</v>
      </c>
      <c r="B76" s="28">
        <v>7.5294117647058822</v>
      </c>
    </row>
    <row r="77" spans="1:3">
      <c r="A77" s="28">
        <v>1764</v>
      </c>
      <c r="B77" s="28">
        <v>6.6206896551724137</v>
      </c>
    </row>
    <row r="78" spans="1:3">
      <c r="A78" s="28">
        <v>1765</v>
      </c>
      <c r="B78" s="28">
        <v>5.7313432835820892</v>
      </c>
    </row>
    <row r="79" spans="1:3">
      <c r="A79" s="28">
        <v>1766</v>
      </c>
      <c r="B79" s="28">
        <v>6.3999999999999995</v>
      </c>
    </row>
    <row r="80" spans="1:3">
      <c r="A80" s="28">
        <v>1767</v>
      </c>
      <c r="B80" s="28">
        <v>5.2602739726027394</v>
      </c>
    </row>
    <row r="81" spans="1:3">
      <c r="A81" s="28">
        <v>1768</v>
      </c>
      <c r="B81" s="28">
        <v>5.408450704225352</v>
      </c>
    </row>
    <row r="82" spans="1:3">
      <c r="A82" s="28">
        <v>1769</v>
      </c>
      <c r="B82" s="28">
        <v>6.7368421052631575</v>
      </c>
    </row>
    <row r="83" spans="1:3">
      <c r="A83" s="28">
        <v>1770</v>
      </c>
      <c r="B83" s="28">
        <v>6.6206896551724137</v>
      </c>
      <c r="C83" s="16">
        <f>AVERAGE(B83:B92)</f>
        <v>5.9428243547953556</v>
      </c>
    </row>
    <row r="84" spans="1:3">
      <c r="A84" s="28">
        <v>1771</v>
      </c>
      <c r="B84" s="28">
        <v>5.9076923076923071</v>
      </c>
    </row>
    <row r="85" spans="1:3">
      <c r="A85" s="28">
        <v>1772</v>
      </c>
      <c r="B85" s="28">
        <v>5.2602739726027394</v>
      </c>
    </row>
    <row r="86" spans="1:3">
      <c r="A86" s="28">
        <v>1773</v>
      </c>
      <c r="B86" s="28">
        <v>5.2602739726027394</v>
      </c>
    </row>
    <row r="87" spans="1:3">
      <c r="A87" s="28">
        <v>1774</v>
      </c>
      <c r="B87" s="28">
        <v>5.4857142857142858</v>
      </c>
    </row>
    <row r="88" spans="1:3">
      <c r="A88" s="28">
        <v>1775</v>
      </c>
      <c r="B88" s="28">
        <v>5.5652173913043477</v>
      </c>
    </row>
    <row r="89" spans="1:3">
      <c r="A89" s="28">
        <v>1776</v>
      </c>
      <c r="B89" s="28">
        <v>6.6206896551724137</v>
      </c>
    </row>
    <row r="90" spans="1:3">
      <c r="A90" s="28">
        <v>1777</v>
      </c>
      <c r="B90" s="28">
        <v>5.8181818181818183</v>
      </c>
    </row>
    <row r="91" spans="1:3">
      <c r="A91" s="28">
        <v>1778</v>
      </c>
      <c r="B91" s="28">
        <v>5.9076923076923071</v>
      </c>
    </row>
    <row r="92" spans="1:3">
      <c r="A92" s="28">
        <v>1779</v>
      </c>
      <c r="B92" s="28">
        <v>6.9818181818181815</v>
      </c>
    </row>
    <row r="93" spans="1:3">
      <c r="A93" s="28">
        <v>1780</v>
      </c>
      <c r="B93" s="28">
        <v>6.7368421052631575</v>
      </c>
      <c r="C93" s="16">
        <f>AVERAGE(B93:B102)</f>
        <v>5.5783573818236381</v>
      </c>
    </row>
    <row r="94" spans="1:3">
      <c r="A94" s="28">
        <v>1781</v>
      </c>
      <c r="B94" s="28">
        <v>6.3999999999999995</v>
      </c>
    </row>
    <row r="95" spans="1:3">
      <c r="A95" s="28">
        <v>1782</v>
      </c>
      <c r="B95" s="28">
        <v>5.9428571428571431</v>
      </c>
    </row>
    <row r="96" spans="1:3">
      <c r="A96" s="28">
        <v>1783</v>
      </c>
      <c r="B96" s="28">
        <v>5.9428571428571431</v>
      </c>
    </row>
    <row r="97" spans="1:3">
      <c r="A97" s="28">
        <v>1784</v>
      </c>
      <c r="B97" s="28">
        <v>4.9689440993788816</v>
      </c>
    </row>
    <row r="98" spans="1:3">
      <c r="A98" s="28">
        <v>1785</v>
      </c>
      <c r="B98" s="28">
        <v>5.3395784543325524</v>
      </c>
    </row>
    <row r="99" spans="1:3">
      <c r="A99" s="28">
        <v>1786</v>
      </c>
      <c r="B99" s="28">
        <v>5.6103896103896105</v>
      </c>
    </row>
    <row r="100" spans="1:3">
      <c r="A100" s="28">
        <v>1787</v>
      </c>
      <c r="B100" s="28">
        <v>5.4135338345864659</v>
      </c>
    </row>
    <row r="101" spans="1:3">
      <c r="A101" s="28">
        <v>1788</v>
      </c>
      <c r="B101" s="28">
        <v>4.2857142857142856</v>
      </c>
    </row>
    <row r="102" spans="1:3">
      <c r="A102" s="28">
        <v>1789</v>
      </c>
      <c r="B102" s="28">
        <v>5.1428571428571432</v>
      </c>
    </row>
    <row r="103" spans="1:3">
      <c r="A103" s="28">
        <v>1790</v>
      </c>
      <c r="B103" s="28">
        <v>5.1428571428571432</v>
      </c>
      <c r="C103" s="16">
        <f>AVERAGE(B103:B112)</f>
        <v>5.3647996799536468</v>
      </c>
    </row>
    <row r="104" spans="1:3">
      <c r="A104" s="28">
        <v>1791</v>
      </c>
      <c r="B104" s="28">
        <v>6.2585034013605449</v>
      </c>
    </row>
    <row r="105" spans="1:3">
      <c r="A105" s="28">
        <v>1792</v>
      </c>
      <c r="B105" s="28">
        <v>6.6828087167070214</v>
      </c>
    </row>
    <row r="106" spans="1:3">
      <c r="A106" s="28">
        <v>1793</v>
      </c>
      <c r="B106" s="28">
        <v>5.7983193277310932</v>
      </c>
    </row>
    <row r="107" spans="1:3">
      <c r="A107" s="28">
        <v>1794</v>
      </c>
      <c r="B107" s="28">
        <v>8.5714285714285712</v>
      </c>
    </row>
    <row r="108" spans="1:3">
      <c r="A108" s="28">
        <v>1795</v>
      </c>
      <c r="B108" s="28">
        <v>4.4642857142857144</v>
      </c>
    </row>
    <row r="109" spans="1:3">
      <c r="A109" s="28">
        <v>1796</v>
      </c>
      <c r="B109" s="28">
        <v>4.5949926362297502</v>
      </c>
    </row>
    <row r="110" spans="1:3">
      <c r="A110" s="28">
        <v>1797</v>
      </c>
      <c r="B110" s="28">
        <v>4.7368421052631575</v>
      </c>
    </row>
    <row r="111" spans="1:3">
      <c r="A111" s="28">
        <v>1798</v>
      </c>
      <c r="B111" s="28">
        <v>4.8979591836734704</v>
      </c>
    </row>
    <row r="112" spans="1:3">
      <c r="A112" s="28">
        <v>1799</v>
      </c>
      <c r="B112" s="28">
        <v>2.5</v>
      </c>
    </row>
    <row r="113" spans="1:3">
      <c r="A113" s="28">
        <v>1800</v>
      </c>
      <c r="B113" s="28">
        <v>1.7927170868347337</v>
      </c>
      <c r="C113" s="16">
        <f>AVERAGE(B113:B122)</f>
        <v>1.8941415026233059</v>
      </c>
    </row>
    <row r="114" spans="1:3">
      <c r="A114" s="28">
        <v>1801</v>
      </c>
      <c r="B114" s="28">
        <v>1.6589861751152073</v>
      </c>
    </row>
    <row r="115" spans="1:3">
      <c r="A115" s="28">
        <v>1802</v>
      </c>
      <c r="B115" s="28">
        <v>2.7067669172932334</v>
      </c>
    </row>
    <row r="116" spans="1:3">
      <c r="A116" s="28">
        <v>1803</v>
      </c>
      <c r="B116" s="28">
        <v>2.7586206896551726</v>
      </c>
    </row>
    <row r="117" spans="1:3">
      <c r="A117" s="28">
        <v>1804</v>
      </c>
      <c r="B117" s="28">
        <v>2.6509572901325482</v>
      </c>
    </row>
    <row r="118" spans="1:3">
      <c r="A118" s="28">
        <v>1805</v>
      </c>
      <c r="B118" s="28">
        <v>1.5703380588876774</v>
      </c>
    </row>
    <row r="119" spans="1:3">
      <c r="A119" s="28">
        <v>1806</v>
      </c>
      <c r="B119" s="28">
        <v>1.6117216117216118</v>
      </c>
    </row>
    <row r="120" spans="1:3">
      <c r="A120" s="28">
        <v>1807</v>
      </c>
      <c r="B120" s="28">
        <v>1.5873015873015872</v>
      </c>
    </row>
    <row r="121" spans="1:3">
      <c r="A121" s="28">
        <v>1808</v>
      </c>
      <c r="B121" s="28">
        <v>1.4778325123152709</v>
      </c>
    </row>
    <row r="122" spans="1:3">
      <c r="A122" s="28">
        <v>1809</v>
      </c>
      <c r="B122" s="28">
        <v>1.1261730969760169</v>
      </c>
    </row>
    <row r="123" spans="1:3">
      <c r="A123" s="28">
        <v>1810</v>
      </c>
      <c r="B123" s="28">
        <v>1.0495626822157436</v>
      </c>
      <c r="C123" s="16">
        <f>AVERAGE(B123:B132)</f>
        <v>1.1592503886366132</v>
      </c>
    </row>
    <row r="124" spans="1:3">
      <c r="A124" s="28">
        <v>1811</v>
      </c>
      <c r="B124" s="28">
        <v>1.1020408163265307</v>
      </c>
    </row>
    <row r="125" spans="1:3">
      <c r="A125" s="28">
        <v>1812</v>
      </c>
      <c r="B125" s="28">
        <v>0.90756302521008403</v>
      </c>
    </row>
    <row r="126" spans="1:3">
      <c r="A126" s="28">
        <v>1813</v>
      </c>
      <c r="B126" s="28">
        <v>0.98271155595996362</v>
      </c>
    </row>
    <row r="127" spans="1:3">
      <c r="A127" s="28">
        <v>1814</v>
      </c>
      <c r="B127" s="28">
        <v>1.3533834586466165</v>
      </c>
    </row>
    <row r="128" spans="1:3">
      <c r="A128" s="28">
        <v>1815</v>
      </c>
      <c r="B128" s="28">
        <v>1.6483516483516483</v>
      </c>
    </row>
    <row r="129" spans="1:3">
      <c r="A129" s="28">
        <v>1816</v>
      </c>
      <c r="B129" s="28">
        <v>1.0204081632653061</v>
      </c>
    </row>
    <row r="130" spans="1:3">
      <c r="A130" s="28">
        <v>1817</v>
      </c>
      <c r="B130" s="28">
        <v>0.9989258861439313</v>
      </c>
    </row>
    <row r="131" spans="1:3">
      <c r="A131" s="28">
        <v>1818</v>
      </c>
      <c r="B131" s="28">
        <v>1.2438423645320198</v>
      </c>
    </row>
    <row r="132" spans="1:3">
      <c r="A132" s="28">
        <v>1819</v>
      </c>
      <c r="B132" s="28">
        <v>1.2857142857142858</v>
      </c>
    </row>
    <row r="133" spans="1:3">
      <c r="A133" s="28">
        <v>1820</v>
      </c>
      <c r="B133" s="28">
        <v>1.2305516265912306</v>
      </c>
      <c r="C133" s="16">
        <f>AVERAGE(B133:B142)</f>
        <v>1.0420301312873508</v>
      </c>
    </row>
    <row r="134" spans="1:3">
      <c r="A134" s="28">
        <v>1821</v>
      </c>
      <c r="B134" s="28">
        <v>1.3082706766917294</v>
      </c>
    </row>
    <row r="135" spans="1:3">
      <c r="A135" s="28">
        <v>1822</v>
      </c>
      <c r="B135" s="28">
        <v>1.0902255639097744</v>
      </c>
    </row>
    <row r="136" spans="1:3">
      <c r="A136" s="28">
        <v>1823</v>
      </c>
      <c r="B136" s="28">
        <v>1.0332871012482663</v>
      </c>
    </row>
    <row r="137" spans="1:3">
      <c r="A137" s="28">
        <v>1824</v>
      </c>
      <c r="B137" s="28">
        <v>1.0204081632653061</v>
      </c>
    </row>
    <row r="138" spans="1:3">
      <c r="A138" s="28">
        <v>1825</v>
      </c>
      <c r="B138" s="28">
        <v>0.97278911564625847</v>
      </c>
    </row>
    <row r="139" spans="1:3">
      <c r="A139" s="28">
        <v>1826</v>
      </c>
      <c r="B139" s="28">
        <v>0.99248120300751885</v>
      </c>
    </row>
    <row r="140" spans="1:3">
      <c r="A140" s="28">
        <v>1827</v>
      </c>
      <c r="B140" s="28">
        <v>1.0300751879699248</v>
      </c>
    </row>
    <row r="141" spans="1:3">
      <c r="A141" s="28">
        <v>1828</v>
      </c>
      <c r="B141" s="28">
        <v>0.86466165413533824</v>
      </c>
    </row>
    <row r="142" spans="1:3">
      <c r="A142" s="28">
        <v>1829</v>
      </c>
      <c r="B142" s="28">
        <v>0.87755102040816324</v>
      </c>
    </row>
    <row r="143" spans="1:3">
      <c r="A143" s="28">
        <v>1830</v>
      </c>
      <c r="B143" s="28">
        <v>0.98639455782312935</v>
      </c>
      <c r="C143" s="16">
        <f>AVERAGE(B143:B152)</f>
        <v>1.1048369347739098</v>
      </c>
    </row>
    <row r="144" spans="1:3">
      <c r="A144" s="28">
        <v>1831</v>
      </c>
      <c r="B144" s="28">
        <v>0.94285714285714284</v>
      </c>
    </row>
    <row r="145" spans="1:3">
      <c r="A145" s="28">
        <v>1832</v>
      </c>
      <c r="B145" s="28">
        <v>0.97142857142857131</v>
      </c>
    </row>
    <row r="146" spans="1:3">
      <c r="A146" s="28">
        <v>1833</v>
      </c>
      <c r="B146" s="28">
        <v>1.1932773109243697</v>
      </c>
    </row>
    <row r="147" spans="1:3">
      <c r="A147" s="28">
        <v>1834</v>
      </c>
      <c r="B147" s="28">
        <v>1.142857142857143</v>
      </c>
    </row>
    <row r="148" spans="1:3">
      <c r="A148" s="28">
        <v>1835</v>
      </c>
      <c r="B148" s="28">
        <v>1.2857142857142858</v>
      </c>
    </row>
    <row r="149" spans="1:3">
      <c r="A149" s="28">
        <v>1836</v>
      </c>
      <c r="B149" s="28">
        <v>1.1964285714285716</v>
      </c>
    </row>
    <row r="150" spans="1:3">
      <c r="A150" s="28">
        <v>1837</v>
      </c>
      <c r="B150" s="28">
        <v>1.2436974789915967</v>
      </c>
    </row>
    <row r="151" spans="1:3">
      <c r="A151" s="28">
        <v>1838</v>
      </c>
      <c r="B151" s="28">
        <v>0.98571428571428577</v>
      </c>
    </row>
    <row r="152" spans="1:3">
      <c r="A152" s="28">
        <v>1839</v>
      </c>
      <c r="B152" s="28">
        <v>1.1000000000000001</v>
      </c>
    </row>
    <row r="153" spans="1:3">
      <c r="A153" s="28">
        <v>1840</v>
      </c>
      <c r="B153" s="28">
        <v>1.2</v>
      </c>
      <c r="C153" s="16">
        <f>AVERAGE(B153:B162)</f>
        <v>1.050749972868126</v>
      </c>
    </row>
    <row r="154" spans="1:3">
      <c r="A154" s="28">
        <v>1841</v>
      </c>
      <c r="B154" s="28">
        <v>1.2209134045973664</v>
      </c>
    </row>
    <row r="155" spans="1:3">
      <c r="A155" s="28">
        <v>1842</v>
      </c>
      <c r="B155" s="28">
        <v>0.98605400139634669</v>
      </c>
    </row>
    <row r="156" spans="1:3">
      <c r="A156" s="28">
        <v>1843</v>
      </c>
      <c r="B156" s="28">
        <v>1.1548398086241709</v>
      </c>
    </row>
    <row r="157" spans="1:3">
      <c r="A157" s="28">
        <v>1844</v>
      </c>
      <c r="B157" s="28">
        <v>1.0702066637642307</v>
      </c>
    </row>
    <row r="158" spans="1:3">
      <c r="A158" s="28">
        <v>1845</v>
      </c>
      <c r="B158" s="28">
        <v>1.1433701081255616</v>
      </c>
    </row>
    <row r="159" spans="1:3">
      <c r="A159" s="28">
        <v>1846</v>
      </c>
      <c r="B159" s="28">
        <v>0.96513900974778821</v>
      </c>
    </row>
    <row r="160" spans="1:3">
      <c r="A160" s="28">
        <v>1847</v>
      </c>
      <c r="B160" s="28">
        <v>0.8183848491182476</v>
      </c>
    </row>
    <row r="161" spans="1:3">
      <c r="A161" s="28">
        <v>1848</v>
      </c>
      <c r="B161" s="28">
        <v>0.97213015708613848</v>
      </c>
    </row>
    <row r="162" spans="1:3">
      <c r="A162" s="28">
        <v>1849</v>
      </c>
      <c r="B162" s="28">
        <v>0.97646172622140992</v>
      </c>
    </row>
    <row r="163" spans="1:3">
      <c r="A163" s="28">
        <v>1850</v>
      </c>
      <c r="B163" s="28">
        <v>1.1423593503204765</v>
      </c>
      <c r="C163" s="16">
        <f>AVERAGE(B163:B172)</f>
        <v>0.86568606205898269</v>
      </c>
    </row>
    <row r="164" spans="1:3">
      <c r="A164" s="28">
        <v>1851</v>
      </c>
      <c r="B164" s="28">
        <v>1.0493051268725229</v>
      </c>
    </row>
    <row r="165" spans="1:3">
      <c r="A165" s="28">
        <v>1852</v>
      </c>
      <c r="B165" s="28">
        <v>1.0467948578583595</v>
      </c>
    </row>
    <row r="166" spans="1:3">
      <c r="A166" s="28">
        <v>1853</v>
      </c>
      <c r="B166" s="28">
        <v>0.87965075302796614</v>
      </c>
    </row>
    <row r="167" spans="1:3">
      <c r="A167" s="28">
        <v>1854</v>
      </c>
      <c r="B167" s="28">
        <v>0.63164352636386101</v>
      </c>
    </row>
    <row r="168" spans="1:3">
      <c r="A168" s="28">
        <v>1855</v>
      </c>
      <c r="B168" s="28">
        <v>0.59588737999185859</v>
      </c>
    </row>
    <row r="169" spans="1:3">
      <c r="A169" s="28">
        <v>1856</v>
      </c>
      <c r="B169" s="28">
        <v>0.62317183873209248</v>
      </c>
    </row>
    <row r="170" spans="1:3">
      <c r="A170" s="28">
        <v>1857</v>
      </c>
      <c r="B170" s="28">
        <v>0.79366503127775423</v>
      </c>
    </row>
    <row r="171" spans="1:3">
      <c r="A171" s="28">
        <v>1858</v>
      </c>
      <c r="B171" s="28">
        <v>0.92017005085860204</v>
      </c>
    </row>
    <row r="172" spans="1:3">
      <c r="A172" s="28">
        <v>1859</v>
      </c>
      <c r="B172" s="28">
        <v>0.97421270528633153</v>
      </c>
    </row>
    <row r="173" spans="1:3">
      <c r="A173" s="28">
        <v>1860</v>
      </c>
      <c r="B173" s="28">
        <v>0.85585517061398997</v>
      </c>
      <c r="C173" s="16">
        <f>AVERAGE(B173:B182)</f>
        <v>1.235584804643254</v>
      </c>
    </row>
    <row r="174" spans="1:3">
      <c r="A174" s="28">
        <v>1861</v>
      </c>
      <c r="B174" s="28">
        <v>0.81948895007086842</v>
      </c>
    </row>
    <row r="175" spans="1:3">
      <c r="A175" s="28">
        <v>1862</v>
      </c>
      <c r="B175" s="28">
        <v>1.0830255292609203</v>
      </c>
    </row>
    <row r="176" spans="1:3">
      <c r="A176" s="28">
        <v>1863</v>
      </c>
      <c r="B176" s="28">
        <v>1.7092362563685566</v>
      </c>
    </row>
    <row r="177" spans="1:3">
      <c r="A177" s="28">
        <v>1864</v>
      </c>
      <c r="B177" s="28">
        <v>2.0361491870287241</v>
      </c>
    </row>
    <row r="178" spans="1:3">
      <c r="A178" s="28">
        <v>1865</v>
      </c>
      <c r="B178" s="28">
        <v>1.5455919580562909</v>
      </c>
    </row>
    <row r="179" spans="1:3">
      <c r="A179" s="28">
        <v>1866</v>
      </c>
      <c r="B179" s="28">
        <v>1.3420989490858486</v>
      </c>
    </row>
    <row r="180" spans="1:3">
      <c r="A180" s="28">
        <v>1867</v>
      </c>
      <c r="B180" s="28">
        <v>0.94599434544271077</v>
      </c>
    </row>
    <row r="181" spans="1:3">
      <c r="A181" s="28">
        <v>1868</v>
      </c>
      <c r="B181" s="28">
        <v>0.90980614397550463</v>
      </c>
    </row>
    <row r="182" spans="1:3">
      <c r="A182" s="28">
        <v>1869</v>
      </c>
      <c r="B182" s="28">
        <v>1.1086015565291252</v>
      </c>
    </row>
    <row r="183" spans="1:3">
      <c r="A183" s="28">
        <v>1870</v>
      </c>
      <c r="B183" s="28">
        <v>1.0219028904008123</v>
      </c>
      <c r="C183" s="16">
        <f>AVERAGE(B183:B192)</f>
        <v>0.91316932661989525</v>
      </c>
    </row>
    <row r="184" spans="1:3">
      <c r="A184" s="28">
        <v>1871</v>
      </c>
      <c r="B184" s="28">
        <v>0.83610680514314861</v>
      </c>
    </row>
    <row r="185" spans="1:3">
      <c r="A185" s="28">
        <v>1872</v>
      </c>
      <c r="B185" s="28">
        <v>0.80999188265500732</v>
      </c>
    </row>
    <row r="186" spans="1:3">
      <c r="A186" s="28">
        <v>1873</v>
      </c>
      <c r="B186" s="28">
        <v>0.98698277474116658</v>
      </c>
    </row>
    <row r="187" spans="1:3">
      <c r="A187" s="28">
        <v>1874</v>
      </c>
      <c r="B187" s="28">
        <v>1.0120547662613502</v>
      </c>
    </row>
    <row r="188" spans="1:3">
      <c r="A188" s="28">
        <v>1875</v>
      </c>
      <c r="B188" s="28">
        <v>1.0531076968548967</v>
      </c>
    </row>
    <row r="189" spans="1:3">
      <c r="A189" s="28">
        <v>1876</v>
      </c>
      <c r="B189" s="28">
        <v>0.90820585741990878</v>
      </c>
    </row>
    <row r="190" spans="1:3">
      <c r="A190" s="28">
        <v>1877</v>
      </c>
      <c r="B190" s="28">
        <v>0.79774981232859976</v>
      </c>
    </row>
    <row r="191" spans="1:3">
      <c r="A191" s="28">
        <v>1878</v>
      </c>
      <c r="B191" s="28">
        <v>0.85125707925187322</v>
      </c>
    </row>
    <row r="192" spans="1:3">
      <c r="A192" s="28">
        <v>1879</v>
      </c>
      <c r="B192" s="28">
        <v>0.85433370114218965</v>
      </c>
    </row>
    <row r="193" spans="1:3">
      <c r="A193" s="28">
        <v>1880</v>
      </c>
      <c r="B193" s="28">
        <v>0.91450757450769582</v>
      </c>
      <c r="C193" s="16">
        <f>AVERAGE(B193:B202)</f>
        <v>0.8867045288738572</v>
      </c>
    </row>
    <row r="194" spans="1:3">
      <c r="A194" s="28">
        <v>1881</v>
      </c>
      <c r="B194" s="28">
        <v>0.89370948081485801</v>
      </c>
    </row>
    <row r="195" spans="1:3">
      <c r="A195" s="28">
        <v>1882</v>
      </c>
      <c r="B195" s="28">
        <v>0.87352424748086555</v>
      </c>
    </row>
    <row r="196" spans="1:3">
      <c r="A196" s="28">
        <v>1883</v>
      </c>
      <c r="B196" s="28">
        <v>0.88688046460298242</v>
      </c>
    </row>
    <row r="197" spans="1:3">
      <c r="A197" s="28">
        <v>1884</v>
      </c>
      <c r="B197" s="28">
        <v>0.85359750979109683</v>
      </c>
    </row>
    <row r="198" spans="1:3">
      <c r="A198" s="28">
        <v>1885</v>
      </c>
      <c r="B198" s="28">
        <v>0.87982340357958666</v>
      </c>
    </row>
    <row r="199" spans="1:3">
      <c r="A199" s="28">
        <v>1886</v>
      </c>
      <c r="B199" s="28">
        <v>0.82313280275348744</v>
      </c>
    </row>
    <row r="200" spans="1:3">
      <c r="A200" s="28">
        <v>1887</v>
      </c>
      <c r="B200" s="28">
        <v>0.954220540499509</v>
      </c>
    </row>
    <row r="201" spans="1:3">
      <c r="A201" s="28">
        <v>1888</v>
      </c>
      <c r="B201" s="28">
        <v>0.92920120431234177</v>
      </c>
    </row>
    <row r="202" spans="1:3">
      <c r="A202" s="28">
        <v>1889</v>
      </c>
      <c r="B202" s="28">
        <v>0.85844806039614796</v>
      </c>
    </row>
    <row r="203" spans="1:3">
      <c r="A203" s="28">
        <v>1890</v>
      </c>
      <c r="B203" s="28">
        <v>0.89030745989350957</v>
      </c>
      <c r="C203" s="16">
        <f>AVERAGE(B203:B212)</f>
        <v>0.84906228983754395</v>
      </c>
    </row>
    <row r="204" spans="1:3">
      <c r="A204" s="28">
        <v>1891</v>
      </c>
      <c r="B204" s="28">
        <v>0.86830062823216514</v>
      </c>
    </row>
    <row r="205" spans="1:3">
      <c r="A205" s="28">
        <v>1892</v>
      </c>
      <c r="B205" s="28">
        <v>0.78534435740184305</v>
      </c>
    </row>
    <row r="206" spans="1:3">
      <c r="A206" s="28">
        <v>1893</v>
      </c>
      <c r="B206" s="28">
        <v>0.85901148762156265</v>
      </c>
    </row>
    <row r="207" spans="1:3">
      <c r="A207" s="28">
        <v>1894</v>
      </c>
      <c r="B207" s="28">
        <v>0.85403904226256933</v>
      </c>
    </row>
    <row r="208" spans="1:3">
      <c r="A208" s="28">
        <v>1895</v>
      </c>
      <c r="B208" s="28">
        <v>0.8568269506616728</v>
      </c>
    </row>
    <row r="209" spans="1:3">
      <c r="A209" s="28">
        <v>1896</v>
      </c>
      <c r="B209" s="28">
        <v>0.92229061032372039</v>
      </c>
    </row>
    <row r="210" spans="1:3">
      <c r="A210" s="28">
        <v>1897</v>
      </c>
      <c r="B210" s="28">
        <v>0.83005536896606913</v>
      </c>
    </row>
    <row r="211" spans="1:3">
      <c r="A211" s="28">
        <v>1898</v>
      </c>
      <c r="B211" s="28">
        <v>0.73811798826971997</v>
      </c>
    </row>
    <row r="212" spans="1:3">
      <c r="A212" s="28">
        <v>1899</v>
      </c>
      <c r="B212" s="28">
        <v>0.88632900474260723</v>
      </c>
    </row>
    <row r="213" spans="1:3">
      <c r="A213" s="28">
        <v>1900</v>
      </c>
      <c r="B213" s="28">
        <v>0.9529393189983143</v>
      </c>
      <c r="C213" s="16">
        <f>AVERAGE(B213:B222)</f>
        <v>1.0097690414303966</v>
      </c>
    </row>
    <row r="214" spans="1:3">
      <c r="A214" s="28">
        <v>1901</v>
      </c>
      <c r="B214" s="28">
        <v>1.0498089336270104</v>
      </c>
    </row>
    <row r="215" spans="1:3">
      <c r="A215" s="28">
        <v>1902</v>
      </c>
      <c r="B215" s="28">
        <v>0.94482828973407817</v>
      </c>
    </row>
    <row r="216" spans="1:3">
      <c r="A216" s="28">
        <v>1903</v>
      </c>
      <c r="B216" s="28">
        <v>0.9184284635915041</v>
      </c>
    </row>
    <row r="217" spans="1:3">
      <c r="A217" s="28">
        <v>1904</v>
      </c>
      <c r="B217" s="28">
        <v>1.0167183429697568</v>
      </c>
    </row>
    <row r="218" spans="1:3">
      <c r="A218" s="28">
        <v>1905</v>
      </c>
      <c r="B218" s="28">
        <v>1.0159327150989039</v>
      </c>
    </row>
    <row r="219" spans="1:3">
      <c r="A219" s="28">
        <v>1906</v>
      </c>
      <c r="B219" s="28">
        <v>1.0437428611938291</v>
      </c>
    </row>
    <row r="220" spans="1:3">
      <c r="A220" s="28">
        <v>1907</v>
      </c>
      <c r="B220" s="28">
        <v>1.137995236952738</v>
      </c>
    </row>
    <row r="221" spans="1:3">
      <c r="A221" s="28">
        <v>1908</v>
      </c>
      <c r="B221" s="28">
        <v>1.0869693263550431</v>
      </c>
    </row>
    <row r="222" spans="1:3">
      <c r="A222" s="28">
        <v>1909</v>
      </c>
      <c r="B222" s="28">
        <v>0.93032692578278875</v>
      </c>
    </row>
    <row r="223" spans="1:3">
      <c r="A223" s="28">
        <v>1910</v>
      </c>
      <c r="B223" s="28">
        <v>1.0401390710081715</v>
      </c>
      <c r="C223" s="16">
        <f>AVERAGE(B223:B232)</f>
        <v>1.1334880053373699</v>
      </c>
    </row>
    <row r="224" spans="1:3">
      <c r="A224" s="28">
        <v>1911</v>
      </c>
      <c r="B224" s="28">
        <v>1.2165946378732997</v>
      </c>
    </row>
    <row r="225" spans="1:2">
      <c r="A225" s="28">
        <v>1912</v>
      </c>
      <c r="B225" s="28">
        <v>1.1012469454490044</v>
      </c>
    </row>
    <row r="226" spans="1:2">
      <c r="A226" s="28">
        <v>1913</v>
      </c>
      <c r="B226" s="28">
        <v>1.175971367019004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2"/>
  <sheetViews>
    <sheetView tabSelected="1" topLeftCell="G20" workbookViewId="0"/>
  </sheetViews>
  <sheetFormatPr defaultRowHeight="14.5"/>
  <cols>
    <col min="2" max="2" width="14.7265625" bestFit="1" customWidth="1"/>
    <col min="3" max="3" width="12" bestFit="1" customWidth="1"/>
    <col min="4" max="5" width="26.7265625" bestFit="1" customWidth="1"/>
    <col min="6" max="7" width="26.7265625" style="18" bestFit="1" customWidth="1"/>
    <col min="8" max="8" width="13.54296875" customWidth="1"/>
    <col min="9" max="9" width="17.26953125" bestFit="1" customWidth="1"/>
    <col min="10" max="10" width="10.7265625" bestFit="1" customWidth="1"/>
  </cols>
  <sheetData>
    <row r="1" spans="1:10">
      <c r="B1" s="13" t="s">
        <v>24</v>
      </c>
      <c r="C1" s="13" t="s">
        <v>24</v>
      </c>
      <c r="D1" s="13" t="s">
        <v>48</v>
      </c>
      <c r="E1" s="18" t="s">
        <v>48</v>
      </c>
      <c r="F1" s="18" t="s">
        <v>48</v>
      </c>
      <c r="G1" s="18" t="s">
        <v>48</v>
      </c>
      <c r="H1" s="18" t="s">
        <v>36</v>
      </c>
      <c r="I1" s="18" t="s">
        <v>49</v>
      </c>
    </row>
    <row r="2" spans="1:10">
      <c r="A2" t="s">
        <v>19</v>
      </c>
      <c r="B2" s="13" t="s">
        <v>20</v>
      </c>
      <c r="C2" s="13" t="s">
        <v>21</v>
      </c>
      <c r="D2" s="13" t="s">
        <v>25</v>
      </c>
      <c r="E2" s="13" t="s">
        <v>26</v>
      </c>
      <c r="F2" s="18" t="s">
        <v>27</v>
      </c>
    </row>
    <row r="3" spans="1:10">
      <c r="B3" s="13" t="s">
        <v>22</v>
      </c>
      <c r="C3" s="13" t="s">
        <v>23</v>
      </c>
      <c r="D3" s="13" t="s">
        <v>30</v>
      </c>
      <c r="E3" s="13" t="s">
        <v>30</v>
      </c>
      <c r="F3" s="18" t="s">
        <v>31</v>
      </c>
      <c r="G3" s="18" t="s">
        <v>32</v>
      </c>
      <c r="H3" s="18" t="s">
        <v>35</v>
      </c>
      <c r="I3" s="18" t="s">
        <v>35</v>
      </c>
      <c r="J3" s="18" t="s">
        <v>39</v>
      </c>
    </row>
    <row r="4" spans="1:10" s="16" customFormat="1">
      <c r="B4" s="8" t="s">
        <v>33</v>
      </c>
      <c r="C4" s="18"/>
      <c r="D4" s="8" t="s">
        <v>33</v>
      </c>
      <c r="E4" s="8" t="s">
        <v>33</v>
      </c>
      <c r="F4" s="8" t="s">
        <v>33</v>
      </c>
      <c r="G4" s="8" t="s">
        <v>33</v>
      </c>
      <c r="J4" s="8" t="s">
        <v>3</v>
      </c>
    </row>
    <row r="5" spans="1:10" s="14" customFormat="1">
      <c r="B5" s="15"/>
      <c r="C5" s="15"/>
      <c r="D5" s="15" t="s">
        <v>28</v>
      </c>
      <c r="E5" s="15" t="s">
        <v>29</v>
      </c>
      <c r="F5" s="18"/>
      <c r="G5" s="18" t="s">
        <v>34</v>
      </c>
      <c r="H5" s="18" t="s">
        <v>37</v>
      </c>
      <c r="I5" s="18" t="s">
        <v>38</v>
      </c>
    </row>
    <row r="6" spans="1:10">
      <c r="A6">
        <v>1680</v>
      </c>
      <c r="D6" s="15">
        <v>54.46</v>
      </c>
      <c r="F6" s="17">
        <f t="shared" ref="F6:F25" si="0">D6*E$26/D$26</f>
        <v>64.71278326554328</v>
      </c>
    </row>
    <row r="7" spans="1:10">
      <c r="A7">
        <v>1681</v>
      </c>
      <c r="D7" s="15">
        <v>51.24</v>
      </c>
      <c r="F7" s="17">
        <f t="shared" si="0"/>
        <v>60.886577571179544</v>
      </c>
    </row>
    <row r="8" spans="1:10">
      <c r="A8">
        <v>1682</v>
      </c>
      <c r="D8" s="15">
        <v>53.02</v>
      </c>
      <c r="F8" s="17">
        <f t="shared" si="0"/>
        <v>63.001685066821615</v>
      </c>
    </row>
    <row r="9" spans="1:10">
      <c r="A9">
        <v>1683</v>
      </c>
      <c r="D9" s="15">
        <v>55.97</v>
      </c>
      <c r="F9" s="17">
        <f t="shared" si="0"/>
        <v>66.507059848925039</v>
      </c>
    </row>
    <row r="10" spans="1:10">
      <c r="A10">
        <v>1684</v>
      </c>
      <c r="D10" s="15">
        <v>47.69</v>
      </c>
      <c r="F10" s="17">
        <f t="shared" si="0"/>
        <v>56.668245206275408</v>
      </c>
    </row>
    <row r="11" spans="1:10">
      <c r="A11">
        <v>1685</v>
      </c>
      <c r="D11" s="15">
        <v>54.11</v>
      </c>
      <c r="F11" s="17">
        <f t="shared" si="0"/>
        <v>64.296891342242873</v>
      </c>
    </row>
    <row r="12" spans="1:10">
      <c r="A12">
        <v>1686</v>
      </c>
      <c r="D12" s="15">
        <v>47.07</v>
      </c>
      <c r="F12" s="17">
        <f t="shared" si="0"/>
        <v>55.931522370714696</v>
      </c>
    </row>
    <row r="13" spans="1:10">
      <c r="A13">
        <v>1687</v>
      </c>
      <c r="D13" s="15">
        <v>50.19</v>
      </c>
      <c r="F13" s="17">
        <f t="shared" si="0"/>
        <v>59.638901801278315</v>
      </c>
    </row>
    <row r="14" spans="1:10">
      <c r="A14">
        <v>1688</v>
      </c>
      <c r="D14" s="15">
        <v>52.8</v>
      </c>
      <c r="F14" s="17">
        <f t="shared" si="0"/>
        <v>62.740267286461354</v>
      </c>
    </row>
    <row r="15" spans="1:10">
      <c r="A15">
        <v>1689</v>
      </c>
      <c r="D15" s="15">
        <v>52.97</v>
      </c>
      <c r="F15" s="17">
        <f t="shared" si="0"/>
        <v>62.94227193492155</v>
      </c>
    </row>
    <row r="16" spans="1:10">
      <c r="A16">
        <v>1690</v>
      </c>
      <c r="D16" s="15">
        <v>55.22</v>
      </c>
      <c r="F16" s="17">
        <f t="shared" si="0"/>
        <v>65.615862870424166</v>
      </c>
    </row>
    <row r="17" spans="1:10">
      <c r="A17">
        <v>1691</v>
      </c>
      <c r="D17" s="15">
        <v>56.02</v>
      </c>
      <c r="F17" s="17">
        <f t="shared" si="0"/>
        <v>66.566472980825097</v>
      </c>
      <c r="G17" s="18">
        <v>3.2</v>
      </c>
      <c r="I17" s="7">
        <f>G17/F17</f>
        <v>4.8072248035760899E-2</v>
      </c>
      <c r="J17" s="7">
        <f t="shared" ref="J17:J25" si="1">I17*H$26/I$26</f>
        <v>3.8349770389911629E-2</v>
      </c>
    </row>
    <row r="18" spans="1:10">
      <c r="A18">
        <v>1692</v>
      </c>
      <c r="D18" s="15">
        <v>65.69</v>
      </c>
      <c r="F18" s="17">
        <f t="shared" si="0"/>
        <v>78.056972690296334</v>
      </c>
      <c r="G18" s="18">
        <v>4</v>
      </c>
      <c r="I18" s="7">
        <f t="shared" ref="I18:I81" si="2">G18/F18</f>
        <v>5.1244621231605371E-2</v>
      </c>
      <c r="J18" s="7">
        <f t="shared" si="1"/>
        <v>4.0880539984070055E-2</v>
      </c>
    </row>
    <row r="19" spans="1:10">
      <c r="A19">
        <v>1693</v>
      </c>
      <c r="D19" s="15">
        <v>59.58</v>
      </c>
      <c r="F19" s="17">
        <f t="shared" si="0"/>
        <v>70.796687972109225</v>
      </c>
      <c r="G19" s="18">
        <v>5.8</v>
      </c>
      <c r="I19" s="7">
        <f t="shared" si="2"/>
        <v>8.19247363984731E-2</v>
      </c>
      <c r="J19" s="7">
        <f t="shared" si="1"/>
        <v>6.5355687709846677E-2</v>
      </c>
    </row>
    <row r="20" spans="1:10">
      <c r="A20">
        <v>1694</v>
      </c>
      <c r="D20" s="15">
        <v>70.31</v>
      </c>
      <c r="F20" s="17">
        <f t="shared" si="0"/>
        <v>83.546746077861712</v>
      </c>
      <c r="G20" s="18">
        <v>10.7</v>
      </c>
      <c r="I20" s="7">
        <f t="shared" si="2"/>
        <v>0.12807201360096171</v>
      </c>
      <c r="J20" s="7">
        <f t="shared" si="1"/>
        <v>0.10216980723091704</v>
      </c>
    </row>
    <row r="21" spans="1:10">
      <c r="A21">
        <v>1695</v>
      </c>
      <c r="D21" s="15">
        <v>66.099999999999994</v>
      </c>
      <c r="F21" s="17">
        <f t="shared" si="0"/>
        <v>78.544160371876799</v>
      </c>
      <c r="G21" s="18">
        <v>13.2</v>
      </c>
      <c r="I21" s="7">
        <f t="shared" si="2"/>
        <v>0.16805832461004111</v>
      </c>
      <c r="J21" s="7">
        <f t="shared" si="1"/>
        <v>0.1340689987311158</v>
      </c>
    </row>
    <row r="22" spans="1:10">
      <c r="A22">
        <v>1696</v>
      </c>
      <c r="D22" s="15">
        <v>67.69</v>
      </c>
      <c r="F22" s="17">
        <f t="shared" si="0"/>
        <v>80.433497966298646</v>
      </c>
      <c r="G22" s="18">
        <v>16.899999999999999</v>
      </c>
      <c r="I22" s="7">
        <f t="shared" si="2"/>
        <v>0.21011146384658094</v>
      </c>
      <c r="J22" s="7">
        <f t="shared" si="1"/>
        <v>0.16761700823332545</v>
      </c>
    </row>
    <row r="23" spans="1:10">
      <c r="A23">
        <v>1697</v>
      </c>
      <c r="D23" s="15">
        <v>68.930000000000007</v>
      </c>
      <c r="F23" s="17">
        <f t="shared" si="0"/>
        <v>81.906943637420099</v>
      </c>
      <c r="G23" s="18">
        <v>20.9</v>
      </c>
      <c r="I23" s="7">
        <f t="shared" si="2"/>
        <v>0.25516762159406958</v>
      </c>
      <c r="J23" s="7">
        <f t="shared" si="1"/>
        <v>0.20356068415591699</v>
      </c>
    </row>
    <row r="24" spans="1:10">
      <c r="A24">
        <v>1698</v>
      </c>
      <c r="D24" s="15">
        <v>73.44</v>
      </c>
      <c r="F24" s="17">
        <f t="shared" si="0"/>
        <v>87.266008134805332</v>
      </c>
      <c r="G24" s="18">
        <v>20.7</v>
      </c>
      <c r="I24" s="7">
        <f t="shared" si="2"/>
        <v>0.2372057625005993</v>
      </c>
      <c r="J24" s="7">
        <f t="shared" si="1"/>
        <v>0.18923156080187475</v>
      </c>
    </row>
    <row r="25" spans="1:10">
      <c r="A25">
        <v>1699</v>
      </c>
      <c r="D25" s="15">
        <v>67</v>
      </c>
      <c r="F25" s="17">
        <f t="shared" si="0"/>
        <v>79.613596746077846</v>
      </c>
      <c r="G25" s="18">
        <v>18.899999999999999</v>
      </c>
      <c r="I25" s="7">
        <f t="shared" si="2"/>
        <v>0.23739663540488271</v>
      </c>
      <c r="J25" s="7">
        <f t="shared" si="1"/>
        <v>0.1893838301953818</v>
      </c>
    </row>
    <row r="26" spans="1:10">
      <c r="A26">
        <v>1700</v>
      </c>
      <c r="B26" s="5">
        <v>14.199999809299999</v>
      </c>
      <c r="D26" s="15">
        <v>68.84</v>
      </c>
      <c r="E26" s="12">
        <v>81.8</v>
      </c>
      <c r="F26" s="17">
        <f>D26*E$26/D$26</f>
        <v>81.8</v>
      </c>
      <c r="G26" s="9">
        <v>17.8</v>
      </c>
      <c r="H26" s="7">
        <f>B26/E26</f>
        <v>0.173594129698044</v>
      </c>
      <c r="I26" s="7">
        <f t="shared" si="2"/>
        <v>0.2176039119804401</v>
      </c>
      <c r="J26" s="7">
        <f>I26*H$26/I$26</f>
        <v>0.173594129698044</v>
      </c>
    </row>
    <row r="27" spans="1:10">
      <c r="A27">
        <v>1701</v>
      </c>
      <c r="B27" s="5">
        <v>13.8699998856</v>
      </c>
      <c r="C27" s="7">
        <v>0.189223200083</v>
      </c>
      <c r="D27" s="15">
        <v>71.37</v>
      </c>
      <c r="E27" s="11">
        <v>84.82</v>
      </c>
      <c r="F27" s="17">
        <f>E27</f>
        <v>84.82</v>
      </c>
      <c r="G27" s="9">
        <v>17.7</v>
      </c>
      <c r="H27" s="7">
        <f t="shared" ref="H27:H90" si="3">B27/E27</f>
        <v>0.16352275271869843</v>
      </c>
      <c r="I27" s="7">
        <f t="shared" si="2"/>
        <v>0.20867719877387408</v>
      </c>
      <c r="J27" s="7">
        <f>H27</f>
        <v>0.16352275271869843</v>
      </c>
    </row>
    <row r="28" spans="1:10">
      <c r="A28">
        <v>1702</v>
      </c>
      <c r="B28" s="5">
        <v>14.010000228899999</v>
      </c>
      <c r="C28" s="7">
        <v>0.203223198652</v>
      </c>
      <c r="D28" s="15">
        <v>69.39</v>
      </c>
      <c r="E28" s="11">
        <v>82.48</v>
      </c>
      <c r="F28" s="17">
        <f t="shared" ref="F28:F91" si="4">E28</f>
        <v>82.48</v>
      </c>
      <c r="G28" s="9">
        <v>17.7</v>
      </c>
      <c r="H28" s="7">
        <f t="shared" si="3"/>
        <v>0.16985936262002907</v>
      </c>
      <c r="I28" s="7">
        <f t="shared" si="2"/>
        <v>0.21459747817652763</v>
      </c>
      <c r="J28" s="7">
        <f t="shared" ref="J28:J91" si="5">H28</f>
        <v>0.16985936262002907</v>
      </c>
    </row>
    <row r="29" spans="1:10">
      <c r="A29">
        <v>1703</v>
      </c>
      <c r="B29" s="5">
        <v>13.760000228899999</v>
      </c>
      <c r="C29" s="7">
        <v>0.21722319722200001</v>
      </c>
      <c r="D29" s="15">
        <v>64.33</v>
      </c>
      <c r="E29" s="11">
        <v>76.489999999999995</v>
      </c>
      <c r="F29" s="17">
        <f t="shared" si="4"/>
        <v>76.489999999999995</v>
      </c>
      <c r="G29" s="9">
        <v>17.8</v>
      </c>
      <c r="H29" s="7">
        <f t="shared" si="3"/>
        <v>0.17989279943652764</v>
      </c>
      <c r="I29" s="7">
        <f t="shared" si="2"/>
        <v>0.23271015819061316</v>
      </c>
      <c r="J29" s="7">
        <f t="shared" si="5"/>
        <v>0.17989279943652764</v>
      </c>
    </row>
    <row r="30" spans="1:10">
      <c r="A30">
        <v>1704</v>
      </c>
      <c r="B30" s="5">
        <v>13.890000343300001</v>
      </c>
      <c r="C30" s="7">
        <v>0.23122319579100001</v>
      </c>
      <c r="D30" s="15">
        <v>77.959999999999994</v>
      </c>
      <c r="E30" s="11">
        <v>92.71</v>
      </c>
      <c r="F30" s="17">
        <f t="shared" si="4"/>
        <v>92.71</v>
      </c>
      <c r="G30" s="9">
        <v>18.8</v>
      </c>
      <c r="H30" s="7">
        <f t="shared" si="3"/>
        <v>0.14982202937439329</v>
      </c>
      <c r="I30" s="7">
        <f t="shared" si="2"/>
        <v>0.20278287131916731</v>
      </c>
      <c r="J30" s="7">
        <f t="shared" si="5"/>
        <v>0.14982202937439329</v>
      </c>
    </row>
    <row r="31" spans="1:10">
      <c r="A31">
        <v>1705</v>
      </c>
      <c r="B31" s="5">
        <v>14.470000267</v>
      </c>
      <c r="C31" s="7">
        <v>0.24522319436100001</v>
      </c>
      <c r="D31" s="15">
        <v>72.59</v>
      </c>
      <c r="E31" s="11">
        <v>86.34</v>
      </c>
      <c r="F31" s="17">
        <f t="shared" si="4"/>
        <v>86.34</v>
      </c>
      <c r="G31" s="9">
        <v>19.399999999999999</v>
      </c>
      <c r="H31" s="7">
        <f t="shared" si="3"/>
        <v>0.16759323913597404</v>
      </c>
      <c r="I31" s="7">
        <f t="shared" si="2"/>
        <v>0.22469307389390777</v>
      </c>
      <c r="J31" s="7">
        <f t="shared" si="5"/>
        <v>0.16759323913597404</v>
      </c>
    </row>
    <row r="32" spans="1:10">
      <c r="A32">
        <v>1706</v>
      </c>
      <c r="B32" s="5">
        <v>15.8800001144</v>
      </c>
      <c r="C32" s="7">
        <v>0.25922319293000001</v>
      </c>
      <c r="D32" s="15">
        <v>59.7</v>
      </c>
      <c r="E32" s="11">
        <v>71.02</v>
      </c>
      <c r="F32" s="17">
        <f t="shared" si="4"/>
        <v>71.02</v>
      </c>
      <c r="G32" s="9">
        <v>22.8</v>
      </c>
      <c r="H32" s="7">
        <f t="shared" si="3"/>
        <v>0.22359898781188398</v>
      </c>
      <c r="I32" s="7">
        <f t="shared" si="2"/>
        <v>0.32103632779498736</v>
      </c>
      <c r="J32" s="7">
        <f t="shared" si="5"/>
        <v>0.22359898781188398</v>
      </c>
    </row>
    <row r="33" spans="1:10">
      <c r="A33">
        <v>1707</v>
      </c>
      <c r="B33" s="5">
        <v>19.159999847400002</v>
      </c>
      <c r="C33" s="7">
        <v>0.27322319150000002</v>
      </c>
      <c r="D33" s="15">
        <v>66.069999999999993</v>
      </c>
      <c r="E33" s="11">
        <v>78.62</v>
      </c>
      <c r="F33" s="17">
        <f t="shared" si="4"/>
        <v>78.62</v>
      </c>
      <c r="G33" s="9">
        <v>25.2</v>
      </c>
      <c r="H33" s="7">
        <f t="shared" si="3"/>
        <v>0.24370389019842281</v>
      </c>
      <c r="I33" s="7">
        <f t="shared" si="2"/>
        <v>0.32052912744848638</v>
      </c>
      <c r="J33" s="7">
        <f t="shared" si="5"/>
        <v>0.24370389019842281</v>
      </c>
    </row>
    <row r="34" spans="1:10">
      <c r="A34">
        <v>1708</v>
      </c>
      <c r="B34" s="5">
        <v>21.690000534100001</v>
      </c>
      <c r="C34" s="7">
        <v>0.28722319006899999</v>
      </c>
      <c r="D34" s="15">
        <v>72.650000000000006</v>
      </c>
      <c r="E34" s="11">
        <v>86.47</v>
      </c>
      <c r="F34" s="17">
        <f t="shared" si="4"/>
        <v>86.47</v>
      </c>
      <c r="G34" s="9">
        <v>28</v>
      </c>
      <c r="H34" s="7">
        <f t="shared" si="3"/>
        <v>0.25083844725453919</v>
      </c>
      <c r="I34" s="7">
        <f t="shared" si="2"/>
        <v>0.3238117266103851</v>
      </c>
      <c r="J34" s="7">
        <f t="shared" si="5"/>
        <v>0.25083844725453919</v>
      </c>
    </row>
    <row r="35" spans="1:10">
      <c r="A35">
        <v>1709</v>
      </c>
      <c r="B35" s="5">
        <v>25.6399993896</v>
      </c>
      <c r="C35" s="7">
        <v>0.30122318863899999</v>
      </c>
      <c r="D35" s="15">
        <v>68.67</v>
      </c>
      <c r="E35" s="11">
        <v>81.75</v>
      </c>
      <c r="F35" s="17">
        <f t="shared" si="4"/>
        <v>81.75</v>
      </c>
      <c r="G35" s="9">
        <v>30.9</v>
      </c>
      <c r="H35" s="7">
        <f t="shared" si="3"/>
        <v>0.31363913626422019</v>
      </c>
      <c r="I35" s="7">
        <f t="shared" si="2"/>
        <v>0.37798165137614675</v>
      </c>
      <c r="J35" s="7">
        <f t="shared" si="5"/>
        <v>0.31363913626422019</v>
      </c>
    </row>
    <row r="36" spans="1:10">
      <c r="A36">
        <v>1710</v>
      </c>
      <c r="B36" s="5">
        <v>30.159999847400002</v>
      </c>
      <c r="C36" s="7">
        <v>0.31493920087799998</v>
      </c>
      <c r="D36" s="15">
        <v>64.37</v>
      </c>
      <c r="E36" s="11">
        <v>76.650000000000006</v>
      </c>
      <c r="F36" s="17">
        <f t="shared" si="4"/>
        <v>76.650000000000006</v>
      </c>
      <c r="G36" s="9">
        <v>31.7</v>
      </c>
      <c r="H36" s="7">
        <f t="shared" si="3"/>
        <v>0.39347684080104373</v>
      </c>
      <c r="I36" s="7">
        <f t="shared" si="2"/>
        <v>0.4135681669928245</v>
      </c>
      <c r="J36" s="7">
        <f t="shared" si="5"/>
        <v>0.39347684080104373</v>
      </c>
    </row>
    <row r="37" spans="1:10">
      <c r="A37">
        <v>1711</v>
      </c>
      <c r="B37" s="5">
        <v>32.560001373299997</v>
      </c>
      <c r="C37" s="7">
        <v>0.33203920722000002</v>
      </c>
      <c r="D37" s="15">
        <v>65.13</v>
      </c>
      <c r="E37" s="11">
        <v>77.569999999999993</v>
      </c>
      <c r="F37" s="17">
        <f t="shared" si="4"/>
        <v>77.569999999999993</v>
      </c>
      <c r="G37" s="9">
        <v>35.4</v>
      </c>
      <c r="H37" s="7">
        <f t="shared" si="3"/>
        <v>0.41974992101714581</v>
      </c>
      <c r="I37" s="7">
        <f t="shared" si="2"/>
        <v>0.45636199561686219</v>
      </c>
      <c r="J37" s="7">
        <f t="shared" si="5"/>
        <v>0.41974992101714581</v>
      </c>
    </row>
    <row r="38" spans="1:10">
      <c r="A38">
        <v>1712</v>
      </c>
      <c r="B38" s="5">
        <v>34.680000305199997</v>
      </c>
      <c r="C38" s="7">
        <v>0.34913921356200001</v>
      </c>
      <c r="D38" s="15">
        <v>63.52</v>
      </c>
      <c r="E38" s="11">
        <v>75.66</v>
      </c>
      <c r="F38" s="17">
        <f t="shared" si="4"/>
        <v>75.66</v>
      </c>
      <c r="G38" s="9">
        <v>45.9</v>
      </c>
      <c r="H38" s="7">
        <f t="shared" si="3"/>
        <v>0.45836637992598467</v>
      </c>
      <c r="I38" s="7">
        <f t="shared" si="2"/>
        <v>0.6066613798572561</v>
      </c>
      <c r="J38" s="7">
        <f t="shared" si="5"/>
        <v>0.45836637992598467</v>
      </c>
    </row>
    <row r="39" spans="1:10">
      <c r="A39">
        <v>1713</v>
      </c>
      <c r="B39" s="5">
        <v>35.259998321499999</v>
      </c>
      <c r="C39" s="7">
        <v>0.36623919010200001</v>
      </c>
      <c r="D39" s="15">
        <v>62.41</v>
      </c>
      <c r="E39" s="11">
        <v>74.36</v>
      </c>
      <c r="F39" s="17">
        <f t="shared" si="4"/>
        <v>74.36</v>
      </c>
      <c r="G39" s="9">
        <v>49.3</v>
      </c>
      <c r="H39" s="7">
        <f t="shared" si="3"/>
        <v>0.4741796439147391</v>
      </c>
      <c r="I39" s="7">
        <f t="shared" si="2"/>
        <v>0.66299085529854762</v>
      </c>
      <c r="J39" s="7">
        <f t="shared" si="5"/>
        <v>0.4741796439147391</v>
      </c>
    </row>
    <row r="40" spans="1:10">
      <c r="A40">
        <v>1714</v>
      </c>
      <c r="B40" s="5">
        <v>36.080001831099999</v>
      </c>
      <c r="C40" s="7">
        <v>0.383339196444</v>
      </c>
      <c r="D40" s="15">
        <v>69.459999999999994</v>
      </c>
      <c r="E40" s="11">
        <v>82.79</v>
      </c>
      <c r="F40" s="17">
        <f t="shared" si="4"/>
        <v>82.79</v>
      </c>
      <c r="G40" s="9">
        <v>50.4</v>
      </c>
      <c r="H40" s="7">
        <f t="shared" si="3"/>
        <v>0.43580144741031523</v>
      </c>
      <c r="I40" s="7">
        <f t="shared" si="2"/>
        <v>0.60876917502113781</v>
      </c>
      <c r="J40" s="7">
        <f t="shared" si="5"/>
        <v>0.43580144741031523</v>
      </c>
    </row>
    <row r="41" spans="1:10">
      <c r="A41">
        <v>1715</v>
      </c>
      <c r="B41" s="5">
        <v>36.759998321499999</v>
      </c>
      <c r="C41" s="7">
        <v>0.400439202785</v>
      </c>
      <c r="D41" s="15">
        <v>64.72</v>
      </c>
      <c r="E41" s="11">
        <v>77.150000000000006</v>
      </c>
      <c r="F41" s="17">
        <f t="shared" si="4"/>
        <v>77.150000000000006</v>
      </c>
      <c r="G41" s="9">
        <v>53.9</v>
      </c>
      <c r="H41" s="7">
        <f t="shared" si="3"/>
        <v>0.4764743787621516</v>
      </c>
      <c r="I41" s="7">
        <f t="shared" si="2"/>
        <v>0.6986390149060272</v>
      </c>
      <c r="J41" s="7">
        <f t="shared" si="5"/>
        <v>0.4764743787621516</v>
      </c>
    </row>
    <row r="42" spans="1:10">
      <c r="A42">
        <v>1716</v>
      </c>
      <c r="B42" s="5">
        <v>38.25</v>
      </c>
      <c r="C42" s="7">
        <v>0.41753920912699999</v>
      </c>
      <c r="D42" s="15">
        <v>67.42</v>
      </c>
      <c r="E42" s="11">
        <v>80.39</v>
      </c>
      <c r="F42" s="17">
        <f t="shared" si="4"/>
        <v>80.39</v>
      </c>
      <c r="G42" s="9">
        <v>54.9</v>
      </c>
      <c r="H42" s="7">
        <f t="shared" si="3"/>
        <v>0.47580544843886058</v>
      </c>
      <c r="I42" s="7">
        <f t="shared" si="2"/>
        <v>0.68292076128871748</v>
      </c>
      <c r="J42" s="7">
        <f t="shared" si="5"/>
        <v>0.47580544843886058</v>
      </c>
    </row>
    <row r="43" spans="1:10">
      <c r="A43">
        <v>1717</v>
      </c>
      <c r="B43" s="5">
        <v>38.8800010681</v>
      </c>
      <c r="C43" s="7">
        <v>0.43463918566699999</v>
      </c>
      <c r="D43" s="15">
        <v>72.180000000000007</v>
      </c>
      <c r="E43" s="11">
        <v>86.08</v>
      </c>
      <c r="F43" s="17">
        <f t="shared" si="4"/>
        <v>86.08</v>
      </c>
      <c r="G43" s="9">
        <v>56.9</v>
      </c>
      <c r="H43" s="7">
        <f t="shared" si="3"/>
        <v>0.4516728748617565</v>
      </c>
      <c r="I43" s="7">
        <f t="shared" si="2"/>
        <v>0.6610130111524164</v>
      </c>
      <c r="J43" s="7">
        <f t="shared" si="5"/>
        <v>0.4516728748617565</v>
      </c>
    </row>
    <row r="44" spans="1:10">
      <c r="A44">
        <v>1718</v>
      </c>
      <c r="B44" s="5">
        <v>39.1399993896</v>
      </c>
      <c r="C44" s="7">
        <v>0.45173919200899998</v>
      </c>
      <c r="D44" s="15">
        <v>75.86</v>
      </c>
      <c r="E44" s="11">
        <v>90.49</v>
      </c>
      <c r="F44" s="17">
        <f t="shared" si="4"/>
        <v>90.49</v>
      </c>
      <c r="G44" s="9">
        <v>56.8</v>
      </c>
      <c r="H44" s="7">
        <f t="shared" si="3"/>
        <v>0.43253397490993484</v>
      </c>
      <c r="I44" s="7">
        <f t="shared" si="2"/>
        <v>0.62769366780859759</v>
      </c>
      <c r="J44" s="7">
        <f t="shared" si="5"/>
        <v>0.43253397490993484</v>
      </c>
    </row>
    <row r="45" spans="1:10">
      <c r="A45">
        <v>1719</v>
      </c>
      <c r="B45" s="5">
        <v>39.270000457800002</v>
      </c>
      <c r="C45" s="7">
        <v>0.46883919835100002</v>
      </c>
      <c r="D45" s="15">
        <v>73.099999999999994</v>
      </c>
      <c r="E45" s="11">
        <v>87.22</v>
      </c>
      <c r="F45" s="17">
        <f t="shared" si="4"/>
        <v>87.22</v>
      </c>
      <c r="G45" s="9">
        <v>58.2</v>
      </c>
      <c r="H45" s="7">
        <f t="shared" si="3"/>
        <v>0.45024077571428572</v>
      </c>
      <c r="I45" s="7">
        <f t="shared" si="2"/>
        <v>0.66727814721394185</v>
      </c>
      <c r="J45" s="7">
        <f t="shared" si="5"/>
        <v>0.45024077571428572</v>
      </c>
    </row>
    <row r="46" spans="1:10">
      <c r="A46">
        <v>1720</v>
      </c>
      <c r="B46" s="5">
        <v>38.950000762899997</v>
      </c>
      <c r="C46" s="7">
        <v>0.48614060878799997</v>
      </c>
      <c r="D46" s="15">
        <v>80.44</v>
      </c>
      <c r="E46" s="11">
        <v>96</v>
      </c>
      <c r="F46" s="17">
        <f t="shared" si="4"/>
        <v>96</v>
      </c>
      <c r="G46" s="9">
        <v>59.2</v>
      </c>
      <c r="H46" s="7">
        <f t="shared" si="3"/>
        <v>0.40572917461354163</v>
      </c>
      <c r="I46" s="7">
        <f t="shared" si="2"/>
        <v>0.6166666666666667</v>
      </c>
      <c r="J46" s="7">
        <f t="shared" si="5"/>
        <v>0.40572917461354163</v>
      </c>
    </row>
    <row r="47" spans="1:10">
      <c r="A47">
        <v>1721</v>
      </c>
      <c r="B47" s="5">
        <v>38.8699989319</v>
      </c>
      <c r="C47" s="7">
        <v>0.48604059219399998</v>
      </c>
      <c r="D47" s="15">
        <v>74.02</v>
      </c>
      <c r="E47" s="11">
        <v>88.36</v>
      </c>
      <c r="F47" s="17">
        <f t="shared" si="4"/>
        <v>88.36</v>
      </c>
      <c r="G47" s="9">
        <v>58</v>
      </c>
      <c r="H47" s="7">
        <f t="shared" si="3"/>
        <v>0.43990492227138978</v>
      </c>
      <c r="I47" s="7">
        <f t="shared" si="2"/>
        <v>0.65640561339972836</v>
      </c>
      <c r="J47" s="7">
        <f t="shared" si="5"/>
        <v>0.43990492227138978</v>
      </c>
    </row>
    <row r="48" spans="1:10">
      <c r="A48">
        <v>1722</v>
      </c>
      <c r="B48" s="5">
        <v>39.700000762899997</v>
      </c>
      <c r="C48" s="7">
        <v>0.48594060540200001</v>
      </c>
      <c r="D48" s="15">
        <v>73.25</v>
      </c>
      <c r="E48" s="11">
        <v>87.45</v>
      </c>
      <c r="F48" s="17">
        <f t="shared" si="4"/>
        <v>87.45</v>
      </c>
      <c r="G48" s="9">
        <v>57.7</v>
      </c>
      <c r="H48" s="7">
        <f t="shared" si="3"/>
        <v>0.45397370798056025</v>
      </c>
      <c r="I48" s="7">
        <f t="shared" si="2"/>
        <v>0.65980560320182968</v>
      </c>
      <c r="J48" s="7">
        <f t="shared" si="5"/>
        <v>0.45397370798056025</v>
      </c>
    </row>
    <row r="49" spans="1:10">
      <c r="A49">
        <v>1723</v>
      </c>
      <c r="B49" s="5">
        <v>39.3800010681</v>
      </c>
      <c r="C49" s="7">
        <v>0.48584058880800002</v>
      </c>
      <c r="D49" s="15">
        <v>73.099999999999994</v>
      </c>
      <c r="E49" s="11">
        <v>87.29</v>
      </c>
      <c r="F49" s="17">
        <f t="shared" si="4"/>
        <v>87.29</v>
      </c>
      <c r="G49" s="9">
        <v>58.4</v>
      </c>
      <c r="H49" s="7">
        <f t="shared" si="3"/>
        <v>0.45113989080192457</v>
      </c>
      <c r="I49" s="7">
        <f t="shared" si="2"/>
        <v>0.66903425363730085</v>
      </c>
      <c r="J49" s="7">
        <f t="shared" si="5"/>
        <v>0.45113989080192457</v>
      </c>
    </row>
    <row r="50" spans="1:10">
      <c r="A50">
        <v>1724</v>
      </c>
      <c r="B50" s="5">
        <v>39.049999237100003</v>
      </c>
      <c r="C50" s="7">
        <v>0.485740602016</v>
      </c>
      <c r="D50" s="15">
        <v>72.34</v>
      </c>
      <c r="E50" s="11">
        <v>86.41</v>
      </c>
      <c r="F50" s="17">
        <f t="shared" si="4"/>
        <v>86.41</v>
      </c>
      <c r="G50" s="9">
        <v>58.2</v>
      </c>
      <c r="H50" s="7">
        <f t="shared" si="3"/>
        <v>0.45191527875361653</v>
      </c>
      <c r="I50" s="7">
        <f t="shared" si="2"/>
        <v>0.67353315588473561</v>
      </c>
      <c r="J50" s="7">
        <f t="shared" si="5"/>
        <v>0.45191527875361653</v>
      </c>
    </row>
    <row r="51" spans="1:10">
      <c r="A51">
        <v>1725</v>
      </c>
      <c r="B51" s="5">
        <v>38.6100006104</v>
      </c>
      <c r="C51" s="7">
        <v>0.48564058542299998</v>
      </c>
      <c r="D51" s="15">
        <v>75.650000000000006</v>
      </c>
      <c r="E51" s="11">
        <v>90.38</v>
      </c>
      <c r="F51" s="17">
        <f t="shared" si="4"/>
        <v>90.38</v>
      </c>
      <c r="G51" s="9">
        <v>57.4</v>
      </c>
      <c r="H51" s="7">
        <f t="shared" si="3"/>
        <v>0.42719628911706131</v>
      </c>
      <c r="I51" s="7">
        <f t="shared" si="2"/>
        <v>0.63509626023456522</v>
      </c>
      <c r="J51" s="7">
        <f t="shared" si="5"/>
        <v>0.42719628911706131</v>
      </c>
    </row>
    <row r="52" spans="1:10">
      <c r="A52">
        <v>1726</v>
      </c>
      <c r="B52" s="5">
        <v>38.6300010681</v>
      </c>
      <c r="C52" s="7">
        <v>0.48554059863100002</v>
      </c>
      <c r="D52" s="15">
        <v>74.959999999999994</v>
      </c>
      <c r="E52" s="11">
        <v>89.58</v>
      </c>
      <c r="F52" s="17">
        <f t="shared" si="4"/>
        <v>89.58</v>
      </c>
      <c r="G52" s="9">
        <v>57.4</v>
      </c>
      <c r="H52" s="7">
        <f t="shared" si="3"/>
        <v>0.43123466251507037</v>
      </c>
      <c r="I52" s="7">
        <f t="shared" si="2"/>
        <v>0.64076802857780757</v>
      </c>
      <c r="J52" s="7">
        <f t="shared" si="5"/>
        <v>0.43123466251507037</v>
      </c>
    </row>
    <row r="53" spans="1:10">
      <c r="A53">
        <v>1727</v>
      </c>
      <c r="B53" s="5">
        <v>38.3899993896</v>
      </c>
      <c r="C53" s="7">
        <v>0.485440611839</v>
      </c>
      <c r="D53" s="15">
        <v>73.45</v>
      </c>
      <c r="E53" s="11">
        <v>87.79</v>
      </c>
      <c r="F53" s="17">
        <f t="shared" si="4"/>
        <v>87.79</v>
      </c>
      <c r="G53" s="9">
        <v>57.1</v>
      </c>
      <c r="H53" s="7">
        <f t="shared" si="3"/>
        <v>0.43729353445267111</v>
      </c>
      <c r="I53" s="7">
        <f t="shared" si="2"/>
        <v>0.65041576489349584</v>
      </c>
      <c r="J53" s="7">
        <f t="shared" si="5"/>
        <v>0.43729353445267111</v>
      </c>
    </row>
    <row r="54" spans="1:10">
      <c r="A54">
        <v>1728</v>
      </c>
      <c r="B54" s="5">
        <v>38.150001525900002</v>
      </c>
      <c r="C54" s="7">
        <v>0.48534059524500001</v>
      </c>
      <c r="D54" s="15">
        <v>80</v>
      </c>
      <c r="E54" s="11">
        <v>95.64</v>
      </c>
      <c r="F54" s="17">
        <f t="shared" si="4"/>
        <v>95.64</v>
      </c>
      <c r="G54" s="9">
        <v>56.7</v>
      </c>
      <c r="H54" s="7">
        <f t="shared" si="3"/>
        <v>0.39889169307716438</v>
      </c>
      <c r="I54" s="7">
        <f t="shared" si="2"/>
        <v>0.59284818067754086</v>
      </c>
      <c r="J54" s="7">
        <f t="shared" si="5"/>
        <v>0.39889169307716438</v>
      </c>
    </row>
    <row r="55" spans="1:10">
      <c r="A55">
        <v>1729</v>
      </c>
      <c r="B55" s="5">
        <v>37.569999694800003</v>
      </c>
      <c r="C55" s="7">
        <v>0.48524060845400002</v>
      </c>
      <c r="D55" s="15">
        <v>73.92</v>
      </c>
      <c r="E55" s="11">
        <v>88.39</v>
      </c>
      <c r="F55" s="17">
        <f t="shared" si="4"/>
        <v>88.39</v>
      </c>
      <c r="G55" s="9">
        <v>56.3</v>
      </c>
      <c r="H55" s="7">
        <f t="shared" si="3"/>
        <v>0.4250480789093789</v>
      </c>
      <c r="I55" s="7">
        <f t="shared" si="2"/>
        <v>0.63694988120828144</v>
      </c>
      <c r="J55" s="7">
        <f t="shared" si="5"/>
        <v>0.4250480789093789</v>
      </c>
    </row>
    <row r="56" spans="1:10">
      <c r="A56">
        <v>1730</v>
      </c>
      <c r="B56" s="5">
        <v>36.8800010681</v>
      </c>
      <c r="C56" s="7">
        <v>0.48505610227599999</v>
      </c>
      <c r="D56" s="15">
        <v>70.75</v>
      </c>
      <c r="E56" s="11">
        <v>84.62</v>
      </c>
      <c r="F56" s="17">
        <f t="shared" si="4"/>
        <v>84.62</v>
      </c>
      <c r="G56" s="9">
        <v>55.7</v>
      </c>
      <c r="H56" s="7">
        <f t="shared" si="3"/>
        <v>0.43583078548924603</v>
      </c>
      <c r="I56" s="7">
        <f t="shared" si="2"/>
        <v>0.65823682344599388</v>
      </c>
      <c r="J56" s="7">
        <f t="shared" si="5"/>
        <v>0.43583078548924603</v>
      </c>
    </row>
    <row r="57" spans="1:10">
      <c r="A57">
        <v>1731</v>
      </c>
      <c r="B57" s="5">
        <v>36.150001525900002</v>
      </c>
      <c r="C57" s="7">
        <v>0.47645610570899999</v>
      </c>
      <c r="D57" s="15">
        <v>68.959999999999994</v>
      </c>
      <c r="E57" s="11">
        <v>82.49</v>
      </c>
      <c r="F57" s="17">
        <f t="shared" si="4"/>
        <v>82.49</v>
      </c>
      <c r="G57" s="9">
        <v>55.6</v>
      </c>
      <c r="H57" s="7">
        <f t="shared" si="3"/>
        <v>0.4382349560661899</v>
      </c>
      <c r="I57" s="7">
        <f t="shared" si="2"/>
        <v>0.67402109346587469</v>
      </c>
      <c r="J57" s="7">
        <f t="shared" si="5"/>
        <v>0.4382349560661899</v>
      </c>
    </row>
    <row r="58" spans="1:10">
      <c r="A58">
        <v>1732</v>
      </c>
      <c r="B58" s="5">
        <v>35.319999694800003</v>
      </c>
      <c r="C58" s="7">
        <v>0.46785610914199999</v>
      </c>
      <c r="D58" s="15">
        <v>70.98</v>
      </c>
      <c r="E58" s="11">
        <v>84.94</v>
      </c>
      <c r="F58" s="17">
        <f t="shared" si="4"/>
        <v>84.94</v>
      </c>
      <c r="G58" s="9">
        <v>54.4</v>
      </c>
      <c r="H58" s="7">
        <f t="shared" si="3"/>
        <v>0.4158229302425242</v>
      </c>
      <c r="I58" s="7">
        <f t="shared" si="2"/>
        <v>0.64045208382387564</v>
      </c>
      <c r="J58" s="7">
        <f t="shared" si="5"/>
        <v>0.4158229302425242</v>
      </c>
    </row>
    <row r="59" spans="1:10">
      <c r="A59">
        <v>1733</v>
      </c>
      <c r="B59" s="5">
        <v>34.3899993896</v>
      </c>
      <c r="C59" s="7">
        <v>0.45925611257600002</v>
      </c>
      <c r="D59" s="15">
        <v>73.150000000000006</v>
      </c>
      <c r="E59" s="11">
        <v>87.54</v>
      </c>
      <c r="F59" s="17">
        <f t="shared" si="4"/>
        <v>87.54</v>
      </c>
      <c r="G59" s="9">
        <v>54</v>
      </c>
      <c r="H59" s="7">
        <f t="shared" si="3"/>
        <v>0.39284897634909755</v>
      </c>
      <c r="I59" s="7">
        <f t="shared" si="2"/>
        <v>0.61686086360520898</v>
      </c>
      <c r="J59" s="7">
        <f t="shared" si="5"/>
        <v>0.39284897634909755</v>
      </c>
    </row>
    <row r="60" spans="1:10">
      <c r="A60">
        <v>1734</v>
      </c>
      <c r="B60" s="5">
        <v>35.299999237100003</v>
      </c>
      <c r="C60" s="7">
        <v>0.45065608620600001</v>
      </c>
      <c r="D60" s="15">
        <v>73.11</v>
      </c>
      <c r="E60" s="11">
        <v>87.53</v>
      </c>
      <c r="F60" s="17">
        <f t="shared" si="4"/>
        <v>87.53</v>
      </c>
      <c r="G60" s="9">
        <v>53.3</v>
      </c>
      <c r="H60" s="7">
        <f t="shared" si="3"/>
        <v>0.403290291752542</v>
      </c>
      <c r="I60" s="7">
        <f t="shared" si="2"/>
        <v>0.60893407974408775</v>
      </c>
      <c r="J60" s="7">
        <f t="shared" si="5"/>
        <v>0.403290291752542</v>
      </c>
    </row>
    <row r="61" spans="1:10">
      <c r="A61">
        <v>1735</v>
      </c>
      <c r="B61" s="5">
        <v>35.5</v>
      </c>
      <c r="C61" s="7">
        <v>0.44205608963999998</v>
      </c>
      <c r="D61" s="15">
        <v>72.739999999999995</v>
      </c>
      <c r="E61" s="11">
        <v>87.1</v>
      </c>
      <c r="F61" s="17">
        <f t="shared" si="4"/>
        <v>87.1</v>
      </c>
      <c r="G61" s="9">
        <v>53.5</v>
      </c>
      <c r="H61" s="7">
        <f t="shared" si="3"/>
        <v>0.40757749712973596</v>
      </c>
      <c r="I61" s="7">
        <f t="shared" si="2"/>
        <v>0.61423650975889788</v>
      </c>
      <c r="J61" s="7">
        <f t="shared" si="5"/>
        <v>0.40757749712973596</v>
      </c>
    </row>
    <row r="62" spans="1:10">
      <c r="A62">
        <v>1736</v>
      </c>
      <c r="B62" s="5">
        <v>35.529998779300001</v>
      </c>
      <c r="C62" s="7">
        <v>0.43345609307299998</v>
      </c>
      <c r="D62" s="15">
        <v>77.599999999999994</v>
      </c>
      <c r="E62" s="11">
        <v>92.93</v>
      </c>
      <c r="F62" s="17">
        <f t="shared" si="4"/>
        <v>92.93</v>
      </c>
      <c r="G62" s="9">
        <v>53.8</v>
      </c>
      <c r="H62" s="7">
        <f t="shared" si="3"/>
        <v>0.38233077347788658</v>
      </c>
      <c r="I62" s="7">
        <f t="shared" si="2"/>
        <v>0.57893037770364786</v>
      </c>
      <c r="J62" s="7">
        <f t="shared" si="5"/>
        <v>0.38233077347788658</v>
      </c>
    </row>
    <row r="63" spans="1:10">
      <c r="A63">
        <v>1737</v>
      </c>
      <c r="B63" s="5">
        <v>34.580001831099999</v>
      </c>
      <c r="C63" s="7">
        <v>0.42485609650599998</v>
      </c>
      <c r="D63" s="15">
        <v>72.37</v>
      </c>
      <c r="E63" s="11">
        <v>86.69</v>
      </c>
      <c r="F63" s="17">
        <f t="shared" si="4"/>
        <v>86.69</v>
      </c>
      <c r="G63" s="9">
        <v>52.6</v>
      </c>
      <c r="H63" s="7">
        <f t="shared" si="3"/>
        <v>0.39889262695928018</v>
      </c>
      <c r="I63" s="7">
        <f t="shared" si="2"/>
        <v>0.60675971853731692</v>
      </c>
      <c r="J63" s="7">
        <f t="shared" si="5"/>
        <v>0.39889262695928018</v>
      </c>
    </row>
    <row r="64" spans="1:10">
      <c r="A64">
        <v>1738</v>
      </c>
      <c r="B64" s="5">
        <v>33.590000152599998</v>
      </c>
      <c r="C64" s="7">
        <v>0.41625609993899998</v>
      </c>
      <c r="D64" s="15">
        <v>72.63</v>
      </c>
      <c r="E64" s="11">
        <v>87.02</v>
      </c>
      <c r="F64" s="17">
        <f t="shared" si="4"/>
        <v>87.02</v>
      </c>
      <c r="G64" s="9">
        <v>51.5</v>
      </c>
      <c r="H64" s="7">
        <f t="shared" si="3"/>
        <v>0.38600321940473453</v>
      </c>
      <c r="I64" s="7">
        <f t="shared" si="2"/>
        <v>0.59181797287979776</v>
      </c>
      <c r="J64" s="7">
        <f t="shared" si="5"/>
        <v>0.38600321940473453</v>
      </c>
    </row>
    <row r="65" spans="1:10">
      <c r="A65">
        <v>1739</v>
      </c>
      <c r="B65" s="5">
        <v>32.979999542199998</v>
      </c>
      <c r="C65" s="7">
        <v>0.40765610337300001</v>
      </c>
      <c r="D65" s="15">
        <v>72.59</v>
      </c>
      <c r="E65" s="11">
        <v>86.99</v>
      </c>
      <c r="F65" s="17">
        <f t="shared" si="4"/>
        <v>86.99</v>
      </c>
      <c r="G65" s="9">
        <v>51.2</v>
      </c>
      <c r="H65" s="7">
        <f t="shared" si="3"/>
        <v>0.37912403198298655</v>
      </c>
      <c r="I65" s="7">
        <f t="shared" si="2"/>
        <v>0.58857339924129215</v>
      </c>
      <c r="J65" s="7">
        <f t="shared" si="5"/>
        <v>0.37912403198298655</v>
      </c>
    </row>
    <row r="66" spans="1:10">
      <c r="A66">
        <v>1740</v>
      </c>
      <c r="B66" s="5">
        <v>33.400001525900002</v>
      </c>
      <c r="C66" s="7">
        <v>0.39917650818799999</v>
      </c>
      <c r="D66" s="15">
        <v>77.08</v>
      </c>
      <c r="E66" s="11">
        <v>92.39</v>
      </c>
      <c r="F66" s="17">
        <f t="shared" si="4"/>
        <v>92.39</v>
      </c>
      <c r="G66" s="9">
        <v>51.8</v>
      </c>
      <c r="H66" s="7">
        <f t="shared" si="3"/>
        <v>0.36151100255330665</v>
      </c>
      <c r="I66" s="7">
        <f t="shared" si="2"/>
        <v>0.56066673882454809</v>
      </c>
      <c r="J66" s="7">
        <f t="shared" si="5"/>
        <v>0.36151100255330665</v>
      </c>
    </row>
    <row r="67" spans="1:10">
      <c r="A67">
        <v>1741</v>
      </c>
      <c r="B67" s="5">
        <v>34.540000915500002</v>
      </c>
      <c r="C67" s="7">
        <v>0.42737650871299998</v>
      </c>
      <c r="D67" s="15">
        <v>80.31</v>
      </c>
      <c r="E67" s="11">
        <v>96.29</v>
      </c>
      <c r="F67" s="17">
        <f t="shared" si="4"/>
        <v>96.29</v>
      </c>
      <c r="G67" s="9">
        <v>53.3</v>
      </c>
      <c r="H67" s="7">
        <f t="shared" si="3"/>
        <v>0.3587080788815038</v>
      </c>
      <c r="I67" s="7">
        <f t="shared" si="2"/>
        <v>0.55353619275106447</v>
      </c>
      <c r="J67" s="7">
        <f t="shared" si="5"/>
        <v>0.3587080788815038</v>
      </c>
    </row>
    <row r="68" spans="1:10">
      <c r="A68">
        <v>1742</v>
      </c>
      <c r="B68" s="5">
        <v>36.659999847400002</v>
      </c>
      <c r="C68" s="7">
        <v>0.45557650923699999</v>
      </c>
      <c r="D68" s="15">
        <v>80.22</v>
      </c>
      <c r="E68" s="11">
        <v>96.21</v>
      </c>
      <c r="F68" s="17">
        <f t="shared" si="4"/>
        <v>96.21</v>
      </c>
      <c r="G68" s="9">
        <v>55.7</v>
      </c>
      <c r="H68" s="7">
        <f t="shared" si="3"/>
        <v>0.38104147019436652</v>
      </c>
      <c r="I68" s="7">
        <f t="shared" si="2"/>
        <v>0.578941897931608</v>
      </c>
      <c r="J68" s="7">
        <f t="shared" si="5"/>
        <v>0.38104147019436652</v>
      </c>
    </row>
    <row r="69" spans="1:10">
      <c r="A69">
        <v>1743</v>
      </c>
      <c r="B69" s="5">
        <v>39.069999694800003</v>
      </c>
      <c r="C69" s="7">
        <v>0.48377650976199998</v>
      </c>
      <c r="D69" s="15">
        <v>77.39</v>
      </c>
      <c r="E69" s="11">
        <v>92.82</v>
      </c>
      <c r="F69" s="17">
        <f t="shared" si="4"/>
        <v>92.82</v>
      </c>
      <c r="G69" s="9">
        <v>58.2</v>
      </c>
      <c r="H69" s="7">
        <f t="shared" si="3"/>
        <v>0.42092221175177769</v>
      </c>
      <c r="I69" s="7">
        <f t="shared" si="2"/>
        <v>0.62702003878474477</v>
      </c>
      <c r="J69" s="7">
        <f t="shared" si="5"/>
        <v>0.42092221175177769</v>
      </c>
    </row>
    <row r="70" spans="1:10">
      <c r="A70">
        <v>1744</v>
      </c>
      <c r="B70" s="5">
        <v>41.8899993896</v>
      </c>
      <c r="C70" s="7">
        <v>0.51197648048400002</v>
      </c>
      <c r="D70" s="15">
        <v>75.73</v>
      </c>
      <c r="E70" s="11">
        <v>90.85</v>
      </c>
      <c r="F70" s="17">
        <f t="shared" si="4"/>
        <v>90.85</v>
      </c>
      <c r="G70" s="9">
        <v>61.5</v>
      </c>
      <c r="H70" s="7">
        <f t="shared" si="3"/>
        <v>0.46108970159163459</v>
      </c>
      <c r="I70" s="7">
        <f t="shared" si="2"/>
        <v>0.67694001100715473</v>
      </c>
      <c r="J70" s="7">
        <f t="shared" si="5"/>
        <v>0.46108970159163459</v>
      </c>
    </row>
    <row r="71" spans="1:10">
      <c r="A71">
        <v>1745</v>
      </c>
      <c r="B71" s="5">
        <v>44.3600006104</v>
      </c>
      <c r="C71" s="7">
        <v>0.54017651081100004</v>
      </c>
      <c r="D71" s="15">
        <v>74.87</v>
      </c>
      <c r="E71" s="11">
        <v>89.85</v>
      </c>
      <c r="F71" s="17">
        <f t="shared" si="4"/>
        <v>89.85</v>
      </c>
      <c r="G71" s="9">
        <v>65.2</v>
      </c>
      <c r="H71" s="7">
        <f t="shared" si="3"/>
        <v>0.49371174858542016</v>
      </c>
      <c r="I71" s="7">
        <f t="shared" si="2"/>
        <v>0.72565386755703953</v>
      </c>
      <c r="J71" s="7">
        <f t="shared" si="5"/>
        <v>0.49371174858542016</v>
      </c>
    </row>
    <row r="72" spans="1:10">
      <c r="A72">
        <v>1746</v>
      </c>
      <c r="B72" s="5">
        <v>47.919998168900001</v>
      </c>
      <c r="C72" s="7">
        <v>0.56837648153300002</v>
      </c>
      <c r="D72" s="15">
        <v>79.33</v>
      </c>
      <c r="E72" s="11">
        <v>95.21</v>
      </c>
      <c r="F72" s="17">
        <f t="shared" si="4"/>
        <v>95.21</v>
      </c>
      <c r="G72" s="9">
        <v>70.5</v>
      </c>
      <c r="H72" s="7">
        <f t="shared" si="3"/>
        <v>0.50330845676819669</v>
      </c>
      <c r="I72" s="7">
        <f t="shared" si="2"/>
        <v>0.74046843818926589</v>
      </c>
      <c r="J72" s="7">
        <f t="shared" si="5"/>
        <v>0.50330845676819669</v>
      </c>
    </row>
    <row r="73" spans="1:10">
      <c r="A73">
        <v>1747</v>
      </c>
      <c r="B73" s="5">
        <v>52.409999847400002</v>
      </c>
      <c r="C73" s="7">
        <v>0.59657651186000005</v>
      </c>
      <c r="D73" s="15">
        <v>81.69</v>
      </c>
      <c r="E73" s="11">
        <v>98.07</v>
      </c>
      <c r="F73" s="17">
        <f t="shared" si="4"/>
        <v>98.07</v>
      </c>
      <c r="G73" s="9">
        <v>75.5</v>
      </c>
      <c r="H73" s="7">
        <f t="shared" si="3"/>
        <v>0.53441419238707055</v>
      </c>
      <c r="I73" s="7">
        <f t="shared" si="2"/>
        <v>0.76985826450494554</v>
      </c>
      <c r="J73" s="7">
        <f t="shared" si="5"/>
        <v>0.53441419238707055</v>
      </c>
    </row>
    <row r="74" spans="1:10">
      <c r="A74">
        <v>1748</v>
      </c>
      <c r="B74" s="5">
        <v>57.150001525900002</v>
      </c>
      <c r="C74" s="7">
        <v>0.62477648258200003</v>
      </c>
      <c r="D74" s="15">
        <v>82.36</v>
      </c>
      <c r="E74" s="11">
        <v>98.9</v>
      </c>
      <c r="F74" s="17">
        <f t="shared" si="4"/>
        <v>98.9</v>
      </c>
      <c r="G74" s="9">
        <v>81.099999999999994</v>
      </c>
      <c r="H74" s="7">
        <f t="shared" si="3"/>
        <v>0.57785643605561177</v>
      </c>
      <c r="I74" s="7">
        <f t="shared" si="2"/>
        <v>0.82002022244691597</v>
      </c>
      <c r="J74" s="7">
        <f t="shared" si="5"/>
        <v>0.57785643605561177</v>
      </c>
    </row>
    <row r="75" spans="1:10">
      <c r="A75">
        <v>1749</v>
      </c>
      <c r="B75" s="5">
        <v>59.1300010681</v>
      </c>
      <c r="C75" s="7">
        <v>0.65297651290900005</v>
      </c>
      <c r="D75" s="15">
        <v>82.71</v>
      </c>
      <c r="E75" s="11">
        <v>99.34</v>
      </c>
      <c r="F75" s="17">
        <f t="shared" si="4"/>
        <v>99.34</v>
      </c>
      <c r="G75" s="9">
        <v>82.6</v>
      </c>
      <c r="H75" s="7">
        <f t="shared" si="3"/>
        <v>0.5952285189057781</v>
      </c>
      <c r="I75" s="7">
        <f t="shared" si="2"/>
        <v>0.83148781960942209</v>
      </c>
      <c r="J75" s="7">
        <f t="shared" si="5"/>
        <v>0.5952285189057781</v>
      </c>
    </row>
    <row r="76" spans="1:10">
      <c r="A76">
        <v>1750</v>
      </c>
      <c r="B76" s="5">
        <v>58.849998474099998</v>
      </c>
      <c r="C76" s="7">
        <v>0.68146669864700005</v>
      </c>
      <c r="D76" s="15">
        <v>83.58</v>
      </c>
      <c r="E76" s="11">
        <v>100.41</v>
      </c>
      <c r="F76" s="17">
        <f t="shared" si="4"/>
        <v>100.41</v>
      </c>
      <c r="G76" s="9">
        <v>82.6</v>
      </c>
      <c r="H76" s="7">
        <f t="shared" si="3"/>
        <v>0.586096987093915</v>
      </c>
      <c r="I76" s="7">
        <f t="shared" si="2"/>
        <v>0.82262722836370872</v>
      </c>
      <c r="J76" s="7">
        <f t="shared" si="5"/>
        <v>0.586096987093915</v>
      </c>
    </row>
    <row r="77" spans="1:10">
      <c r="A77">
        <v>1751</v>
      </c>
      <c r="B77" s="5">
        <v>58.180000305199997</v>
      </c>
      <c r="C77" s="7">
        <v>0.69266670942300002</v>
      </c>
      <c r="D77" s="15">
        <v>82.16</v>
      </c>
      <c r="E77" s="11">
        <v>98.73</v>
      </c>
      <c r="F77" s="17">
        <f t="shared" si="4"/>
        <v>98.73</v>
      </c>
      <c r="G77" s="9">
        <v>82.5</v>
      </c>
      <c r="H77" s="7">
        <f t="shared" si="3"/>
        <v>0.58928390869239333</v>
      </c>
      <c r="I77" s="7">
        <f t="shared" si="2"/>
        <v>0.83561227590398057</v>
      </c>
      <c r="J77" s="7">
        <f t="shared" si="5"/>
        <v>0.58928390869239333</v>
      </c>
    </row>
    <row r="78" spans="1:10">
      <c r="A78">
        <v>1752</v>
      </c>
      <c r="B78" s="5">
        <v>58.220001220699999</v>
      </c>
      <c r="C78" s="7">
        <v>0.70386672019999996</v>
      </c>
      <c r="D78" s="15">
        <v>88.47</v>
      </c>
      <c r="E78" s="11">
        <v>106.34</v>
      </c>
      <c r="F78" s="17">
        <f t="shared" si="4"/>
        <v>106.34</v>
      </c>
      <c r="G78" s="9">
        <v>81.099999999999994</v>
      </c>
      <c r="H78" s="7">
        <f t="shared" si="3"/>
        <v>0.54748919711021249</v>
      </c>
      <c r="I78" s="7">
        <f t="shared" si="2"/>
        <v>0.76264810983637377</v>
      </c>
      <c r="J78" s="7">
        <f t="shared" si="5"/>
        <v>0.54748919711021249</v>
      </c>
    </row>
    <row r="79" spans="1:10">
      <c r="A79">
        <v>1753</v>
      </c>
      <c r="B79" s="5">
        <v>56.830001831099999</v>
      </c>
      <c r="C79" s="7">
        <v>0.715066671371</v>
      </c>
      <c r="D79" s="15">
        <v>87.7</v>
      </c>
      <c r="E79" s="11">
        <v>105.42</v>
      </c>
      <c r="F79" s="17">
        <f t="shared" si="4"/>
        <v>105.42</v>
      </c>
      <c r="G79" s="9">
        <v>79</v>
      </c>
      <c r="H79" s="7">
        <f t="shared" si="3"/>
        <v>0.53908178553500286</v>
      </c>
      <c r="I79" s="7">
        <f t="shared" si="2"/>
        <v>0.7493834187061279</v>
      </c>
      <c r="J79" s="7">
        <f t="shared" si="5"/>
        <v>0.53908178553500286</v>
      </c>
    </row>
    <row r="80" spans="1:10">
      <c r="A80">
        <v>1754</v>
      </c>
      <c r="B80" s="5">
        <v>56.029998779300001</v>
      </c>
      <c r="C80" s="7">
        <v>0.72626668214800005</v>
      </c>
      <c r="D80" s="15">
        <v>84.53</v>
      </c>
      <c r="E80" s="11">
        <v>101.64</v>
      </c>
      <c r="F80" s="17">
        <f t="shared" si="4"/>
        <v>101.64</v>
      </c>
      <c r="G80" s="9">
        <v>76.8</v>
      </c>
      <c r="H80" s="7">
        <f t="shared" si="3"/>
        <v>0.5512593347038568</v>
      </c>
      <c r="I80" s="7">
        <f t="shared" si="2"/>
        <v>0.75560802833530105</v>
      </c>
      <c r="J80" s="7">
        <f t="shared" si="5"/>
        <v>0.5512593347038568</v>
      </c>
    </row>
    <row r="81" spans="1:10">
      <c r="A81">
        <v>1755</v>
      </c>
      <c r="B81" s="5">
        <v>56.209999084499998</v>
      </c>
      <c r="C81" s="7">
        <v>0.73746669292400002</v>
      </c>
      <c r="D81" s="15">
        <v>85.52</v>
      </c>
      <c r="E81" s="11">
        <v>102.85</v>
      </c>
      <c r="F81" s="17">
        <f t="shared" si="4"/>
        <v>102.85</v>
      </c>
      <c r="G81" s="9">
        <v>77.2</v>
      </c>
      <c r="H81" s="7">
        <f t="shared" si="3"/>
        <v>0.5465240552698104</v>
      </c>
      <c r="I81" s="7">
        <f t="shared" si="2"/>
        <v>0.75060768108896458</v>
      </c>
      <c r="J81" s="7">
        <f t="shared" si="5"/>
        <v>0.5465240552698104</v>
      </c>
    </row>
    <row r="82" spans="1:10">
      <c r="A82">
        <v>1756</v>
      </c>
      <c r="B82" s="5">
        <v>58.790000915500002</v>
      </c>
      <c r="C82" s="7">
        <v>0.74866670370099997</v>
      </c>
      <c r="D82" s="15">
        <v>88.08</v>
      </c>
      <c r="E82" s="11">
        <v>105.96</v>
      </c>
      <c r="F82" s="17">
        <f t="shared" si="4"/>
        <v>105.96</v>
      </c>
      <c r="G82" s="9">
        <v>79.599999999999994</v>
      </c>
      <c r="H82" s="7">
        <f t="shared" si="3"/>
        <v>0.55483202072008309</v>
      </c>
      <c r="I82" s="7">
        <f t="shared" ref="I82:I145" si="6">G82/F82</f>
        <v>0.75122687806719513</v>
      </c>
      <c r="J82" s="7">
        <f t="shared" si="5"/>
        <v>0.55483202072008309</v>
      </c>
    </row>
    <row r="83" spans="1:10">
      <c r="A83">
        <v>1757</v>
      </c>
      <c r="B83" s="5">
        <v>62.029998779300001</v>
      </c>
      <c r="C83" s="7">
        <v>0.75986671447800003</v>
      </c>
      <c r="D83" s="15">
        <v>99.45</v>
      </c>
      <c r="E83" s="11">
        <v>119.66</v>
      </c>
      <c r="F83" s="17">
        <f t="shared" si="4"/>
        <v>119.66</v>
      </c>
      <c r="G83" s="9">
        <v>84</v>
      </c>
      <c r="H83" s="7">
        <f t="shared" si="3"/>
        <v>0.51838541517048309</v>
      </c>
      <c r="I83" s="7">
        <f t="shared" si="6"/>
        <v>0.7019889687447769</v>
      </c>
      <c r="J83" s="7">
        <f t="shared" si="5"/>
        <v>0.51838541517048309</v>
      </c>
    </row>
    <row r="84" spans="1:10">
      <c r="A84">
        <v>1758</v>
      </c>
      <c r="B84" s="5">
        <v>67.279998779300001</v>
      </c>
      <c r="C84" s="7">
        <v>0.771066725254</v>
      </c>
      <c r="D84" s="15">
        <v>100</v>
      </c>
      <c r="E84" s="11">
        <v>120.35</v>
      </c>
      <c r="F84" s="17">
        <f t="shared" si="4"/>
        <v>120.35</v>
      </c>
      <c r="G84" s="9">
        <v>89.8</v>
      </c>
      <c r="H84" s="7">
        <f t="shared" si="3"/>
        <v>0.55903613443539679</v>
      </c>
      <c r="I84" s="7">
        <f t="shared" si="6"/>
        <v>0.74615704196094723</v>
      </c>
      <c r="J84" s="7">
        <f t="shared" si="5"/>
        <v>0.55903613443539679</v>
      </c>
    </row>
    <row r="85" spans="1:10">
      <c r="A85">
        <v>1759</v>
      </c>
      <c r="B85" s="5">
        <v>74.510002136200001</v>
      </c>
      <c r="C85" s="7">
        <v>0.78226667642600001</v>
      </c>
      <c r="D85" s="15">
        <v>94.81</v>
      </c>
      <c r="E85" s="11">
        <v>114.12</v>
      </c>
      <c r="F85" s="17">
        <f t="shared" si="4"/>
        <v>114.12</v>
      </c>
      <c r="G85" s="9">
        <v>98.7</v>
      </c>
      <c r="H85" s="7">
        <f t="shared" si="3"/>
        <v>0.65290923708552395</v>
      </c>
      <c r="I85" s="7">
        <f t="shared" si="6"/>
        <v>0.86487907465825442</v>
      </c>
      <c r="J85" s="7">
        <f t="shared" si="5"/>
        <v>0.65290923708552395</v>
      </c>
    </row>
    <row r="86" spans="1:10">
      <c r="A86">
        <v>1760</v>
      </c>
      <c r="B86" s="5">
        <v>83.300003051800005</v>
      </c>
      <c r="C86" s="7">
        <v>0.79318529367400004</v>
      </c>
      <c r="D86" s="15">
        <v>98.08</v>
      </c>
      <c r="E86" s="11">
        <v>118.09</v>
      </c>
      <c r="F86" s="17">
        <f t="shared" si="4"/>
        <v>118.09</v>
      </c>
      <c r="G86" s="9">
        <v>112</v>
      </c>
      <c r="H86" s="7">
        <f t="shared" si="3"/>
        <v>0.70539421671437041</v>
      </c>
      <c r="I86" s="7">
        <f t="shared" si="6"/>
        <v>0.94842916419679901</v>
      </c>
      <c r="J86" s="7">
        <f t="shared" si="5"/>
        <v>0.70539421671437041</v>
      </c>
    </row>
    <row r="87" spans="1:10">
      <c r="A87">
        <v>1761</v>
      </c>
      <c r="B87" s="5">
        <v>94.820007324200006</v>
      </c>
      <c r="C87" s="7">
        <v>0.81518530845600001</v>
      </c>
      <c r="D87" s="15">
        <v>99.82</v>
      </c>
      <c r="E87" s="11">
        <v>120.2</v>
      </c>
      <c r="F87" s="17">
        <f t="shared" si="4"/>
        <v>120.2</v>
      </c>
      <c r="G87" s="9">
        <v>126</v>
      </c>
      <c r="H87" s="7">
        <f t="shared" si="3"/>
        <v>0.78885197441098176</v>
      </c>
      <c r="I87" s="7">
        <f t="shared" si="6"/>
        <v>1.0482529118136439</v>
      </c>
      <c r="J87" s="7">
        <f t="shared" si="5"/>
        <v>0.78885197441098176</v>
      </c>
    </row>
    <row r="88" spans="1:10">
      <c r="A88">
        <v>1762</v>
      </c>
      <c r="B88" s="5">
        <v>105.400001526</v>
      </c>
      <c r="C88" s="7">
        <v>0.83718532323799999</v>
      </c>
      <c r="D88" s="15">
        <v>98.95</v>
      </c>
      <c r="E88" s="11">
        <v>119.19</v>
      </c>
      <c r="F88" s="17">
        <f t="shared" si="4"/>
        <v>119.19</v>
      </c>
      <c r="G88" s="9">
        <v>138</v>
      </c>
      <c r="H88" s="7">
        <f t="shared" si="3"/>
        <v>0.88430238716335263</v>
      </c>
      <c r="I88" s="7">
        <f t="shared" si="6"/>
        <v>1.1578152529574628</v>
      </c>
      <c r="J88" s="7">
        <f t="shared" si="5"/>
        <v>0.88430238716335263</v>
      </c>
    </row>
    <row r="89" spans="1:10">
      <c r="A89">
        <v>1763</v>
      </c>
      <c r="B89" s="5">
        <v>109.849998474</v>
      </c>
      <c r="C89" s="7">
        <v>0.85918527841600001</v>
      </c>
      <c r="D89" s="15">
        <v>103.94</v>
      </c>
      <c r="E89" s="11">
        <v>125.23</v>
      </c>
      <c r="F89" s="17">
        <f t="shared" si="4"/>
        <v>125.23</v>
      </c>
      <c r="G89" s="9">
        <v>144</v>
      </c>
      <c r="H89" s="7">
        <f t="shared" si="3"/>
        <v>0.87718596561526785</v>
      </c>
      <c r="I89" s="7">
        <f t="shared" si="6"/>
        <v>1.1498842130479916</v>
      </c>
      <c r="J89" s="7">
        <f t="shared" si="5"/>
        <v>0.87718596561526785</v>
      </c>
    </row>
    <row r="90" spans="1:10">
      <c r="A90">
        <v>1764</v>
      </c>
      <c r="B90" s="5">
        <v>110.309997559</v>
      </c>
      <c r="C90" s="7">
        <v>0.88118529319799999</v>
      </c>
      <c r="D90" s="15">
        <v>104.9</v>
      </c>
      <c r="E90" s="11">
        <v>126.42</v>
      </c>
      <c r="F90" s="17">
        <f t="shared" si="4"/>
        <v>126.42</v>
      </c>
      <c r="G90" s="9">
        <v>145</v>
      </c>
      <c r="H90" s="7">
        <f t="shared" si="3"/>
        <v>0.87256761239519054</v>
      </c>
      <c r="I90" s="7">
        <f t="shared" si="6"/>
        <v>1.146970416073406</v>
      </c>
      <c r="J90" s="7">
        <f t="shared" si="5"/>
        <v>0.87256761239519054</v>
      </c>
    </row>
    <row r="91" spans="1:10">
      <c r="A91">
        <v>1765</v>
      </c>
      <c r="B91" s="5">
        <v>110.029998779</v>
      </c>
      <c r="C91" s="7">
        <v>0.90318530797999996</v>
      </c>
      <c r="D91" s="15">
        <v>105.14</v>
      </c>
      <c r="E91" s="11">
        <v>126.72</v>
      </c>
      <c r="F91" s="17">
        <f t="shared" si="4"/>
        <v>126.72</v>
      </c>
      <c r="G91" s="9">
        <v>145</v>
      </c>
      <c r="H91" s="7">
        <f t="shared" ref="H91:H154" si="7">B91/E91</f>
        <v>0.86829228834438132</v>
      </c>
      <c r="I91" s="7">
        <f t="shared" si="6"/>
        <v>1.1442550505050506</v>
      </c>
      <c r="J91" s="7">
        <f t="shared" si="5"/>
        <v>0.86829228834438132</v>
      </c>
    </row>
    <row r="92" spans="1:10">
      <c r="A92">
        <v>1766</v>
      </c>
      <c r="B92" s="5">
        <v>110.06999969500001</v>
      </c>
      <c r="C92" s="7">
        <v>0.92518532276200005</v>
      </c>
      <c r="D92" s="15">
        <v>107.62</v>
      </c>
      <c r="E92" s="11">
        <v>129.75</v>
      </c>
      <c r="F92" s="17">
        <f t="shared" ref="F92:F155" si="8">E92</f>
        <v>129.75</v>
      </c>
      <c r="G92" s="9">
        <v>144</v>
      </c>
      <c r="H92" s="7">
        <f t="shared" si="7"/>
        <v>0.84832369707129096</v>
      </c>
      <c r="I92" s="7">
        <f t="shared" si="6"/>
        <v>1.1098265895953756</v>
      </c>
      <c r="J92" s="7">
        <f t="shared" ref="J92:J155" si="9">H92</f>
        <v>0.84832369707129096</v>
      </c>
    </row>
    <row r="93" spans="1:10">
      <c r="A93">
        <v>1767</v>
      </c>
      <c r="B93" s="5">
        <v>109.83999633800001</v>
      </c>
      <c r="C93" s="7">
        <v>0.94718527793899998</v>
      </c>
      <c r="D93" s="15">
        <v>111.72</v>
      </c>
      <c r="E93" s="11">
        <v>134.72</v>
      </c>
      <c r="F93" s="17">
        <f t="shared" si="8"/>
        <v>134.72</v>
      </c>
      <c r="G93" s="9">
        <v>144</v>
      </c>
      <c r="H93" s="7">
        <f t="shared" si="7"/>
        <v>0.81532063790083142</v>
      </c>
      <c r="I93" s="7">
        <f t="shared" si="6"/>
        <v>1.0688836104513064</v>
      </c>
      <c r="J93" s="7">
        <f t="shared" si="9"/>
        <v>0.81532063790083142</v>
      </c>
    </row>
    <row r="94" spans="1:10">
      <c r="A94">
        <v>1768</v>
      </c>
      <c r="B94" s="5">
        <v>108.86000061</v>
      </c>
      <c r="C94" s="7">
        <v>0.96918529272099996</v>
      </c>
      <c r="D94" s="15">
        <v>108.99</v>
      </c>
      <c r="E94" s="11">
        <v>131.46</v>
      </c>
      <c r="F94" s="17">
        <f t="shared" si="8"/>
        <v>131.46</v>
      </c>
      <c r="G94" s="9">
        <v>143</v>
      </c>
      <c r="H94" s="7">
        <f t="shared" si="7"/>
        <v>0.82808459310816973</v>
      </c>
      <c r="I94" s="7">
        <f t="shared" si="6"/>
        <v>1.0877833561539632</v>
      </c>
      <c r="J94" s="7">
        <f t="shared" si="9"/>
        <v>0.82808459310816973</v>
      </c>
    </row>
    <row r="95" spans="1:10">
      <c r="A95">
        <v>1769</v>
      </c>
      <c r="B95" s="5">
        <v>107.30000305199999</v>
      </c>
      <c r="C95" s="7">
        <v>0.99118530750300005</v>
      </c>
      <c r="D95" s="15">
        <v>110.76</v>
      </c>
      <c r="E95" s="11">
        <v>133.62</v>
      </c>
      <c r="F95" s="17">
        <f t="shared" si="8"/>
        <v>133.62</v>
      </c>
      <c r="G95" s="9">
        <v>141</v>
      </c>
      <c r="H95" s="7">
        <f t="shared" si="7"/>
        <v>0.80302352231701835</v>
      </c>
      <c r="I95" s="7">
        <f t="shared" si="6"/>
        <v>1.055231252806466</v>
      </c>
      <c r="J95" s="7">
        <f t="shared" si="9"/>
        <v>0.80302352231701835</v>
      </c>
    </row>
    <row r="96" spans="1:10">
      <c r="A96">
        <v>1770</v>
      </c>
      <c r="B96" s="5">
        <v>106.44999694800001</v>
      </c>
      <c r="C96" s="7">
        <v>1.0127589702599999</v>
      </c>
      <c r="D96" s="15">
        <v>108.49</v>
      </c>
      <c r="E96" s="11">
        <v>130.91</v>
      </c>
      <c r="F96" s="17">
        <f t="shared" si="8"/>
        <v>130.91</v>
      </c>
      <c r="G96" s="9">
        <v>140</v>
      </c>
      <c r="H96" s="7">
        <f t="shared" si="7"/>
        <v>0.81315405200519453</v>
      </c>
      <c r="I96" s="7">
        <f t="shared" si="6"/>
        <v>1.0694370177984875</v>
      </c>
      <c r="J96" s="7">
        <f t="shared" si="9"/>
        <v>0.81315405200519453</v>
      </c>
    </row>
    <row r="97" spans="1:10">
      <c r="A97">
        <v>1771</v>
      </c>
      <c r="B97" s="5">
        <v>105.56999969500001</v>
      </c>
      <c r="C97" s="7">
        <v>1.01255905628</v>
      </c>
      <c r="D97" s="15">
        <v>115.48</v>
      </c>
      <c r="E97" s="11">
        <v>139.38</v>
      </c>
      <c r="F97" s="17">
        <f t="shared" si="8"/>
        <v>139.38</v>
      </c>
      <c r="G97" s="9">
        <v>139</v>
      </c>
      <c r="H97" s="7">
        <f t="shared" si="7"/>
        <v>0.75742574038599519</v>
      </c>
      <c r="I97" s="7">
        <f t="shared" si="6"/>
        <v>0.99727364040751909</v>
      </c>
      <c r="J97" s="7">
        <f t="shared" si="9"/>
        <v>0.75742574038599519</v>
      </c>
    </row>
    <row r="98" spans="1:10">
      <c r="A98">
        <v>1772</v>
      </c>
      <c r="B98" s="5">
        <v>105.260002136</v>
      </c>
      <c r="C98" s="7">
        <v>1.0123590230899999</v>
      </c>
      <c r="D98" s="15">
        <v>116.11</v>
      </c>
      <c r="E98" s="11">
        <v>140.18</v>
      </c>
      <c r="F98" s="17">
        <f t="shared" si="8"/>
        <v>140.18</v>
      </c>
      <c r="G98" s="9">
        <v>139</v>
      </c>
      <c r="H98" s="7">
        <f t="shared" si="7"/>
        <v>0.75089172589527742</v>
      </c>
      <c r="I98" s="7">
        <f t="shared" si="6"/>
        <v>0.99158225139106859</v>
      </c>
      <c r="J98" s="7">
        <f t="shared" si="9"/>
        <v>0.75089172589527742</v>
      </c>
    </row>
    <row r="99" spans="1:10">
      <c r="A99">
        <v>1773</v>
      </c>
      <c r="B99" s="5">
        <v>104.75</v>
      </c>
      <c r="C99" s="7">
        <v>1.0121589899100001</v>
      </c>
      <c r="D99" s="15">
        <v>118.22</v>
      </c>
      <c r="E99" s="11">
        <v>142.76</v>
      </c>
      <c r="F99" s="17">
        <f t="shared" si="8"/>
        <v>142.76</v>
      </c>
      <c r="G99" s="9">
        <v>139</v>
      </c>
      <c r="H99" s="7">
        <f t="shared" si="7"/>
        <v>0.73374894928551415</v>
      </c>
      <c r="I99" s="7">
        <f t="shared" si="6"/>
        <v>0.97366209022135053</v>
      </c>
      <c r="J99" s="7">
        <f t="shared" si="9"/>
        <v>0.73374894928551415</v>
      </c>
    </row>
    <row r="100" spans="1:10">
      <c r="A100">
        <v>1774</v>
      </c>
      <c r="B100" s="5">
        <v>103.69999694800001</v>
      </c>
      <c r="C100" s="7">
        <v>1.01195895672</v>
      </c>
      <c r="D100" s="15">
        <v>117.64</v>
      </c>
      <c r="E100" s="11">
        <v>142.08000000000001</v>
      </c>
      <c r="F100" s="17">
        <f t="shared" si="8"/>
        <v>142.08000000000001</v>
      </c>
      <c r="G100" s="9">
        <v>138</v>
      </c>
      <c r="H100" s="7">
        <f t="shared" si="7"/>
        <v>0.72987047401463967</v>
      </c>
      <c r="I100" s="7">
        <f t="shared" si="6"/>
        <v>0.97128378378378366</v>
      </c>
      <c r="J100" s="7">
        <f t="shared" si="9"/>
        <v>0.72987047401463967</v>
      </c>
    </row>
    <row r="101" spans="1:10">
      <c r="A101">
        <v>1775</v>
      </c>
      <c r="B101" s="5">
        <v>102.94999694800001</v>
      </c>
      <c r="C101" s="7">
        <v>1.0117590427400001</v>
      </c>
      <c r="D101" s="15">
        <v>122.16</v>
      </c>
      <c r="E101" s="11">
        <v>147.57</v>
      </c>
      <c r="F101" s="17">
        <f t="shared" si="8"/>
        <v>147.57</v>
      </c>
      <c r="G101" s="9">
        <v>139</v>
      </c>
      <c r="H101" s="7">
        <f t="shared" si="7"/>
        <v>0.69763499998644718</v>
      </c>
      <c r="I101" s="7">
        <f t="shared" si="6"/>
        <v>0.94192586569085857</v>
      </c>
      <c r="J101" s="7">
        <f t="shared" si="9"/>
        <v>0.69763499998644718</v>
      </c>
    </row>
    <row r="102" spans="1:10">
      <c r="A102">
        <v>1776</v>
      </c>
      <c r="B102" s="5">
        <v>106.419998169</v>
      </c>
      <c r="C102" s="7">
        <v>1.01155900955</v>
      </c>
      <c r="D102" s="15">
        <v>123.69</v>
      </c>
      <c r="E102" s="11">
        <v>149.46</v>
      </c>
      <c r="F102" s="17">
        <f t="shared" si="8"/>
        <v>149.46</v>
      </c>
      <c r="G102" s="9">
        <v>143</v>
      </c>
      <c r="H102" s="7">
        <f t="shared" si="7"/>
        <v>0.71202996232436766</v>
      </c>
      <c r="I102" s="7">
        <f t="shared" si="6"/>
        <v>0.95677773317275516</v>
      </c>
      <c r="J102" s="7">
        <f t="shared" si="9"/>
        <v>0.71202996232436766</v>
      </c>
    </row>
    <row r="103" spans="1:10">
      <c r="A103">
        <v>1777</v>
      </c>
      <c r="B103" s="5">
        <v>110.56999969500001</v>
      </c>
      <c r="C103" s="7">
        <v>1.0113589763599999</v>
      </c>
      <c r="D103" s="15">
        <v>130.66999999999999</v>
      </c>
      <c r="E103" s="11">
        <v>157.91999999999999</v>
      </c>
      <c r="F103" s="17">
        <f t="shared" si="8"/>
        <v>157.91999999999999</v>
      </c>
      <c r="G103" s="9">
        <v>149</v>
      </c>
      <c r="H103" s="7">
        <f t="shared" si="7"/>
        <v>0.70016463839285725</v>
      </c>
      <c r="I103" s="7">
        <f t="shared" si="6"/>
        <v>0.9435157041540021</v>
      </c>
      <c r="J103" s="7">
        <f t="shared" si="9"/>
        <v>0.70016463839285725</v>
      </c>
    </row>
    <row r="104" spans="1:10">
      <c r="A104">
        <v>1778</v>
      </c>
      <c r="B104" s="5">
        <v>117.06999969500001</v>
      </c>
      <c r="C104" s="7">
        <v>1.0111589431800001</v>
      </c>
      <c r="D104" s="15">
        <v>129.94</v>
      </c>
      <c r="E104" s="11">
        <v>157.08000000000001</v>
      </c>
      <c r="F104" s="17">
        <f t="shared" si="8"/>
        <v>157.08000000000001</v>
      </c>
      <c r="G104" s="9">
        <v>160</v>
      </c>
      <c r="H104" s="7">
        <f t="shared" si="7"/>
        <v>0.74528902275910358</v>
      </c>
      <c r="I104" s="7">
        <f t="shared" si="6"/>
        <v>1.0185892538833714</v>
      </c>
      <c r="J104" s="7">
        <f t="shared" si="9"/>
        <v>0.74528902275910358</v>
      </c>
    </row>
    <row r="105" spans="1:10">
      <c r="A105">
        <v>1779</v>
      </c>
      <c r="B105" s="5">
        <v>124.93000030499999</v>
      </c>
      <c r="C105" s="7">
        <v>1.0109590291999999</v>
      </c>
      <c r="D105" s="15">
        <v>125.66</v>
      </c>
      <c r="E105" s="11">
        <v>151.94</v>
      </c>
      <c r="F105" s="17">
        <f t="shared" si="8"/>
        <v>151.94</v>
      </c>
      <c r="G105" s="9">
        <v>174</v>
      </c>
      <c r="H105" s="7">
        <f t="shared" si="7"/>
        <v>0.82223246218902191</v>
      </c>
      <c r="I105" s="7">
        <f t="shared" si="6"/>
        <v>1.1451888903514544</v>
      </c>
      <c r="J105" s="7">
        <f t="shared" si="9"/>
        <v>0.82223246218902191</v>
      </c>
    </row>
    <row r="106" spans="1:10">
      <c r="A106">
        <v>1780</v>
      </c>
      <c r="B106" s="5">
        <v>135.00999450699999</v>
      </c>
      <c r="C106" s="7">
        <v>1.01130604744</v>
      </c>
      <c r="D106" s="15">
        <v>130.83000000000001</v>
      </c>
      <c r="E106" s="11">
        <v>158.22</v>
      </c>
      <c r="F106" s="17">
        <f t="shared" si="8"/>
        <v>158.22</v>
      </c>
      <c r="G106" s="9">
        <v>193</v>
      </c>
      <c r="H106" s="7">
        <f t="shared" si="7"/>
        <v>0.85330548923650607</v>
      </c>
      <c r="I106" s="7">
        <f t="shared" si="6"/>
        <v>1.2198205030969536</v>
      </c>
      <c r="J106" s="7">
        <f t="shared" si="9"/>
        <v>0.85330548923650607</v>
      </c>
    </row>
    <row r="107" spans="1:10">
      <c r="A107">
        <v>1781</v>
      </c>
      <c r="B107" s="5">
        <v>147.539993286</v>
      </c>
      <c r="C107" s="7">
        <v>1.0152059793499999</v>
      </c>
      <c r="D107" s="15">
        <v>150.94999999999999</v>
      </c>
      <c r="E107" s="11">
        <v>182.6</v>
      </c>
      <c r="F107" s="17">
        <f t="shared" si="8"/>
        <v>182.6</v>
      </c>
      <c r="G107" s="9">
        <v>215</v>
      </c>
      <c r="H107" s="7">
        <f t="shared" si="7"/>
        <v>0.80799558207009858</v>
      </c>
      <c r="I107" s="7">
        <f t="shared" si="6"/>
        <v>1.1774370208105149</v>
      </c>
      <c r="J107" s="7">
        <f t="shared" si="9"/>
        <v>0.80799558207009858</v>
      </c>
    </row>
    <row r="108" spans="1:10">
      <c r="A108">
        <v>1782</v>
      </c>
      <c r="B108" s="5">
        <v>163.00999450699999</v>
      </c>
      <c r="C108" s="7">
        <v>1.0191060304599999</v>
      </c>
      <c r="D108" s="15">
        <v>150.07</v>
      </c>
      <c r="E108" s="11">
        <v>181.58</v>
      </c>
      <c r="F108" s="17">
        <f t="shared" si="8"/>
        <v>181.58</v>
      </c>
      <c r="G108" s="9">
        <v>240</v>
      </c>
      <c r="H108" s="7">
        <f t="shared" si="7"/>
        <v>0.89773099739508744</v>
      </c>
      <c r="I108" s="7">
        <f t="shared" si="6"/>
        <v>1.3217314682233725</v>
      </c>
      <c r="J108" s="7">
        <f t="shared" si="9"/>
        <v>0.89773099739508744</v>
      </c>
    </row>
    <row r="109" spans="1:10">
      <c r="A109">
        <v>1783</v>
      </c>
      <c r="B109" s="5">
        <v>173.83999633799999</v>
      </c>
      <c r="C109" s="7">
        <v>1.0230059623700001</v>
      </c>
      <c r="D109" s="15">
        <v>146.34</v>
      </c>
      <c r="E109" s="11">
        <v>177.1</v>
      </c>
      <c r="F109" s="17">
        <f t="shared" si="8"/>
        <v>177.1</v>
      </c>
      <c r="G109" s="9">
        <v>258</v>
      </c>
      <c r="H109" s="7">
        <f t="shared" si="7"/>
        <v>0.98159230004517217</v>
      </c>
      <c r="I109" s="7">
        <f t="shared" si="6"/>
        <v>1.4568040654997176</v>
      </c>
      <c r="J109" s="7">
        <f t="shared" si="9"/>
        <v>0.98159230004517217</v>
      </c>
    </row>
    <row r="110" spans="1:10">
      <c r="A110">
        <v>1784</v>
      </c>
      <c r="B110" s="5">
        <v>178.47000122099999</v>
      </c>
      <c r="C110" s="7">
        <v>1.0269060134900001</v>
      </c>
      <c r="D110" s="15">
        <v>141.22</v>
      </c>
      <c r="E110" s="11">
        <v>170.94</v>
      </c>
      <c r="F110" s="17">
        <f t="shared" si="8"/>
        <v>170.94</v>
      </c>
      <c r="G110" s="9">
        <v>265</v>
      </c>
      <c r="H110" s="7">
        <f t="shared" si="7"/>
        <v>1.0440505511934011</v>
      </c>
      <c r="I110" s="7">
        <f t="shared" si="6"/>
        <v>1.5502515502515504</v>
      </c>
      <c r="J110" s="7">
        <f t="shared" si="9"/>
        <v>1.0440505511934011</v>
      </c>
    </row>
    <row r="111" spans="1:10">
      <c r="A111">
        <v>1785</v>
      </c>
      <c r="B111" s="5">
        <v>179.919998169</v>
      </c>
      <c r="C111" s="7">
        <v>1.0308059454</v>
      </c>
      <c r="D111" s="15">
        <v>140.66</v>
      </c>
      <c r="E111" s="11">
        <v>170.3</v>
      </c>
      <c r="F111" s="17">
        <f t="shared" si="8"/>
        <v>170.3</v>
      </c>
      <c r="G111" s="9">
        <v>267</v>
      </c>
      <c r="H111" s="7">
        <f t="shared" si="7"/>
        <v>1.0564885388667058</v>
      </c>
      <c r="I111" s="7">
        <f t="shared" si="6"/>
        <v>1.5678214914856134</v>
      </c>
      <c r="J111" s="7">
        <f t="shared" si="9"/>
        <v>1.0564885388667058</v>
      </c>
    </row>
    <row r="112" spans="1:10">
      <c r="A112">
        <v>1786</v>
      </c>
      <c r="B112" s="5">
        <v>181.64999389600001</v>
      </c>
      <c r="C112" s="7">
        <v>1.0347059965100001</v>
      </c>
      <c r="D112" s="15">
        <v>151.25</v>
      </c>
      <c r="E112" s="11">
        <v>183.17</v>
      </c>
      <c r="F112" s="17">
        <f t="shared" si="8"/>
        <v>183.17</v>
      </c>
      <c r="G112" s="9">
        <v>267</v>
      </c>
      <c r="H112" s="7">
        <f t="shared" si="7"/>
        <v>0.99170166455205555</v>
      </c>
      <c r="I112" s="7">
        <f t="shared" si="6"/>
        <v>1.4576622809412023</v>
      </c>
      <c r="J112" s="7">
        <f t="shared" si="9"/>
        <v>0.99170166455205555</v>
      </c>
    </row>
    <row r="113" spans="1:10">
      <c r="A113">
        <v>1787</v>
      </c>
      <c r="B113" s="5">
        <v>180.67999267600001</v>
      </c>
      <c r="C113" s="7">
        <v>1.0386060476300001</v>
      </c>
      <c r="D113" s="15">
        <v>147.86000000000001</v>
      </c>
      <c r="E113" s="11">
        <v>179.1</v>
      </c>
      <c r="F113" s="17">
        <f t="shared" si="8"/>
        <v>179.1</v>
      </c>
      <c r="G113" s="9">
        <v>269</v>
      </c>
      <c r="H113" s="7">
        <f t="shared" si="7"/>
        <v>1.0088218463204914</v>
      </c>
      <c r="I113" s="7">
        <f t="shared" si="6"/>
        <v>1.5019542155220547</v>
      </c>
      <c r="J113" s="7">
        <f t="shared" si="9"/>
        <v>1.0088218463204914</v>
      </c>
    </row>
    <row r="114" spans="1:10">
      <c r="A114">
        <v>1788</v>
      </c>
      <c r="B114" s="5">
        <v>180.24000549300001</v>
      </c>
      <c r="C114" s="7">
        <v>1.04250597954</v>
      </c>
      <c r="D114" s="15">
        <v>142.68</v>
      </c>
      <c r="E114" s="11">
        <v>172.86</v>
      </c>
      <c r="F114" s="17">
        <f t="shared" si="8"/>
        <v>172.86</v>
      </c>
      <c r="G114" s="9">
        <v>268</v>
      </c>
      <c r="H114" s="7">
        <f t="shared" si="7"/>
        <v>1.0426935409753557</v>
      </c>
      <c r="I114" s="7">
        <f t="shared" si="6"/>
        <v>1.5503875968992247</v>
      </c>
      <c r="J114" s="7">
        <f t="shared" si="9"/>
        <v>1.0426935409753557</v>
      </c>
    </row>
    <row r="115" spans="1:10">
      <c r="A115">
        <v>1789</v>
      </c>
      <c r="B115" s="5">
        <v>179.58999633799999</v>
      </c>
      <c r="C115" s="7">
        <v>1.04640603065</v>
      </c>
      <c r="D115" s="15">
        <v>143.66</v>
      </c>
      <c r="E115" s="11">
        <v>174.08</v>
      </c>
      <c r="F115" s="17">
        <f t="shared" si="8"/>
        <v>174.08</v>
      </c>
      <c r="G115" s="9">
        <v>268</v>
      </c>
      <c r="H115" s="7">
        <f t="shared" si="7"/>
        <v>1.0316520929342829</v>
      </c>
      <c r="I115" s="7">
        <f t="shared" si="6"/>
        <v>1.5395220588235292</v>
      </c>
      <c r="J115" s="7">
        <f t="shared" si="9"/>
        <v>1.0316520929342829</v>
      </c>
    </row>
    <row r="116" spans="1:10">
      <c r="A116">
        <v>1790</v>
      </c>
      <c r="B116" s="5">
        <v>179.369995117</v>
      </c>
      <c r="C116" s="7">
        <v>1.0500420332</v>
      </c>
      <c r="D116" s="15">
        <v>158.41999999999999</v>
      </c>
      <c r="E116" s="11">
        <v>192.02</v>
      </c>
      <c r="F116" s="17">
        <f t="shared" si="8"/>
        <v>192.02</v>
      </c>
      <c r="G116" s="9">
        <v>268</v>
      </c>
      <c r="H116" s="7">
        <f t="shared" si="7"/>
        <v>0.93412142025309863</v>
      </c>
      <c r="I116" s="7">
        <f t="shared" si="6"/>
        <v>1.3956879491719612</v>
      </c>
      <c r="J116" s="7">
        <f t="shared" si="9"/>
        <v>0.93412142025309863</v>
      </c>
    </row>
    <row r="117" spans="1:10">
      <c r="A117">
        <v>1791</v>
      </c>
      <c r="B117" s="5">
        <v>178.86000060999999</v>
      </c>
      <c r="C117" s="7">
        <v>1.0245419740699999</v>
      </c>
      <c r="D117" s="15">
        <v>159.83000000000001</v>
      </c>
      <c r="E117" s="11">
        <v>193.77</v>
      </c>
      <c r="F117" s="17">
        <f t="shared" si="8"/>
        <v>193.77</v>
      </c>
      <c r="G117" s="9">
        <v>268</v>
      </c>
      <c r="H117" s="7">
        <f t="shared" si="7"/>
        <v>0.92305310734375789</v>
      </c>
      <c r="I117" s="7">
        <f t="shared" si="6"/>
        <v>1.3830830365897713</v>
      </c>
      <c r="J117" s="7">
        <f t="shared" si="9"/>
        <v>0.92305310734375789</v>
      </c>
    </row>
    <row r="118" spans="1:10">
      <c r="A118">
        <v>1792</v>
      </c>
      <c r="B118" s="5">
        <v>177.210006714</v>
      </c>
      <c r="C118" s="7">
        <v>0.99904197454499999</v>
      </c>
      <c r="D118" s="15">
        <v>175.94</v>
      </c>
      <c r="E118" s="11">
        <v>213.35</v>
      </c>
      <c r="F118" s="17">
        <f t="shared" si="8"/>
        <v>213.35</v>
      </c>
      <c r="G118" s="9">
        <v>267</v>
      </c>
      <c r="H118" s="7">
        <f t="shared" si="7"/>
        <v>0.83060701529880476</v>
      </c>
      <c r="I118" s="7">
        <f t="shared" si="6"/>
        <v>1.2514647293180221</v>
      </c>
      <c r="J118" s="7">
        <f t="shared" si="9"/>
        <v>0.83060701529880476</v>
      </c>
    </row>
    <row r="119" spans="1:10">
      <c r="A119">
        <v>1793</v>
      </c>
      <c r="B119" s="5">
        <v>178.69999694800001</v>
      </c>
      <c r="C119" s="7">
        <v>0.97354197502100004</v>
      </c>
      <c r="D119" s="15">
        <v>171.26</v>
      </c>
      <c r="E119" s="11">
        <v>207.73</v>
      </c>
      <c r="F119" s="17">
        <f t="shared" si="8"/>
        <v>207.73</v>
      </c>
      <c r="G119" s="9">
        <v>272</v>
      </c>
      <c r="H119" s="7">
        <f t="shared" si="7"/>
        <v>0.86025127303711557</v>
      </c>
      <c r="I119" s="7">
        <f t="shared" si="6"/>
        <v>1.3093919992297696</v>
      </c>
      <c r="J119" s="7">
        <f t="shared" si="9"/>
        <v>0.86025127303711557</v>
      </c>
    </row>
    <row r="120" spans="1:10">
      <c r="A120">
        <v>1794</v>
      </c>
      <c r="B120" s="5">
        <v>186.77000427199999</v>
      </c>
      <c r="C120" s="7">
        <v>0.94804197549799996</v>
      </c>
      <c r="D120" s="15">
        <v>167.33</v>
      </c>
      <c r="E120" s="11">
        <v>203</v>
      </c>
      <c r="F120" s="17">
        <f t="shared" si="8"/>
        <v>203</v>
      </c>
      <c r="G120" s="9">
        <v>288</v>
      </c>
      <c r="H120" s="7">
        <f t="shared" si="7"/>
        <v>0.92004928212807879</v>
      </c>
      <c r="I120" s="7">
        <f t="shared" si="6"/>
        <v>1.4187192118226601</v>
      </c>
      <c r="J120" s="7">
        <f t="shared" si="9"/>
        <v>0.92004928212807879</v>
      </c>
    </row>
    <row r="121" spans="1:10">
      <c r="A121">
        <v>1795</v>
      </c>
      <c r="B121" s="5">
        <v>205.22000122099999</v>
      </c>
      <c r="C121" s="7">
        <v>0.92254197597499998</v>
      </c>
      <c r="D121" s="15">
        <v>203.94</v>
      </c>
      <c r="E121" s="11">
        <v>247.47</v>
      </c>
      <c r="F121" s="17">
        <f t="shared" si="8"/>
        <v>247.47</v>
      </c>
      <c r="G121" s="9">
        <v>340</v>
      </c>
      <c r="H121" s="7">
        <f t="shared" si="7"/>
        <v>0.82927223995231747</v>
      </c>
      <c r="I121" s="7">
        <f t="shared" si="6"/>
        <v>1.3739039075443489</v>
      </c>
      <c r="J121" s="7">
        <f t="shared" si="9"/>
        <v>0.82927223995231747</v>
      </c>
    </row>
    <row r="122" spans="1:10">
      <c r="A122">
        <v>1796</v>
      </c>
      <c r="B122" s="5">
        <v>223.97000122099999</v>
      </c>
      <c r="C122" s="7">
        <v>0.89704197645200001</v>
      </c>
      <c r="D122" s="15">
        <v>213.55</v>
      </c>
      <c r="E122" s="11">
        <v>259.2</v>
      </c>
      <c r="F122" s="17">
        <f t="shared" si="8"/>
        <v>259.2</v>
      </c>
      <c r="G122" s="9">
        <v>381</v>
      </c>
      <c r="H122" s="7">
        <f t="shared" si="7"/>
        <v>0.86408179483410497</v>
      </c>
      <c r="I122" s="7">
        <f t="shared" si="6"/>
        <v>1.4699074074074074</v>
      </c>
      <c r="J122" s="7">
        <f t="shared" si="9"/>
        <v>0.86408179483410497</v>
      </c>
    </row>
    <row r="123" spans="1:10">
      <c r="A123">
        <v>1797</v>
      </c>
      <c r="B123" s="5">
        <v>248.63999939000001</v>
      </c>
      <c r="C123" s="7">
        <v>0.87154197692900004</v>
      </c>
      <c r="D123" s="15">
        <v>214.03</v>
      </c>
      <c r="E123" s="11">
        <v>259.83999999999997</v>
      </c>
      <c r="F123" s="17">
        <f t="shared" si="8"/>
        <v>259.83999999999997</v>
      </c>
      <c r="G123" s="9">
        <v>410</v>
      </c>
      <c r="H123" s="7">
        <f t="shared" si="7"/>
        <v>0.95689654937653956</v>
      </c>
      <c r="I123" s="7">
        <f t="shared" si="6"/>
        <v>1.5778940886699508</v>
      </c>
      <c r="J123" s="7">
        <f t="shared" si="9"/>
        <v>0.95689654937653956</v>
      </c>
    </row>
    <row r="124" spans="1:10">
      <c r="A124">
        <v>1798</v>
      </c>
      <c r="B124" s="5">
        <v>269.11999511699997</v>
      </c>
      <c r="C124" s="7">
        <v>0.84604197740599996</v>
      </c>
      <c r="D124" s="15">
        <v>225.61</v>
      </c>
      <c r="E124" s="11">
        <v>273.94</v>
      </c>
      <c r="F124" s="17">
        <f t="shared" si="8"/>
        <v>273.94</v>
      </c>
      <c r="G124" s="9">
        <v>451</v>
      </c>
      <c r="H124" s="7">
        <f t="shared" si="7"/>
        <v>0.98240488835876461</v>
      </c>
      <c r="I124" s="7">
        <f t="shared" si="6"/>
        <v>1.6463459151639046</v>
      </c>
      <c r="J124" s="7">
        <f t="shared" si="9"/>
        <v>0.98240488835876461</v>
      </c>
    </row>
    <row r="125" spans="1:10">
      <c r="A125">
        <v>1799</v>
      </c>
      <c r="B125" s="5">
        <v>284.760009766</v>
      </c>
      <c r="C125" s="7">
        <v>0.82054197788200001</v>
      </c>
      <c r="D125" s="15">
        <v>249.66</v>
      </c>
      <c r="E125" s="11">
        <v>303.2</v>
      </c>
      <c r="F125" s="17">
        <f t="shared" si="8"/>
        <v>303.2</v>
      </c>
      <c r="G125" s="9">
        <v>469</v>
      </c>
      <c r="H125" s="7">
        <f t="shared" si="7"/>
        <v>0.93918209025725596</v>
      </c>
      <c r="I125" s="7">
        <f t="shared" si="6"/>
        <v>1.5468337730870714</v>
      </c>
      <c r="J125" s="7">
        <f t="shared" si="9"/>
        <v>0.93918209025725596</v>
      </c>
    </row>
    <row r="126" spans="1:10">
      <c r="A126">
        <v>1800</v>
      </c>
      <c r="B126" s="5">
        <v>304.170013428</v>
      </c>
      <c r="C126" s="7">
        <v>0.79466062784199998</v>
      </c>
      <c r="D126" s="15">
        <v>284.91000000000003</v>
      </c>
      <c r="E126" s="11">
        <v>346.11</v>
      </c>
      <c r="F126" s="17">
        <f t="shared" si="8"/>
        <v>346.11</v>
      </c>
      <c r="G126" s="9">
        <v>497</v>
      </c>
      <c r="H126" s="7">
        <f t="shared" si="7"/>
        <v>0.87882468991938978</v>
      </c>
      <c r="I126" s="7">
        <f t="shared" si="6"/>
        <v>1.4359596660021381</v>
      </c>
      <c r="J126" s="7">
        <f t="shared" si="9"/>
        <v>0.87882468991938978</v>
      </c>
    </row>
    <row r="127" spans="1:10">
      <c r="A127">
        <v>1801</v>
      </c>
      <c r="B127" s="5">
        <v>330.57000732400002</v>
      </c>
      <c r="C127" s="7">
        <v>0.814378976822</v>
      </c>
      <c r="D127" s="15">
        <v>303.98</v>
      </c>
      <c r="E127" s="11">
        <v>369.36</v>
      </c>
      <c r="F127" s="17">
        <f t="shared" si="8"/>
        <v>369.36</v>
      </c>
      <c r="G127" s="9">
        <v>544</v>
      </c>
      <c r="H127" s="7">
        <f t="shared" si="7"/>
        <v>0.89498052665150529</v>
      </c>
      <c r="I127" s="7">
        <f t="shared" si="6"/>
        <v>1.4728178470868529</v>
      </c>
      <c r="J127" s="7">
        <f t="shared" si="9"/>
        <v>0.89498052665150529</v>
      </c>
    </row>
    <row r="128" spans="1:10">
      <c r="A128">
        <v>1802</v>
      </c>
      <c r="B128" s="5">
        <v>344.170013428</v>
      </c>
      <c r="C128" s="7">
        <v>0.83137899637199997</v>
      </c>
      <c r="D128" s="15">
        <v>262.45</v>
      </c>
      <c r="E128" s="11">
        <v>319.81</v>
      </c>
      <c r="F128" s="17">
        <f t="shared" si="8"/>
        <v>319.81</v>
      </c>
      <c r="G128" s="9">
        <v>562</v>
      </c>
      <c r="H128" s="7">
        <f t="shared" si="7"/>
        <v>1.0761702680591601</v>
      </c>
      <c r="I128" s="7">
        <f t="shared" si="6"/>
        <v>1.7572933929520653</v>
      </c>
      <c r="J128" s="7">
        <f t="shared" si="9"/>
        <v>1.0761702680591601</v>
      </c>
    </row>
    <row r="129" spans="1:10">
      <c r="A129">
        <v>1803</v>
      </c>
      <c r="B129" s="5">
        <v>354.76998901399998</v>
      </c>
      <c r="C129" s="7">
        <v>0.84837901592300002</v>
      </c>
      <c r="D129" s="15">
        <v>258.63</v>
      </c>
      <c r="E129" s="11">
        <v>315.44</v>
      </c>
      <c r="F129" s="17">
        <f t="shared" si="8"/>
        <v>315.44</v>
      </c>
      <c r="G129" s="9">
        <v>573</v>
      </c>
      <c r="H129" s="7">
        <f t="shared" si="7"/>
        <v>1.1246829476730915</v>
      </c>
      <c r="I129" s="7">
        <f t="shared" si="6"/>
        <v>1.8165102713669794</v>
      </c>
      <c r="J129" s="7">
        <f t="shared" si="9"/>
        <v>1.1246829476730915</v>
      </c>
    </row>
    <row r="130" spans="1:10">
      <c r="A130">
        <v>1804</v>
      </c>
      <c r="B130" s="5">
        <v>367.36999511699997</v>
      </c>
      <c r="C130" s="7">
        <v>0.86537897586800006</v>
      </c>
      <c r="D130" s="15">
        <v>275.22000000000003</v>
      </c>
      <c r="E130" s="11">
        <v>335.59</v>
      </c>
      <c r="F130" s="17">
        <f t="shared" si="8"/>
        <v>335.59</v>
      </c>
      <c r="G130" s="9">
        <v>596</v>
      </c>
      <c r="H130" s="7">
        <f t="shared" si="7"/>
        <v>1.0946988739741947</v>
      </c>
      <c r="I130" s="7">
        <f t="shared" si="6"/>
        <v>1.7759766381596593</v>
      </c>
      <c r="J130" s="7">
        <f t="shared" si="9"/>
        <v>1.0946988739741947</v>
      </c>
    </row>
    <row r="131" spans="1:10">
      <c r="A131">
        <v>1805</v>
      </c>
      <c r="B131" s="5">
        <v>383.76998901399998</v>
      </c>
      <c r="C131" s="7">
        <v>0.882378995419</v>
      </c>
      <c r="D131" s="15">
        <v>300.88</v>
      </c>
      <c r="E131" s="11">
        <v>366.62</v>
      </c>
      <c r="F131" s="17">
        <f t="shared" si="8"/>
        <v>366.62</v>
      </c>
      <c r="G131" s="9">
        <v>625</v>
      </c>
      <c r="H131" s="7">
        <f t="shared" si="7"/>
        <v>1.0467786509573944</v>
      </c>
      <c r="I131" s="7">
        <f t="shared" si="6"/>
        <v>1.7047624243085484</v>
      </c>
      <c r="J131" s="7">
        <f t="shared" si="9"/>
        <v>1.0467786509573944</v>
      </c>
    </row>
    <row r="132" spans="1:10">
      <c r="A132">
        <v>1806</v>
      </c>
      <c r="B132" s="5">
        <v>396.57000732400002</v>
      </c>
      <c r="C132" s="7">
        <v>0.89937901496899997</v>
      </c>
      <c r="D132" s="15">
        <v>304.8</v>
      </c>
      <c r="E132" s="11">
        <v>371.54</v>
      </c>
      <c r="F132" s="17">
        <f t="shared" si="8"/>
        <v>371.54</v>
      </c>
      <c r="G132" s="9">
        <v>646</v>
      </c>
      <c r="H132" s="7">
        <f t="shared" si="7"/>
        <v>1.0673682707756904</v>
      </c>
      <c r="I132" s="7">
        <f t="shared" si="6"/>
        <v>1.738709156483824</v>
      </c>
      <c r="J132" s="7">
        <f t="shared" si="9"/>
        <v>1.0673682707756904</v>
      </c>
    </row>
    <row r="133" spans="1:10">
      <c r="A133">
        <v>1807</v>
      </c>
      <c r="B133" s="5">
        <v>405.07000732400002</v>
      </c>
      <c r="C133" s="7">
        <v>0.91637897491499998</v>
      </c>
      <c r="D133" s="15">
        <v>326.13</v>
      </c>
      <c r="E133" s="11">
        <v>397.37</v>
      </c>
      <c r="F133" s="17">
        <f t="shared" si="8"/>
        <v>397.37</v>
      </c>
      <c r="G133" s="9">
        <v>660</v>
      </c>
      <c r="H133" s="7">
        <f t="shared" si="7"/>
        <v>1.0193774248785767</v>
      </c>
      <c r="I133" s="7">
        <f t="shared" si="6"/>
        <v>1.6609205526335657</v>
      </c>
      <c r="J133" s="7">
        <f t="shared" si="9"/>
        <v>1.0193774248785767</v>
      </c>
    </row>
    <row r="134" spans="1:10">
      <c r="A134">
        <v>1808</v>
      </c>
      <c r="B134" s="5">
        <v>414.86999511699997</v>
      </c>
      <c r="C134" s="7">
        <v>0.93337899446499994</v>
      </c>
      <c r="D134" s="15">
        <v>318.13</v>
      </c>
      <c r="E134" s="11">
        <v>387.98</v>
      </c>
      <c r="F134" s="17">
        <f t="shared" si="8"/>
        <v>387.98</v>
      </c>
      <c r="G134" s="9">
        <v>671</v>
      </c>
      <c r="H134" s="7">
        <f t="shared" si="7"/>
        <v>1.0693076836873034</v>
      </c>
      <c r="I134" s="7">
        <f t="shared" si="6"/>
        <v>1.729470591267591</v>
      </c>
      <c r="J134" s="7">
        <f t="shared" si="9"/>
        <v>1.0693076836873034</v>
      </c>
    </row>
    <row r="135" spans="1:10">
      <c r="A135">
        <v>1809</v>
      </c>
      <c r="B135" s="5">
        <v>427.170013428</v>
      </c>
      <c r="C135" s="7">
        <v>0.95037901401500002</v>
      </c>
      <c r="D135" s="15">
        <v>348.14</v>
      </c>
      <c r="E135" s="11">
        <v>424.26</v>
      </c>
      <c r="F135" s="17">
        <f t="shared" si="8"/>
        <v>424.26</v>
      </c>
      <c r="G135" s="9">
        <v>683</v>
      </c>
      <c r="H135" s="7">
        <f t="shared" si="7"/>
        <v>1.006859033206053</v>
      </c>
      <c r="I135" s="7">
        <f t="shared" si="6"/>
        <v>1.6098618771508038</v>
      </c>
      <c r="J135" s="7">
        <f t="shared" si="9"/>
        <v>1.006859033206053</v>
      </c>
    </row>
    <row r="136" spans="1:10">
      <c r="A136">
        <v>1810</v>
      </c>
      <c r="B136" s="5">
        <v>435.76998901399998</v>
      </c>
      <c r="C136" s="7">
        <v>0.96737897396100003</v>
      </c>
      <c r="D136" s="15">
        <v>383.96</v>
      </c>
      <c r="E136" s="11">
        <v>467.57</v>
      </c>
      <c r="F136" s="17">
        <f t="shared" si="8"/>
        <v>467.57</v>
      </c>
      <c r="G136" s="9">
        <v>690</v>
      </c>
      <c r="H136" s="7">
        <f t="shared" si="7"/>
        <v>0.93198876962593835</v>
      </c>
      <c r="I136" s="7">
        <f t="shared" si="6"/>
        <v>1.4757148662232393</v>
      </c>
      <c r="J136" s="7">
        <f t="shared" si="9"/>
        <v>0.93198876962593835</v>
      </c>
    </row>
    <row r="137" spans="1:10">
      <c r="A137">
        <v>1811</v>
      </c>
      <c r="B137" s="5">
        <v>452.07000732400002</v>
      </c>
      <c r="C137" s="7">
        <v>0.98449230194100001</v>
      </c>
      <c r="D137" s="15">
        <v>366.85</v>
      </c>
      <c r="E137" s="11">
        <v>447.21</v>
      </c>
      <c r="F137" s="17">
        <f t="shared" si="8"/>
        <v>447.21</v>
      </c>
      <c r="G137" s="9">
        <v>705</v>
      </c>
      <c r="H137" s="7">
        <f t="shared" si="7"/>
        <v>1.010867394119094</v>
      </c>
      <c r="I137" s="7">
        <f t="shared" si="6"/>
        <v>1.5764405983766017</v>
      </c>
      <c r="J137" s="7">
        <f t="shared" si="9"/>
        <v>1.010867394119094</v>
      </c>
    </row>
    <row r="138" spans="1:10">
      <c r="A138">
        <v>1812</v>
      </c>
      <c r="B138" s="5">
        <v>476.57000732400002</v>
      </c>
      <c r="C138" s="7">
        <v>1.02389204502</v>
      </c>
      <c r="D138" s="15">
        <v>373.06</v>
      </c>
      <c r="E138" s="11">
        <v>454.86</v>
      </c>
      <c r="F138" s="17">
        <f t="shared" si="8"/>
        <v>454.86</v>
      </c>
      <c r="G138" s="9">
        <v>737</v>
      </c>
      <c r="H138" s="7">
        <f t="shared" si="7"/>
        <v>1.047728987653344</v>
      </c>
      <c r="I138" s="7">
        <f t="shared" si="6"/>
        <v>1.6202787670931715</v>
      </c>
      <c r="J138" s="7">
        <f t="shared" si="9"/>
        <v>1.047728987653344</v>
      </c>
    </row>
    <row r="139" spans="1:10">
      <c r="A139">
        <v>1813</v>
      </c>
      <c r="B139" s="5">
        <v>512.96997070299994</v>
      </c>
      <c r="C139" s="7">
        <v>1.0632920265200001</v>
      </c>
      <c r="D139" s="15">
        <v>401.57</v>
      </c>
      <c r="E139" s="11">
        <v>489.4</v>
      </c>
      <c r="F139" s="17">
        <f t="shared" si="8"/>
        <v>489.4</v>
      </c>
      <c r="G139" s="9">
        <v>819</v>
      </c>
      <c r="H139" s="7">
        <f t="shared" si="7"/>
        <v>1.0481609536228034</v>
      </c>
      <c r="I139" s="7">
        <f t="shared" si="6"/>
        <v>1.6734777278299959</v>
      </c>
      <c r="J139" s="7">
        <f t="shared" si="9"/>
        <v>1.0481609536228034</v>
      </c>
    </row>
    <row r="140" spans="1:10">
      <c r="A140">
        <v>1814</v>
      </c>
      <c r="B140" s="5">
        <v>547.96997070299994</v>
      </c>
      <c r="C140" s="7">
        <v>1.10269200802</v>
      </c>
      <c r="D140" s="15">
        <v>382.97</v>
      </c>
      <c r="E140" s="11">
        <v>467.28</v>
      </c>
      <c r="F140" s="17">
        <f t="shared" si="8"/>
        <v>467.28</v>
      </c>
      <c r="G140" s="9">
        <v>846</v>
      </c>
      <c r="H140" s="7">
        <f t="shared" si="7"/>
        <v>1.1726801290511042</v>
      </c>
      <c r="I140" s="7">
        <f t="shared" si="6"/>
        <v>1.8104776579352853</v>
      </c>
      <c r="J140" s="7">
        <f t="shared" si="9"/>
        <v>1.1726801290511042</v>
      </c>
    </row>
    <row r="141" spans="1:10">
      <c r="A141">
        <v>1815</v>
      </c>
      <c r="B141" s="5">
        <v>568.36999511700003</v>
      </c>
      <c r="C141" s="7">
        <v>1.1420919895199999</v>
      </c>
      <c r="D141" s="15">
        <v>395.2</v>
      </c>
      <c r="E141" s="11">
        <v>482.21</v>
      </c>
      <c r="F141" s="17">
        <f t="shared" si="8"/>
        <v>482.21</v>
      </c>
      <c r="G141" s="9">
        <v>891</v>
      </c>
      <c r="H141" s="7">
        <f t="shared" si="7"/>
        <v>1.178677329621949</v>
      </c>
      <c r="I141" s="7">
        <f t="shared" si="6"/>
        <v>1.8477426847224239</v>
      </c>
      <c r="J141" s="7">
        <f t="shared" si="9"/>
        <v>1.178677329621949</v>
      </c>
    </row>
    <row r="142" spans="1:10">
      <c r="A142">
        <v>1816</v>
      </c>
      <c r="B142" s="5">
        <v>570.46997070299994</v>
      </c>
      <c r="C142" s="7">
        <v>1.18149197102</v>
      </c>
      <c r="D142" s="15">
        <v>350.45</v>
      </c>
      <c r="E142" s="11">
        <v>428.47</v>
      </c>
      <c r="F142" s="17">
        <f t="shared" si="8"/>
        <v>428.47</v>
      </c>
      <c r="G142" s="9">
        <v>886</v>
      </c>
      <c r="H142" s="7">
        <f t="shared" si="7"/>
        <v>1.3314116990757812</v>
      </c>
      <c r="I142" s="7">
        <f t="shared" si="6"/>
        <v>2.0678227180432702</v>
      </c>
      <c r="J142" s="7">
        <f t="shared" si="9"/>
        <v>1.3314116990757812</v>
      </c>
    </row>
    <row r="143" spans="1:10">
      <c r="A143">
        <v>1817</v>
      </c>
      <c r="B143" s="5">
        <v>571.57000732400002</v>
      </c>
      <c r="C143" s="7">
        <v>1.2208919525099999</v>
      </c>
      <c r="D143" s="15">
        <v>363.81</v>
      </c>
      <c r="E143" s="11">
        <v>444.74</v>
      </c>
      <c r="F143" s="17">
        <f t="shared" si="8"/>
        <v>444.74</v>
      </c>
      <c r="G143" s="9">
        <v>879</v>
      </c>
      <c r="H143" s="7">
        <f t="shared" si="7"/>
        <v>1.2851778731933265</v>
      </c>
      <c r="I143" s="7">
        <f t="shared" si="6"/>
        <v>1.9764356702792643</v>
      </c>
      <c r="J143" s="7">
        <f t="shared" si="9"/>
        <v>1.2851778731933265</v>
      </c>
    </row>
    <row r="144" spans="1:10">
      <c r="A144">
        <v>1818</v>
      </c>
      <c r="B144" s="5">
        <v>569.66998291000004</v>
      </c>
      <c r="C144" s="7">
        <v>1.2602920532199999</v>
      </c>
      <c r="D144" s="15">
        <v>377.98</v>
      </c>
      <c r="E144" s="11">
        <v>462.06</v>
      </c>
      <c r="F144" s="17">
        <f t="shared" si="8"/>
        <v>462.06</v>
      </c>
      <c r="G144" s="9">
        <v>878</v>
      </c>
      <c r="H144" s="7">
        <f t="shared" si="7"/>
        <v>1.232891795243042</v>
      </c>
      <c r="I144" s="7">
        <f t="shared" si="6"/>
        <v>1.9001861230143271</v>
      </c>
      <c r="J144" s="7">
        <f t="shared" si="9"/>
        <v>1.232891795243042</v>
      </c>
    </row>
    <row r="145" spans="1:10">
      <c r="A145">
        <v>1819</v>
      </c>
      <c r="B145" s="5">
        <v>569.07000732400002</v>
      </c>
      <c r="C145" s="7">
        <v>1.2996920347200001</v>
      </c>
      <c r="D145" s="15">
        <v>352.32</v>
      </c>
      <c r="E145" s="11">
        <v>431.34</v>
      </c>
      <c r="F145" s="17">
        <f t="shared" si="8"/>
        <v>431.34</v>
      </c>
      <c r="G145" s="9">
        <v>873</v>
      </c>
      <c r="H145" s="7">
        <f t="shared" si="7"/>
        <v>1.3193072919831226</v>
      </c>
      <c r="I145" s="7">
        <f t="shared" si="6"/>
        <v>2.0239254416469605</v>
      </c>
      <c r="J145" s="7">
        <f t="shared" si="9"/>
        <v>1.3193072919831226</v>
      </c>
    </row>
    <row r="146" spans="1:10">
      <c r="A146">
        <v>1820</v>
      </c>
      <c r="B146" s="5">
        <v>567.57000732400002</v>
      </c>
      <c r="C146" s="7">
        <v>1.33909201622</v>
      </c>
      <c r="D146" s="15">
        <v>357.26</v>
      </c>
      <c r="E146" s="11">
        <v>437.52</v>
      </c>
      <c r="F146" s="17">
        <f t="shared" si="8"/>
        <v>437.52</v>
      </c>
      <c r="G146" s="9">
        <v>873</v>
      </c>
      <c r="H146" s="7">
        <f t="shared" si="7"/>
        <v>1.2972435713201682</v>
      </c>
      <c r="I146" s="7">
        <f t="shared" ref="I146:I209" si="10">G146/F146</f>
        <v>1.9953373560065826</v>
      </c>
      <c r="J146" s="7">
        <f t="shared" si="9"/>
        <v>1.2972435713201682</v>
      </c>
    </row>
    <row r="147" spans="1:10">
      <c r="A147">
        <v>1821</v>
      </c>
      <c r="B147" s="5">
        <v>564.36999511700003</v>
      </c>
      <c r="C147" s="7">
        <v>1.37822401524</v>
      </c>
      <c r="D147" s="15">
        <v>341.81</v>
      </c>
      <c r="E147" s="11">
        <v>419.09</v>
      </c>
      <c r="F147" s="17">
        <f t="shared" si="8"/>
        <v>419.09</v>
      </c>
      <c r="G147" s="9">
        <v>868</v>
      </c>
      <c r="H147" s="7">
        <f t="shared" si="7"/>
        <v>1.3466558379274143</v>
      </c>
      <c r="I147" s="7">
        <f t="shared" si="10"/>
        <v>2.0711541673626193</v>
      </c>
      <c r="J147" s="7">
        <f t="shared" si="9"/>
        <v>1.3466558379274143</v>
      </c>
    </row>
    <row r="148" spans="1:10">
      <c r="A148">
        <v>1822</v>
      </c>
      <c r="B148" s="5">
        <v>560.96997070299994</v>
      </c>
      <c r="C148" s="7">
        <v>1.3498239517199999</v>
      </c>
      <c r="D148" s="15">
        <v>325.22000000000003</v>
      </c>
      <c r="E148" s="11">
        <v>399.14</v>
      </c>
      <c r="F148" s="17">
        <f t="shared" si="8"/>
        <v>399.14</v>
      </c>
      <c r="G148" s="9">
        <v>879</v>
      </c>
      <c r="H148" s="7">
        <f t="shared" si="7"/>
        <v>1.4054466370271081</v>
      </c>
      <c r="I148" s="7">
        <f t="shared" si="10"/>
        <v>2.2022348048303853</v>
      </c>
      <c r="J148" s="7">
        <f t="shared" si="9"/>
        <v>1.4054466370271081</v>
      </c>
    </row>
    <row r="149" spans="1:10">
      <c r="A149">
        <v>1823</v>
      </c>
      <c r="B149" s="5">
        <v>556.770019531</v>
      </c>
      <c r="C149" s="7">
        <v>1.3214240074200001</v>
      </c>
      <c r="D149" s="15">
        <v>340.12</v>
      </c>
      <c r="E149" s="11">
        <v>417.27</v>
      </c>
      <c r="F149" s="17">
        <f t="shared" si="8"/>
        <v>417.27</v>
      </c>
      <c r="G149" s="9">
        <v>883</v>
      </c>
      <c r="H149" s="7">
        <f t="shared" si="7"/>
        <v>1.3343159573681309</v>
      </c>
      <c r="I149" s="7">
        <f t="shared" si="10"/>
        <v>2.1161358353104704</v>
      </c>
      <c r="J149" s="7">
        <f t="shared" si="9"/>
        <v>1.3343159573681309</v>
      </c>
    </row>
    <row r="150" spans="1:10">
      <c r="A150">
        <v>1824</v>
      </c>
      <c r="B150" s="5">
        <v>552.57000732400002</v>
      </c>
      <c r="C150" s="7">
        <v>1.2930239439</v>
      </c>
      <c r="D150" s="15">
        <v>366.04</v>
      </c>
      <c r="E150" s="11">
        <v>448.76</v>
      </c>
      <c r="F150" s="17">
        <f t="shared" si="8"/>
        <v>448.76</v>
      </c>
      <c r="G150" s="9">
        <v>873</v>
      </c>
      <c r="H150" s="7">
        <f t="shared" si="7"/>
        <v>1.2313263377395491</v>
      </c>
      <c r="I150" s="7">
        <f t="shared" si="10"/>
        <v>1.9453605490685444</v>
      </c>
      <c r="J150" s="7">
        <f t="shared" si="9"/>
        <v>1.2313263377395491</v>
      </c>
    </row>
    <row r="151" spans="1:10">
      <c r="A151">
        <v>1825</v>
      </c>
      <c r="B151" s="5">
        <v>548.96997070299994</v>
      </c>
      <c r="C151" s="7">
        <v>1.2646239995999999</v>
      </c>
      <c r="D151" s="15">
        <v>404.97</v>
      </c>
      <c r="E151" s="11">
        <v>495.94</v>
      </c>
      <c r="F151" s="17">
        <f t="shared" si="8"/>
        <v>495.94</v>
      </c>
      <c r="G151" s="9">
        <v>860</v>
      </c>
      <c r="H151" s="7">
        <f t="shared" si="7"/>
        <v>1.1069281983768198</v>
      </c>
      <c r="I151" s="7">
        <f t="shared" si="10"/>
        <v>1.7340807355728516</v>
      </c>
      <c r="J151" s="7">
        <f t="shared" si="9"/>
        <v>1.1069281983768198</v>
      </c>
    </row>
    <row r="152" spans="1:10">
      <c r="A152">
        <v>1826</v>
      </c>
      <c r="B152" s="5">
        <v>549.86999511700003</v>
      </c>
      <c r="C152" s="7">
        <v>1.2362240552899999</v>
      </c>
      <c r="D152" s="15">
        <v>354.07</v>
      </c>
      <c r="E152" s="11">
        <v>434.65</v>
      </c>
      <c r="F152" s="17">
        <f t="shared" si="8"/>
        <v>434.65</v>
      </c>
      <c r="G152" s="9">
        <v>860</v>
      </c>
      <c r="H152" s="7">
        <f t="shared" si="7"/>
        <v>1.2650868402553781</v>
      </c>
      <c r="I152" s="7">
        <f t="shared" si="10"/>
        <v>1.9786034740595884</v>
      </c>
      <c r="J152" s="7">
        <f t="shared" si="9"/>
        <v>1.2650868402553781</v>
      </c>
    </row>
    <row r="153" spans="1:10">
      <c r="A153">
        <v>1827</v>
      </c>
      <c r="B153" s="5">
        <v>551.07000732400002</v>
      </c>
      <c r="C153" s="7">
        <v>1.20782399178</v>
      </c>
      <c r="D153" s="15">
        <v>368.46</v>
      </c>
      <c r="E153" s="11">
        <v>452.22</v>
      </c>
      <c r="F153" s="17">
        <f t="shared" si="8"/>
        <v>452.22</v>
      </c>
      <c r="G153" s="9">
        <v>857</v>
      </c>
      <c r="H153" s="7">
        <f t="shared" si="7"/>
        <v>1.2185883139268496</v>
      </c>
      <c r="I153" s="7">
        <f t="shared" si="10"/>
        <v>1.895095307593649</v>
      </c>
      <c r="J153" s="7">
        <f t="shared" si="9"/>
        <v>1.2185883139268496</v>
      </c>
    </row>
    <row r="154" spans="1:10">
      <c r="A154">
        <v>1828</v>
      </c>
      <c r="B154" s="5">
        <v>548.07000732400002</v>
      </c>
      <c r="C154" s="7">
        <v>1.17942404747</v>
      </c>
      <c r="D154" s="15">
        <v>368.09</v>
      </c>
      <c r="E154" s="11">
        <v>451.97</v>
      </c>
      <c r="F154" s="17">
        <f t="shared" si="8"/>
        <v>451.97</v>
      </c>
      <c r="G154" s="9">
        <v>852</v>
      </c>
      <c r="H154" s="7">
        <f t="shared" si="7"/>
        <v>1.2126247479345973</v>
      </c>
      <c r="I154" s="7">
        <f t="shared" si="10"/>
        <v>1.8850808681992166</v>
      </c>
      <c r="J154" s="7">
        <f t="shared" si="9"/>
        <v>1.2126247479345973</v>
      </c>
    </row>
    <row r="155" spans="1:10">
      <c r="A155">
        <v>1829</v>
      </c>
      <c r="B155" s="5">
        <v>546.46997070299994</v>
      </c>
      <c r="C155" s="7">
        <v>1.1510239839600001</v>
      </c>
      <c r="D155" s="15">
        <v>355.75</v>
      </c>
      <c r="E155" s="11">
        <v>437.21</v>
      </c>
      <c r="F155" s="17">
        <f t="shared" si="8"/>
        <v>437.21</v>
      </c>
      <c r="G155" s="9">
        <v>850</v>
      </c>
      <c r="H155" s="7">
        <f t="shared" ref="H155:H218" si="11">B155/E155</f>
        <v>1.2499027256993207</v>
      </c>
      <c r="I155" s="7">
        <f t="shared" si="10"/>
        <v>1.9441458338098399</v>
      </c>
      <c r="J155" s="7">
        <f t="shared" si="9"/>
        <v>1.2499027256993207</v>
      </c>
    </row>
    <row r="156" spans="1:10">
      <c r="A156">
        <v>1830</v>
      </c>
      <c r="B156" s="5">
        <v>543.86999511700003</v>
      </c>
      <c r="C156" s="7">
        <v>1.12212502956</v>
      </c>
      <c r="D156" s="15">
        <v>369.25</v>
      </c>
      <c r="E156" s="11">
        <v>453.72</v>
      </c>
      <c r="F156" s="17">
        <f t="shared" ref="F156:F219" si="12">E156</f>
        <v>453.72</v>
      </c>
      <c r="G156" s="9">
        <v>840</v>
      </c>
      <c r="H156" s="7">
        <f t="shared" si="11"/>
        <v>1.1986908117715771</v>
      </c>
      <c r="I156" s="7">
        <f t="shared" si="10"/>
        <v>1.8513620735255223</v>
      </c>
      <c r="J156" s="7">
        <f t="shared" ref="J156:J219" si="13">H156</f>
        <v>1.1986908117715771</v>
      </c>
    </row>
    <row r="157" spans="1:10">
      <c r="A157">
        <v>1831</v>
      </c>
      <c r="B157" s="5">
        <v>544.770019531</v>
      </c>
      <c r="C157" s="7">
        <v>1.12398099899</v>
      </c>
      <c r="D157" s="15">
        <v>363.33</v>
      </c>
      <c r="E157" s="11">
        <v>446.55</v>
      </c>
      <c r="F157" s="17">
        <f t="shared" si="12"/>
        <v>446.55</v>
      </c>
      <c r="G157" s="9">
        <v>838</v>
      </c>
      <c r="H157" s="7">
        <f t="shared" si="11"/>
        <v>1.2199530165289441</v>
      </c>
      <c r="I157" s="7">
        <f t="shared" si="10"/>
        <v>1.8766095621990817</v>
      </c>
      <c r="J157" s="7">
        <f t="shared" si="13"/>
        <v>1.2199530165289441</v>
      </c>
    </row>
    <row r="158" spans="1:10">
      <c r="A158">
        <v>1832</v>
      </c>
      <c r="B158" s="5">
        <v>544.270019531</v>
      </c>
      <c r="C158" s="7">
        <v>1.1709719896299999</v>
      </c>
      <c r="D158" s="15">
        <v>361.06</v>
      </c>
      <c r="E158" s="11">
        <v>444.38</v>
      </c>
      <c r="F158" s="17">
        <f t="shared" si="12"/>
        <v>444.38</v>
      </c>
      <c r="G158" s="9">
        <v>838</v>
      </c>
      <c r="H158" s="7">
        <f t="shared" si="11"/>
        <v>1.2247851377897296</v>
      </c>
      <c r="I158" s="7">
        <f t="shared" si="10"/>
        <v>1.8857734371483865</v>
      </c>
      <c r="J158" s="7">
        <f t="shared" si="13"/>
        <v>1.2247851377897296</v>
      </c>
    </row>
    <row r="159" spans="1:10">
      <c r="A159">
        <v>1833</v>
      </c>
      <c r="B159" s="5">
        <v>542.86999511700003</v>
      </c>
      <c r="C159" s="7">
        <v>1.1906230449699999</v>
      </c>
      <c r="D159" s="15">
        <v>352.97</v>
      </c>
      <c r="E159" s="11">
        <v>434.55</v>
      </c>
      <c r="F159" s="17">
        <f t="shared" si="12"/>
        <v>434.55</v>
      </c>
      <c r="G159" s="9">
        <v>838</v>
      </c>
      <c r="H159" s="7">
        <f t="shared" si="11"/>
        <v>1.2492693478702106</v>
      </c>
      <c r="I159" s="7">
        <f t="shared" si="10"/>
        <v>1.9284317109653664</v>
      </c>
      <c r="J159" s="7">
        <f t="shared" si="13"/>
        <v>1.2492693478702106</v>
      </c>
    </row>
    <row r="160" spans="1:10">
      <c r="A160">
        <v>1834</v>
      </c>
      <c r="B160" s="5">
        <v>541.36999511700003</v>
      </c>
      <c r="C160" s="7">
        <v>1.1194859743100001</v>
      </c>
      <c r="D160" s="15">
        <v>373.84</v>
      </c>
      <c r="E160" s="11">
        <v>459.83</v>
      </c>
      <c r="F160" s="17">
        <f t="shared" si="12"/>
        <v>459.83</v>
      </c>
      <c r="G160" s="9">
        <v>834</v>
      </c>
      <c r="H160" s="7">
        <f t="shared" si="11"/>
        <v>1.1773263926168367</v>
      </c>
      <c r="I160" s="7">
        <f t="shared" si="10"/>
        <v>1.8137137637822673</v>
      </c>
      <c r="J160" s="7">
        <f t="shared" si="13"/>
        <v>1.1773263926168367</v>
      </c>
    </row>
    <row r="161" spans="1:10">
      <c r="A161">
        <v>1835</v>
      </c>
      <c r="B161" s="5">
        <v>556.57000732400002</v>
      </c>
      <c r="C161" s="7">
        <v>1.08870601654</v>
      </c>
      <c r="D161" s="15">
        <v>394.86</v>
      </c>
      <c r="E161" s="11">
        <v>485.27</v>
      </c>
      <c r="F161" s="17">
        <f t="shared" si="12"/>
        <v>485.27</v>
      </c>
      <c r="G161" s="9">
        <v>846</v>
      </c>
      <c r="H161" s="7">
        <f t="shared" si="11"/>
        <v>1.1469285291157501</v>
      </c>
      <c r="I161" s="7">
        <f t="shared" si="10"/>
        <v>1.7433593669503575</v>
      </c>
      <c r="J161" s="7">
        <f t="shared" si="13"/>
        <v>1.1469285291157501</v>
      </c>
    </row>
    <row r="162" spans="1:10">
      <c r="A162">
        <v>1836</v>
      </c>
      <c r="B162" s="5">
        <v>557.96997070299994</v>
      </c>
      <c r="C162" s="7">
        <v>1.00255095959</v>
      </c>
      <c r="D162" s="15">
        <v>427.41</v>
      </c>
      <c r="E162" s="11">
        <v>524.89</v>
      </c>
      <c r="F162" s="17">
        <f t="shared" si="12"/>
        <v>524.89</v>
      </c>
      <c r="G162" s="9">
        <v>846</v>
      </c>
      <c r="H162" s="7">
        <f t="shared" si="11"/>
        <v>1.0630226727561964</v>
      </c>
      <c r="I162" s="7">
        <f t="shared" si="10"/>
        <v>1.6117662748385377</v>
      </c>
      <c r="J162" s="7">
        <f t="shared" si="13"/>
        <v>1.0630226727561964</v>
      </c>
    </row>
    <row r="163" spans="1:10">
      <c r="A163">
        <v>1837</v>
      </c>
      <c r="B163" s="5">
        <v>558.66998291000004</v>
      </c>
      <c r="C163" s="7">
        <v>1.0562529563900001</v>
      </c>
      <c r="D163" s="15">
        <v>414.78</v>
      </c>
      <c r="E163" s="11">
        <v>509.84</v>
      </c>
      <c r="F163" s="17">
        <f t="shared" si="12"/>
        <v>509.84</v>
      </c>
      <c r="G163" s="9">
        <v>842</v>
      </c>
      <c r="H163" s="7">
        <f t="shared" si="11"/>
        <v>1.0957751116232546</v>
      </c>
      <c r="I163" s="7">
        <f t="shared" si="10"/>
        <v>1.6514985093362624</v>
      </c>
      <c r="J163" s="7">
        <f t="shared" si="13"/>
        <v>1.0957751116232546</v>
      </c>
    </row>
    <row r="164" spans="1:10">
      <c r="A164">
        <v>1838</v>
      </c>
      <c r="B164" s="5">
        <v>559.07000732400002</v>
      </c>
      <c r="C164" s="7">
        <v>0.99649792909599999</v>
      </c>
      <c r="D164" s="15">
        <v>436.11</v>
      </c>
      <c r="E164" s="11">
        <v>535.57000000000005</v>
      </c>
      <c r="F164" s="17">
        <f t="shared" si="12"/>
        <v>535.57000000000005</v>
      </c>
      <c r="G164" s="9">
        <v>840</v>
      </c>
      <c r="H164" s="7">
        <f t="shared" si="11"/>
        <v>1.0438784982803369</v>
      </c>
      <c r="I164" s="7">
        <f t="shared" si="10"/>
        <v>1.5684224284407267</v>
      </c>
      <c r="J164" s="7">
        <f t="shared" si="13"/>
        <v>1.0438784982803369</v>
      </c>
    </row>
    <row r="165" spans="1:10">
      <c r="A165">
        <v>1839</v>
      </c>
      <c r="B165" s="5">
        <v>560.66998291000004</v>
      </c>
      <c r="C165" s="7">
        <v>0.94697850942600004</v>
      </c>
      <c r="D165" s="15">
        <v>453.99</v>
      </c>
      <c r="E165" s="11">
        <v>557.09</v>
      </c>
      <c r="F165" s="17">
        <f t="shared" si="12"/>
        <v>557.09</v>
      </c>
      <c r="G165" s="9">
        <v>839</v>
      </c>
      <c r="H165" s="7">
        <f t="shared" si="11"/>
        <v>1.0064262200183094</v>
      </c>
      <c r="I165" s="7">
        <f t="shared" si="10"/>
        <v>1.5060403166454253</v>
      </c>
      <c r="J165" s="7">
        <f t="shared" si="13"/>
        <v>1.0064262200183094</v>
      </c>
    </row>
    <row r="166" spans="1:10">
      <c r="A166">
        <v>1840</v>
      </c>
      <c r="B166" s="5">
        <v>562.270019531</v>
      </c>
      <c r="C166" s="7">
        <v>1.0122610330599999</v>
      </c>
      <c r="D166" s="15">
        <v>435.24</v>
      </c>
      <c r="E166" s="11">
        <v>534.79</v>
      </c>
      <c r="F166" s="17">
        <f t="shared" si="12"/>
        <v>534.79</v>
      </c>
      <c r="G166" s="9">
        <v>839</v>
      </c>
      <c r="H166" s="7">
        <f t="shared" si="11"/>
        <v>1.0513846921801082</v>
      </c>
      <c r="I166" s="7">
        <f t="shared" si="10"/>
        <v>1.5688401054619572</v>
      </c>
      <c r="J166" s="7">
        <f t="shared" si="13"/>
        <v>1.0513846921801082</v>
      </c>
    </row>
    <row r="167" spans="1:10">
      <c r="A167">
        <v>1841</v>
      </c>
      <c r="B167" s="5">
        <v>564.36999511700003</v>
      </c>
      <c r="C167" s="7">
        <v>1.04523396492</v>
      </c>
      <c r="D167" s="15">
        <v>424.09</v>
      </c>
      <c r="E167" s="11">
        <v>521.23</v>
      </c>
      <c r="F167" s="17">
        <f t="shared" si="12"/>
        <v>521.23</v>
      </c>
      <c r="G167" s="9">
        <v>841</v>
      </c>
      <c r="H167" s="7">
        <f t="shared" si="11"/>
        <v>1.0827657562246993</v>
      </c>
      <c r="I167" s="7">
        <f t="shared" si="10"/>
        <v>1.6134911651286379</v>
      </c>
      <c r="J167" s="7">
        <f t="shared" si="13"/>
        <v>1.0827657562246993</v>
      </c>
    </row>
    <row r="168" spans="1:10">
      <c r="A168">
        <v>1842</v>
      </c>
      <c r="B168" s="5">
        <v>568.36999511700003</v>
      </c>
      <c r="C168" s="7">
        <v>1.11416494846</v>
      </c>
      <c r="D168" s="15">
        <v>402.1</v>
      </c>
      <c r="E168" s="11">
        <v>494.24</v>
      </c>
      <c r="F168" s="17">
        <f t="shared" si="12"/>
        <v>494.24</v>
      </c>
      <c r="G168" s="9">
        <v>839</v>
      </c>
      <c r="H168" s="7">
        <f t="shared" si="11"/>
        <v>1.1499878502691001</v>
      </c>
      <c r="I168" s="7">
        <f t="shared" si="10"/>
        <v>1.6975558433149887</v>
      </c>
      <c r="J168" s="7">
        <f t="shared" si="13"/>
        <v>1.1499878502691001</v>
      </c>
    </row>
    <row r="169" spans="1:10">
      <c r="A169">
        <v>1843</v>
      </c>
      <c r="B169" s="5">
        <v>567.07000732400002</v>
      </c>
      <c r="C169" s="7">
        <v>1.1337039470700001</v>
      </c>
      <c r="D169" s="15">
        <v>399.66</v>
      </c>
      <c r="E169" s="11">
        <v>492.57</v>
      </c>
      <c r="F169" s="17">
        <f t="shared" si="12"/>
        <v>492.57</v>
      </c>
      <c r="G169" s="9">
        <v>838</v>
      </c>
      <c r="H169" s="7">
        <f t="shared" si="11"/>
        <v>1.1512475532898878</v>
      </c>
      <c r="I169" s="7">
        <f t="shared" si="10"/>
        <v>1.7012810361979007</v>
      </c>
      <c r="J169" s="7">
        <f t="shared" si="13"/>
        <v>1.1512475532898878</v>
      </c>
    </row>
    <row r="170" spans="1:10">
      <c r="A170">
        <v>1844</v>
      </c>
      <c r="B170" s="5">
        <v>563.66998291000004</v>
      </c>
      <c r="C170" s="7">
        <v>1.03120696545</v>
      </c>
      <c r="D170" s="15">
        <v>433.37</v>
      </c>
      <c r="E170" s="11">
        <v>532.63</v>
      </c>
      <c r="F170" s="17">
        <f t="shared" si="12"/>
        <v>532.63</v>
      </c>
      <c r="G170" s="9">
        <v>834</v>
      </c>
      <c r="H170" s="7">
        <f t="shared" si="11"/>
        <v>1.058276820513302</v>
      </c>
      <c r="I170" s="7">
        <f t="shared" si="10"/>
        <v>1.5658149184236712</v>
      </c>
      <c r="J170" s="7">
        <f t="shared" si="13"/>
        <v>1.058276820513302</v>
      </c>
    </row>
    <row r="171" spans="1:10">
      <c r="A171">
        <v>1845</v>
      </c>
      <c r="B171" s="5">
        <v>559.86999511700003</v>
      </c>
      <c r="C171" s="7">
        <v>0.96741139888799998</v>
      </c>
      <c r="D171" s="15">
        <v>460.47</v>
      </c>
      <c r="E171" s="11">
        <v>566.23</v>
      </c>
      <c r="F171" s="17">
        <f t="shared" si="12"/>
        <v>566.23</v>
      </c>
      <c r="G171" s="9">
        <v>830</v>
      </c>
      <c r="H171" s="7">
        <f t="shared" si="11"/>
        <v>0.98876780657506669</v>
      </c>
      <c r="I171" s="7">
        <f t="shared" si="10"/>
        <v>1.4658354378962613</v>
      </c>
      <c r="J171" s="7">
        <f t="shared" si="13"/>
        <v>0.98876780657506669</v>
      </c>
    </row>
    <row r="172" spans="1:10">
      <c r="A172">
        <v>1846</v>
      </c>
      <c r="B172" s="5">
        <v>557.07000732400002</v>
      </c>
      <c r="C172" s="7">
        <v>0.90389132499699998</v>
      </c>
      <c r="D172" s="15">
        <v>487.59</v>
      </c>
      <c r="E172" s="11">
        <v>594.09</v>
      </c>
      <c r="F172" s="17">
        <f t="shared" si="12"/>
        <v>594.09</v>
      </c>
      <c r="G172" s="9">
        <v>826</v>
      </c>
      <c r="H172" s="7">
        <f t="shared" si="11"/>
        <v>0.9376862214883267</v>
      </c>
      <c r="I172" s="7">
        <f t="shared" si="10"/>
        <v>1.3903617297042534</v>
      </c>
      <c r="J172" s="7">
        <f t="shared" si="13"/>
        <v>0.9376862214883267</v>
      </c>
    </row>
    <row r="173" spans="1:10">
      <c r="A173">
        <v>1847</v>
      </c>
      <c r="B173" s="5">
        <v>560.07000732400002</v>
      </c>
      <c r="C173" s="7">
        <v>0.84634417295499997</v>
      </c>
      <c r="D173" s="15">
        <v>516.97</v>
      </c>
      <c r="E173" s="11">
        <v>628.29</v>
      </c>
      <c r="F173" s="17">
        <f t="shared" si="12"/>
        <v>628.29</v>
      </c>
      <c r="G173" s="9">
        <v>832</v>
      </c>
      <c r="H173" s="7">
        <f t="shared" si="11"/>
        <v>0.8914195790542585</v>
      </c>
      <c r="I173" s="7">
        <f t="shared" si="10"/>
        <v>1.3242292571901511</v>
      </c>
      <c r="J173" s="7">
        <f t="shared" si="13"/>
        <v>0.8914195790542585</v>
      </c>
    </row>
    <row r="174" spans="1:10">
      <c r="A174">
        <v>1848</v>
      </c>
      <c r="B174" s="5">
        <v>561.270019531</v>
      </c>
      <c r="C174" s="7">
        <v>0.90254157781599997</v>
      </c>
      <c r="D174" s="15">
        <v>480.66</v>
      </c>
      <c r="E174" s="11">
        <v>588.64</v>
      </c>
      <c r="F174" s="17">
        <f t="shared" si="12"/>
        <v>588.64</v>
      </c>
      <c r="G174" s="9">
        <v>831</v>
      </c>
      <c r="H174" s="7">
        <f t="shared" si="11"/>
        <v>0.95350302312279156</v>
      </c>
      <c r="I174" s="7">
        <f t="shared" si="10"/>
        <v>1.4117287306333244</v>
      </c>
      <c r="J174" s="7">
        <f t="shared" si="13"/>
        <v>0.95350302312279156</v>
      </c>
    </row>
    <row r="175" spans="1:10">
      <c r="A175">
        <v>1849</v>
      </c>
      <c r="B175" s="5">
        <v>559.66998291000004</v>
      </c>
      <c r="C175" s="7">
        <v>0.87357908487299996</v>
      </c>
      <c r="D175" s="15">
        <v>477.88</v>
      </c>
      <c r="E175" s="11">
        <v>589.58000000000004</v>
      </c>
      <c r="F175" s="17">
        <f t="shared" si="12"/>
        <v>589.58000000000004</v>
      </c>
      <c r="G175" s="9">
        <v>829</v>
      </c>
      <c r="H175" s="7">
        <f t="shared" si="11"/>
        <v>0.94926894214525592</v>
      </c>
      <c r="I175" s="7">
        <f t="shared" si="10"/>
        <v>1.4060856881169645</v>
      </c>
      <c r="J175" s="7">
        <f t="shared" si="13"/>
        <v>0.94926894214525592</v>
      </c>
    </row>
    <row r="176" spans="1:10">
      <c r="A176">
        <v>1850</v>
      </c>
      <c r="B176" s="5">
        <v>557.270019531</v>
      </c>
      <c r="C176" s="7">
        <v>0.939504981041</v>
      </c>
      <c r="D176" s="15">
        <v>442.07</v>
      </c>
      <c r="E176" s="11">
        <v>546.20000000000005</v>
      </c>
      <c r="F176" s="17">
        <f t="shared" si="12"/>
        <v>546.20000000000005</v>
      </c>
      <c r="G176" s="9">
        <v>824</v>
      </c>
      <c r="H176" s="7">
        <f t="shared" si="11"/>
        <v>1.0202673371127791</v>
      </c>
      <c r="I176" s="7">
        <f t="shared" si="10"/>
        <v>1.5086049066276088</v>
      </c>
      <c r="J176" s="7">
        <f t="shared" si="13"/>
        <v>1.0202673371127791</v>
      </c>
    </row>
    <row r="177" spans="1:10">
      <c r="A177">
        <v>1851</v>
      </c>
      <c r="B177" s="5">
        <v>554.96997070299994</v>
      </c>
      <c r="C177" s="7">
        <v>0.89397901296600002</v>
      </c>
      <c r="D177" s="15">
        <v>452.1</v>
      </c>
      <c r="E177" s="11">
        <v>560.37</v>
      </c>
      <c r="F177" s="17">
        <f t="shared" si="12"/>
        <v>560.37</v>
      </c>
      <c r="G177" s="9">
        <v>818</v>
      </c>
      <c r="H177" s="7">
        <f t="shared" si="11"/>
        <v>0.99036345754233801</v>
      </c>
      <c r="I177" s="7">
        <f t="shared" si="10"/>
        <v>1.459749808162464</v>
      </c>
      <c r="J177" s="7">
        <f t="shared" si="13"/>
        <v>0.99036345754233801</v>
      </c>
    </row>
    <row r="178" spans="1:10">
      <c r="A178">
        <v>1852</v>
      </c>
      <c r="B178" s="5">
        <v>552.96997070299994</v>
      </c>
      <c r="C178" s="7">
        <v>0.88282871246299999</v>
      </c>
      <c r="D178" s="15">
        <v>468.91</v>
      </c>
      <c r="E178" s="11">
        <v>581.59</v>
      </c>
      <c r="F178" s="17">
        <f t="shared" si="12"/>
        <v>581.59</v>
      </c>
      <c r="G178" s="9">
        <v>814</v>
      </c>
      <c r="H178" s="7">
        <f t="shared" si="11"/>
        <v>0.95079002510875343</v>
      </c>
      <c r="I178" s="7">
        <f t="shared" si="10"/>
        <v>1.3996114100998984</v>
      </c>
      <c r="J178" s="7">
        <f t="shared" si="13"/>
        <v>0.95079002510875343</v>
      </c>
    </row>
    <row r="179" spans="1:10">
      <c r="A179">
        <v>1853</v>
      </c>
      <c r="B179" s="5">
        <v>550.270019531</v>
      </c>
      <c r="C179" s="7">
        <v>0.77943032980000004</v>
      </c>
      <c r="D179" s="15">
        <v>529.27</v>
      </c>
      <c r="E179" s="11">
        <v>655.29</v>
      </c>
      <c r="F179" s="17">
        <f t="shared" si="12"/>
        <v>655.29</v>
      </c>
      <c r="G179" s="9">
        <v>804</v>
      </c>
      <c r="H179" s="7">
        <f t="shared" si="11"/>
        <v>0.83973510893039727</v>
      </c>
      <c r="I179" s="7">
        <f t="shared" si="10"/>
        <v>1.2269376917090145</v>
      </c>
      <c r="J179" s="7">
        <f t="shared" si="13"/>
        <v>0.83973510893039727</v>
      </c>
    </row>
    <row r="180" spans="1:10">
      <c r="A180">
        <v>1854</v>
      </c>
      <c r="B180" s="5">
        <v>556.96997070299994</v>
      </c>
      <c r="C180" s="7">
        <v>0.74024832248700001</v>
      </c>
      <c r="D180" s="15">
        <v>582.84</v>
      </c>
      <c r="E180" s="11">
        <v>717.51</v>
      </c>
      <c r="F180" s="17">
        <f t="shared" si="12"/>
        <v>717.51</v>
      </c>
      <c r="G180" s="9">
        <v>806</v>
      </c>
      <c r="H180" s="7">
        <f t="shared" si="11"/>
        <v>0.7762539486599489</v>
      </c>
      <c r="I180" s="7">
        <f t="shared" si="10"/>
        <v>1.1233292915778177</v>
      </c>
      <c r="J180" s="7">
        <f t="shared" si="13"/>
        <v>0.7762539486599489</v>
      </c>
    </row>
    <row r="181" spans="1:10">
      <c r="A181">
        <v>1855</v>
      </c>
      <c r="B181" s="5">
        <v>580.36999511700003</v>
      </c>
      <c r="C181" s="7">
        <v>0.74587720632599996</v>
      </c>
      <c r="D181" s="15">
        <v>578.21</v>
      </c>
      <c r="E181" s="11">
        <v>715.24</v>
      </c>
      <c r="F181" s="17">
        <f t="shared" si="12"/>
        <v>715.24</v>
      </c>
      <c r="G181" s="9">
        <v>827</v>
      </c>
      <c r="H181" s="7">
        <f t="shared" si="11"/>
        <v>0.81143391745008675</v>
      </c>
      <c r="I181" s="7">
        <f t="shared" si="10"/>
        <v>1.1562552429953581</v>
      </c>
      <c r="J181" s="7">
        <f t="shared" si="13"/>
        <v>0.81143391745008675</v>
      </c>
    </row>
    <row r="182" spans="1:10">
      <c r="A182">
        <v>1856</v>
      </c>
      <c r="B182" s="5">
        <v>584.270019531</v>
      </c>
      <c r="C182" s="7">
        <v>0.71736747026400005</v>
      </c>
      <c r="D182" s="15">
        <v>603.02</v>
      </c>
      <c r="E182" s="11">
        <v>747.97</v>
      </c>
      <c r="F182" s="17">
        <f t="shared" si="12"/>
        <v>747.97</v>
      </c>
      <c r="G182" s="9">
        <v>836</v>
      </c>
      <c r="H182" s="7">
        <f t="shared" si="11"/>
        <v>0.78114098096314022</v>
      </c>
      <c r="I182" s="7">
        <f t="shared" si="10"/>
        <v>1.1176918860382101</v>
      </c>
      <c r="J182" s="7">
        <f t="shared" si="13"/>
        <v>0.78114098096314022</v>
      </c>
    </row>
    <row r="183" spans="1:10">
      <c r="A183">
        <v>1857</v>
      </c>
      <c r="B183" s="5">
        <v>585.57000732400002</v>
      </c>
      <c r="C183" s="7">
        <v>0.73203581571599996</v>
      </c>
      <c r="D183" s="15">
        <v>603.04</v>
      </c>
      <c r="E183" s="11">
        <v>745.98</v>
      </c>
      <c r="F183" s="17">
        <f t="shared" si="12"/>
        <v>745.98</v>
      </c>
      <c r="G183" s="9">
        <v>833</v>
      </c>
      <c r="H183" s="7">
        <f t="shared" si="11"/>
        <v>0.78496743521810242</v>
      </c>
      <c r="I183" s="7">
        <f t="shared" si="10"/>
        <v>1.1166519209630286</v>
      </c>
      <c r="J183" s="7">
        <f t="shared" si="13"/>
        <v>0.78496743521810242</v>
      </c>
    </row>
    <row r="184" spans="1:10">
      <c r="A184">
        <v>1858</v>
      </c>
      <c r="B184" s="5">
        <v>586.07000732400002</v>
      </c>
      <c r="C184" s="7">
        <v>0.74278968572600002</v>
      </c>
      <c r="D184" s="15">
        <v>575.04999999999995</v>
      </c>
      <c r="E184" s="11">
        <v>711.93</v>
      </c>
      <c r="F184" s="17">
        <f t="shared" si="12"/>
        <v>711.93</v>
      </c>
      <c r="G184" s="9">
        <v>829</v>
      </c>
      <c r="H184" s="7">
        <f t="shared" si="11"/>
        <v>0.82321296661750465</v>
      </c>
      <c r="I184" s="7">
        <f t="shared" si="10"/>
        <v>1.1644403241891761</v>
      </c>
      <c r="J184" s="7">
        <f t="shared" si="13"/>
        <v>0.82321296661750465</v>
      </c>
    </row>
    <row r="185" spans="1:10">
      <c r="A185">
        <v>1859</v>
      </c>
      <c r="B185" s="5">
        <v>585.57000732400002</v>
      </c>
      <c r="C185" s="7">
        <v>0.71365368366199999</v>
      </c>
      <c r="D185" s="15">
        <v>612.08000000000004</v>
      </c>
      <c r="E185" s="11">
        <v>759.02</v>
      </c>
      <c r="F185" s="17">
        <f t="shared" si="12"/>
        <v>759.02</v>
      </c>
      <c r="G185" s="9">
        <v>824</v>
      </c>
      <c r="H185" s="7">
        <f t="shared" si="11"/>
        <v>0.77148165703670524</v>
      </c>
      <c r="I185" s="7">
        <f t="shared" si="10"/>
        <v>1.0856103923480278</v>
      </c>
      <c r="J185" s="7">
        <f t="shared" si="13"/>
        <v>0.77148165703670524</v>
      </c>
    </row>
    <row r="186" spans="1:10">
      <c r="A186">
        <v>1860</v>
      </c>
      <c r="B186" s="5">
        <v>588.770019531</v>
      </c>
      <c r="C186" s="7">
        <v>0.69199979305299997</v>
      </c>
      <c r="D186" s="15">
        <v>632.84</v>
      </c>
      <c r="E186" s="11">
        <v>782.08</v>
      </c>
      <c r="F186" s="17">
        <f t="shared" si="12"/>
        <v>782.08</v>
      </c>
      <c r="G186" s="9">
        <v>822</v>
      </c>
      <c r="H186" s="7">
        <f t="shared" si="11"/>
        <v>0.75282582284548893</v>
      </c>
      <c r="I186" s="7">
        <f t="shared" si="10"/>
        <v>1.0510433715220948</v>
      </c>
      <c r="J186" s="7">
        <f t="shared" si="13"/>
        <v>0.75282582284548893</v>
      </c>
    </row>
    <row r="187" spans="1:10">
      <c r="A187">
        <v>1861</v>
      </c>
      <c r="B187" s="5">
        <v>592.07000732400002</v>
      </c>
      <c r="C187" s="7">
        <v>0.66373181343099996</v>
      </c>
      <c r="D187" s="15">
        <v>655.8</v>
      </c>
      <c r="E187" s="11">
        <v>810.8</v>
      </c>
      <c r="F187" s="17">
        <f t="shared" si="12"/>
        <v>810.8</v>
      </c>
      <c r="G187" s="9">
        <v>821</v>
      </c>
      <c r="H187" s="7">
        <f t="shared" si="11"/>
        <v>0.73022941209176129</v>
      </c>
      <c r="I187" s="7">
        <f t="shared" si="10"/>
        <v>1.0125801677355699</v>
      </c>
      <c r="J187" s="7">
        <f t="shared" si="13"/>
        <v>0.73022941209176129</v>
      </c>
    </row>
    <row r="188" spans="1:10">
      <c r="A188">
        <v>1862</v>
      </c>
      <c r="B188" s="5">
        <v>593.57000732400002</v>
      </c>
      <c r="C188" s="7">
        <v>0.64780992269500004</v>
      </c>
      <c r="D188" s="15">
        <v>662.08</v>
      </c>
      <c r="E188" s="11">
        <v>816.57</v>
      </c>
      <c r="F188" s="17">
        <f t="shared" si="12"/>
        <v>816.57</v>
      </c>
      <c r="G188" s="9">
        <v>821</v>
      </c>
      <c r="H188" s="7">
        <f t="shared" si="11"/>
        <v>0.72690645912046725</v>
      </c>
      <c r="I188" s="7">
        <f t="shared" si="10"/>
        <v>1.0054251319543945</v>
      </c>
      <c r="J188" s="7">
        <f t="shared" si="13"/>
        <v>0.72690645912046725</v>
      </c>
    </row>
    <row r="189" spans="1:10">
      <c r="A189">
        <v>1863</v>
      </c>
      <c r="B189" s="5">
        <v>592.96997070299994</v>
      </c>
      <c r="C189" s="7">
        <v>0.62166351079899995</v>
      </c>
      <c r="D189" s="15">
        <v>725.62</v>
      </c>
      <c r="E189" s="11">
        <v>891.41</v>
      </c>
      <c r="F189" s="17">
        <f t="shared" si="12"/>
        <v>891.41</v>
      </c>
      <c r="G189" s="9">
        <v>818</v>
      </c>
      <c r="H189" s="7">
        <f t="shared" si="11"/>
        <v>0.6652045306907034</v>
      </c>
      <c r="I189" s="7">
        <f t="shared" si="10"/>
        <v>0.91764732278076311</v>
      </c>
      <c r="J189" s="7">
        <f t="shared" si="13"/>
        <v>0.6652045306907034</v>
      </c>
    </row>
    <row r="190" spans="1:10">
      <c r="A190">
        <v>1864</v>
      </c>
      <c r="B190" s="5">
        <v>591.36999511700003</v>
      </c>
      <c r="C190" s="7">
        <v>0.59795230627100004</v>
      </c>
      <c r="D190" s="15">
        <v>765.82</v>
      </c>
      <c r="E190" s="11">
        <v>939.13</v>
      </c>
      <c r="F190" s="17">
        <f t="shared" si="12"/>
        <v>939.13</v>
      </c>
      <c r="G190" s="9">
        <v>814</v>
      </c>
      <c r="H190" s="7">
        <f t="shared" si="11"/>
        <v>0.62969982336524233</v>
      </c>
      <c r="I190" s="7">
        <f t="shared" si="10"/>
        <v>0.86675966053687992</v>
      </c>
      <c r="J190" s="7">
        <f t="shared" si="13"/>
        <v>0.62969982336524233</v>
      </c>
    </row>
    <row r="191" spans="1:10">
      <c r="A191">
        <v>1865</v>
      </c>
      <c r="B191" s="5">
        <v>591.770019531</v>
      </c>
      <c r="C191" s="7">
        <v>0.57713842392000003</v>
      </c>
      <c r="D191" s="15">
        <v>774.7</v>
      </c>
      <c r="E191" s="11">
        <v>950.77</v>
      </c>
      <c r="F191" s="17">
        <f t="shared" si="12"/>
        <v>950.77</v>
      </c>
      <c r="G191" s="9">
        <v>806</v>
      </c>
      <c r="H191" s="7">
        <f t="shared" si="11"/>
        <v>0.62241132927101195</v>
      </c>
      <c r="I191" s="7">
        <f t="shared" si="10"/>
        <v>0.84773394196283014</v>
      </c>
      <c r="J191" s="7">
        <f t="shared" si="13"/>
        <v>0.62241132927101195</v>
      </c>
    </row>
    <row r="192" spans="1:10">
      <c r="A192">
        <v>1866</v>
      </c>
      <c r="B192" s="5">
        <v>591.16998291000004</v>
      </c>
      <c r="C192" s="7">
        <v>0.56258827447899995</v>
      </c>
      <c r="D192" s="15">
        <v>800.61</v>
      </c>
      <c r="E192" s="11">
        <v>981.9</v>
      </c>
      <c r="F192" s="17">
        <f t="shared" si="12"/>
        <v>981.9</v>
      </c>
      <c r="G192" s="9">
        <v>802</v>
      </c>
      <c r="H192" s="7">
        <f t="shared" si="11"/>
        <v>0.60206740290253591</v>
      </c>
      <c r="I192" s="7">
        <f t="shared" si="10"/>
        <v>0.81678378653630723</v>
      </c>
      <c r="J192" s="7">
        <f t="shared" si="13"/>
        <v>0.60206740290253591</v>
      </c>
    </row>
    <row r="193" spans="1:10">
      <c r="A193">
        <v>1867</v>
      </c>
      <c r="B193" s="5">
        <v>595.16998291000004</v>
      </c>
      <c r="C193" s="7">
        <v>0.574344277382</v>
      </c>
      <c r="D193" s="15">
        <v>789.03</v>
      </c>
      <c r="E193" s="11">
        <v>969.36</v>
      </c>
      <c r="F193" s="17">
        <f t="shared" si="12"/>
        <v>969.36</v>
      </c>
      <c r="G193" s="9">
        <v>799</v>
      </c>
      <c r="H193" s="7">
        <f t="shared" si="11"/>
        <v>0.61398240376124458</v>
      </c>
      <c r="I193" s="7">
        <f t="shared" si="10"/>
        <v>0.82425517867458942</v>
      </c>
      <c r="J193" s="7">
        <f t="shared" si="13"/>
        <v>0.61398240376124458</v>
      </c>
    </row>
    <row r="194" spans="1:10">
      <c r="A194">
        <v>1868</v>
      </c>
      <c r="B194" s="5">
        <v>599.86999511700003</v>
      </c>
      <c r="C194" s="7">
        <v>0.57820349931699999</v>
      </c>
      <c r="D194" s="15">
        <v>798.96</v>
      </c>
      <c r="E194" s="11">
        <v>980.19</v>
      </c>
      <c r="F194" s="17">
        <f t="shared" si="12"/>
        <v>980.19</v>
      </c>
      <c r="G194" s="9">
        <v>798</v>
      </c>
      <c r="H194" s="7">
        <f t="shared" si="11"/>
        <v>0.61199358809720561</v>
      </c>
      <c r="I194" s="7">
        <f t="shared" si="10"/>
        <v>0.81412787316744706</v>
      </c>
      <c r="J194" s="7">
        <f t="shared" si="13"/>
        <v>0.61199358809720561</v>
      </c>
    </row>
    <row r="195" spans="1:10">
      <c r="A195">
        <v>1869</v>
      </c>
      <c r="B195" s="5">
        <v>593.270019531</v>
      </c>
      <c r="C195" s="7">
        <v>0.55310362577399996</v>
      </c>
      <c r="D195" s="15">
        <v>824.75</v>
      </c>
      <c r="E195" s="11">
        <v>1008.54</v>
      </c>
      <c r="F195" s="17">
        <f t="shared" si="12"/>
        <v>1008.54</v>
      </c>
      <c r="G195" s="9">
        <v>794</v>
      </c>
      <c r="H195" s="7">
        <f t="shared" si="11"/>
        <v>0.58824639531500988</v>
      </c>
      <c r="I195" s="7">
        <f t="shared" si="10"/>
        <v>0.78727665734626295</v>
      </c>
      <c r="J195" s="7">
        <f t="shared" si="13"/>
        <v>0.58824639531500988</v>
      </c>
    </row>
    <row r="196" spans="1:10">
      <c r="A196">
        <v>1870</v>
      </c>
      <c r="B196" s="5">
        <v>592.86999511700003</v>
      </c>
      <c r="C196" s="7">
        <v>0.51334512233700003</v>
      </c>
      <c r="D196" s="15">
        <v>882.87</v>
      </c>
      <c r="E196" s="11">
        <v>1077.8</v>
      </c>
      <c r="F196" s="17">
        <f t="shared" si="12"/>
        <v>1077.8</v>
      </c>
      <c r="G196" s="9">
        <v>789</v>
      </c>
      <c r="H196" s="7">
        <f t="shared" si="11"/>
        <v>0.55007422074318058</v>
      </c>
      <c r="I196" s="7">
        <f t="shared" si="10"/>
        <v>0.73204676192243467</v>
      </c>
      <c r="J196" s="7">
        <f t="shared" si="13"/>
        <v>0.55007422074318058</v>
      </c>
    </row>
    <row r="197" spans="1:10">
      <c r="A197">
        <v>1871</v>
      </c>
      <c r="B197" s="5">
        <v>589.66998291000004</v>
      </c>
      <c r="C197" s="7">
        <v>0.46839949488600002</v>
      </c>
      <c r="D197" s="15">
        <v>947.94</v>
      </c>
      <c r="E197" s="15">
        <v>1155.96</v>
      </c>
      <c r="F197" s="17">
        <f t="shared" si="12"/>
        <v>1155.96</v>
      </c>
      <c r="G197" s="9">
        <v>785</v>
      </c>
      <c r="H197" s="7">
        <f t="shared" si="11"/>
        <v>0.51011279188726255</v>
      </c>
      <c r="I197" s="7">
        <f t="shared" si="10"/>
        <v>0.67908924184227826</v>
      </c>
      <c r="J197" s="7">
        <f t="shared" si="13"/>
        <v>0.51011279188726255</v>
      </c>
    </row>
    <row r="198" spans="1:10">
      <c r="A198">
        <v>1872</v>
      </c>
      <c r="B198" s="5">
        <v>583.770019531</v>
      </c>
      <c r="C198" s="7">
        <v>0.44164541363699999</v>
      </c>
      <c r="D198" s="15">
        <v>1000</v>
      </c>
      <c r="E198" s="15">
        <v>1220</v>
      </c>
      <c r="F198" s="17">
        <f t="shared" si="12"/>
        <v>1220</v>
      </c>
      <c r="G198" s="9">
        <v>779</v>
      </c>
      <c r="H198" s="7">
        <f t="shared" si="11"/>
        <v>0.47850001600901637</v>
      </c>
      <c r="I198" s="7">
        <f t="shared" si="10"/>
        <v>0.63852459016393448</v>
      </c>
      <c r="J198" s="7">
        <f t="shared" si="13"/>
        <v>0.47850001600901637</v>
      </c>
    </row>
    <row r="199" spans="1:10">
      <c r="A199">
        <v>1873</v>
      </c>
      <c r="B199" s="5">
        <v>582.86999511700003</v>
      </c>
      <c r="C199" s="7">
        <v>0.42706319689799999</v>
      </c>
      <c r="D199" s="15">
        <v>1047</v>
      </c>
      <c r="E199" s="15">
        <v>1277</v>
      </c>
      <c r="F199" s="17">
        <f t="shared" si="12"/>
        <v>1277</v>
      </c>
      <c r="G199" s="9">
        <v>773</v>
      </c>
      <c r="H199" s="7">
        <f t="shared" si="11"/>
        <v>0.45643695780501176</v>
      </c>
      <c r="I199" s="7">
        <f t="shared" si="10"/>
        <v>0.60532498042286609</v>
      </c>
      <c r="J199" s="7">
        <f t="shared" si="13"/>
        <v>0.45643695780501176</v>
      </c>
    </row>
    <row r="200" spans="1:10">
      <c r="A200">
        <v>1874</v>
      </c>
      <c r="B200" s="5">
        <v>582.270019531</v>
      </c>
      <c r="C200" s="7">
        <v>0.41447749733900002</v>
      </c>
      <c r="D200" s="15">
        <v>1046</v>
      </c>
      <c r="E200" s="15">
        <v>1276</v>
      </c>
      <c r="F200" s="17">
        <f t="shared" si="12"/>
        <v>1276</v>
      </c>
      <c r="G200" s="9">
        <v>768</v>
      </c>
      <c r="H200" s="7">
        <f t="shared" si="11"/>
        <v>0.45632446671708465</v>
      </c>
      <c r="I200" s="7">
        <f t="shared" si="10"/>
        <v>0.60188087774294674</v>
      </c>
      <c r="J200" s="7">
        <f t="shared" si="13"/>
        <v>0.45632446671708465</v>
      </c>
    </row>
    <row r="201" spans="1:10">
      <c r="A201">
        <v>1875</v>
      </c>
      <c r="B201" s="5">
        <v>581.46997070299994</v>
      </c>
      <c r="C201" s="7">
        <v>0.42415419220900002</v>
      </c>
      <c r="D201" s="15">
        <v>1020</v>
      </c>
      <c r="E201" s="15">
        <v>1246</v>
      </c>
      <c r="F201" s="17">
        <f t="shared" si="12"/>
        <v>1246</v>
      </c>
      <c r="G201" s="9">
        <v>769</v>
      </c>
      <c r="H201" s="7">
        <f t="shared" si="11"/>
        <v>0.46666931838121983</v>
      </c>
      <c r="I201" s="7">
        <f t="shared" si="10"/>
        <v>0.6171749598715891</v>
      </c>
      <c r="J201" s="7">
        <f t="shared" si="13"/>
        <v>0.46666931838121983</v>
      </c>
    </row>
    <row r="202" spans="1:10">
      <c r="A202">
        <v>1876</v>
      </c>
      <c r="B202" s="5">
        <v>580.36999511700003</v>
      </c>
      <c r="C202" s="7">
        <v>0.42773839831400001</v>
      </c>
      <c r="D202" s="15">
        <v>1006</v>
      </c>
      <c r="E202" s="15">
        <v>1229</v>
      </c>
      <c r="F202" s="17">
        <f t="shared" si="12"/>
        <v>1229</v>
      </c>
      <c r="G202" s="9">
        <v>769</v>
      </c>
      <c r="H202" s="7">
        <f t="shared" si="11"/>
        <v>0.47222945086818552</v>
      </c>
      <c r="I202" s="7">
        <f t="shared" si="10"/>
        <v>0.62571196094385684</v>
      </c>
      <c r="J202" s="7">
        <f t="shared" si="13"/>
        <v>0.47222945086818552</v>
      </c>
    </row>
    <row r="203" spans="1:10">
      <c r="A203">
        <v>1877</v>
      </c>
      <c r="B203" s="5">
        <v>582.270019531</v>
      </c>
      <c r="C203" s="7">
        <v>0.43634951114699999</v>
      </c>
      <c r="D203" s="15">
        <v>991</v>
      </c>
      <c r="E203" s="15">
        <v>1212</v>
      </c>
      <c r="F203" s="17">
        <f t="shared" si="12"/>
        <v>1212</v>
      </c>
      <c r="G203" s="9">
        <v>770</v>
      </c>
      <c r="H203" s="7">
        <f t="shared" si="11"/>
        <v>0.48042080819389438</v>
      </c>
      <c r="I203" s="7">
        <f t="shared" si="10"/>
        <v>0.63531353135313529</v>
      </c>
      <c r="J203" s="7">
        <f t="shared" si="13"/>
        <v>0.48042080819389438</v>
      </c>
    </row>
    <row r="204" spans="1:10">
      <c r="A204">
        <v>1878</v>
      </c>
      <c r="B204" s="5">
        <v>583.86999511700003</v>
      </c>
      <c r="C204" s="7">
        <v>0.441559106112</v>
      </c>
      <c r="D204" s="15">
        <v>974</v>
      </c>
      <c r="E204" s="15">
        <v>1191</v>
      </c>
      <c r="F204" s="17">
        <f t="shared" si="12"/>
        <v>1191</v>
      </c>
      <c r="G204" s="9">
        <v>772</v>
      </c>
      <c r="H204" s="7">
        <f t="shared" si="11"/>
        <v>0.49023509245759866</v>
      </c>
      <c r="I204" s="7">
        <f t="shared" si="10"/>
        <v>0.64819479429051219</v>
      </c>
      <c r="J204" s="7">
        <f t="shared" si="13"/>
        <v>0.49023509245759866</v>
      </c>
    </row>
    <row r="205" spans="1:10">
      <c r="A205">
        <v>1879</v>
      </c>
      <c r="B205" s="5">
        <v>592.07000732400002</v>
      </c>
      <c r="C205" s="7">
        <v>0.47659179568299997</v>
      </c>
      <c r="D205" s="15">
        <v>934</v>
      </c>
      <c r="E205" s="15">
        <v>1144</v>
      </c>
      <c r="F205" s="17">
        <f t="shared" si="12"/>
        <v>1144</v>
      </c>
      <c r="G205" s="9">
        <v>771</v>
      </c>
      <c r="H205" s="7">
        <f t="shared" si="11"/>
        <v>0.51754371269580424</v>
      </c>
      <c r="I205" s="7">
        <f t="shared" si="10"/>
        <v>0.67395104895104896</v>
      </c>
      <c r="J205" s="7">
        <f t="shared" si="13"/>
        <v>0.51754371269580424</v>
      </c>
    </row>
    <row r="206" spans="1:10">
      <c r="A206">
        <v>1880</v>
      </c>
      <c r="B206" s="5">
        <v>590.770019531</v>
      </c>
      <c r="C206" s="7">
        <v>0.42570659518199999</v>
      </c>
      <c r="D206" s="15">
        <v>1007</v>
      </c>
      <c r="E206" s="15">
        <v>1229</v>
      </c>
      <c r="F206" s="17">
        <f t="shared" si="12"/>
        <v>1229</v>
      </c>
      <c r="G206" s="9">
        <v>767</v>
      </c>
      <c r="H206" s="7">
        <f t="shared" si="11"/>
        <v>0.48069163509438567</v>
      </c>
      <c r="I206" s="7">
        <f t="shared" si="10"/>
        <v>0.62408462164361267</v>
      </c>
      <c r="J206" s="7">
        <f t="shared" si="13"/>
        <v>0.48069163509438567</v>
      </c>
    </row>
    <row r="207" spans="1:10">
      <c r="A207">
        <v>1881</v>
      </c>
      <c r="B207" s="5">
        <v>590.07000732400002</v>
      </c>
      <c r="C207" s="7">
        <v>0.43314629793199999</v>
      </c>
      <c r="D207" s="15">
        <v>1020</v>
      </c>
      <c r="E207" s="15">
        <v>1247</v>
      </c>
      <c r="F207" s="17">
        <f t="shared" si="12"/>
        <v>1247</v>
      </c>
      <c r="G207" s="9">
        <v>761</v>
      </c>
      <c r="H207" s="7">
        <f t="shared" si="11"/>
        <v>0.47319166585725742</v>
      </c>
      <c r="I207" s="7">
        <f t="shared" si="10"/>
        <v>0.61026463512429829</v>
      </c>
      <c r="J207" s="7">
        <f t="shared" si="13"/>
        <v>0.47319166585725742</v>
      </c>
    </row>
    <row r="208" spans="1:10">
      <c r="A208">
        <v>1882</v>
      </c>
      <c r="B208" s="5">
        <v>589.770019531</v>
      </c>
      <c r="C208" s="7">
        <v>0.419852405787</v>
      </c>
      <c r="D208" s="15">
        <v>1050</v>
      </c>
      <c r="E208" s="15">
        <v>1284</v>
      </c>
      <c r="F208" s="17">
        <f t="shared" si="12"/>
        <v>1284</v>
      </c>
      <c r="G208" s="9">
        <v>755</v>
      </c>
      <c r="H208" s="7">
        <f t="shared" si="11"/>
        <v>0.45932244511760123</v>
      </c>
      <c r="I208" s="7">
        <f t="shared" si="10"/>
        <v>0.588006230529595</v>
      </c>
      <c r="J208" s="7">
        <f t="shared" si="13"/>
        <v>0.45932244511760123</v>
      </c>
    </row>
    <row r="209" spans="1:10">
      <c r="A209">
        <v>1883</v>
      </c>
      <c r="B209" s="5">
        <v>588.96997070299994</v>
      </c>
      <c r="C209" s="7">
        <v>0.40631169080700003</v>
      </c>
      <c r="D209" s="15">
        <v>1056</v>
      </c>
      <c r="E209" s="15">
        <v>1290</v>
      </c>
      <c r="F209" s="17">
        <f t="shared" si="12"/>
        <v>1290</v>
      </c>
      <c r="G209" s="9">
        <v>748</v>
      </c>
      <c r="H209" s="7">
        <f t="shared" si="11"/>
        <v>0.45656586876201544</v>
      </c>
      <c r="I209" s="7">
        <f t="shared" si="10"/>
        <v>0.57984496124031004</v>
      </c>
      <c r="J209" s="7">
        <f t="shared" si="13"/>
        <v>0.45656586876201544</v>
      </c>
    </row>
    <row r="210" spans="1:10">
      <c r="A210">
        <v>1884</v>
      </c>
      <c r="B210" s="5">
        <v>589.46997070299994</v>
      </c>
      <c r="C210" s="7">
        <v>0.42036420106900002</v>
      </c>
      <c r="D210" s="15">
        <v>1028</v>
      </c>
      <c r="E210" s="15">
        <v>1256</v>
      </c>
      <c r="F210" s="17">
        <f t="shared" si="12"/>
        <v>1256</v>
      </c>
      <c r="G210" s="9">
        <v>741</v>
      </c>
      <c r="H210" s="7">
        <f t="shared" si="11"/>
        <v>0.4693232250820063</v>
      </c>
      <c r="I210" s="7">
        <f t="shared" ref="I210:I273" si="14">G210/F210</f>
        <v>0.58996815286624205</v>
      </c>
      <c r="J210" s="7">
        <f t="shared" si="13"/>
        <v>0.4693232250820063</v>
      </c>
    </row>
    <row r="211" spans="1:10">
      <c r="A211">
        <v>1885</v>
      </c>
      <c r="B211" s="5">
        <v>592.07000732400002</v>
      </c>
      <c r="C211" s="7">
        <v>0.434228092432</v>
      </c>
      <c r="D211" s="15">
        <v>1008</v>
      </c>
      <c r="E211" s="15">
        <v>1231</v>
      </c>
      <c r="F211" s="17">
        <f t="shared" si="12"/>
        <v>1231</v>
      </c>
      <c r="G211" s="9">
        <v>741</v>
      </c>
      <c r="H211" s="7">
        <f t="shared" si="11"/>
        <v>0.4809666996945573</v>
      </c>
      <c r="I211" s="7">
        <f t="shared" si="14"/>
        <v>0.60194963444354188</v>
      </c>
      <c r="J211" s="7">
        <f t="shared" si="13"/>
        <v>0.4809666996945573</v>
      </c>
    </row>
    <row r="212" spans="1:10">
      <c r="A212">
        <v>1886</v>
      </c>
      <c r="B212" s="5">
        <v>591.270019531</v>
      </c>
      <c r="C212" s="7">
        <v>0.43518871068999998</v>
      </c>
      <c r="D212" s="15">
        <v>1017</v>
      </c>
      <c r="E212" s="15">
        <v>1241</v>
      </c>
      <c r="F212" s="17">
        <f t="shared" si="12"/>
        <v>1241</v>
      </c>
      <c r="G212" s="9">
        <v>738</v>
      </c>
      <c r="H212" s="7">
        <f t="shared" si="11"/>
        <v>0.47644642992022562</v>
      </c>
      <c r="I212" s="7">
        <f t="shared" si="14"/>
        <v>0.5946817082997583</v>
      </c>
      <c r="J212" s="7">
        <f t="shared" si="13"/>
        <v>0.47644642992022562</v>
      </c>
    </row>
    <row r="213" spans="1:10">
      <c r="A213">
        <v>1887</v>
      </c>
      <c r="B213" s="5">
        <v>588.16998291000004</v>
      </c>
      <c r="C213" s="7">
        <v>0.41195988655100002</v>
      </c>
      <c r="D213" s="15">
        <v>1060</v>
      </c>
      <c r="E213" s="15">
        <v>1292</v>
      </c>
      <c r="F213" s="17">
        <f t="shared" si="12"/>
        <v>1292</v>
      </c>
      <c r="G213" s="9">
        <v>713</v>
      </c>
      <c r="H213" s="7">
        <f t="shared" si="11"/>
        <v>0.45523992485294124</v>
      </c>
      <c r="I213" s="7">
        <f t="shared" si="14"/>
        <v>0.55185758513931893</v>
      </c>
      <c r="J213" s="7">
        <f t="shared" si="13"/>
        <v>0.45523992485294124</v>
      </c>
    </row>
    <row r="214" spans="1:10">
      <c r="A214">
        <v>1888</v>
      </c>
      <c r="B214" s="5">
        <v>584.770019531</v>
      </c>
      <c r="C214" s="7">
        <v>0.40307730436299999</v>
      </c>
      <c r="D214" s="15">
        <v>1097</v>
      </c>
      <c r="E214" s="15">
        <v>1337</v>
      </c>
      <c r="F214" s="17">
        <f t="shared" si="12"/>
        <v>1337</v>
      </c>
      <c r="G214" s="9">
        <v>699</v>
      </c>
      <c r="H214" s="7">
        <f t="shared" si="11"/>
        <v>0.43737473412939415</v>
      </c>
      <c r="I214" s="7">
        <f t="shared" si="14"/>
        <v>0.52281226626776367</v>
      </c>
      <c r="J214" s="7">
        <f t="shared" si="13"/>
        <v>0.43737473412939415</v>
      </c>
    </row>
    <row r="215" spans="1:10">
      <c r="A215">
        <v>1889</v>
      </c>
      <c r="B215" s="5">
        <v>580.770019531</v>
      </c>
      <c r="C215" s="7">
        <v>0.38706231117200002</v>
      </c>
      <c r="D215" s="15">
        <v>1157</v>
      </c>
      <c r="E215" s="15">
        <v>1409</v>
      </c>
      <c r="F215" s="17">
        <f t="shared" si="12"/>
        <v>1409</v>
      </c>
      <c r="G215" s="9">
        <v>691</v>
      </c>
      <c r="H215" s="7">
        <f t="shared" si="11"/>
        <v>0.41218596134208657</v>
      </c>
      <c r="I215" s="7">
        <f t="shared" si="14"/>
        <v>0.49041873669268987</v>
      </c>
      <c r="J215" s="7">
        <f t="shared" si="13"/>
        <v>0.41218596134208657</v>
      </c>
    </row>
    <row r="216" spans="1:10">
      <c r="A216">
        <v>1890</v>
      </c>
      <c r="B216" s="5">
        <v>577.66998291000004</v>
      </c>
      <c r="C216" s="7">
        <v>0.37265470624000002</v>
      </c>
      <c r="D216" s="15">
        <v>1185</v>
      </c>
      <c r="E216" s="15">
        <v>1443</v>
      </c>
      <c r="F216" s="17">
        <f t="shared" si="12"/>
        <v>1443</v>
      </c>
      <c r="G216" s="9">
        <v>685</v>
      </c>
      <c r="H216" s="7">
        <f t="shared" si="11"/>
        <v>0.40032569848232852</v>
      </c>
      <c r="I216" s="7">
        <f t="shared" si="14"/>
        <v>0.47470547470547469</v>
      </c>
      <c r="J216" s="7">
        <f t="shared" si="13"/>
        <v>0.40032569848232852</v>
      </c>
    </row>
    <row r="217" spans="1:10">
      <c r="A217">
        <v>1891</v>
      </c>
      <c r="B217" s="5">
        <v>575.07000732400002</v>
      </c>
      <c r="C217" s="7">
        <v>0.36082148551900001</v>
      </c>
      <c r="D217" s="15">
        <v>1182</v>
      </c>
      <c r="E217" s="15">
        <v>1441</v>
      </c>
      <c r="F217" s="17">
        <f t="shared" si="12"/>
        <v>1441</v>
      </c>
      <c r="G217" s="9">
        <v>679</v>
      </c>
      <c r="H217" s="7">
        <f t="shared" si="11"/>
        <v>0.3990770349229702</v>
      </c>
      <c r="I217" s="7">
        <f t="shared" si="14"/>
        <v>0.4712005551700208</v>
      </c>
      <c r="J217" s="7">
        <f t="shared" si="13"/>
        <v>0.3990770349229702</v>
      </c>
    </row>
    <row r="218" spans="1:10">
      <c r="A218">
        <v>1892</v>
      </c>
      <c r="B218" s="5">
        <v>573.16998291000004</v>
      </c>
      <c r="C218" s="7">
        <v>0.36574828624700001</v>
      </c>
      <c r="D218" s="15">
        <v>1157</v>
      </c>
      <c r="E218" s="15">
        <v>1410</v>
      </c>
      <c r="F218" s="17">
        <f t="shared" si="12"/>
        <v>1410</v>
      </c>
      <c r="G218" s="9">
        <v>673</v>
      </c>
      <c r="H218" s="7">
        <f t="shared" si="11"/>
        <v>0.40650353397872341</v>
      </c>
      <c r="I218" s="7">
        <f t="shared" si="14"/>
        <v>0.47730496453900711</v>
      </c>
      <c r="J218" s="7">
        <f t="shared" si="13"/>
        <v>0.40650353397872341</v>
      </c>
    </row>
    <row r="219" spans="1:10">
      <c r="A219">
        <v>1893</v>
      </c>
      <c r="B219" s="5">
        <v>573.270019531</v>
      </c>
      <c r="C219" s="7">
        <v>0.36981630325300002</v>
      </c>
      <c r="D219" s="15">
        <v>1159</v>
      </c>
      <c r="E219" s="15">
        <v>1410</v>
      </c>
      <c r="F219" s="17">
        <f t="shared" si="12"/>
        <v>1410</v>
      </c>
      <c r="G219" s="9">
        <v>668</v>
      </c>
      <c r="H219" s="7">
        <f t="shared" ref="H219:H282" si="15">B219/E219</f>
        <v>0.40657448193687945</v>
      </c>
      <c r="I219" s="7">
        <f t="shared" si="14"/>
        <v>0.47375886524822697</v>
      </c>
      <c r="J219" s="7">
        <f t="shared" si="13"/>
        <v>0.40657448193687945</v>
      </c>
    </row>
    <row r="220" spans="1:10">
      <c r="A220">
        <v>1894</v>
      </c>
      <c r="B220" s="5">
        <v>572.36999511700003</v>
      </c>
      <c r="C220" s="7">
        <v>0.356416910887</v>
      </c>
      <c r="D220" s="15">
        <v>1226</v>
      </c>
      <c r="E220" s="15">
        <v>1488</v>
      </c>
      <c r="F220" s="17">
        <f t="shared" ref="F220:F283" si="16">E220</f>
        <v>1488</v>
      </c>
      <c r="G220" s="9">
        <v>661</v>
      </c>
      <c r="H220" s="7">
        <f t="shared" si="15"/>
        <v>0.38465725478293011</v>
      </c>
      <c r="I220" s="7">
        <f t="shared" si="14"/>
        <v>0.44422043010752688</v>
      </c>
      <c r="J220" s="7">
        <f t="shared" ref="J220:J239" si="17">H220</f>
        <v>0.38465725478293011</v>
      </c>
    </row>
    <row r="221" spans="1:10">
      <c r="A221">
        <v>1895</v>
      </c>
      <c r="B221" s="5">
        <v>568.07000732400002</v>
      </c>
      <c r="C221" s="7">
        <v>0.34693160653100003</v>
      </c>
      <c r="D221" s="15">
        <v>1252</v>
      </c>
      <c r="E221" s="15">
        <v>1519</v>
      </c>
      <c r="F221" s="17">
        <f t="shared" si="16"/>
        <v>1519</v>
      </c>
      <c r="G221" s="9">
        <v>654</v>
      </c>
      <c r="H221" s="7">
        <f t="shared" si="15"/>
        <v>0.37397630501909152</v>
      </c>
      <c r="I221" s="7">
        <f t="shared" si="14"/>
        <v>0.43054641211323241</v>
      </c>
      <c r="J221" s="7">
        <f t="shared" si="17"/>
        <v>0.37397630501909152</v>
      </c>
    </row>
    <row r="222" spans="1:10">
      <c r="A222">
        <v>1896</v>
      </c>
      <c r="B222" s="5">
        <v>565.46997070299994</v>
      </c>
      <c r="C222" s="7">
        <v>0.33136320114099999</v>
      </c>
      <c r="D222" s="15">
        <v>1297</v>
      </c>
      <c r="E222" s="15">
        <v>1571</v>
      </c>
      <c r="F222" s="17">
        <f t="shared" si="16"/>
        <v>1571</v>
      </c>
      <c r="G222" s="9">
        <v>647</v>
      </c>
      <c r="H222" s="7">
        <f t="shared" si="15"/>
        <v>0.35994269299999998</v>
      </c>
      <c r="I222" s="7">
        <f t="shared" si="14"/>
        <v>0.41183959261616804</v>
      </c>
      <c r="J222" s="7">
        <f t="shared" si="17"/>
        <v>0.35994269299999998</v>
      </c>
    </row>
    <row r="223" spans="1:10">
      <c r="A223">
        <v>1897</v>
      </c>
      <c r="B223" s="5">
        <v>561.66998291000004</v>
      </c>
      <c r="C223" s="7">
        <v>0.32475408911699999</v>
      </c>
      <c r="D223" s="15">
        <v>1330</v>
      </c>
      <c r="E223" s="15">
        <v>1611</v>
      </c>
      <c r="F223" s="17">
        <f t="shared" si="16"/>
        <v>1611</v>
      </c>
      <c r="G223" s="9">
        <v>640</v>
      </c>
      <c r="H223" s="7">
        <f t="shared" si="15"/>
        <v>0.34864679261949105</v>
      </c>
      <c r="I223" s="7">
        <f t="shared" si="14"/>
        <v>0.39726877715704534</v>
      </c>
      <c r="J223" s="7">
        <f t="shared" si="17"/>
        <v>0.34864679261949105</v>
      </c>
    </row>
    <row r="224" spans="1:10">
      <c r="A224">
        <v>1898</v>
      </c>
      <c r="B224" s="5">
        <v>561.46997070299994</v>
      </c>
      <c r="C224" s="7">
        <v>0.305983513594</v>
      </c>
      <c r="D224" s="15">
        <v>1406</v>
      </c>
      <c r="E224" s="15">
        <v>1700</v>
      </c>
      <c r="F224" s="17">
        <f t="shared" si="16"/>
        <v>1700</v>
      </c>
      <c r="G224" s="9">
        <v>636</v>
      </c>
      <c r="H224" s="7">
        <f t="shared" si="15"/>
        <v>0.33027645335470585</v>
      </c>
      <c r="I224" s="7">
        <f t="shared" si="14"/>
        <v>0.37411764705882355</v>
      </c>
      <c r="J224" s="7">
        <f t="shared" si="17"/>
        <v>0.33027645335470585</v>
      </c>
    </row>
    <row r="225" spans="1:10">
      <c r="A225">
        <v>1899</v>
      </c>
      <c r="B225" s="5">
        <v>575.270019531</v>
      </c>
      <c r="C225" s="7">
        <v>0.29317191243200003</v>
      </c>
      <c r="D225" s="15">
        <v>1496</v>
      </c>
      <c r="E225" s="15">
        <v>1805</v>
      </c>
      <c r="F225" s="17">
        <f t="shared" si="16"/>
        <v>1805</v>
      </c>
      <c r="G225" s="9">
        <v>638</v>
      </c>
      <c r="H225" s="7">
        <f t="shared" si="15"/>
        <v>0.31870915209473683</v>
      </c>
      <c r="I225" s="7">
        <f t="shared" si="14"/>
        <v>0.35346260387811634</v>
      </c>
      <c r="J225" s="7">
        <f t="shared" si="17"/>
        <v>0.31870915209473683</v>
      </c>
    </row>
    <row r="226" spans="1:10">
      <c r="A226">
        <v>1900</v>
      </c>
      <c r="B226" s="5">
        <v>628.36999511700003</v>
      </c>
      <c r="C226" s="7">
        <v>0.30587440729100002</v>
      </c>
      <c r="D226" s="15">
        <v>1555</v>
      </c>
      <c r="E226" s="15">
        <v>1875</v>
      </c>
      <c r="F226" s="17">
        <f t="shared" si="16"/>
        <v>1875</v>
      </c>
      <c r="G226" s="9">
        <v>689</v>
      </c>
      <c r="H226" s="7">
        <f t="shared" si="15"/>
        <v>0.3351306640624</v>
      </c>
      <c r="I226" s="7">
        <f t="shared" si="14"/>
        <v>0.36746666666666666</v>
      </c>
      <c r="J226" s="7">
        <f t="shared" si="17"/>
        <v>0.3351306640624</v>
      </c>
    </row>
    <row r="227" spans="1:10">
      <c r="A227">
        <v>1901</v>
      </c>
      <c r="B227" s="5">
        <v>680.86999511700003</v>
      </c>
      <c r="C227" s="7">
        <v>0.32046431303</v>
      </c>
      <c r="D227" s="15">
        <v>1569</v>
      </c>
      <c r="E227" s="15">
        <v>1890</v>
      </c>
      <c r="F227" s="17">
        <f t="shared" si="16"/>
        <v>1890</v>
      </c>
      <c r="G227" s="9">
        <v>753</v>
      </c>
      <c r="H227" s="7">
        <f t="shared" si="15"/>
        <v>0.36024867466507937</v>
      </c>
      <c r="I227" s="7">
        <f t="shared" si="14"/>
        <v>0.39841269841269839</v>
      </c>
      <c r="J227" s="7">
        <f t="shared" si="17"/>
        <v>0.36024867466507937</v>
      </c>
    </row>
    <row r="228" spans="1:10">
      <c r="A228">
        <v>1902</v>
      </c>
      <c r="B228" s="5">
        <v>713.770019531</v>
      </c>
      <c r="C228" s="7">
        <v>0.33826491236700001</v>
      </c>
      <c r="D228" s="15">
        <v>1577</v>
      </c>
      <c r="E228" s="15">
        <v>1898</v>
      </c>
      <c r="F228" s="17">
        <f t="shared" si="16"/>
        <v>1898</v>
      </c>
      <c r="G228" s="9">
        <v>791</v>
      </c>
      <c r="H228" s="7">
        <f t="shared" si="15"/>
        <v>0.37606428847787143</v>
      </c>
      <c r="I228" s="7">
        <f t="shared" si="14"/>
        <v>0.41675447839831403</v>
      </c>
      <c r="J228" s="7">
        <f t="shared" si="17"/>
        <v>0.37606428847787143</v>
      </c>
    </row>
    <row r="229" spans="1:10">
      <c r="A229">
        <v>1903</v>
      </c>
      <c r="B229" s="5">
        <v>717.770019531</v>
      </c>
      <c r="C229" s="7">
        <v>0.34035611152599998</v>
      </c>
      <c r="D229" s="15">
        <v>1555</v>
      </c>
      <c r="E229" s="15">
        <v>1870</v>
      </c>
      <c r="F229" s="17">
        <f t="shared" si="16"/>
        <v>1870</v>
      </c>
      <c r="G229" s="9">
        <v>795</v>
      </c>
      <c r="H229" s="7">
        <f t="shared" si="15"/>
        <v>0.38383423504331549</v>
      </c>
      <c r="I229" s="7">
        <f t="shared" si="14"/>
        <v>0.42513368983957217</v>
      </c>
      <c r="J229" s="7">
        <f t="shared" si="17"/>
        <v>0.38383423504331549</v>
      </c>
    </row>
    <row r="230" spans="1:10">
      <c r="A230">
        <v>1904</v>
      </c>
      <c r="B230" s="5">
        <v>714.07000732400002</v>
      </c>
      <c r="C230" s="7">
        <v>0.33551630377800001</v>
      </c>
      <c r="D230" s="15">
        <v>1560</v>
      </c>
      <c r="E230" s="15">
        <v>1874</v>
      </c>
      <c r="F230" s="17">
        <f t="shared" si="16"/>
        <v>1874</v>
      </c>
      <c r="G230" s="9">
        <v>796</v>
      </c>
      <c r="H230" s="7">
        <f t="shared" si="15"/>
        <v>0.38104055887086447</v>
      </c>
      <c r="I230" s="7">
        <f t="shared" si="14"/>
        <v>0.4247598719316969</v>
      </c>
      <c r="J230" s="7">
        <f t="shared" si="17"/>
        <v>0.38104055887086447</v>
      </c>
    </row>
    <row r="231" spans="1:10">
      <c r="A231">
        <v>1905</v>
      </c>
      <c r="B231" s="5">
        <v>707.16998291000004</v>
      </c>
      <c r="C231" s="7">
        <v>0.324151992798</v>
      </c>
      <c r="D231" s="15">
        <v>1619</v>
      </c>
      <c r="E231" s="15">
        <v>1944</v>
      </c>
      <c r="F231" s="17">
        <f t="shared" si="16"/>
        <v>1944</v>
      </c>
      <c r="G231" s="9">
        <v>791</v>
      </c>
      <c r="H231" s="7">
        <f t="shared" si="15"/>
        <v>0.36377056734053498</v>
      </c>
      <c r="I231" s="7">
        <f t="shared" si="14"/>
        <v>0.40689300411522633</v>
      </c>
      <c r="J231" s="7">
        <f t="shared" si="17"/>
        <v>0.36377056734053498</v>
      </c>
    </row>
    <row r="232" spans="1:10">
      <c r="A232">
        <v>1906</v>
      </c>
      <c r="B232" s="5">
        <v>695.86999511700003</v>
      </c>
      <c r="C232" s="7">
        <v>0.30951490998300002</v>
      </c>
      <c r="D232" s="15">
        <v>1685</v>
      </c>
      <c r="E232" s="15">
        <v>2022</v>
      </c>
      <c r="F232" s="17">
        <f t="shared" si="16"/>
        <v>2022</v>
      </c>
      <c r="G232" s="9">
        <v>782</v>
      </c>
      <c r="H232" s="7">
        <f t="shared" si="15"/>
        <v>0.34414935465727003</v>
      </c>
      <c r="I232" s="7">
        <f t="shared" si="14"/>
        <v>0.3867457962413452</v>
      </c>
      <c r="J232" s="7">
        <f t="shared" si="17"/>
        <v>0.34414935465727003</v>
      </c>
    </row>
    <row r="233" spans="1:10">
      <c r="A233">
        <v>1907</v>
      </c>
      <c r="B233" s="5">
        <v>682.770019531</v>
      </c>
      <c r="C233" s="7">
        <v>0.29680800437900001</v>
      </c>
      <c r="D233" s="15">
        <v>1748</v>
      </c>
      <c r="E233" s="15">
        <v>2094</v>
      </c>
      <c r="F233" s="17">
        <f t="shared" si="16"/>
        <v>2094</v>
      </c>
      <c r="G233" s="9">
        <v>767</v>
      </c>
      <c r="H233" s="7">
        <f t="shared" si="15"/>
        <v>0.3260601812468959</v>
      </c>
      <c r="I233" s="7">
        <f t="shared" si="14"/>
        <v>0.36628462273161416</v>
      </c>
      <c r="J233" s="7">
        <f t="shared" si="17"/>
        <v>0.3260601812468959</v>
      </c>
    </row>
    <row r="234" spans="1:10">
      <c r="A234">
        <v>1908</v>
      </c>
      <c r="B234" s="5">
        <v>675.96997070299994</v>
      </c>
      <c r="C234" s="7">
        <v>0.30311471223800002</v>
      </c>
      <c r="D234" s="15">
        <v>1664</v>
      </c>
      <c r="E234" s="15">
        <v>1993</v>
      </c>
      <c r="F234" s="17">
        <f t="shared" si="16"/>
        <v>1993</v>
      </c>
      <c r="G234" s="9">
        <v>756</v>
      </c>
      <c r="H234" s="7">
        <f t="shared" si="15"/>
        <v>0.33917208765830403</v>
      </c>
      <c r="I234" s="7">
        <f t="shared" si="14"/>
        <v>0.37932764676367287</v>
      </c>
      <c r="J234" s="7">
        <f t="shared" si="17"/>
        <v>0.33917208765830403</v>
      </c>
    </row>
    <row r="235" spans="1:10">
      <c r="A235">
        <v>1909</v>
      </c>
      <c r="B235" s="5">
        <v>701.16998291000004</v>
      </c>
      <c r="C235" s="7">
        <v>0.30480670928999998</v>
      </c>
      <c r="D235" s="15">
        <v>1701</v>
      </c>
      <c r="E235" s="15">
        <v>2035</v>
      </c>
      <c r="F235" s="17">
        <f t="shared" si="16"/>
        <v>2035</v>
      </c>
      <c r="G235" s="9">
        <v>760</v>
      </c>
      <c r="H235" s="7">
        <f t="shared" si="15"/>
        <v>0.34455527415724818</v>
      </c>
      <c r="I235" s="7">
        <f t="shared" si="14"/>
        <v>0.37346437346437344</v>
      </c>
      <c r="J235" s="7">
        <f t="shared" si="17"/>
        <v>0.34455527415724818</v>
      </c>
    </row>
    <row r="236" spans="1:10">
      <c r="A236">
        <v>1910</v>
      </c>
      <c r="B236" s="5">
        <v>665.16998291000004</v>
      </c>
      <c r="C236" s="7">
        <v>0.27690219879200001</v>
      </c>
      <c r="D236" s="15">
        <v>1775</v>
      </c>
      <c r="E236" s="15">
        <v>2122</v>
      </c>
      <c r="F236" s="17">
        <f t="shared" si="16"/>
        <v>2122</v>
      </c>
      <c r="G236" s="9">
        <v>740</v>
      </c>
      <c r="H236" s="7">
        <f t="shared" si="15"/>
        <v>0.31346370542412821</v>
      </c>
      <c r="I236" s="7">
        <f t="shared" si="14"/>
        <v>0.34872761545711595</v>
      </c>
      <c r="J236" s="7">
        <f t="shared" si="17"/>
        <v>0.31346370542412821</v>
      </c>
    </row>
    <row r="237" spans="1:10">
      <c r="A237">
        <v>1911</v>
      </c>
      <c r="B237" s="5">
        <v>654.16998291000004</v>
      </c>
      <c r="C237" s="7">
        <v>0.26239389181099998</v>
      </c>
      <c r="D237" s="15">
        <v>1842</v>
      </c>
      <c r="E237" s="15">
        <v>2208</v>
      </c>
      <c r="F237" s="17">
        <f t="shared" si="16"/>
        <v>2208</v>
      </c>
      <c r="G237" s="9">
        <v>722</v>
      </c>
      <c r="H237" s="7">
        <f t="shared" si="15"/>
        <v>0.29627263718750002</v>
      </c>
      <c r="I237" s="7">
        <f t="shared" si="14"/>
        <v>0.32699275362318841</v>
      </c>
      <c r="J237" s="7">
        <f t="shared" si="17"/>
        <v>0.29627263718750002</v>
      </c>
    </row>
    <row r="238" spans="1:10">
      <c r="A238">
        <v>1912</v>
      </c>
      <c r="B238" s="5">
        <v>649.36999511700003</v>
      </c>
      <c r="C238" s="7">
        <v>0.25320601463300002</v>
      </c>
      <c r="D238" s="15">
        <v>1920</v>
      </c>
      <c r="E238" s="15">
        <v>2304</v>
      </c>
      <c r="F238" s="17">
        <f t="shared" si="16"/>
        <v>2304</v>
      </c>
      <c r="G238" s="9">
        <v>713</v>
      </c>
      <c r="H238" s="7">
        <f t="shared" si="15"/>
        <v>0.28184461593619792</v>
      </c>
      <c r="I238" s="7">
        <f t="shared" si="14"/>
        <v>0.30946180555555558</v>
      </c>
      <c r="J238" s="7">
        <f t="shared" si="17"/>
        <v>0.28184461593619792</v>
      </c>
    </row>
    <row r="239" spans="1:10">
      <c r="A239">
        <v>1913</v>
      </c>
      <c r="B239" s="5">
        <v>643.46997070299994</v>
      </c>
      <c r="C239" s="7">
        <v>0.23680460452999999</v>
      </c>
      <c r="D239" s="15">
        <v>2002</v>
      </c>
      <c r="E239" s="15">
        <v>2405</v>
      </c>
      <c r="F239" s="17">
        <f t="shared" si="16"/>
        <v>2405</v>
      </c>
      <c r="G239" s="9">
        <v>707</v>
      </c>
      <c r="H239" s="7">
        <f t="shared" si="15"/>
        <v>0.26755508137338874</v>
      </c>
      <c r="I239" s="7">
        <f t="shared" si="14"/>
        <v>0.29397089397089399</v>
      </c>
      <c r="J239" s="7">
        <f t="shared" si="17"/>
        <v>0.26755508137338874</v>
      </c>
    </row>
    <row r="240" spans="1:10">
      <c r="A240">
        <v>1914</v>
      </c>
      <c r="B240" s="5">
        <v>976.270019531</v>
      </c>
      <c r="C240" s="7">
        <v>0.35594490170499998</v>
      </c>
      <c r="D240" s="15">
        <v>2025</v>
      </c>
      <c r="E240" s="15">
        <v>2434</v>
      </c>
      <c r="F240" s="17">
        <f t="shared" si="16"/>
        <v>2434</v>
      </c>
      <c r="G240" s="9">
        <v>1048</v>
      </c>
      <c r="H240" s="7">
        <f t="shared" si="15"/>
        <v>0.40109696776129827</v>
      </c>
      <c r="I240" s="7">
        <f t="shared" si="14"/>
        <v>0.43056696795398519</v>
      </c>
      <c r="J240" s="7">
        <f>I240*H$240/I$240</f>
        <v>0.40109696776129827</v>
      </c>
    </row>
    <row r="241" spans="1:10">
      <c r="A241">
        <v>1915</v>
      </c>
      <c r="B241" s="5">
        <v>2190</v>
      </c>
      <c r="C241" s="7">
        <v>0.66285061836199999</v>
      </c>
      <c r="D241" s="15">
        <v>2425</v>
      </c>
      <c r="E241" s="15">
        <v>2916</v>
      </c>
      <c r="F241" s="17">
        <f t="shared" si="16"/>
        <v>2916</v>
      </c>
      <c r="G241" s="9">
        <v>1933</v>
      </c>
      <c r="H241" s="7">
        <f t="shared" si="15"/>
        <v>0.75102880658436211</v>
      </c>
      <c r="I241" s="7">
        <f t="shared" si="14"/>
        <v>0.66289437585733879</v>
      </c>
      <c r="J241" s="7">
        <f t="shared" ref="J241:J304" si="18">I241*H$240/I$240</f>
        <v>0.61752281036758994</v>
      </c>
    </row>
    <row r="242" spans="1:10">
      <c r="A242">
        <v>1916</v>
      </c>
      <c r="B242" s="5">
        <v>4064</v>
      </c>
      <c r="C242" s="7">
        <v>1.0730030536699999</v>
      </c>
      <c r="D242" s="15">
        <v>2808</v>
      </c>
      <c r="E242" s="15">
        <v>3381</v>
      </c>
      <c r="F242" s="17">
        <f t="shared" si="16"/>
        <v>3381</v>
      </c>
      <c r="G242" s="9">
        <v>3595</v>
      </c>
      <c r="H242" s="7">
        <f t="shared" si="15"/>
        <v>1.20201123927832</v>
      </c>
      <c r="I242" s="7">
        <f t="shared" si="14"/>
        <v>1.0632948831706597</v>
      </c>
      <c r="J242" s="7">
        <f t="shared" si="18"/>
        <v>0.99051804996205373</v>
      </c>
    </row>
    <row r="243" spans="1:10">
      <c r="A243">
        <v>1917</v>
      </c>
      <c r="B243" s="5">
        <v>5921</v>
      </c>
      <c r="C243" s="7">
        <v>1.2513610124600001</v>
      </c>
      <c r="D243" s="15">
        <v>3473</v>
      </c>
      <c r="E243" s="15">
        <v>4184</v>
      </c>
      <c r="F243" s="17">
        <f t="shared" si="16"/>
        <v>4184</v>
      </c>
      <c r="G243" s="9">
        <v>5457</v>
      </c>
      <c r="H243" s="7">
        <f t="shared" si="15"/>
        <v>1.4151529636711282</v>
      </c>
      <c r="I243" s="7">
        <f t="shared" si="14"/>
        <v>1.3042543021032504</v>
      </c>
      <c r="J243" s="7">
        <f t="shared" si="18"/>
        <v>1.214985088728751</v>
      </c>
    </row>
    <row r="244" spans="1:10">
      <c r="A244">
        <v>1918</v>
      </c>
      <c r="B244" s="5">
        <v>7481</v>
      </c>
      <c r="C244" s="7">
        <v>1.3808590173699999</v>
      </c>
      <c r="D244" s="15">
        <v>4120</v>
      </c>
      <c r="E244" s="15">
        <v>4968</v>
      </c>
      <c r="F244" s="17">
        <f t="shared" si="16"/>
        <v>4968</v>
      </c>
      <c r="G244" s="9">
        <v>7091</v>
      </c>
      <c r="H244" s="7">
        <f t="shared" si="15"/>
        <v>1.5058373590982286</v>
      </c>
      <c r="I244" s="7">
        <f t="shared" si="14"/>
        <v>1.4273349436392915</v>
      </c>
      <c r="J244" s="7">
        <f t="shared" si="18"/>
        <v>1.3296415203282539</v>
      </c>
    </row>
    <row r="245" spans="1:10">
      <c r="A245">
        <v>1919</v>
      </c>
      <c r="B245" s="5">
        <v>7876</v>
      </c>
      <c r="C245" s="7">
        <v>1.3695149421699999</v>
      </c>
      <c r="D245" s="15">
        <v>4422</v>
      </c>
      <c r="E245" s="15">
        <v>5337</v>
      </c>
      <c r="F245" s="17">
        <f t="shared" si="16"/>
        <v>5337</v>
      </c>
      <c r="G245" s="10">
        <v>7777</v>
      </c>
      <c r="H245" s="7">
        <f t="shared" si="15"/>
        <v>1.4757354318905753</v>
      </c>
      <c r="I245" s="7">
        <f t="shared" si="14"/>
        <v>1.4571856848416713</v>
      </c>
      <c r="J245" s="7">
        <f t="shared" si="18"/>
        <v>1.35744913835942</v>
      </c>
    </row>
    <row r="246" spans="1:10">
      <c r="A246">
        <v>1920</v>
      </c>
      <c r="B246" s="5">
        <v>7623</v>
      </c>
      <c r="C246" s="7">
        <v>1.22402000427</v>
      </c>
      <c r="D246" s="15">
        <v>4837</v>
      </c>
      <c r="E246" s="15">
        <v>5843</v>
      </c>
      <c r="F246" s="17">
        <f t="shared" si="16"/>
        <v>5843</v>
      </c>
      <c r="G246" s="10">
        <v>7686</v>
      </c>
      <c r="H246" s="7">
        <f t="shared" si="15"/>
        <v>1.3046380284100634</v>
      </c>
      <c r="I246" s="7">
        <f t="shared" si="14"/>
        <v>1.3154201608762621</v>
      </c>
      <c r="J246" s="7">
        <f t="shared" si="18"/>
        <v>1.2253867043417364</v>
      </c>
    </row>
    <row r="247" spans="1:10">
      <c r="A247">
        <v>1921</v>
      </c>
      <c r="B247" s="5">
        <v>7720</v>
      </c>
      <c r="C247" s="7">
        <v>1.4531209468799999</v>
      </c>
      <c r="D247" s="15">
        <v>3970</v>
      </c>
      <c r="E247" s="15">
        <v>4800</v>
      </c>
      <c r="F247" s="17">
        <f t="shared" si="16"/>
        <v>4800</v>
      </c>
      <c r="G247" s="10">
        <v>7696</v>
      </c>
      <c r="H247" s="7">
        <f t="shared" si="15"/>
        <v>1.6083333333333334</v>
      </c>
      <c r="I247" s="7">
        <f t="shared" si="14"/>
        <v>1.6033333333333333</v>
      </c>
      <c r="J247" s="7">
        <f t="shared" si="18"/>
        <v>1.4935937639771342</v>
      </c>
    </row>
    <row r="248" spans="1:10">
      <c r="A248">
        <v>1922</v>
      </c>
      <c r="B248" s="5">
        <v>7813</v>
      </c>
      <c r="C248" s="7">
        <v>1.6427099704699999</v>
      </c>
      <c r="D248" s="15">
        <v>3611</v>
      </c>
      <c r="E248" s="15">
        <v>4361</v>
      </c>
      <c r="F248" s="17">
        <f t="shared" si="16"/>
        <v>4361</v>
      </c>
      <c r="G248" s="10">
        <v>7790</v>
      </c>
      <c r="H248" s="7">
        <f t="shared" si="15"/>
        <v>1.7915615684476038</v>
      </c>
      <c r="I248" s="7">
        <f t="shared" si="14"/>
        <v>1.7862875487273562</v>
      </c>
      <c r="J248" s="7">
        <f t="shared" si="18"/>
        <v>1.6640257443549984</v>
      </c>
    </row>
    <row r="249" spans="1:10">
      <c r="A249">
        <v>1923</v>
      </c>
      <c r="B249" s="5">
        <v>7708</v>
      </c>
      <c r="C249" s="7">
        <v>1.6897109746900001</v>
      </c>
      <c r="D249" s="15">
        <v>3450</v>
      </c>
      <c r="E249" s="15">
        <v>4163</v>
      </c>
      <c r="F249" s="17">
        <f t="shared" si="16"/>
        <v>4163</v>
      </c>
      <c r="G249" s="10">
        <v>7734</v>
      </c>
      <c r="H249" s="7">
        <f t="shared" si="15"/>
        <v>1.851549363439827</v>
      </c>
      <c r="I249" s="7">
        <f t="shared" si="14"/>
        <v>1.8577948594763392</v>
      </c>
      <c r="J249" s="7">
        <f t="shared" si="18"/>
        <v>1.7306387631159894</v>
      </c>
    </row>
    <row r="250" spans="1:10">
      <c r="A250">
        <v>1924</v>
      </c>
      <c r="B250" s="5">
        <v>7666</v>
      </c>
      <c r="C250" s="7">
        <v>1.6610029935799999</v>
      </c>
      <c r="D250" s="15">
        <v>3543</v>
      </c>
      <c r="E250" s="15">
        <v>4272</v>
      </c>
      <c r="F250" s="17">
        <f t="shared" si="16"/>
        <v>4272</v>
      </c>
      <c r="G250" s="10">
        <v>7676</v>
      </c>
      <c r="H250" s="7">
        <f t="shared" si="15"/>
        <v>1.7944756554307115</v>
      </c>
      <c r="I250" s="7">
        <f t="shared" si="14"/>
        <v>1.7968164794007491</v>
      </c>
      <c r="J250" s="7">
        <f t="shared" si="18"/>
        <v>1.6738340261814808</v>
      </c>
    </row>
    <row r="251" spans="1:10">
      <c r="A251">
        <v>1925</v>
      </c>
      <c r="B251" s="5">
        <v>7634</v>
      </c>
      <c r="C251" s="7">
        <v>1.5655989646899999</v>
      </c>
      <c r="D251" s="15">
        <v>3661</v>
      </c>
      <c r="E251" s="15">
        <v>4411</v>
      </c>
      <c r="F251" s="17">
        <f t="shared" si="16"/>
        <v>4411</v>
      </c>
      <c r="G251" s="10">
        <v>7642</v>
      </c>
      <c r="H251" s="7">
        <f t="shared" si="15"/>
        <v>1.7306733167082293</v>
      </c>
      <c r="I251" s="7">
        <f t="shared" si="14"/>
        <v>1.7324869644071639</v>
      </c>
      <c r="J251" s="7">
        <f t="shared" si="18"/>
        <v>1.6139075215448329</v>
      </c>
    </row>
    <row r="252" spans="1:10">
      <c r="A252">
        <v>1926</v>
      </c>
      <c r="B252" s="5">
        <v>7653</v>
      </c>
      <c r="C252" s="7">
        <v>1.6515200138099999</v>
      </c>
      <c r="D252" s="15">
        <v>3535</v>
      </c>
      <c r="E252" s="15">
        <v>4255</v>
      </c>
      <c r="F252" s="17">
        <f t="shared" si="16"/>
        <v>4255</v>
      </c>
      <c r="G252" s="10">
        <v>7648</v>
      </c>
      <c r="H252" s="7">
        <f t="shared" si="15"/>
        <v>1.7985898942420682</v>
      </c>
      <c r="I252" s="7">
        <f t="shared" si="14"/>
        <v>1.7974148061104582</v>
      </c>
      <c r="J252" s="7">
        <f t="shared" si="18"/>
        <v>1.6743914006362268</v>
      </c>
    </row>
    <row r="253" spans="1:10">
      <c r="A253">
        <v>1927</v>
      </c>
      <c r="B253" s="5">
        <v>7631</v>
      </c>
      <c r="C253" s="7">
        <v>1.5724940300000001</v>
      </c>
      <c r="D253" s="15">
        <v>3742</v>
      </c>
      <c r="E253" s="15">
        <v>4500</v>
      </c>
      <c r="F253" s="17">
        <f t="shared" si="16"/>
        <v>4500</v>
      </c>
      <c r="G253" s="10">
        <v>7636</v>
      </c>
      <c r="H253" s="7">
        <f t="shared" si="15"/>
        <v>1.6957777777777778</v>
      </c>
      <c r="I253" s="7">
        <f t="shared" si="14"/>
        <v>1.6968888888888889</v>
      </c>
      <c r="J253" s="7">
        <f t="shared" si="18"/>
        <v>1.5807459434136377</v>
      </c>
    </row>
    <row r="254" spans="1:10">
      <c r="A254">
        <v>1928</v>
      </c>
      <c r="B254" s="5">
        <v>7621</v>
      </c>
      <c r="C254" s="7">
        <v>1.5555050373099999</v>
      </c>
      <c r="D254" s="15">
        <v>3745</v>
      </c>
      <c r="E254" s="15">
        <v>4500</v>
      </c>
      <c r="F254" s="17">
        <f t="shared" si="16"/>
        <v>4500</v>
      </c>
      <c r="G254" s="10">
        <v>7623</v>
      </c>
      <c r="H254" s="7">
        <f t="shared" si="15"/>
        <v>1.6935555555555555</v>
      </c>
      <c r="I254" s="7">
        <f t="shared" si="14"/>
        <v>1.694</v>
      </c>
      <c r="J254" s="7">
        <f t="shared" si="18"/>
        <v>1.5780547834785439</v>
      </c>
    </row>
    <row r="255" spans="1:10">
      <c r="A255">
        <v>1929</v>
      </c>
      <c r="B255" s="5">
        <v>7596</v>
      </c>
      <c r="C255" s="7">
        <v>1.5282479524599999</v>
      </c>
      <c r="D255" s="15">
        <v>3823</v>
      </c>
      <c r="E255" s="15">
        <v>4591</v>
      </c>
      <c r="F255" s="17">
        <f t="shared" si="16"/>
        <v>4591</v>
      </c>
      <c r="G255" s="10">
        <v>7602</v>
      </c>
      <c r="H255" s="7">
        <f t="shared" si="15"/>
        <v>1.6545414942278371</v>
      </c>
      <c r="I255" s="7">
        <f t="shared" si="14"/>
        <v>1.6558483990416031</v>
      </c>
      <c r="J255" s="7">
        <f t="shared" si="18"/>
        <v>1.5425144550312224</v>
      </c>
    </row>
    <row r="256" spans="1:10">
      <c r="A256">
        <v>1930</v>
      </c>
      <c r="B256" s="5">
        <v>7583</v>
      </c>
      <c r="C256" s="7">
        <v>1.5473810434299999</v>
      </c>
      <c r="D256" s="15">
        <v>3764</v>
      </c>
      <c r="E256" s="15">
        <v>4515</v>
      </c>
      <c r="F256" s="17">
        <f t="shared" si="16"/>
        <v>4515</v>
      </c>
      <c r="G256" s="10">
        <v>7586</v>
      </c>
      <c r="H256" s="7">
        <f t="shared" si="15"/>
        <v>1.6795127353266888</v>
      </c>
      <c r="I256" s="7">
        <f t="shared" si="14"/>
        <v>1.6801771871539313</v>
      </c>
      <c r="J256" s="7">
        <f t="shared" si="18"/>
        <v>1.5651780680518217</v>
      </c>
    </row>
    <row r="257" spans="1:10">
      <c r="A257">
        <v>1931</v>
      </c>
      <c r="B257" s="5">
        <v>7648</v>
      </c>
      <c r="C257" s="7">
        <v>1.69123399258</v>
      </c>
      <c r="D257" s="15">
        <v>3524</v>
      </c>
      <c r="E257" s="15">
        <v>4224</v>
      </c>
      <c r="F257" s="17">
        <f t="shared" si="16"/>
        <v>4224</v>
      </c>
      <c r="G257" s="10">
        <v>7632</v>
      </c>
      <c r="H257" s="7">
        <f t="shared" si="15"/>
        <v>1.8106060606060606</v>
      </c>
      <c r="I257" s="7">
        <f t="shared" si="14"/>
        <v>1.8068181818181819</v>
      </c>
      <c r="J257" s="7">
        <f t="shared" si="18"/>
        <v>1.6831511656990481</v>
      </c>
    </row>
    <row r="258" spans="1:10">
      <c r="A258">
        <v>1932</v>
      </c>
      <c r="B258" s="5">
        <v>7860</v>
      </c>
      <c r="C258" s="7">
        <v>1.7849910259199999</v>
      </c>
      <c r="D258" s="15">
        <v>3450</v>
      </c>
      <c r="E258" s="15">
        <v>4133</v>
      </c>
      <c r="F258" s="17">
        <f t="shared" si="16"/>
        <v>4133</v>
      </c>
      <c r="G258" s="10">
        <v>7807</v>
      </c>
      <c r="H258" s="7">
        <f t="shared" si="15"/>
        <v>1.901766271473506</v>
      </c>
      <c r="I258" s="7">
        <f t="shared" si="14"/>
        <v>1.8889426566658603</v>
      </c>
      <c r="J258" s="7">
        <f t="shared" si="18"/>
        <v>1.7596546606069834</v>
      </c>
    </row>
    <row r="259" spans="1:10">
      <c r="A259">
        <v>1933</v>
      </c>
      <c r="B259" s="5">
        <v>8030</v>
      </c>
      <c r="C259" s="7">
        <v>1.8192689418800001</v>
      </c>
      <c r="D259" s="15">
        <v>3513</v>
      </c>
      <c r="E259" s="15">
        <v>4206</v>
      </c>
      <c r="F259" s="17">
        <f t="shared" si="16"/>
        <v>4206</v>
      </c>
      <c r="G259" s="10">
        <v>7988</v>
      </c>
      <c r="H259" s="7">
        <f t="shared" si="15"/>
        <v>1.9091773656680933</v>
      </c>
      <c r="I259" s="7">
        <f t="shared" si="14"/>
        <v>1.8991916310033286</v>
      </c>
      <c r="J259" s="7">
        <f t="shared" si="18"/>
        <v>1.7692021476075681</v>
      </c>
    </row>
    <row r="260" spans="1:10">
      <c r="A260">
        <v>1934</v>
      </c>
      <c r="B260" s="5">
        <v>7902</v>
      </c>
      <c r="C260" s="7">
        <v>1.68828594685</v>
      </c>
      <c r="D260" s="15">
        <v>3694</v>
      </c>
      <c r="E260" s="15">
        <v>4421</v>
      </c>
      <c r="F260" s="17">
        <f t="shared" si="16"/>
        <v>4421</v>
      </c>
      <c r="G260" s="10">
        <v>7934</v>
      </c>
      <c r="H260" s="7">
        <f t="shared" si="15"/>
        <v>1.7873784211716806</v>
      </c>
      <c r="I260" s="7">
        <f t="shared" si="14"/>
        <v>1.7946166025786021</v>
      </c>
      <c r="J260" s="7">
        <f t="shared" si="18"/>
        <v>1.671784719131745</v>
      </c>
    </row>
    <row r="261" spans="1:10">
      <c r="A261">
        <v>1935</v>
      </c>
      <c r="B261" s="5">
        <v>7902</v>
      </c>
      <c r="C261" s="7">
        <v>1.61170995235</v>
      </c>
      <c r="D261" s="15">
        <v>3862</v>
      </c>
      <c r="E261" s="15">
        <v>4619</v>
      </c>
      <c r="F261" s="17">
        <f t="shared" si="16"/>
        <v>4619</v>
      </c>
      <c r="G261" s="10">
        <v>7902</v>
      </c>
      <c r="H261" s="7">
        <f t="shared" si="15"/>
        <v>1.710759904741286</v>
      </c>
      <c r="I261" s="7">
        <f t="shared" si="14"/>
        <v>1.710759904741286</v>
      </c>
      <c r="J261" s="7">
        <f t="shared" si="18"/>
        <v>1.593667562609377</v>
      </c>
    </row>
    <row r="262" spans="1:10">
      <c r="A262">
        <v>1936</v>
      </c>
      <c r="B262" s="5">
        <v>7910</v>
      </c>
      <c r="C262" s="7">
        <v>1.55073797703</v>
      </c>
      <c r="D262" s="15">
        <v>4083</v>
      </c>
      <c r="E262" s="15">
        <v>4881</v>
      </c>
      <c r="F262" s="17">
        <f t="shared" si="16"/>
        <v>4881</v>
      </c>
      <c r="G262" s="10">
        <v>7908</v>
      </c>
      <c r="H262" s="7">
        <f t="shared" si="15"/>
        <v>1.6205695554189716</v>
      </c>
      <c r="I262" s="7">
        <f t="shared" si="14"/>
        <v>1.6201598033189921</v>
      </c>
      <c r="J262" s="7">
        <f t="shared" si="18"/>
        <v>1.5092685523182956</v>
      </c>
    </row>
    <row r="263" spans="1:10">
      <c r="A263">
        <v>1937</v>
      </c>
      <c r="B263" s="5">
        <v>8149</v>
      </c>
      <c r="C263" s="7">
        <v>1.48316502571</v>
      </c>
      <c r="D263" s="15">
        <v>4369</v>
      </c>
      <c r="E263" s="15">
        <v>5220</v>
      </c>
      <c r="F263" s="17">
        <f t="shared" si="16"/>
        <v>5220</v>
      </c>
      <c r="G263" s="10">
        <v>8089</v>
      </c>
      <c r="H263" s="7">
        <f t="shared" si="15"/>
        <v>1.5611111111111111</v>
      </c>
      <c r="I263" s="7">
        <f t="shared" si="14"/>
        <v>1.5496168582375478</v>
      </c>
      <c r="J263" s="7">
        <f t="shared" si="18"/>
        <v>1.4435538935659711</v>
      </c>
    </row>
    <row r="264" spans="1:10">
      <c r="A264">
        <v>1938</v>
      </c>
      <c r="B264" s="5">
        <v>8301</v>
      </c>
      <c r="C264" s="7">
        <v>1.44003403187</v>
      </c>
      <c r="D264" s="15">
        <v>4508</v>
      </c>
      <c r="E264" s="15">
        <v>5384</v>
      </c>
      <c r="F264" s="17">
        <f t="shared" si="16"/>
        <v>5384</v>
      </c>
      <c r="G264" s="10">
        <v>8263</v>
      </c>
      <c r="H264" s="7">
        <f t="shared" si="15"/>
        <v>1.5417904903417534</v>
      </c>
      <c r="I264" s="7">
        <f t="shared" si="14"/>
        <v>1.5347325408618129</v>
      </c>
      <c r="J264" s="7">
        <f t="shared" si="18"/>
        <v>1.429688327902694</v>
      </c>
    </row>
    <row r="265" spans="1:10">
      <c r="A265">
        <v>1939</v>
      </c>
      <c r="B265" s="5">
        <v>8051</v>
      </c>
      <c r="C265" s="7">
        <v>1.31577694416</v>
      </c>
      <c r="D265" s="15">
        <v>4853</v>
      </c>
      <c r="E265" s="15">
        <v>5791</v>
      </c>
      <c r="F265" s="17">
        <f t="shared" si="16"/>
        <v>5791</v>
      </c>
      <c r="G265" s="10">
        <v>8888</v>
      </c>
      <c r="H265" s="7">
        <f t="shared" si="15"/>
        <v>1.3902607494387844</v>
      </c>
      <c r="I265" s="7">
        <f t="shared" si="14"/>
        <v>1.5347953721291661</v>
      </c>
      <c r="J265" s="7">
        <f t="shared" si="18"/>
        <v>1.4297468587067073</v>
      </c>
    </row>
    <row r="266" spans="1:10">
      <c r="A266">
        <v>1940</v>
      </c>
      <c r="B266" s="5">
        <v>10520</v>
      </c>
      <c r="C266" s="7">
        <v>1.3694299459499999</v>
      </c>
      <c r="D266" s="15">
        <v>5894</v>
      </c>
      <c r="E266" s="15">
        <v>7030</v>
      </c>
      <c r="F266" s="17">
        <f t="shared" si="16"/>
        <v>7030</v>
      </c>
      <c r="G266" s="10">
        <v>10935</v>
      </c>
      <c r="H266" s="7">
        <f t="shared" si="15"/>
        <v>1.4964438122332859</v>
      </c>
      <c r="I266" s="7">
        <f t="shared" si="14"/>
        <v>1.5554765291607398</v>
      </c>
      <c r="J266" s="7">
        <f t="shared" si="18"/>
        <v>1.4490125014348927</v>
      </c>
    </row>
    <row r="267" spans="1:10">
      <c r="A267">
        <v>1941</v>
      </c>
      <c r="B267" s="5">
        <v>13194</v>
      </c>
      <c r="C267" s="7">
        <v>1.47054195404</v>
      </c>
      <c r="D267" s="15">
        <v>7105</v>
      </c>
      <c r="E267" s="15">
        <v>8470</v>
      </c>
      <c r="F267" s="17">
        <f t="shared" si="16"/>
        <v>8470</v>
      </c>
      <c r="G267" s="10">
        <v>13558</v>
      </c>
      <c r="H267" s="7">
        <f t="shared" si="15"/>
        <v>1.5577331759149942</v>
      </c>
      <c r="I267" s="7">
        <f t="shared" si="14"/>
        <v>1.6007083825265644</v>
      </c>
      <c r="J267" s="7">
        <f t="shared" si="18"/>
        <v>1.4911484769777144</v>
      </c>
    </row>
    <row r="268" spans="1:10">
      <c r="A268">
        <v>1942</v>
      </c>
      <c r="B268" s="5">
        <v>15978</v>
      </c>
      <c r="C268" s="7">
        <v>1.6485259532900001</v>
      </c>
      <c r="D268" s="15">
        <v>7789</v>
      </c>
      <c r="E268" s="15">
        <v>9281</v>
      </c>
      <c r="F268" s="17">
        <f t="shared" si="16"/>
        <v>9281</v>
      </c>
      <c r="G268" s="10">
        <v>16311</v>
      </c>
      <c r="H268" s="7">
        <f t="shared" si="15"/>
        <v>1.7215817261071005</v>
      </c>
      <c r="I268" s="7">
        <f t="shared" si="14"/>
        <v>1.7574614804439177</v>
      </c>
      <c r="J268" s="7">
        <f t="shared" si="18"/>
        <v>1.6371726658759198</v>
      </c>
    </row>
    <row r="269" spans="1:10">
      <c r="A269">
        <v>1943</v>
      </c>
      <c r="B269" s="5">
        <v>18710</v>
      </c>
      <c r="C269" s="7">
        <v>1.8166140317899999</v>
      </c>
      <c r="D269" s="15">
        <v>8295</v>
      </c>
      <c r="E269" s="15">
        <v>9878</v>
      </c>
      <c r="F269" s="17">
        <f t="shared" si="16"/>
        <v>9878</v>
      </c>
      <c r="G269" s="10">
        <v>19059</v>
      </c>
      <c r="H269" s="7">
        <f t="shared" si="15"/>
        <v>1.8941081190524398</v>
      </c>
      <c r="I269" s="7">
        <f t="shared" si="14"/>
        <v>1.9294391577242356</v>
      </c>
      <c r="J269" s="7">
        <f t="shared" si="18"/>
        <v>1.7973793933161408</v>
      </c>
    </row>
    <row r="270" spans="1:10">
      <c r="A270">
        <v>1944</v>
      </c>
      <c r="B270" s="5">
        <v>21509</v>
      </c>
      <c r="C270" s="7">
        <v>2.07748603821</v>
      </c>
      <c r="D270" s="15">
        <v>8371</v>
      </c>
      <c r="E270" s="15">
        <v>9964</v>
      </c>
      <c r="F270" s="17">
        <f t="shared" si="16"/>
        <v>9964</v>
      </c>
      <c r="G270" s="10">
        <v>21842</v>
      </c>
      <c r="H270" s="7">
        <f t="shared" si="15"/>
        <v>2.1586712163789641</v>
      </c>
      <c r="I270" s="7">
        <f t="shared" si="14"/>
        <v>2.1920915295062224</v>
      </c>
      <c r="J270" s="7">
        <f t="shared" si="18"/>
        <v>2.0420546186305151</v>
      </c>
    </row>
    <row r="271" spans="1:10">
      <c r="A271">
        <v>1945</v>
      </c>
      <c r="B271" s="5">
        <v>23774</v>
      </c>
      <c r="C271" s="7">
        <v>2.3984279632600001</v>
      </c>
      <c r="D271" s="15">
        <v>8151</v>
      </c>
      <c r="E271" s="15">
        <v>9697</v>
      </c>
      <c r="F271" s="17">
        <f t="shared" si="16"/>
        <v>9697</v>
      </c>
      <c r="G271" s="10">
        <v>23466</v>
      </c>
      <c r="H271" s="7">
        <f t="shared" si="15"/>
        <v>2.4516860884809737</v>
      </c>
      <c r="I271" s="7">
        <f t="shared" si="14"/>
        <v>2.4199236877384758</v>
      </c>
      <c r="J271" s="7">
        <f t="shared" si="18"/>
        <v>2.2542928873014993</v>
      </c>
    </row>
    <row r="272" spans="1:10">
      <c r="A272">
        <v>1946</v>
      </c>
      <c r="B272" s="5">
        <v>25771</v>
      </c>
      <c r="C272" s="7">
        <v>2.5654680728899999</v>
      </c>
      <c r="D272" s="15">
        <v>8206</v>
      </c>
      <c r="E272" s="15">
        <v>9756</v>
      </c>
      <c r="F272" s="17">
        <f t="shared" si="16"/>
        <v>9756</v>
      </c>
      <c r="G272" s="10">
        <v>25271</v>
      </c>
      <c r="H272" s="7">
        <f t="shared" si="15"/>
        <v>2.6415539155391552</v>
      </c>
      <c r="I272" s="7">
        <f t="shared" si="14"/>
        <v>2.5903034030340302</v>
      </c>
      <c r="J272" s="7">
        <f t="shared" si="18"/>
        <v>2.4130110246863059</v>
      </c>
    </row>
    <row r="273" spans="1:10">
      <c r="A273">
        <v>1947</v>
      </c>
      <c r="B273" s="5">
        <v>25773</v>
      </c>
      <c r="C273" s="7">
        <v>2.3849670886999998</v>
      </c>
      <c r="D273" s="15">
        <v>8873</v>
      </c>
      <c r="E273" s="15">
        <v>10544</v>
      </c>
      <c r="F273" s="17">
        <f t="shared" si="16"/>
        <v>10544</v>
      </c>
      <c r="G273" s="10">
        <v>25772</v>
      </c>
      <c r="H273" s="7">
        <f t="shared" si="15"/>
        <v>2.4443285280728375</v>
      </c>
      <c r="I273" s="7">
        <f t="shared" si="14"/>
        <v>2.4442336874051591</v>
      </c>
      <c r="J273" s="7">
        <f t="shared" si="18"/>
        <v>2.276938997844812</v>
      </c>
    </row>
    <row r="274" spans="1:10">
      <c r="A274">
        <v>1948</v>
      </c>
      <c r="B274" s="5">
        <v>25332</v>
      </c>
      <c r="C274" s="7">
        <v>2.1179540157300001</v>
      </c>
      <c r="D274" s="15">
        <v>9751</v>
      </c>
      <c r="E274" s="15">
        <v>11581</v>
      </c>
      <c r="F274" s="17">
        <f t="shared" si="16"/>
        <v>11581</v>
      </c>
      <c r="G274" s="10">
        <v>25442</v>
      </c>
      <c r="H274" s="7">
        <f t="shared" si="15"/>
        <v>2.1873758742768326</v>
      </c>
      <c r="I274" s="7">
        <f t="shared" ref="I274:I337" si="19">G274/F274</f>
        <v>2.1968741904844142</v>
      </c>
      <c r="J274" s="7">
        <f t="shared" si="18"/>
        <v>2.046509932110085</v>
      </c>
    </row>
    <row r="275" spans="1:10">
      <c r="A275">
        <v>1949</v>
      </c>
      <c r="B275" s="5">
        <v>25986</v>
      </c>
      <c r="C275" s="7">
        <v>2.06161403656</v>
      </c>
      <c r="D275" s="15">
        <v>10398</v>
      </c>
      <c r="E275" s="15">
        <v>12343</v>
      </c>
      <c r="F275" s="17">
        <f t="shared" si="16"/>
        <v>12343</v>
      </c>
      <c r="G275" s="10">
        <v>25758</v>
      </c>
      <c r="H275" s="7">
        <f t="shared" si="15"/>
        <v>2.1053228550595477</v>
      </c>
      <c r="I275" s="7">
        <f t="shared" si="19"/>
        <v>2.0868508466337197</v>
      </c>
      <c r="J275" s="7">
        <f t="shared" si="18"/>
        <v>1.944017096184528</v>
      </c>
    </row>
    <row r="276" spans="1:10">
      <c r="A276">
        <v>1950</v>
      </c>
      <c r="B276" s="5">
        <v>26125</v>
      </c>
      <c r="C276" s="7">
        <v>1.9598970413200001</v>
      </c>
      <c r="D276" s="15">
        <v>10890</v>
      </c>
      <c r="E276" s="15">
        <v>12920</v>
      </c>
      <c r="F276" s="17">
        <f t="shared" si="16"/>
        <v>12920</v>
      </c>
      <c r="G276" s="10">
        <v>25916</v>
      </c>
      <c r="H276" s="7">
        <f t="shared" si="15"/>
        <v>2.0220588235294117</v>
      </c>
      <c r="I276" s="7">
        <f t="shared" si="19"/>
        <v>2.0058823529411764</v>
      </c>
      <c r="J276" s="7">
        <f t="shared" si="18"/>
        <v>1.8685904617202012</v>
      </c>
    </row>
    <row r="277" spans="1:10">
      <c r="A277">
        <v>1951</v>
      </c>
      <c r="B277" s="5">
        <v>26118</v>
      </c>
      <c r="C277" s="7">
        <v>1.76915597916</v>
      </c>
      <c r="D277" s="15">
        <v>12234</v>
      </c>
      <c r="E277" s="15">
        <v>14508</v>
      </c>
      <c r="F277" s="17">
        <f t="shared" si="16"/>
        <v>14508</v>
      </c>
      <c r="G277" s="10">
        <v>25899</v>
      </c>
      <c r="H277" s="7">
        <f t="shared" si="15"/>
        <v>1.8002481389578164</v>
      </c>
      <c r="I277" s="7">
        <f t="shared" si="19"/>
        <v>1.7851530190239868</v>
      </c>
      <c r="J277" s="7">
        <f t="shared" si="18"/>
        <v>1.6629688671263085</v>
      </c>
    </row>
    <row r="278" spans="1:10">
      <c r="A278">
        <v>1952</v>
      </c>
      <c r="B278" s="5">
        <v>26315</v>
      </c>
      <c r="C278" s="7">
        <v>1.6564769744900001</v>
      </c>
      <c r="D278" s="15">
        <v>13297</v>
      </c>
      <c r="E278" s="15">
        <v>15759</v>
      </c>
      <c r="F278" s="17">
        <f t="shared" si="16"/>
        <v>15759</v>
      </c>
      <c r="G278" s="10">
        <v>26011</v>
      </c>
      <c r="H278" s="7">
        <f t="shared" si="15"/>
        <v>1.6698394568183261</v>
      </c>
      <c r="I278" s="7">
        <f t="shared" si="19"/>
        <v>1.6505488926962371</v>
      </c>
      <c r="J278" s="7">
        <f t="shared" si="18"/>
        <v>1.5375776714784597</v>
      </c>
    </row>
    <row r="279" spans="1:10">
      <c r="A279">
        <v>1953</v>
      </c>
      <c r="B279" s="5">
        <v>26888</v>
      </c>
      <c r="C279" s="7">
        <v>1.5754109621000001</v>
      </c>
      <c r="D279" s="15">
        <v>14271</v>
      </c>
      <c r="E279" s="15">
        <v>16903</v>
      </c>
      <c r="F279" s="17">
        <f t="shared" si="16"/>
        <v>16903</v>
      </c>
      <c r="G279" s="10">
        <v>26450</v>
      </c>
      <c r="H279" s="7">
        <f t="shared" si="15"/>
        <v>1.5907235401999644</v>
      </c>
      <c r="I279" s="7">
        <f t="shared" si="19"/>
        <v>1.5648109802993551</v>
      </c>
      <c r="J279" s="7">
        <f t="shared" si="18"/>
        <v>1.4577080594457774</v>
      </c>
    </row>
    <row r="280" spans="1:10">
      <c r="A280">
        <v>1954</v>
      </c>
      <c r="B280" s="5">
        <v>27234</v>
      </c>
      <c r="C280" s="7">
        <v>1.5123770237</v>
      </c>
      <c r="D280" s="15">
        <v>15065</v>
      </c>
      <c r="E280" s="15">
        <v>17833</v>
      </c>
      <c r="F280" s="17">
        <f t="shared" si="16"/>
        <v>17833</v>
      </c>
      <c r="G280" s="10">
        <v>26846</v>
      </c>
      <c r="H280" s="7">
        <f t="shared" si="15"/>
        <v>1.527168732125834</v>
      </c>
      <c r="I280" s="7">
        <f t="shared" si="19"/>
        <v>1.5054113160993663</v>
      </c>
      <c r="J280" s="7">
        <f t="shared" si="18"/>
        <v>1.4023739837504932</v>
      </c>
    </row>
    <row r="281" spans="1:10">
      <c r="A281">
        <v>1955</v>
      </c>
      <c r="B281" s="5">
        <v>27320</v>
      </c>
      <c r="C281" s="7">
        <v>1.39868700504</v>
      </c>
      <c r="D281" s="15">
        <v>16388</v>
      </c>
      <c r="E281" s="15">
        <v>19388</v>
      </c>
      <c r="F281" s="17">
        <f t="shared" si="16"/>
        <v>19388</v>
      </c>
      <c r="G281" s="10">
        <v>27013</v>
      </c>
      <c r="H281" s="7">
        <f t="shared" si="15"/>
        <v>1.409119042706829</v>
      </c>
      <c r="I281" s="7">
        <f t="shared" si="19"/>
        <v>1.3932845058799257</v>
      </c>
      <c r="J281" s="7">
        <f t="shared" si="18"/>
        <v>1.2979216524500332</v>
      </c>
    </row>
    <row r="282" spans="1:10">
      <c r="A282">
        <v>1956</v>
      </c>
      <c r="B282" s="5">
        <v>27269</v>
      </c>
      <c r="C282" s="7">
        <v>1.29958796501</v>
      </c>
      <c r="D282" s="15">
        <v>17805</v>
      </c>
      <c r="E282" s="15">
        <v>21052</v>
      </c>
      <c r="F282" s="17">
        <f t="shared" si="16"/>
        <v>21052</v>
      </c>
      <c r="G282" s="10">
        <v>27016</v>
      </c>
      <c r="H282" s="7">
        <f t="shared" si="15"/>
        <v>1.2953163594907848</v>
      </c>
      <c r="I282" s="7">
        <f t="shared" si="19"/>
        <v>1.2832984989549687</v>
      </c>
      <c r="J282" s="7">
        <f t="shared" si="18"/>
        <v>1.1954635979378534</v>
      </c>
    </row>
    <row r="283" spans="1:10">
      <c r="A283">
        <v>1957</v>
      </c>
      <c r="B283" s="5">
        <v>27474</v>
      </c>
      <c r="C283" s="7">
        <v>1.22799897194</v>
      </c>
      <c r="D283" s="15">
        <v>18891</v>
      </c>
      <c r="E283" s="15">
        <v>22323</v>
      </c>
      <c r="F283" s="17">
        <f t="shared" si="16"/>
        <v>22323</v>
      </c>
      <c r="G283" s="10">
        <v>27176</v>
      </c>
      <c r="H283" s="7">
        <f t="shared" ref="H283:H310" si="20">B283/E283</f>
        <v>1.2307485553017068</v>
      </c>
      <c r="I283" s="7">
        <f t="shared" si="19"/>
        <v>1.2173990951037048</v>
      </c>
      <c r="J283" s="7">
        <f t="shared" si="18"/>
        <v>1.1340746549178584</v>
      </c>
    </row>
    <row r="284" spans="1:10">
      <c r="A284">
        <v>1958</v>
      </c>
      <c r="B284" s="5">
        <v>27599</v>
      </c>
      <c r="C284" s="7">
        <v>1.1813060045199999</v>
      </c>
      <c r="D284" s="15">
        <v>19858</v>
      </c>
      <c r="E284" s="15">
        <v>23452</v>
      </c>
      <c r="F284" s="17">
        <f t="shared" ref="F284:F342" si="21">E284</f>
        <v>23452</v>
      </c>
      <c r="G284" s="10">
        <v>27340</v>
      </c>
      <c r="H284" s="7">
        <f t="shared" si="20"/>
        <v>1.1768292682926829</v>
      </c>
      <c r="I284" s="7">
        <f t="shared" si="19"/>
        <v>1.1657854340781171</v>
      </c>
      <c r="J284" s="7">
        <f t="shared" si="18"/>
        <v>1.0859936722293881</v>
      </c>
    </row>
    <row r="285" spans="1:10">
      <c r="A285">
        <v>1959</v>
      </c>
      <c r="B285" s="5">
        <v>27937</v>
      </c>
      <c r="C285" s="7">
        <v>1.13734805584</v>
      </c>
      <c r="D285" s="15">
        <v>20840</v>
      </c>
      <c r="E285" s="15">
        <v>24597</v>
      </c>
      <c r="F285" s="17">
        <f t="shared" si="21"/>
        <v>24597</v>
      </c>
      <c r="G285" s="10">
        <v>27644</v>
      </c>
      <c r="H285" s="7">
        <f t="shared" si="20"/>
        <v>1.1357889173476441</v>
      </c>
      <c r="I285" s="7">
        <f t="shared" si="19"/>
        <v>1.1238768955563687</v>
      </c>
      <c r="J285" s="7">
        <f t="shared" si="18"/>
        <v>1.0469535484496715</v>
      </c>
    </row>
    <row r="286" spans="1:10">
      <c r="A286">
        <v>1960</v>
      </c>
      <c r="B286" s="5">
        <v>28438</v>
      </c>
      <c r="C286" s="7">
        <v>1.0944650173199999</v>
      </c>
      <c r="D286" s="15">
        <v>22392</v>
      </c>
      <c r="E286" s="15">
        <v>26412</v>
      </c>
      <c r="F286" s="17">
        <f t="shared" si="21"/>
        <v>26412</v>
      </c>
      <c r="G286" s="10">
        <v>28122</v>
      </c>
      <c r="H286" s="7">
        <f t="shared" si="20"/>
        <v>1.076707557170983</v>
      </c>
      <c r="I286" s="7">
        <f t="shared" si="19"/>
        <v>1.0647432985006815</v>
      </c>
      <c r="J286" s="7">
        <f t="shared" si="18"/>
        <v>0.99186732902935282</v>
      </c>
    </row>
    <row r="287" spans="1:10">
      <c r="A287">
        <v>1961</v>
      </c>
      <c r="B287" s="5">
        <v>28674</v>
      </c>
      <c r="C287" s="7">
        <v>1.0335320234300001</v>
      </c>
      <c r="D287" s="15">
        <v>23810</v>
      </c>
      <c r="E287" s="15">
        <v>28069</v>
      </c>
      <c r="F287" s="17">
        <f t="shared" si="21"/>
        <v>28069</v>
      </c>
      <c r="G287" s="10">
        <v>28569</v>
      </c>
      <c r="H287" s="7">
        <f t="shared" si="20"/>
        <v>1.0215540275749047</v>
      </c>
      <c r="I287" s="7">
        <f t="shared" si="19"/>
        <v>1.0178132459296734</v>
      </c>
      <c r="J287" s="7">
        <f t="shared" si="18"/>
        <v>0.94814938691094741</v>
      </c>
    </row>
    <row r="288" spans="1:10">
      <c r="A288">
        <v>1962</v>
      </c>
      <c r="B288" s="5">
        <v>29848</v>
      </c>
      <c r="C288" s="7">
        <v>1.0241589546200001</v>
      </c>
      <c r="D288" s="15">
        <v>24923</v>
      </c>
      <c r="E288" s="15">
        <v>29374</v>
      </c>
      <c r="F288" s="17">
        <f t="shared" si="21"/>
        <v>29374</v>
      </c>
      <c r="G288" s="10">
        <v>29555</v>
      </c>
      <c r="H288" s="7">
        <f t="shared" si="20"/>
        <v>1.0161367195478994</v>
      </c>
      <c r="I288" s="7">
        <f t="shared" si="19"/>
        <v>1.006161911894873</v>
      </c>
      <c r="J288" s="7">
        <f t="shared" si="18"/>
        <v>0.93729552421465279</v>
      </c>
    </row>
    <row r="289" spans="1:10">
      <c r="A289">
        <v>1963</v>
      </c>
      <c r="B289" s="5">
        <v>30226</v>
      </c>
      <c r="C289" s="7">
        <v>0.97458738088600005</v>
      </c>
      <c r="D289" s="15">
        <v>26504</v>
      </c>
      <c r="E289" s="15">
        <v>31229</v>
      </c>
      <c r="F289" s="17">
        <f t="shared" si="21"/>
        <v>31229</v>
      </c>
      <c r="G289" s="10">
        <v>30132</v>
      </c>
      <c r="H289" s="7">
        <f t="shared" si="20"/>
        <v>0.9678824169842134</v>
      </c>
      <c r="I289" s="7">
        <f t="shared" si="19"/>
        <v>0.96487239424893534</v>
      </c>
      <c r="J289" s="7">
        <f t="shared" si="18"/>
        <v>0.89883205265107902</v>
      </c>
    </row>
    <row r="290" spans="1:10">
      <c r="A290">
        <v>1964</v>
      </c>
      <c r="B290" s="5">
        <v>30441</v>
      </c>
      <c r="C290" s="7">
        <v>0.901033997536</v>
      </c>
      <c r="D290" s="15">
        <v>28970</v>
      </c>
      <c r="E290" s="15">
        <v>34127</v>
      </c>
      <c r="F290" s="17">
        <f t="shared" si="21"/>
        <v>34127</v>
      </c>
      <c r="G290" s="10">
        <v>30387</v>
      </c>
      <c r="H290" s="7">
        <f t="shared" si="20"/>
        <v>0.89199167814340552</v>
      </c>
      <c r="I290" s="7">
        <f t="shared" si="19"/>
        <v>0.89040935329797521</v>
      </c>
      <c r="J290" s="7">
        <f t="shared" si="18"/>
        <v>0.82946560757137355</v>
      </c>
    </row>
    <row r="291" spans="1:10">
      <c r="A291">
        <v>1965</v>
      </c>
      <c r="B291" s="5">
        <v>31341</v>
      </c>
      <c r="C291" s="7">
        <v>0.86279761791200005</v>
      </c>
      <c r="D291" s="15">
        <v>31337</v>
      </c>
      <c r="E291" s="15">
        <v>36906</v>
      </c>
      <c r="F291" s="17">
        <f t="shared" si="21"/>
        <v>36906</v>
      </c>
      <c r="G291" s="10">
        <v>31116</v>
      </c>
      <c r="H291" s="7">
        <f t="shared" si="20"/>
        <v>0.8492115103235246</v>
      </c>
      <c r="I291" s="7">
        <f t="shared" si="19"/>
        <v>0.84311494066005532</v>
      </c>
      <c r="J291" s="7">
        <f t="shared" si="18"/>
        <v>0.78540824387888375</v>
      </c>
    </row>
    <row r="292" spans="1:10">
      <c r="A292">
        <v>1966</v>
      </c>
      <c r="B292" s="5">
        <v>31986</v>
      </c>
      <c r="C292" s="7">
        <v>0.82789850234999995</v>
      </c>
      <c r="D292" s="15">
        <v>33482</v>
      </c>
      <c r="E292" s="15">
        <v>39423</v>
      </c>
      <c r="F292" s="17">
        <f t="shared" si="21"/>
        <v>39423</v>
      </c>
      <c r="G292" s="10">
        <v>31825</v>
      </c>
      <c r="H292" s="7">
        <f t="shared" si="20"/>
        <v>0.81135377825127464</v>
      </c>
      <c r="I292" s="7">
        <f t="shared" si="19"/>
        <v>0.80726986784364452</v>
      </c>
      <c r="J292" s="7">
        <f t="shared" si="18"/>
        <v>0.75201657409017431</v>
      </c>
    </row>
    <row r="293" spans="1:10">
      <c r="A293">
        <v>1967</v>
      </c>
      <c r="B293" s="5">
        <v>34194</v>
      </c>
      <c r="C293" s="7">
        <v>0.83695048093799995</v>
      </c>
      <c r="D293" s="15">
        <v>35454</v>
      </c>
      <c r="E293" s="15">
        <v>41728</v>
      </c>
      <c r="F293" s="17">
        <f t="shared" si="21"/>
        <v>41728</v>
      </c>
      <c r="G293" s="10">
        <v>33642</v>
      </c>
      <c r="H293" s="7">
        <f t="shared" si="20"/>
        <v>0.81944976993865026</v>
      </c>
      <c r="I293" s="7">
        <f t="shared" si="19"/>
        <v>0.80622124233128833</v>
      </c>
      <c r="J293" s="7">
        <f t="shared" si="18"/>
        <v>0.75103972137125374</v>
      </c>
    </row>
    <row r="294" spans="1:10">
      <c r="A294">
        <v>1968</v>
      </c>
      <c r="B294" s="5">
        <v>33984</v>
      </c>
      <c r="C294" s="7">
        <v>0.76737701892900001</v>
      </c>
      <c r="D294" s="15">
        <v>38931</v>
      </c>
      <c r="E294" s="15">
        <v>45809</v>
      </c>
      <c r="F294" s="17">
        <f t="shared" si="21"/>
        <v>45809</v>
      </c>
      <c r="G294" s="10">
        <v>34037</v>
      </c>
      <c r="H294" s="7">
        <f t="shared" si="20"/>
        <v>0.74186295269488534</v>
      </c>
      <c r="I294" s="7">
        <f t="shared" si="19"/>
        <v>0.74301993058132676</v>
      </c>
      <c r="J294" s="7">
        <f t="shared" si="18"/>
        <v>0.69216420051579597</v>
      </c>
    </row>
    <row r="295" spans="1:10">
      <c r="A295">
        <v>1969</v>
      </c>
      <c r="B295" s="5">
        <v>33079</v>
      </c>
      <c r="C295" s="7">
        <v>0.69689369201700002</v>
      </c>
      <c r="D295" s="15">
        <v>42236</v>
      </c>
      <c r="E295" s="15">
        <v>49682</v>
      </c>
      <c r="F295" s="17">
        <f t="shared" si="21"/>
        <v>49682</v>
      </c>
      <c r="G295" s="10">
        <v>33305</v>
      </c>
      <c r="H295" s="7">
        <f t="shared" si="20"/>
        <v>0.66581458073346489</v>
      </c>
      <c r="I295" s="7">
        <f t="shared" si="19"/>
        <v>0.67036351193591237</v>
      </c>
      <c r="J295" s="7">
        <f t="shared" si="18"/>
        <v>0.62448072413219746</v>
      </c>
    </row>
    <row r="296" spans="1:10">
      <c r="A296">
        <v>1970</v>
      </c>
      <c r="B296" s="5">
        <v>33442</v>
      </c>
      <c r="C296" s="7">
        <v>0.64228832721700002</v>
      </c>
      <c r="D296" s="15">
        <v>47546</v>
      </c>
      <c r="E296" s="15">
        <v>55916</v>
      </c>
      <c r="F296" s="17">
        <f t="shared" si="21"/>
        <v>55916</v>
      </c>
      <c r="G296" s="10">
        <v>33351</v>
      </c>
      <c r="H296" s="7">
        <f t="shared" si="20"/>
        <v>0.59807568495600538</v>
      </c>
      <c r="I296" s="7">
        <f t="shared" si="19"/>
        <v>0.59644824379426287</v>
      </c>
      <c r="J296" s="7">
        <f t="shared" si="18"/>
        <v>0.55562455975024394</v>
      </c>
    </row>
    <row r="297" spans="1:10">
      <c r="A297">
        <v>1971</v>
      </c>
      <c r="B297" s="5">
        <v>35840</v>
      </c>
      <c r="C297" s="7">
        <v>0.61424767971000005</v>
      </c>
      <c r="D297" s="15">
        <v>53271</v>
      </c>
      <c r="E297" s="15">
        <v>62640</v>
      </c>
      <c r="F297" s="17">
        <f t="shared" si="21"/>
        <v>62640</v>
      </c>
      <c r="G297" s="10">
        <v>35241</v>
      </c>
      <c r="H297" s="7">
        <f t="shared" si="20"/>
        <v>0.57215836526181352</v>
      </c>
      <c r="I297" s="7">
        <f t="shared" si="19"/>
        <v>0.56259578544061306</v>
      </c>
      <c r="J297" s="7">
        <f t="shared" si="18"/>
        <v>0.52408912064901303</v>
      </c>
    </row>
    <row r="298" spans="1:10">
      <c r="A298">
        <v>1972</v>
      </c>
      <c r="B298" s="5">
        <v>37158</v>
      </c>
      <c r="C298" s="7">
        <v>0.57521337270700001</v>
      </c>
      <c r="D298" s="15">
        <v>59772</v>
      </c>
      <c r="E298" s="15">
        <v>70305</v>
      </c>
      <c r="F298" s="17">
        <f t="shared" si="21"/>
        <v>70305</v>
      </c>
      <c r="G298" s="10">
        <v>36624</v>
      </c>
      <c r="H298" s="7">
        <f t="shared" si="20"/>
        <v>0.52852570940900367</v>
      </c>
      <c r="I298" s="7">
        <f t="shared" si="19"/>
        <v>0.52093023255813953</v>
      </c>
      <c r="J298" s="7">
        <f t="shared" si="18"/>
        <v>0.4852753514444878</v>
      </c>
    </row>
    <row r="299" spans="1:10">
      <c r="A299">
        <v>1973</v>
      </c>
      <c r="B299" s="5">
        <v>40457</v>
      </c>
      <c r="C299" s="7">
        <v>0.53756272792799997</v>
      </c>
      <c r="D299" s="15">
        <v>69238</v>
      </c>
      <c r="E299" s="15">
        <v>81467</v>
      </c>
      <c r="F299" s="17">
        <f t="shared" si="21"/>
        <v>81467</v>
      </c>
      <c r="G299" s="10">
        <v>39315</v>
      </c>
      <c r="H299" s="7">
        <f t="shared" si="20"/>
        <v>0.49660598770054132</v>
      </c>
      <c r="I299" s="7">
        <f t="shared" si="19"/>
        <v>0.48258804178378978</v>
      </c>
      <c r="J299" s="7">
        <f t="shared" si="18"/>
        <v>0.44955747803214458</v>
      </c>
    </row>
    <row r="300" spans="1:10">
      <c r="A300">
        <v>1974</v>
      </c>
      <c r="B300" s="5">
        <v>46404</v>
      </c>
      <c r="C300" s="7">
        <v>0.54260081052800002</v>
      </c>
      <c r="D300" s="15">
        <v>78359</v>
      </c>
      <c r="E300" s="15">
        <v>92227</v>
      </c>
      <c r="F300" s="17">
        <f t="shared" si="21"/>
        <v>92227</v>
      </c>
      <c r="G300" s="10">
        <v>49105</v>
      </c>
      <c r="H300" s="7">
        <f t="shared" si="20"/>
        <v>0.50314983681568304</v>
      </c>
      <c r="I300" s="7">
        <f t="shared" si="19"/>
        <v>0.53243627137389271</v>
      </c>
      <c r="J300" s="7">
        <f t="shared" si="18"/>
        <v>0.49599386360038461</v>
      </c>
    </row>
    <row r="301" spans="1:10">
      <c r="A301">
        <v>1975</v>
      </c>
      <c r="B301" s="5">
        <v>56586</v>
      </c>
      <c r="C301" s="7">
        <v>0.52862232923499997</v>
      </c>
      <c r="D301" s="15">
        <v>97294</v>
      </c>
      <c r="E301" s="15">
        <v>114541</v>
      </c>
      <c r="F301" s="17">
        <f t="shared" si="21"/>
        <v>114541</v>
      </c>
      <c r="G301" s="10">
        <v>61579</v>
      </c>
      <c r="H301" s="7">
        <f t="shared" si="20"/>
        <v>0.4940239739481932</v>
      </c>
      <c r="I301" s="7">
        <f t="shared" si="19"/>
        <v>0.53761535170812202</v>
      </c>
      <c r="J301" s="7">
        <f t="shared" si="18"/>
        <v>0.50081846365673066</v>
      </c>
    </row>
    <row r="302" spans="1:10">
      <c r="A302">
        <v>1976</v>
      </c>
      <c r="B302" s="5">
        <v>67166</v>
      </c>
      <c r="C302" s="7">
        <v>0.53179728984800001</v>
      </c>
      <c r="D302" s="15">
        <v>115638</v>
      </c>
      <c r="E302" s="15">
        <v>136172</v>
      </c>
      <c r="F302" s="17">
        <f t="shared" si="21"/>
        <v>136172</v>
      </c>
      <c r="G302" s="10">
        <v>71366</v>
      </c>
      <c r="H302" s="7">
        <f t="shared" si="20"/>
        <v>0.49324383867461741</v>
      </c>
      <c r="I302" s="7">
        <f t="shared" si="19"/>
        <v>0.52408718385571185</v>
      </c>
      <c r="J302" s="7">
        <f t="shared" si="18"/>
        <v>0.48821622635378115</v>
      </c>
    </row>
    <row r="303" spans="1:10">
      <c r="A303">
        <v>1977</v>
      </c>
      <c r="B303" s="5">
        <v>79180</v>
      </c>
      <c r="C303" s="7">
        <v>0.54344540834400001</v>
      </c>
      <c r="D303" s="15">
        <v>134824</v>
      </c>
      <c r="E303" s="15">
        <v>158786</v>
      </c>
      <c r="F303" s="17">
        <f t="shared" si="21"/>
        <v>158786</v>
      </c>
      <c r="G303" s="10">
        <v>78050</v>
      </c>
      <c r="H303" s="7">
        <f t="shared" si="20"/>
        <v>0.49865857191440049</v>
      </c>
      <c r="I303" s="7">
        <f t="shared" si="19"/>
        <v>0.49154207549783985</v>
      </c>
      <c r="J303" s="7">
        <f t="shared" si="18"/>
        <v>0.45789865615132103</v>
      </c>
    </row>
    <row r="304" spans="1:10">
      <c r="A304">
        <v>1978</v>
      </c>
      <c r="B304" s="5">
        <v>86885</v>
      </c>
      <c r="C304" s="7">
        <v>0.51502668857599998</v>
      </c>
      <c r="D304" s="15">
        <v>156959</v>
      </c>
      <c r="E304" s="15">
        <v>184891</v>
      </c>
      <c r="F304" s="17">
        <f t="shared" si="21"/>
        <v>184891</v>
      </c>
      <c r="G304" s="10">
        <v>86339</v>
      </c>
      <c r="H304" s="7">
        <f t="shared" si="20"/>
        <v>0.46992552368692908</v>
      </c>
      <c r="I304" s="7">
        <f t="shared" si="19"/>
        <v>0.46697243240612035</v>
      </c>
      <c r="J304" s="7">
        <f t="shared" si="18"/>
        <v>0.43501067338316957</v>
      </c>
    </row>
    <row r="305" spans="1:10">
      <c r="A305">
        <v>1979</v>
      </c>
      <c r="B305" s="5">
        <v>95315</v>
      </c>
      <c r="C305" s="7">
        <v>0.47993451356900002</v>
      </c>
      <c r="D305" s="15">
        <v>186354</v>
      </c>
      <c r="E305" s="15">
        <v>219559</v>
      </c>
      <c r="F305" s="17">
        <f t="shared" si="21"/>
        <v>219559</v>
      </c>
      <c r="G305" s="10">
        <v>95795</v>
      </c>
      <c r="H305" s="7">
        <f t="shared" si="20"/>
        <v>0.43412021370110082</v>
      </c>
      <c r="I305" s="7">
        <f t="shared" si="19"/>
        <v>0.4363064142212344</v>
      </c>
      <c r="J305" s="7">
        <f t="shared" ref="J305:J342" si="22">I305*H$240/I$240</f>
        <v>0.40644357970731404</v>
      </c>
    </row>
    <row r="306" spans="1:10">
      <c r="A306">
        <v>1980</v>
      </c>
      <c r="B306" s="5">
        <v>113036</v>
      </c>
      <c r="C306" s="7">
        <v>0.49060770869300002</v>
      </c>
      <c r="D306" s="15">
        <v>219282</v>
      </c>
      <c r="E306" s="15">
        <v>258411</v>
      </c>
      <c r="F306" s="17">
        <f t="shared" si="21"/>
        <v>258411</v>
      </c>
      <c r="G306" s="10">
        <v>109924</v>
      </c>
      <c r="H306" s="7">
        <f t="shared" si="20"/>
        <v>0.43742719930653107</v>
      </c>
      <c r="I306" s="7">
        <f t="shared" si="19"/>
        <v>0.42538436831249443</v>
      </c>
      <c r="J306" s="7">
        <f t="shared" si="22"/>
        <v>0.39626908927540178</v>
      </c>
    </row>
    <row r="307" spans="1:10">
      <c r="A307">
        <v>1981</v>
      </c>
      <c r="B307" s="5">
        <v>118390</v>
      </c>
      <c r="C307" s="7">
        <v>0.46427449584000002</v>
      </c>
      <c r="D307" s="15">
        <v>244222</v>
      </c>
      <c r="E307" s="15">
        <v>287850</v>
      </c>
      <c r="F307" s="17">
        <f t="shared" si="21"/>
        <v>287850</v>
      </c>
      <c r="G307" s="10">
        <v>122358</v>
      </c>
      <c r="H307" s="7">
        <f t="shared" si="20"/>
        <v>0.41129060274448498</v>
      </c>
      <c r="I307" s="7">
        <f t="shared" si="19"/>
        <v>0.42507556018759773</v>
      </c>
      <c r="J307" s="7">
        <f t="shared" si="22"/>
        <v>0.39598141741077941</v>
      </c>
    </row>
    <row r="308" spans="1:10">
      <c r="A308">
        <v>1982</v>
      </c>
      <c r="B308" s="5">
        <v>125326</v>
      </c>
      <c r="C308" s="7">
        <v>0.44984209537499997</v>
      </c>
      <c r="D308" s="15">
        <v>268727</v>
      </c>
      <c r="E308" s="15">
        <v>316698</v>
      </c>
      <c r="F308" s="17">
        <f t="shared" si="21"/>
        <v>316698</v>
      </c>
      <c r="G308" s="10">
        <v>130709</v>
      </c>
      <c r="H308" s="7">
        <f t="shared" si="20"/>
        <v>0.3957271596284157</v>
      </c>
      <c r="I308" s="7">
        <f t="shared" si="19"/>
        <v>0.41272442516214186</v>
      </c>
      <c r="J308" s="7">
        <f t="shared" si="22"/>
        <v>0.38447565134920325</v>
      </c>
    </row>
    <row r="309" spans="1:10">
      <c r="A309">
        <v>1983</v>
      </c>
      <c r="B309" s="5">
        <v>140330</v>
      </c>
      <c r="C309" s="7">
        <v>0.46161180734599999</v>
      </c>
      <c r="D309" s="15">
        <v>295546</v>
      </c>
      <c r="E309" s="15">
        <v>348283</v>
      </c>
      <c r="F309" s="17">
        <f t="shared" si="21"/>
        <v>348283</v>
      </c>
      <c r="G309" s="10">
        <v>140840</v>
      </c>
      <c r="H309" s="7">
        <f t="shared" si="20"/>
        <v>0.40291946491789721</v>
      </c>
      <c r="I309" s="7">
        <f t="shared" si="19"/>
        <v>0.40438379134209823</v>
      </c>
      <c r="J309" s="7">
        <f t="shared" si="22"/>
        <v>0.37670588919042947</v>
      </c>
    </row>
    <row r="310" spans="1:10">
      <c r="A310">
        <v>1984</v>
      </c>
      <c r="B310" s="5">
        <v>155192</v>
      </c>
      <c r="C310" s="7">
        <v>0.47473850846299998</v>
      </c>
      <c r="D310" s="15">
        <v>317843</v>
      </c>
      <c r="E310" s="15">
        <v>374534</v>
      </c>
      <c r="F310" s="17">
        <f t="shared" si="21"/>
        <v>374534</v>
      </c>
      <c r="G310" s="10">
        <v>153664</v>
      </c>
      <c r="H310" s="7">
        <f t="shared" si="20"/>
        <v>0.4143602449977839</v>
      </c>
      <c r="I310" s="7">
        <f t="shared" si="19"/>
        <v>0.41028050857866044</v>
      </c>
      <c r="J310" s="7">
        <f t="shared" si="22"/>
        <v>0.38219900775121896</v>
      </c>
    </row>
    <row r="311" spans="1:10">
      <c r="A311">
        <v>1985</v>
      </c>
      <c r="B311" s="5">
        <v>167506</v>
      </c>
      <c r="C311" s="7">
        <v>0.46881049871399999</v>
      </c>
      <c r="D311" s="15">
        <v>349762</v>
      </c>
      <c r="E311" s="15">
        <v>412120</v>
      </c>
      <c r="F311" s="17">
        <f t="shared" si="21"/>
        <v>412120</v>
      </c>
      <c r="G311" s="10">
        <v>161102</v>
      </c>
      <c r="H311" s="7">
        <f>B311/E311</f>
        <v>0.40644957779287588</v>
      </c>
      <c r="I311" s="7">
        <f t="shared" si="19"/>
        <v>0.39091041444239544</v>
      </c>
      <c r="J311" s="7">
        <f t="shared" si="22"/>
        <v>0.36415469269327166</v>
      </c>
    </row>
    <row r="312" spans="1:10">
      <c r="A312">
        <v>1986</v>
      </c>
      <c r="D312" s="15">
        <v>376896</v>
      </c>
      <c r="E312" s="15">
        <v>444033</v>
      </c>
      <c r="F312" s="17">
        <f t="shared" si="21"/>
        <v>444033</v>
      </c>
      <c r="G312" s="10">
        <v>166431</v>
      </c>
      <c r="I312" s="7">
        <f t="shared" si="19"/>
        <v>0.3748167365939018</v>
      </c>
      <c r="J312" s="7">
        <f t="shared" si="22"/>
        <v>0.34916254079682651</v>
      </c>
    </row>
    <row r="313" spans="1:10">
      <c r="A313">
        <v>1987</v>
      </c>
      <c r="D313" s="15">
        <v>418198</v>
      </c>
      <c r="E313" s="15">
        <v>492635</v>
      </c>
      <c r="F313" s="17">
        <f t="shared" si="21"/>
        <v>492635</v>
      </c>
      <c r="G313" s="10">
        <v>167474</v>
      </c>
      <c r="I313" s="7">
        <f t="shared" si="19"/>
        <v>0.33995554518050891</v>
      </c>
      <c r="J313" s="7">
        <f t="shared" si="22"/>
        <v>0.31668741100481607</v>
      </c>
    </row>
    <row r="314" spans="1:10">
      <c r="A314" s="16">
        <v>1988</v>
      </c>
      <c r="D314" s="15">
        <v>468396</v>
      </c>
      <c r="E314" s="15">
        <v>551709</v>
      </c>
      <c r="F314" s="17">
        <f t="shared" si="21"/>
        <v>551709</v>
      </c>
      <c r="G314" s="10">
        <v>157135</v>
      </c>
      <c r="I314" s="7">
        <f t="shared" si="19"/>
        <v>0.28481500211162042</v>
      </c>
      <c r="J314" s="7">
        <f t="shared" si="22"/>
        <v>0.26532094243724569</v>
      </c>
    </row>
    <row r="315" spans="1:10">
      <c r="A315" s="16">
        <v>1989</v>
      </c>
      <c r="D315" s="15">
        <v>517495</v>
      </c>
      <c r="E315" s="15">
        <v>609474</v>
      </c>
      <c r="F315" s="17">
        <f t="shared" si="21"/>
        <v>609474</v>
      </c>
      <c r="G315" s="10">
        <v>152374</v>
      </c>
      <c r="I315" s="7">
        <f t="shared" si="19"/>
        <v>0.25000902417494431</v>
      </c>
      <c r="J315" s="7">
        <f t="shared" si="22"/>
        <v>0.23289724705553352</v>
      </c>
    </row>
    <row r="316" spans="1:10">
      <c r="A316" s="16">
        <v>1990</v>
      </c>
      <c r="D316" s="15">
        <v>562874</v>
      </c>
      <c r="E316" s="15">
        <v>662850</v>
      </c>
      <c r="F316" s="17">
        <f t="shared" si="21"/>
        <v>662850</v>
      </c>
      <c r="G316" s="10">
        <v>151267</v>
      </c>
      <c r="I316" s="7">
        <f t="shared" si="19"/>
        <v>0.22820698498906239</v>
      </c>
      <c r="J316" s="7">
        <f t="shared" si="22"/>
        <v>0.21258744054616657</v>
      </c>
    </row>
    <row r="317" spans="1:10">
      <c r="A317" s="16">
        <v>1991</v>
      </c>
      <c r="D317" s="15">
        <v>592840</v>
      </c>
      <c r="E317" s="15">
        <v>698038</v>
      </c>
      <c r="F317" s="17">
        <f t="shared" si="21"/>
        <v>698038</v>
      </c>
      <c r="G317" s="10">
        <v>162074</v>
      </c>
      <c r="I317" s="7">
        <f t="shared" si="19"/>
        <v>0.23218506728860033</v>
      </c>
      <c r="J317" s="7">
        <f t="shared" si="22"/>
        <v>0.21629324444336681</v>
      </c>
    </row>
    <row r="318" spans="1:10">
      <c r="A318" s="16">
        <v>1992</v>
      </c>
      <c r="D318" s="15">
        <v>611985</v>
      </c>
      <c r="E318" s="15">
        <v>721445</v>
      </c>
      <c r="F318" s="17">
        <f t="shared" si="21"/>
        <v>721445</v>
      </c>
      <c r="G318" s="10">
        <v>192851</v>
      </c>
      <c r="I318" s="7">
        <f t="shared" si="19"/>
        <v>0.26731213051583974</v>
      </c>
      <c r="J318" s="7">
        <f t="shared" si="22"/>
        <v>0.24901604854921</v>
      </c>
    </row>
    <row r="319" spans="1:10">
      <c r="A319" s="16">
        <v>1993</v>
      </c>
      <c r="D319" s="15">
        <v>642572</v>
      </c>
      <c r="E319" s="15">
        <v>758445</v>
      </c>
      <c r="F319" s="17">
        <f t="shared" si="21"/>
        <v>758445</v>
      </c>
      <c r="G319" s="10">
        <v>234900</v>
      </c>
      <c r="I319" s="7">
        <f t="shared" si="19"/>
        <v>0.30971263572177282</v>
      </c>
      <c r="J319" s="7">
        <f t="shared" si="22"/>
        <v>0.28851446653157697</v>
      </c>
    </row>
    <row r="320" spans="1:10">
      <c r="A320" s="16">
        <v>1994</v>
      </c>
      <c r="D320" s="15">
        <v>674479</v>
      </c>
      <c r="E320" s="15">
        <v>797088</v>
      </c>
      <c r="F320" s="17">
        <f t="shared" si="21"/>
        <v>797088</v>
      </c>
      <c r="G320" s="10">
        <v>278400</v>
      </c>
      <c r="I320" s="7">
        <f t="shared" si="19"/>
        <v>0.34927134770564855</v>
      </c>
      <c r="J320" s="7">
        <f t="shared" si="22"/>
        <v>0.32536559679982086</v>
      </c>
    </row>
    <row r="321" spans="1:10">
      <c r="A321" s="16">
        <v>1995</v>
      </c>
      <c r="D321" s="15">
        <v>707090</v>
      </c>
      <c r="E321" s="15">
        <v>836646</v>
      </c>
      <c r="F321" s="17">
        <f t="shared" si="21"/>
        <v>836646</v>
      </c>
      <c r="G321" s="10">
        <v>313600</v>
      </c>
      <c r="I321" s="7">
        <f t="shared" si="19"/>
        <v>0.37482997587988232</v>
      </c>
      <c r="J321" s="7">
        <f t="shared" si="22"/>
        <v>0.34917487392467267</v>
      </c>
    </row>
    <row r="322" spans="1:10">
      <c r="A322" s="16">
        <v>1996</v>
      </c>
      <c r="D322" s="15">
        <v>753700</v>
      </c>
      <c r="E322" s="15">
        <v>892900</v>
      </c>
      <c r="F322" s="17">
        <f t="shared" si="21"/>
        <v>892900</v>
      </c>
      <c r="G322" s="10">
        <v>341900</v>
      </c>
      <c r="I322" s="7">
        <f t="shared" si="19"/>
        <v>0.38290962033822379</v>
      </c>
      <c r="J322" s="7">
        <f t="shared" si="22"/>
        <v>0.35670151004408929</v>
      </c>
    </row>
    <row r="323" spans="1:10">
      <c r="A323" s="16">
        <v>1997</v>
      </c>
      <c r="D323" s="15">
        <v>791512</v>
      </c>
      <c r="E323" s="15">
        <v>938855</v>
      </c>
      <c r="F323" s="17">
        <f t="shared" si="21"/>
        <v>938855</v>
      </c>
      <c r="G323" s="10">
        <v>364000</v>
      </c>
      <c r="I323" s="7">
        <f t="shared" si="19"/>
        <v>0.38770630182509547</v>
      </c>
      <c r="J323" s="7">
        <f t="shared" si="22"/>
        <v>0.36116988440370013</v>
      </c>
    </row>
    <row r="324" spans="1:10">
      <c r="A324" s="16">
        <v>1998</v>
      </c>
      <c r="D324" s="15">
        <v>831004</v>
      </c>
      <c r="E324" s="15">
        <v>980308</v>
      </c>
      <c r="F324" s="17">
        <f t="shared" si="21"/>
        <v>980308</v>
      </c>
      <c r="G324" s="10">
        <v>361200</v>
      </c>
      <c r="I324" s="7">
        <f t="shared" si="19"/>
        <v>0.36845562823112737</v>
      </c>
      <c r="J324" s="7">
        <f t="shared" si="22"/>
        <v>0.34323681619228019</v>
      </c>
    </row>
    <row r="325" spans="1:10">
      <c r="A325" s="16">
        <v>1999</v>
      </c>
      <c r="D325" s="15">
        <v>867865</v>
      </c>
      <c r="E325" s="15">
        <v>1021205</v>
      </c>
      <c r="F325" s="17">
        <f t="shared" si="21"/>
        <v>1021205</v>
      </c>
      <c r="G325" s="10">
        <v>364400</v>
      </c>
      <c r="I325" s="7">
        <f t="shared" si="19"/>
        <v>0.35683334883789247</v>
      </c>
      <c r="J325" s="7">
        <f t="shared" si="22"/>
        <v>0.33241001950313115</v>
      </c>
    </row>
    <row r="326" spans="1:10">
      <c r="A326" s="16">
        <v>2000</v>
      </c>
      <c r="D326" s="15">
        <v>912958</v>
      </c>
      <c r="E326" s="15">
        <v>1080863</v>
      </c>
      <c r="F326" s="17">
        <f t="shared" si="21"/>
        <v>1080863</v>
      </c>
      <c r="G326" s="10">
        <v>328200</v>
      </c>
      <c r="I326" s="7">
        <f t="shared" si="19"/>
        <v>0.30364625304039455</v>
      </c>
      <c r="J326" s="7">
        <f t="shared" si="22"/>
        <v>0.28286329521589787</v>
      </c>
    </row>
    <row r="327" spans="1:10">
      <c r="A327" s="16">
        <v>2001</v>
      </c>
      <c r="D327" s="15">
        <v>949396</v>
      </c>
      <c r="E327" s="15">
        <v>1120575</v>
      </c>
      <c r="F327" s="17">
        <f t="shared" si="21"/>
        <v>1120575</v>
      </c>
      <c r="G327" s="10">
        <v>328800</v>
      </c>
      <c r="I327" s="7">
        <f t="shared" si="19"/>
        <v>0.29342078843450908</v>
      </c>
      <c r="J327" s="7">
        <f t="shared" si="22"/>
        <v>0.27333770883183167</v>
      </c>
    </row>
    <row r="328" spans="1:10">
      <c r="A328" s="16">
        <v>2002</v>
      </c>
      <c r="D328" s="15">
        <v>996419</v>
      </c>
      <c r="E328" s="15">
        <v>1172652</v>
      </c>
      <c r="F328" s="17">
        <f t="shared" si="21"/>
        <v>1172652</v>
      </c>
      <c r="G328" s="10">
        <v>358800</v>
      </c>
      <c r="I328" s="7">
        <f t="shared" si="19"/>
        <v>0.30597312757749101</v>
      </c>
      <c r="J328" s="7">
        <f t="shared" si="22"/>
        <v>0.28503090766797551</v>
      </c>
    </row>
    <row r="329" spans="1:10">
      <c r="A329" s="16">
        <v>2003</v>
      </c>
      <c r="D329" s="15">
        <v>1055844</v>
      </c>
      <c r="E329" s="15">
        <v>1242449</v>
      </c>
      <c r="F329" s="17">
        <f t="shared" si="21"/>
        <v>1242449</v>
      </c>
      <c r="G329" s="10">
        <v>390200</v>
      </c>
      <c r="I329" s="7">
        <f t="shared" si="19"/>
        <v>0.31405715647080884</v>
      </c>
      <c r="J329" s="7">
        <f t="shared" si="22"/>
        <v>0.29256162813130426</v>
      </c>
    </row>
    <row r="330" spans="1:10">
      <c r="A330" s="16">
        <v>2004</v>
      </c>
      <c r="D330" s="15">
        <v>1105922</v>
      </c>
      <c r="E330" s="15">
        <v>1304874</v>
      </c>
      <c r="F330" s="17">
        <f t="shared" si="21"/>
        <v>1304874</v>
      </c>
      <c r="G330" s="10">
        <v>448700</v>
      </c>
      <c r="I330" s="7">
        <f t="shared" si="19"/>
        <v>0.34386461834629245</v>
      </c>
      <c r="J330" s="7">
        <f t="shared" si="22"/>
        <v>0.32032892907343014</v>
      </c>
    </row>
    <row r="331" spans="1:10">
      <c r="A331" s="16">
        <v>2005</v>
      </c>
      <c r="D331" s="15">
        <v>1165804</v>
      </c>
      <c r="E331" s="15">
        <v>1379457</v>
      </c>
      <c r="F331" s="17">
        <f t="shared" si="21"/>
        <v>1379457</v>
      </c>
      <c r="G331" s="10">
        <v>492200</v>
      </c>
      <c r="I331" s="7">
        <f t="shared" si="19"/>
        <v>0.35680706248908084</v>
      </c>
      <c r="J331" s="7">
        <f t="shared" si="22"/>
        <v>0.33238553231394441</v>
      </c>
    </row>
    <row r="332" spans="1:10">
      <c r="A332" s="16">
        <v>2006</v>
      </c>
      <c r="D332" s="15">
        <v>1225089</v>
      </c>
      <c r="E332" s="15">
        <v>1455644</v>
      </c>
      <c r="F332" s="17">
        <f t="shared" si="21"/>
        <v>1455644</v>
      </c>
      <c r="G332" s="10">
        <v>527300</v>
      </c>
      <c r="I332" s="7">
        <f t="shared" si="19"/>
        <v>0.3622451643396325</v>
      </c>
      <c r="J332" s="7">
        <f t="shared" si="22"/>
        <v>0.3374514252527322</v>
      </c>
    </row>
    <row r="333" spans="1:10">
      <c r="A333" s="16">
        <v>2007</v>
      </c>
      <c r="D333" s="15">
        <v>1290968</v>
      </c>
      <c r="E333" s="15">
        <v>1530890</v>
      </c>
      <c r="F333" s="17">
        <f t="shared" si="21"/>
        <v>1530890</v>
      </c>
      <c r="G333" s="10">
        <v>562500</v>
      </c>
      <c r="I333" s="7">
        <f t="shared" si="19"/>
        <v>0.36743332309963483</v>
      </c>
      <c r="J333" s="7">
        <f t="shared" si="22"/>
        <v>0.34228448236528697</v>
      </c>
    </row>
    <row r="334" spans="1:10">
      <c r="A334" s="16">
        <v>2008</v>
      </c>
      <c r="D334" s="15">
        <v>1318765</v>
      </c>
      <c r="E334" s="15">
        <v>1564252</v>
      </c>
      <c r="F334" s="17">
        <f t="shared" si="21"/>
        <v>1564252</v>
      </c>
      <c r="G334" s="10">
        <v>733300</v>
      </c>
      <c r="I334" s="7">
        <f t="shared" si="19"/>
        <v>0.46878635923112133</v>
      </c>
      <c r="J334" s="7">
        <f t="shared" si="22"/>
        <v>0.43670044664354313</v>
      </c>
    </row>
    <row r="335" spans="1:10">
      <c r="A335" s="16">
        <v>2009</v>
      </c>
      <c r="D335" s="15">
        <v>1285670</v>
      </c>
      <c r="E335" s="15">
        <v>1519459</v>
      </c>
      <c r="F335" s="17">
        <f t="shared" si="21"/>
        <v>1519459</v>
      </c>
      <c r="G335" s="10">
        <v>938900</v>
      </c>
      <c r="I335" s="7">
        <f t="shared" si="19"/>
        <v>0.61791729819626595</v>
      </c>
      <c r="J335" s="7">
        <f t="shared" si="22"/>
        <v>0.57562417249867492</v>
      </c>
    </row>
    <row r="336" spans="1:10">
      <c r="A336" s="16">
        <v>2010</v>
      </c>
      <c r="D336" s="15">
        <v>1333865</v>
      </c>
      <c r="E336" s="15">
        <v>1572439</v>
      </c>
      <c r="F336" s="17">
        <f t="shared" si="21"/>
        <v>1572439</v>
      </c>
      <c r="G336" s="10">
        <v>1136900</v>
      </c>
      <c r="I336" s="7">
        <f t="shared" si="19"/>
        <v>0.72301691830334913</v>
      </c>
      <c r="J336" s="7">
        <f t="shared" si="22"/>
        <v>0.67353028716913566</v>
      </c>
    </row>
    <row r="337" spans="1:10">
      <c r="A337" s="16">
        <v>2011</v>
      </c>
      <c r="D337" s="15">
        <v>1380639</v>
      </c>
      <c r="E337" s="15">
        <v>1628274</v>
      </c>
      <c r="F337" s="17">
        <f t="shared" si="21"/>
        <v>1628274</v>
      </c>
      <c r="G337" s="10">
        <v>1240700</v>
      </c>
      <c r="I337" s="7">
        <f t="shared" si="19"/>
        <v>0.76197249357294905</v>
      </c>
      <c r="J337" s="7">
        <f t="shared" si="22"/>
        <v>0.70981956219708753</v>
      </c>
    </row>
    <row r="338" spans="1:10">
      <c r="A338" s="16">
        <v>2012</v>
      </c>
      <c r="D338" s="15">
        <v>1427604</v>
      </c>
      <c r="E338" s="15">
        <v>1675044</v>
      </c>
      <c r="F338" s="17">
        <f t="shared" si="21"/>
        <v>1675044</v>
      </c>
      <c r="G338" s="10">
        <v>1349700</v>
      </c>
      <c r="I338" s="7">
        <f>G338/F338</f>
        <v>0.80576987828379432</v>
      </c>
      <c r="J338" s="7">
        <f t="shared" si="22"/>
        <v>0.75061925077252989</v>
      </c>
    </row>
    <row r="339" spans="1:10">
      <c r="A339" s="16">
        <v>2013</v>
      </c>
      <c r="D339" s="15">
        <v>1483697</v>
      </c>
      <c r="E339" s="15">
        <v>1739563</v>
      </c>
      <c r="F339" s="17">
        <f t="shared" si="21"/>
        <v>1739563</v>
      </c>
      <c r="G339" s="10">
        <v>1454000</v>
      </c>
      <c r="I339" s="7">
        <f>G339/F339</f>
        <v>0.83584210517239099</v>
      </c>
      <c r="J339" s="7">
        <f t="shared" si="22"/>
        <v>0.77863319498233052</v>
      </c>
    </row>
    <row r="340" spans="1:10">
      <c r="A340" s="16">
        <v>2014</v>
      </c>
      <c r="D340" s="15">
        <v>1561674</v>
      </c>
      <c r="E340" s="15">
        <v>1822480</v>
      </c>
      <c r="F340" s="17">
        <f t="shared" si="21"/>
        <v>1822480</v>
      </c>
      <c r="G340" s="10">
        <v>1556000</v>
      </c>
      <c r="I340" s="7">
        <f>G340/F340</f>
        <v>0.8537816601553927</v>
      </c>
      <c r="J340" s="7">
        <f t="shared" si="22"/>
        <v>0.79534488362129274</v>
      </c>
    </row>
    <row r="341" spans="1:10">
      <c r="A341" s="16">
        <v>2015</v>
      </c>
      <c r="D341" s="15">
        <v>1607907</v>
      </c>
      <c r="E341" s="15">
        <v>1872714</v>
      </c>
      <c r="F341" s="17">
        <f t="shared" si="21"/>
        <v>1872714</v>
      </c>
      <c r="G341" s="10">
        <v>1610500</v>
      </c>
      <c r="I341" s="7">
        <f>G341/F341</f>
        <v>0.85998182317214478</v>
      </c>
      <c r="J341" s="7">
        <f t="shared" si="22"/>
        <v>0.80112067872573933</v>
      </c>
    </row>
    <row r="342" spans="1:10">
      <c r="A342" s="16">
        <v>2016</v>
      </c>
      <c r="D342" s="15">
        <v>1666863</v>
      </c>
      <c r="E342" s="15">
        <v>1939637</v>
      </c>
      <c r="F342" s="17">
        <f t="shared" si="21"/>
        <v>1939637</v>
      </c>
      <c r="G342" s="10">
        <v>1701800</v>
      </c>
      <c r="I342" s="7">
        <f>G342/F342</f>
        <v>0.87738066452640362</v>
      </c>
      <c r="J342" s="7">
        <f t="shared" si="22"/>
        <v>0.81732866268445981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9474-458B-4560-9825-E3B663D8530C}">
  <dimension ref="A1:J1048574"/>
  <sheetViews>
    <sheetView topLeftCell="A7" workbookViewId="0">
      <selection activeCell="E9" sqref="E9"/>
    </sheetView>
  </sheetViews>
  <sheetFormatPr defaultRowHeight="14.5"/>
  <cols>
    <col min="1" max="1" width="12.54296875" customWidth="1"/>
    <col min="5" max="6" width="8.7265625" style="45"/>
  </cols>
  <sheetData>
    <row r="1" spans="1:10">
      <c r="A1" s="45"/>
      <c r="B1" s="45" t="s">
        <v>266</v>
      </c>
      <c r="C1" s="45" t="s">
        <v>267</v>
      </c>
      <c r="D1" s="45" t="s">
        <v>268</v>
      </c>
      <c r="G1" s="45"/>
      <c r="H1" s="45"/>
      <c r="I1" s="45"/>
      <c r="J1" s="45"/>
    </row>
    <row r="2" spans="1:10" s="16" customFormat="1">
      <c r="A2" s="45">
        <v>1530</v>
      </c>
      <c r="B2" s="45">
        <v>0.16611258278145807</v>
      </c>
      <c r="C2" s="45">
        <v>0.16987184159905871</v>
      </c>
      <c r="D2" s="45">
        <v>-1.4269394633553763E-2</v>
      </c>
      <c r="E2" s="45"/>
      <c r="F2" s="45">
        <v>1530</v>
      </c>
      <c r="G2" s="45">
        <v>0.14849587366276121</v>
      </c>
      <c r="H2" s="45"/>
      <c r="I2" s="45"/>
      <c r="J2" s="45"/>
    </row>
    <row r="3" spans="1:10" s="16" customFormat="1">
      <c r="A3" s="45">
        <v>1531</v>
      </c>
      <c r="B3" s="45">
        <v>0.16500000000000001</v>
      </c>
      <c r="C3" s="45">
        <v>0.15540420826695542</v>
      </c>
      <c r="D3" s="45">
        <v>4.7748610176936622E-2</v>
      </c>
      <c r="E3" s="45"/>
      <c r="F3" s="45">
        <v>1540</v>
      </c>
      <c r="G3" s="45">
        <v>0.12086538461538465</v>
      </c>
      <c r="H3" s="45"/>
      <c r="I3" s="45"/>
      <c r="J3" s="45"/>
    </row>
    <row r="4" spans="1:10" s="16" customFormat="1">
      <c r="A4" s="45">
        <v>1532</v>
      </c>
      <c r="B4" s="45">
        <v>0.1603846153846154</v>
      </c>
      <c r="C4" s="45">
        <v>0.17885912569726614</v>
      </c>
      <c r="D4" s="45">
        <v>-4.6785595278100785E-2</v>
      </c>
      <c r="E4" s="45"/>
      <c r="F4" s="45">
        <v>1550</v>
      </c>
      <c r="G4" s="45">
        <v>0.14600000000000005</v>
      </c>
      <c r="H4" s="45"/>
      <c r="I4" s="45"/>
      <c r="J4" s="45"/>
    </row>
    <row r="5" spans="1:10">
      <c r="A5" s="45">
        <v>1533</v>
      </c>
      <c r="B5" s="45">
        <v>0.15576923076923077</v>
      </c>
      <c r="C5" s="45">
        <v>0.17281281486140646</v>
      </c>
      <c r="D5" s="45">
        <v>-1.9175580773879056E-2</v>
      </c>
      <c r="F5" s="45">
        <v>1560</v>
      </c>
      <c r="G5" s="45">
        <v>0.11804454545454546</v>
      </c>
      <c r="H5" s="45"/>
      <c r="I5" s="45"/>
      <c r="J5" s="45"/>
    </row>
    <row r="6" spans="1:10" s="16" customFormat="1">
      <c r="A6" s="45">
        <v>1534</v>
      </c>
      <c r="B6" s="45">
        <v>0.15115384615384617</v>
      </c>
      <c r="C6" s="45">
        <v>0.18663418861592848</v>
      </c>
      <c r="D6" s="45">
        <v>-5.8512748021409537E-2</v>
      </c>
      <c r="E6" s="45"/>
      <c r="F6" s="45">
        <v>1570</v>
      </c>
      <c r="G6" s="45">
        <v>0.10171363636363637</v>
      </c>
      <c r="H6" s="45"/>
      <c r="I6" s="45"/>
      <c r="J6" s="45"/>
    </row>
    <row r="7" spans="1:10">
      <c r="A7" s="45">
        <v>1535</v>
      </c>
      <c r="B7" s="45">
        <v>0.14653846153846156</v>
      </c>
      <c r="C7" s="45">
        <v>7.0106740190760089E-2</v>
      </c>
      <c r="D7" s="45">
        <v>0.1938834004463508</v>
      </c>
      <c r="F7" s="45">
        <v>1580</v>
      </c>
      <c r="G7" s="45">
        <v>0.10053181818181819</v>
      </c>
      <c r="H7" s="45"/>
      <c r="I7" s="45"/>
      <c r="J7" s="45"/>
    </row>
    <row r="8" spans="1:10">
      <c r="A8" s="45">
        <v>1536</v>
      </c>
      <c r="B8" s="45">
        <v>0.14192307692307693</v>
      </c>
      <c r="C8" s="45">
        <v>9.5510710176372637E-2</v>
      </c>
      <c r="D8" s="45">
        <v>1.6685616194266437E-2</v>
      </c>
      <c r="F8" s="45">
        <v>1590</v>
      </c>
      <c r="G8" s="45">
        <v>9.9999999999999992E-2</v>
      </c>
      <c r="H8" s="45"/>
      <c r="I8" s="45"/>
      <c r="J8" s="45"/>
    </row>
    <row r="9" spans="1:10" s="16" customFormat="1">
      <c r="A9" s="45">
        <v>1537</v>
      </c>
      <c r="B9" s="45">
        <v>0.13730769230769233</v>
      </c>
      <c r="C9" s="45">
        <v>0.18749472764634623</v>
      </c>
      <c r="D9" s="45">
        <v>-0.14452640024305288</v>
      </c>
      <c r="E9" s="45"/>
      <c r="F9" s="45">
        <v>1600</v>
      </c>
      <c r="G9" s="45">
        <v>9.9999999999999992E-2</v>
      </c>
      <c r="H9" s="45"/>
      <c r="I9" s="45"/>
      <c r="J9" s="45"/>
    </row>
    <row r="10" spans="1:10" s="16" customFormat="1">
      <c r="A10" s="45">
        <v>1538</v>
      </c>
      <c r="B10" s="45">
        <v>0.13269230769230769</v>
      </c>
      <c r="C10" s="45">
        <v>0.1273418098750535</v>
      </c>
      <c r="D10" s="45">
        <v>4.2941749019268512E-2</v>
      </c>
      <c r="E10" s="45"/>
      <c r="F10" s="45">
        <v>1610</v>
      </c>
      <c r="G10" s="45">
        <v>9.4750000000000001E-2</v>
      </c>
      <c r="H10" s="45"/>
      <c r="I10" s="45"/>
      <c r="J10" s="45"/>
    </row>
    <row r="11" spans="1:10">
      <c r="A11" s="45">
        <v>1539</v>
      </c>
      <c r="B11" s="45">
        <v>0.12807692307692309</v>
      </c>
      <c r="C11" s="45">
        <v>0.16075832493574047</v>
      </c>
      <c r="D11" s="45">
        <v>-6.3733371427676613E-2</v>
      </c>
      <c r="F11" s="45">
        <v>1620</v>
      </c>
      <c r="G11" s="45">
        <v>9.2000000000000012E-2</v>
      </c>
      <c r="H11" s="45"/>
      <c r="I11" s="45"/>
      <c r="J11" s="45"/>
    </row>
    <row r="12" spans="1:10">
      <c r="A12" s="45">
        <v>1540</v>
      </c>
      <c r="B12" s="45">
        <v>0.12346153846153847</v>
      </c>
      <c r="C12" s="45">
        <v>0.1530776549727064</v>
      </c>
      <c r="D12" s="45">
        <v>-1.002998532441743E-2</v>
      </c>
      <c r="F12" s="45">
        <v>1630</v>
      </c>
      <c r="G12" s="45">
        <v>8.1090660000000009E-2</v>
      </c>
      <c r="H12" s="45"/>
      <c r="I12" s="45"/>
      <c r="J12" s="45"/>
    </row>
    <row r="13" spans="1:10">
      <c r="A13" s="45">
        <v>1541</v>
      </c>
      <c r="B13" s="45">
        <v>0.11884615384615385</v>
      </c>
      <c r="C13" s="45">
        <v>3.0686179484493453E-2</v>
      </c>
      <c r="D13" s="45">
        <v>0.19590625445074764</v>
      </c>
      <c r="F13" s="45">
        <v>1640</v>
      </c>
      <c r="G13" s="45">
        <v>7.4190919999999994E-2</v>
      </c>
      <c r="H13" s="45"/>
      <c r="I13" s="45"/>
      <c r="J13" s="45"/>
    </row>
    <row r="14" spans="1:10">
      <c r="A14" s="45">
        <v>1542</v>
      </c>
      <c r="B14" s="45">
        <v>0.11423076923076923</v>
      </c>
      <c r="C14" s="45">
        <v>0.22103174082837113</v>
      </c>
      <c r="D14" s="45">
        <v>-0.29844798725490129</v>
      </c>
      <c r="F14" s="45">
        <v>1650</v>
      </c>
      <c r="G14" s="45">
        <v>8.5686429999999994E-2</v>
      </c>
      <c r="H14" s="45"/>
      <c r="I14" s="45"/>
      <c r="J14" s="45"/>
    </row>
    <row r="15" spans="1:10">
      <c r="A15" s="45">
        <v>1543</v>
      </c>
      <c r="B15" s="45">
        <v>0.10961538461538461</v>
      </c>
      <c r="C15" s="45">
        <v>0.14802099783123834</v>
      </c>
      <c r="D15" s="45">
        <v>2.8628869219323616E-2</v>
      </c>
      <c r="F15" s="45">
        <v>1660</v>
      </c>
      <c r="G15" s="45">
        <v>9.1553739999999995E-2</v>
      </c>
    </row>
    <row r="16" spans="1:10">
      <c r="A16" s="45">
        <v>1544</v>
      </c>
      <c r="B16" s="45">
        <v>0.105</v>
      </c>
      <c r="C16" s="45">
        <v>6.6480410466499745E-2</v>
      </c>
      <c r="D16" s="45">
        <v>9.8656989647135346E-2</v>
      </c>
      <c r="F16" s="45">
        <v>1670</v>
      </c>
      <c r="G16" s="45">
        <v>6.4509896666666663E-2</v>
      </c>
    </row>
    <row r="17" spans="1:7">
      <c r="A17" s="45">
        <v>1545</v>
      </c>
      <c r="B17" s="45">
        <v>0.11749999999999999</v>
      </c>
      <c r="C17" s="45">
        <v>0.22098158739447177</v>
      </c>
      <c r="D17" s="45">
        <v>-0.21355460218889924</v>
      </c>
      <c r="F17" s="45">
        <v>1680</v>
      </c>
      <c r="G17" s="45">
        <v>5.674426166666667E-2</v>
      </c>
    </row>
    <row r="18" spans="1:7">
      <c r="A18" s="45">
        <v>1546</v>
      </c>
      <c r="B18" s="45">
        <v>0.13</v>
      </c>
      <c r="C18" s="45">
        <v>0.38027689706577777</v>
      </c>
      <c r="D18" s="45">
        <v>-0.40924411493000945</v>
      </c>
      <c r="F18" s="45">
        <v>1690</v>
      </c>
      <c r="G18" s="45">
        <v>7.5921091269841284E-2</v>
      </c>
    </row>
    <row r="19" spans="1:7">
      <c r="A19" s="45">
        <v>1547</v>
      </c>
      <c r="B19" s="45">
        <v>0.14000000000000001</v>
      </c>
      <c r="C19" s="45">
        <v>0.29796511290557548</v>
      </c>
      <c r="D19" s="45">
        <v>-7.9082359189314735E-2</v>
      </c>
      <c r="F19" s="45">
        <v>1700</v>
      </c>
      <c r="G19" s="45">
        <v>6.2862703703703698E-2</v>
      </c>
    </row>
    <row r="20" spans="1:7">
      <c r="A20" s="45">
        <v>1548</v>
      </c>
      <c r="B20" s="45">
        <v>0.13</v>
      </c>
      <c r="C20" s="45">
        <v>0.15026406160774816</v>
      </c>
      <c r="D20" s="45">
        <v>0.13910215606708651</v>
      </c>
      <c r="F20" s="45">
        <v>1710</v>
      </c>
      <c r="G20" s="45">
        <v>5.8411000000000012E-2</v>
      </c>
    </row>
    <row r="21" spans="1:7">
      <c r="A21" s="45">
        <v>1549</v>
      </c>
      <c r="B21" s="45">
        <v>0.12</v>
      </c>
      <c r="C21" s="45">
        <v>8.136724526269512E-4</v>
      </c>
      <c r="D21" s="45">
        <v>0.28111871995397836</v>
      </c>
      <c r="F21" s="45">
        <v>1720</v>
      </c>
      <c r="G21" s="45">
        <v>4.4743999999999999E-2</v>
      </c>
    </row>
    <row r="22" spans="1:7">
      <c r="A22" s="45">
        <v>1550</v>
      </c>
      <c r="B22" s="45">
        <v>0.12666666666666665</v>
      </c>
      <c r="C22" s="45">
        <v>2.2620615764735952E-2</v>
      </c>
      <c r="D22" s="45">
        <v>6.9035880394464011E-2</v>
      </c>
      <c r="F22" s="45">
        <v>1730</v>
      </c>
      <c r="G22" s="45">
        <v>3.0114037453300158E-2</v>
      </c>
    </row>
    <row r="23" spans="1:7">
      <c r="A23" s="45">
        <v>1551</v>
      </c>
      <c r="B23" s="45">
        <v>0.13333333333333333</v>
      </c>
      <c r="C23" s="45">
        <v>0.34318237373142069</v>
      </c>
      <c r="D23" s="45">
        <v>-0.54836201423585285</v>
      </c>
      <c r="F23" s="45">
        <v>1740</v>
      </c>
      <c r="G23" s="45">
        <v>3.242967572192372E-2</v>
      </c>
    </row>
    <row r="24" spans="1:7">
      <c r="A24" s="45">
        <v>1552</v>
      </c>
      <c r="B24" s="45">
        <v>0.14000000000000001</v>
      </c>
      <c r="C24" s="45">
        <v>-1.4431280182789612</v>
      </c>
      <c r="D24" s="45">
        <v>3.3599992217830823</v>
      </c>
      <c r="F24" s="45">
        <v>1750</v>
      </c>
      <c r="G24" s="45">
        <v>3.1377649687592012E-2</v>
      </c>
    </row>
    <row r="25" spans="1:7">
      <c r="A25" s="45">
        <v>1553</v>
      </c>
      <c r="B25" s="45">
        <v>0.12</v>
      </c>
      <c r="C25" s="45">
        <v>-0.66937308768368486</v>
      </c>
      <c r="D25" s="45">
        <v>7.9739559582000519E-3</v>
      </c>
      <c r="F25" s="45">
        <v>1760</v>
      </c>
      <c r="G25" s="45">
        <v>3.534933908833586E-2</v>
      </c>
    </row>
    <row r="26" spans="1:7">
      <c r="A26" s="45">
        <v>1554</v>
      </c>
      <c r="B26" s="45">
        <v>0.15</v>
      </c>
      <c r="C26" s="45">
        <v>-0.28141737841122483</v>
      </c>
      <c r="D26" s="45">
        <v>0.12506858222502656</v>
      </c>
      <c r="F26" s="45">
        <v>1770</v>
      </c>
      <c r="G26" s="45">
        <v>3.7909594662960469E-2</v>
      </c>
    </row>
    <row r="27" spans="1:7">
      <c r="A27" s="45">
        <v>1555</v>
      </c>
      <c r="B27" s="45">
        <v>0.25</v>
      </c>
      <c r="C27" s="45">
        <v>-0.24394279871449553</v>
      </c>
      <c r="D27" s="45">
        <v>0.278776073682104</v>
      </c>
      <c r="F27" s="45">
        <v>1780</v>
      </c>
      <c r="G27" s="45">
        <v>4.5236680186546072E-2</v>
      </c>
    </row>
    <row r="28" spans="1:7">
      <c r="A28" s="45">
        <v>1556</v>
      </c>
      <c r="B28" s="45">
        <v>0.14000000000000001</v>
      </c>
      <c r="C28" s="45">
        <v>-7.8234529966250688E-3</v>
      </c>
      <c r="D28" s="45">
        <v>-4.4603028684852643E-2</v>
      </c>
      <c r="F28" s="45">
        <v>1790</v>
      </c>
      <c r="G28" s="45">
        <v>4.5540999999999998E-2</v>
      </c>
    </row>
    <row r="29" spans="1:7">
      <c r="A29" s="45">
        <v>1557</v>
      </c>
      <c r="B29" s="45">
        <v>0.14000000000000001</v>
      </c>
      <c r="C29" s="45">
        <v>0.23858701950768058</v>
      </c>
      <c r="D29" s="45">
        <v>-0.26997895733637611</v>
      </c>
      <c r="F29" s="45">
        <v>1800</v>
      </c>
      <c r="G29" s="45">
        <v>4.6946000000000002E-2</v>
      </c>
    </row>
    <row r="30" spans="1:7">
      <c r="A30" s="45">
        <v>1558</v>
      </c>
      <c r="B30" s="45">
        <v>0.14000000000000001</v>
      </c>
      <c r="C30" s="45">
        <v>0.18084959640315559</v>
      </c>
      <c r="D30" s="45">
        <v>2.4323991854179297E-3</v>
      </c>
      <c r="F30" s="45">
        <v>1810</v>
      </c>
      <c r="G30" s="45">
        <v>4.5330999999999996E-2</v>
      </c>
    </row>
    <row r="31" spans="1:7">
      <c r="A31" s="45">
        <v>1559</v>
      </c>
      <c r="B31" s="45">
        <v>0.12</v>
      </c>
      <c r="C31" s="45">
        <v>7.9088451502073928E-2</v>
      </c>
      <c r="D31" s="45">
        <v>0.14308343879010252</v>
      </c>
      <c r="F31" s="45">
        <v>1820</v>
      </c>
      <c r="G31" s="45">
        <v>3.6228000000000003E-2</v>
      </c>
    </row>
    <row r="32" spans="1:7">
      <c r="A32" s="45">
        <v>1560</v>
      </c>
      <c r="B32" s="45">
        <v>0.13239999999999999</v>
      </c>
      <c r="C32" s="45">
        <v>6.1048384648254989E-2</v>
      </c>
      <c r="D32" s="45">
        <v>0.12677935441360211</v>
      </c>
      <c r="F32" s="45">
        <v>1830</v>
      </c>
      <c r="G32" s="45">
        <v>3.3671999999999994E-2</v>
      </c>
    </row>
    <row r="33" spans="1:7">
      <c r="A33" s="45">
        <v>1561</v>
      </c>
      <c r="B33" s="45">
        <v>9.4800000000000009E-2</v>
      </c>
      <c r="C33" s="45">
        <v>8.7460474437063992E-2</v>
      </c>
      <c r="D33" s="45">
        <v>-7.1469017748719429E-2</v>
      </c>
      <c r="F33" s="45">
        <v>1840</v>
      </c>
      <c r="G33" s="45">
        <v>3.2321999999999997E-2</v>
      </c>
    </row>
    <row r="34" spans="1:7">
      <c r="A34" s="45">
        <v>1562</v>
      </c>
      <c r="B34" s="45">
        <v>0.14599999999999999</v>
      </c>
      <c r="C34" s="45">
        <v>-2.5980865105070639E-2</v>
      </c>
      <c r="D34" s="45">
        <v>0.31926309276380904</v>
      </c>
    </row>
    <row r="35" spans="1:7">
      <c r="A35" s="45">
        <v>1563</v>
      </c>
      <c r="B35" s="45">
        <v>9.7799999999999998E-2</v>
      </c>
      <c r="C35" s="45">
        <v>0.13485653044540297</v>
      </c>
      <c r="D35" s="45">
        <v>-0.24838739565775614</v>
      </c>
    </row>
    <row r="36" spans="1:7">
      <c r="A36" s="45">
        <v>1564</v>
      </c>
      <c r="B36" s="45">
        <v>0.10200000000000001</v>
      </c>
      <c r="C36" s="45">
        <v>0.12935644285215445</v>
      </c>
      <c r="D36" s="45">
        <v>-2.3801252373193207E-3</v>
      </c>
    </row>
    <row r="37" spans="1:7">
      <c r="A37" s="45">
        <v>1565</v>
      </c>
      <c r="B37" s="45">
        <v>0.15600000000000003</v>
      </c>
      <c r="C37" s="45">
        <v>0.10578558316501413</v>
      </c>
      <c r="D37" s="45">
        <v>0.10343657753774464</v>
      </c>
    </row>
    <row r="38" spans="1:7">
      <c r="A38" s="45">
        <v>1566</v>
      </c>
      <c r="B38" s="45">
        <v>0.14399999999999999</v>
      </c>
      <c r="C38" s="45">
        <v>0.18669067473165607</v>
      </c>
      <c r="D38" s="45">
        <v>-0.1027902824294939</v>
      </c>
    </row>
    <row r="39" spans="1:7">
      <c r="A39" s="45">
        <v>1567</v>
      </c>
      <c r="B39" s="45">
        <v>0.1026</v>
      </c>
      <c r="C39" s="45">
        <v>0.12427039381544613</v>
      </c>
      <c r="D39" s="45">
        <v>-4.9093959702298335E-3</v>
      </c>
    </row>
    <row r="40" spans="1:7">
      <c r="A40" s="45">
        <v>1568</v>
      </c>
      <c r="B40" s="45">
        <v>0.10248181818181817</v>
      </c>
      <c r="C40" s="45">
        <v>6.5356148298835348E-2</v>
      </c>
      <c r="D40" s="45">
        <v>8.183529911277107E-2</v>
      </c>
    </row>
    <row r="41" spans="1:7">
      <c r="A41" s="45">
        <v>1569</v>
      </c>
      <c r="B41" s="45">
        <v>0.10236363636363636</v>
      </c>
      <c r="C41" s="45">
        <v>0.131985592432594</v>
      </c>
      <c r="D41" s="45">
        <v>-8.3547985092731772E-2</v>
      </c>
    </row>
    <row r="42" spans="1:7">
      <c r="A42" s="45">
        <v>1570</v>
      </c>
      <c r="B42" s="45">
        <v>0.10224545454545454</v>
      </c>
      <c r="C42" s="45">
        <v>0.11272299834647914</v>
      </c>
      <c r="D42" s="45">
        <v>6.4814734816445964E-3</v>
      </c>
    </row>
    <row r="43" spans="1:7">
      <c r="A43" s="45">
        <v>1571</v>
      </c>
      <c r="B43" s="45">
        <v>0.10212727272727273</v>
      </c>
      <c r="C43" s="45">
        <v>7.2304738944204167E-2</v>
      </c>
      <c r="D43" s="45">
        <v>6.1169737074455048E-2</v>
      </c>
    </row>
    <row r="44" spans="1:7">
      <c r="A44" s="45">
        <v>1572</v>
      </c>
      <c r="B44" s="45">
        <v>0.10200909090909091</v>
      </c>
      <c r="C44" s="45">
        <v>6.0187506524717473E-2</v>
      </c>
      <c r="D44" s="45">
        <v>6.4055763924016004E-2</v>
      </c>
    </row>
    <row r="45" spans="1:7">
      <c r="A45" s="45">
        <v>1573</v>
      </c>
      <c r="B45" s="45">
        <v>0.10189090909090909</v>
      </c>
      <c r="C45" s="45">
        <v>-6.8427422656985371E-2</v>
      </c>
      <c r="D45" s="45">
        <v>0.29619745182347484</v>
      </c>
    </row>
    <row r="46" spans="1:7">
      <c r="A46" s="45">
        <v>1574</v>
      </c>
      <c r="B46" s="45">
        <v>0.10177272727272728</v>
      </c>
      <c r="C46" s="45">
        <v>0.12160104435501537</v>
      </c>
      <c r="D46" s="45">
        <v>-0.21632732214629086</v>
      </c>
    </row>
    <row r="47" spans="1:7">
      <c r="A47" s="45">
        <v>1575</v>
      </c>
      <c r="B47" s="45">
        <v>0.10165454545454546</v>
      </c>
      <c r="C47" s="45">
        <v>0.12969497920721548</v>
      </c>
      <c r="D47" s="45">
        <v>-3.7836209026589261E-2</v>
      </c>
    </row>
    <row r="48" spans="1:7">
      <c r="A48" s="45">
        <v>1576</v>
      </c>
      <c r="B48" s="45">
        <v>0.10153636363636365</v>
      </c>
      <c r="C48" s="45">
        <v>4.2845003340717565E-2</v>
      </c>
      <c r="D48" s="45">
        <v>0.12794037708026373</v>
      </c>
    </row>
    <row r="49" spans="1:4">
      <c r="A49" s="45">
        <v>1577</v>
      </c>
      <c r="B49" s="45">
        <v>0.10141818181818182</v>
      </c>
      <c r="C49" s="45">
        <v>0.11535445901623755</v>
      </c>
      <c r="D49" s="45">
        <v>-5.3928098841511563E-2</v>
      </c>
    </row>
    <row r="50" spans="1:4">
      <c r="A50" s="45">
        <v>1578</v>
      </c>
      <c r="B50" s="45">
        <v>0.1013</v>
      </c>
      <c r="C50" s="45">
        <v>0.14762986448496934</v>
      </c>
      <c r="D50" s="45">
        <v>-7.9297165906616465E-2</v>
      </c>
    </row>
    <row r="51" spans="1:4">
      <c r="A51" s="45">
        <v>1579</v>
      </c>
      <c r="B51" s="45">
        <v>0.10118181818181819</v>
      </c>
      <c r="C51" s="45">
        <v>0.11562593529363416</v>
      </c>
      <c r="D51" s="45">
        <v>5.4610847533090139E-4</v>
      </c>
    </row>
    <row r="52" spans="1:4">
      <c r="A52" s="45">
        <v>1580</v>
      </c>
      <c r="B52" s="45">
        <v>0.10106363636363637</v>
      </c>
      <c r="C52" s="45">
        <v>9.1794917520047398E-2</v>
      </c>
      <c r="D52" s="45">
        <v>4.2477275840455728E-2</v>
      </c>
    </row>
    <row r="53" spans="1:4">
      <c r="A53" s="45">
        <v>1581</v>
      </c>
      <c r="B53" s="45">
        <v>0.10094545454545456</v>
      </c>
      <c r="C53" s="45">
        <v>0.10531709382792533</v>
      </c>
      <c r="D53" s="45">
        <v>-1.1562605480603252E-2</v>
      </c>
    </row>
    <row r="54" spans="1:4">
      <c r="A54" s="45">
        <v>1582</v>
      </c>
      <c r="B54" s="45">
        <v>0.10082727272727274</v>
      </c>
      <c r="C54" s="45">
        <v>0.10029023499540578</v>
      </c>
      <c r="D54" s="45">
        <v>9.1695844186264142E-5</v>
      </c>
    </row>
    <row r="55" spans="1:4">
      <c r="A55" s="45">
        <v>1583</v>
      </c>
      <c r="B55" s="45">
        <v>0.10070909090909091</v>
      </c>
      <c r="C55" s="45">
        <v>0.10284552489023602</v>
      </c>
      <c r="D55" s="45">
        <v>-9.9508251060902112E-3</v>
      </c>
    </row>
    <row r="56" spans="1:4">
      <c r="A56" s="45">
        <v>1584</v>
      </c>
      <c r="B56" s="45">
        <v>0.10059090909090911</v>
      </c>
      <c r="C56" s="45">
        <v>0.10092845919900513</v>
      </c>
      <c r="D56" s="45">
        <v>4.4660456799043681E-3</v>
      </c>
    </row>
    <row r="57" spans="1:4">
      <c r="A57" s="45">
        <v>1585</v>
      </c>
      <c r="B57" s="45">
        <v>0.10047272727272728</v>
      </c>
      <c r="C57" s="45">
        <v>-2.8888784427159406E-2</v>
      </c>
      <c r="D57" s="45">
        <v>0.25953749794153663</v>
      </c>
    </row>
    <row r="58" spans="1:4">
      <c r="A58" s="45">
        <v>1586</v>
      </c>
      <c r="B58" s="45">
        <v>0.10035454545454547</v>
      </c>
      <c r="C58" s="45">
        <v>-7.3402346452393574E-2</v>
      </c>
      <c r="D58" s="45">
        <v>0.21861410365214237</v>
      </c>
    </row>
    <row r="59" spans="1:4">
      <c r="A59" s="45">
        <v>1587</v>
      </c>
      <c r="B59" s="45">
        <v>0.10023636363636365</v>
      </c>
      <c r="C59" s="45">
        <v>0.18047992707548399</v>
      </c>
      <c r="D59" s="45">
        <v>-0.33507422107037238</v>
      </c>
    </row>
    <row r="60" spans="1:4">
      <c r="A60" s="45">
        <v>1588</v>
      </c>
      <c r="B60" s="45">
        <v>0.10011818181818183</v>
      </c>
      <c r="C60" s="45">
        <v>0.14217516104386044</v>
      </c>
      <c r="D60" s="45">
        <v>-2.3361175701509185E-2</v>
      </c>
    </row>
    <row r="61" spans="1:4">
      <c r="A61" s="45">
        <v>1589</v>
      </c>
      <c r="B61" s="45">
        <v>0.1</v>
      </c>
      <c r="C61" s="45">
        <v>4.5614298371141559E-2</v>
      </c>
      <c r="D61" s="45">
        <v>0.14752085074855928</v>
      </c>
    </row>
    <row r="62" spans="1:4">
      <c r="A62" s="45">
        <v>1590</v>
      </c>
      <c r="B62" s="45">
        <v>0.1</v>
      </c>
      <c r="C62" s="45">
        <v>5.2903121039855755E-2</v>
      </c>
      <c r="D62" s="45">
        <v>8.2357765502853522E-2</v>
      </c>
    </row>
    <row r="63" spans="1:4">
      <c r="A63" s="45">
        <v>1591</v>
      </c>
      <c r="B63" s="45">
        <v>0.1</v>
      </c>
      <c r="C63" s="45">
        <v>0.1487241618011958</v>
      </c>
      <c r="D63" s="45">
        <v>-0.15408147284713769</v>
      </c>
    </row>
    <row r="64" spans="1:4">
      <c r="A64" s="45">
        <v>1592</v>
      </c>
      <c r="B64" s="45">
        <v>0.1</v>
      </c>
      <c r="C64" s="45">
        <v>9.5113949971829259E-2</v>
      </c>
      <c r="D64" s="45">
        <v>3.7887283739560559E-2</v>
      </c>
    </row>
    <row r="65" spans="1:4">
      <c r="A65" s="45">
        <v>1593</v>
      </c>
      <c r="B65" s="45">
        <v>0.1</v>
      </c>
      <c r="C65" s="45">
        <v>7.7964312083239257E-2</v>
      </c>
      <c r="D65" s="45">
        <v>3.9800506537526974E-2</v>
      </c>
    </row>
    <row r="66" spans="1:4">
      <c r="A66" s="45">
        <v>1594</v>
      </c>
      <c r="B66" s="45">
        <v>0.1</v>
      </c>
      <c r="C66" s="45">
        <v>-0.10704380368033561</v>
      </c>
      <c r="D66" s="45">
        <v>0.41141393945130245</v>
      </c>
    </row>
    <row r="67" spans="1:4">
      <c r="A67" s="45">
        <v>1595</v>
      </c>
      <c r="B67" s="45">
        <v>0.1</v>
      </c>
      <c r="C67" s="45">
        <v>-2.1267349782767217E-2</v>
      </c>
      <c r="D67" s="45">
        <v>2.7004220099946269E-2</v>
      </c>
    </row>
    <row r="68" spans="1:4">
      <c r="A68" s="45">
        <v>1596</v>
      </c>
      <c r="B68" s="45">
        <v>0.1</v>
      </c>
      <c r="C68" s="45">
        <v>-7.4072054088668821E-2</v>
      </c>
      <c r="D68" s="45">
        <v>0.22193404777005551</v>
      </c>
    </row>
    <row r="69" spans="1:4">
      <c r="A69" s="45">
        <v>1597</v>
      </c>
      <c r="B69" s="45">
        <v>0.1</v>
      </c>
      <c r="C69" s="45">
        <v>4.6151686211200062E-2</v>
      </c>
      <c r="D69" s="45">
        <v>-9.4294264549551296E-2</v>
      </c>
    </row>
    <row r="70" spans="1:4">
      <c r="A70" s="45">
        <v>1598</v>
      </c>
      <c r="B70" s="45">
        <v>0.1</v>
      </c>
      <c r="C70" s="45">
        <v>0.18973441351680281</v>
      </c>
      <c r="D70" s="45">
        <v>-0.21377674769389826</v>
      </c>
    </row>
    <row r="71" spans="1:4">
      <c r="A71" s="45">
        <v>1599</v>
      </c>
      <c r="B71" s="45">
        <v>0.1</v>
      </c>
      <c r="C71" s="45">
        <v>0.1142083338441042</v>
      </c>
      <c r="D71" s="45">
        <v>5.630825173712016E-2</v>
      </c>
    </row>
    <row r="72" spans="1:4">
      <c r="A72" s="45">
        <v>1600</v>
      </c>
      <c r="B72" s="45">
        <v>0.1</v>
      </c>
      <c r="C72" s="45">
        <v>0.10724259898513105</v>
      </c>
      <c r="D72" s="45">
        <v>1.8567013606059887E-2</v>
      </c>
    </row>
    <row r="73" spans="1:4">
      <c r="A73" s="45">
        <v>1601</v>
      </c>
      <c r="B73" s="45">
        <v>0.1</v>
      </c>
      <c r="C73" s="45">
        <v>0.17334170243107816</v>
      </c>
      <c r="D73" s="45">
        <v>-0.12257391183320909</v>
      </c>
    </row>
    <row r="74" spans="1:4">
      <c r="A74" s="45">
        <v>1602</v>
      </c>
      <c r="B74" s="45">
        <v>0.1</v>
      </c>
      <c r="C74" s="45">
        <v>0.17278902188425227</v>
      </c>
      <c r="D74" s="45">
        <v>-8.9505654216144079E-2</v>
      </c>
    </row>
    <row r="75" spans="1:4">
      <c r="A75" s="45">
        <v>1603</v>
      </c>
      <c r="B75" s="45">
        <v>0.1</v>
      </c>
      <c r="C75" s="45">
        <v>0.12184050801309297</v>
      </c>
      <c r="D75" s="45">
        <v>2.51864737321204E-2</v>
      </c>
    </row>
    <row r="76" spans="1:4">
      <c r="A76" s="45">
        <v>1604</v>
      </c>
      <c r="B76" s="45">
        <v>0.1</v>
      </c>
      <c r="C76" s="45">
        <v>7.366484816226701E-2</v>
      </c>
      <c r="D76" s="45">
        <v>8.6039912049780648E-2</v>
      </c>
    </row>
    <row r="77" spans="1:4">
      <c r="A77" s="45">
        <v>1605</v>
      </c>
      <c r="B77" s="45">
        <v>0.1</v>
      </c>
      <c r="C77" s="45">
        <v>0.10311754687203074</v>
      </c>
      <c r="D77" s="45">
        <v>-3.1521841767092641E-2</v>
      </c>
    </row>
    <row r="78" spans="1:4">
      <c r="A78" s="45">
        <v>1606</v>
      </c>
      <c r="B78" s="45">
        <v>0.1</v>
      </c>
      <c r="C78" s="45">
        <v>8.2472874632568527E-2</v>
      </c>
      <c r="D78" s="45">
        <v>2.8743181570347234E-2</v>
      </c>
    </row>
    <row r="79" spans="1:4">
      <c r="A79" s="45">
        <v>1607</v>
      </c>
      <c r="B79" s="45">
        <v>0.1</v>
      </c>
      <c r="C79" s="45">
        <v>-1.7899476318589555E-2</v>
      </c>
      <c r="D79" s="45">
        <v>0.2108405161972165</v>
      </c>
    </row>
    <row r="80" spans="1:4">
      <c r="A80" s="45">
        <v>1608</v>
      </c>
      <c r="B80" s="45">
        <v>0.1</v>
      </c>
      <c r="C80" s="45">
        <v>3.2041171523910839E-2</v>
      </c>
      <c r="D80" s="45">
        <v>2.5313976211912753E-2</v>
      </c>
    </row>
    <row r="81" spans="1:4">
      <c r="A81" s="45">
        <v>1609</v>
      </c>
      <c r="B81" s="45">
        <v>0.1</v>
      </c>
      <c r="C81" s="45">
        <v>0.1324576863225935</v>
      </c>
      <c r="D81" s="45">
        <v>-0.13445503402616232</v>
      </c>
    </row>
    <row r="82" spans="1:4">
      <c r="A82" s="45">
        <v>1610</v>
      </c>
      <c r="B82" s="45">
        <v>0.1</v>
      </c>
      <c r="C82" s="45">
        <v>0.10025723936641885</v>
      </c>
      <c r="D82" s="45">
        <v>1.6779281909304628E-2</v>
      </c>
    </row>
    <row r="83" spans="1:4">
      <c r="A83" s="45">
        <v>1611</v>
      </c>
      <c r="B83" s="45">
        <v>0.1125</v>
      </c>
      <c r="C83" s="45">
        <v>3.8155679890194305E-2</v>
      </c>
      <c r="D83" s="45">
        <v>0.1583079367192563</v>
      </c>
    </row>
    <row r="84" spans="1:4">
      <c r="A84" s="45">
        <v>1612</v>
      </c>
      <c r="B84" s="45">
        <v>0.1</v>
      </c>
      <c r="C84" s="45">
        <v>7.6410027894259575E-2</v>
      </c>
      <c r="D84" s="45">
        <v>-1.0543536630836603E-2</v>
      </c>
    </row>
    <row r="85" spans="1:4">
      <c r="A85" s="45">
        <v>1613</v>
      </c>
      <c r="B85" s="45">
        <v>0.1</v>
      </c>
      <c r="C85" s="45">
        <v>7.3363209796171877E-2</v>
      </c>
      <c r="D85" s="45">
        <v>2.2335259862707679E-2</v>
      </c>
    </row>
    <row r="86" spans="1:4">
      <c r="A86" s="45">
        <v>1614</v>
      </c>
      <c r="B86" s="45">
        <v>9.583333333333334E-2</v>
      </c>
      <c r="C86" s="45">
        <v>9.9076092000928734E-2</v>
      </c>
      <c r="D86" s="45">
        <v>-4.7517814548151967E-2</v>
      </c>
    </row>
    <row r="87" spans="1:4">
      <c r="A87" s="45">
        <v>1615</v>
      </c>
      <c r="B87" s="45">
        <v>9.1666666666666674E-2</v>
      </c>
      <c r="C87" s="45">
        <v>7.3761731646823842E-2</v>
      </c>
      <c r="D87" s="45">
        <v>4.8178272838289217E-2</v>
      </c>
    </row>
    <row r="88" spans="1:4">
      <c r="A88" s="45">
        <v>1616</v>
      </c>
      <c r="B88" s="45">
        <v>8.7500000000000022E-2</v>
      </c>
      <c r="C88" s="45">
        <v>8.9604327776966447E-2</v>
      </c>
      <c r="D88" s="45">
        <v>-2.0358213477039165E-2</v>
      </c>
    </row>
    <row r="89" spans="1:4">
      <c r="A89" s="45">
        <v>1617</v>
      </c>
      <c r="B89" s="45">
        <v>8.3333333333333343E-2</v>
      </c>
      <c r="C89" s="45">
        <v>7.7857984319929643E-2</v>
      </c>
      <c r="D89" s="45">
        <v>1.7472036472249684E-2</v>
      </c>
    </row>
    <row r="90" spans="1:4">
      <c r="A90" s="45">
        <v>1618</v>
      </c>
      <c r="B90" s="45">
        <v>8.6666666666666684E-2</v>
      </c>
      <c r="C90" s="45">
        <v>0.14530916635470426</v>
      </c>
      <c r="D90" s="45">
        <v>-0.12819122808319044</v>
      </c>
    </row>
    <row r="91" spans="1:4">
      <c r="A91" s="45">
        <v>1619</v>
      </c>
      <c r="B91" s="45">
        <v>9.0000000000000024E-2</v>
      </c>
      <c r="C91" s="45">
        <v>0.13919958697180138</v>
      </c>
      <c r="D91" s="45">
        <v>-3.7008839966576543E-2</v>
      </c>
    </row>
    <row r="92" spans="1:4">
      <c r="A92" s="45">
        <v>1620</v>
      </c>
      <c r="B92" s="45">
        <v>9.3333333333333351E-2</v>
      </c>
      <c r="C92" s="45">
        <v>0.11057585007775075</v>
      </c>
      <c r="D92" s="45">
        <v>1.3590696894653113E-2</v>
      </c>
    </row>
    <row r="93" spans="1:4">
      <c r="A93" s="45">
        <v>1621</v>
      </c>
      <c r="B93" s="45">
        <v>9.6666666666666692E-2</v>
      </c>
      <c r="C93" s="45">
        <v>2.8520853236569027E-2</v>
      </c>
      <c r="D93" s="45">
        <v>0.16351313219753852</v>
      </c>
    </row>
    <row r="94" spans="1:4">
      <c r="A94" s="45">
        <v>1622</v>
      </c>
      <c r="B94" s="45">
        <v>0.1</v>
      </c>
      <c r="C94" s="45">
        <v>2.5573714539724859E-2</v>
      </c>
      <c r="D94" s="45">
        <v>7.7509659995592617E-2</v>
      </c>
    </row>
    <row r="95" spans="1:4">
      <c r="A95" s="45">
        <v>1623</v>
      </c>
      <c r="B95" s="45">
        <v>0.06</v>
      </c>
      <c r="C95" s="45">
        <v>4.0343953387364816E-2</v>
      </c>
      <c r="D95" s="45">
        <v>-4.1188717202512375E-2</v>
      </c>
    </row>
    <row r="96" spans="1:4">
      <c r="A96" s="45">
        <v>1624</v>
      </c>
      <c r="B96" s="45">
        <v>0.1</v>
      </c>
      <c r="C96" s="45">
        <v>6.5546755793826725E-2</v>
      </c>
      <c r="D96" s="45">
        <v>3.6741270730464237E-2</v>
      </c>
    </row>
    <row r="97" spans="1:4">
      <c r="A97" s="45">
        <v>1625</v>
      </c>
      <c r="B97" s="45">
        <v>9.8000000000000004E-2</v>
      </c>
      <c r="C97" s="45">
        <v>9.7898468596126526E-2</v>
      </c>
      <c r="D97" s="45">
        <v>-3.1547981865852531E-2</v>
      </c>
    </row>
    <row r="98" spans="1:4">
      <c r="A98" s="45">
        <v>1626</v>
      </c>
      <c r="B98" s="45">
        <v>9.6000000000000016E-2</v>
      </c>
      <c r="C98" s="45">
        <v>0.16803414102872022</v>
      </c>
      <c r="D98" s="45">
        <v>-0.13311734836640735</v>
      </c>
    </row>
    <row r="99" spans="1:4">
      <c r="A99" s="45">
        <v>1627</v>
      </c>
      <c r="B99" s="45">
        <v>9.4000000000000028E-2</v>
      </c>
      <c r="C99" s="45">
        <v>0.16735482637286514</v>
      </c>
      <c r="D99" s="45">
        <v>-7.7552801382030703E-2</v>
      </c>
    </row>
    <row r="100" spans="1:4">
      <c r="A100" s="45">
        <v>1628</v>
      </c>
      <c r="B100" s="45">
        <v>9.2000000000000026E-2</v>
      </c>
      <c r="C100" s="45">
        <v>6.5834780950762464E-2</v>
      </c>
      <c r="D100" s="45">
        <v>0.12885870871773961</v>
      </c>
    </row>
    <row r="101" spans="1:4">
      <c r="A101" s="45">
        <v>1629</v>
      </c>
      <c r="B101" s="45">
        <v>9.0000000000000038E-2</v>
      </c>
      <c r="C101" s="45">
        <v>-1.347681123893392E-2</v>
      </c>
      <c r="D101" s="45">
        <v>0.19011333723107987</v>
      </c>
    </row>
    <row r="102" spans="1:4">
      <c r="A102" s="45">
        <v>1630</v>
      </c>
      <c r="B102" s="45">
        <v>8.8000000000000037E-2</v>
      </c>
      <c r="C102" s="45">
        <v>-1.9709476607075491E-2</v>
      </c>
      <c r="D102" s="45">
        <v>0.11031403511390274</v>
      </c>
    </row>
    <row r="103" spans="1:4">
      <c r="A103" s="45">
        <v>1631</v>
      </c>
      <c r="B103" s="45">
        <v>8.6000000000000049E-2</v>
      </c>
      <c r="C103" s="45">
        <v>8.6733302076759861E-2</v>
      </c>
      <c r="D103" s="45">
        <v>-0.12604605769268734</v>
      </c>
    </row>
    <row r="104" spans="1:4">
      <c r="A104" s="45">
        <v>1632</v>
      </c>
      <c r="B104" s="45">
        <v>8.4000000000000061E-2</v>
      </c>
      <c r="C104" s="45">
        <v>6.0375225630978691E-2</v>
      </c>
      <c r="D104" s="45">
        <v>3.8228465923807756E-2</v>
      </c>
    </row>
    <row r="105" spans="1:4">
      <c r="A105" s="45">
        <v>1633</v>
      </c>
      <c r="B105" s="45">
        <v>8.2000000000000059E-2</v>
      </c>
      <c r="C105" s="45">
        <v>8.3377444094911352E-2</v>
      </c>
      <c r="D105" s="45">
        <v>-2.1926080612889164E-2</v>
      </c>
    </row>
    <row r="106" spans="1:4">
      <c r="A106" s="45">
        <v>1634</v>
      </c>
      <c r="B106" s="45">
        <v>0.08</v>
      </c>
      <c r="C106" s="45">
        <v>9.2603700519214779E-2</v>
      </c>
      <c r="D106" s="45">
        <v>-4.1079674300945725E-3</v>
      </c>
    </row>
    <row r="107" spans="1:4">
      <c r="A107" s="45">
        <v>1635</v>
      </c>
      <c r="B107" s="45">
        <v>0.08</v>
      </c>
      <c r="C107" s="45">
        <v>6.9980336131712451E-2</v>
      </c>
      <c r="D107" s="45">
        <v>2.6231441304717509E-2</v>
      </c>
    </row>
    <row r="108" spans="1:4">
      <c r="A108" s="45">
        <v>1636</v>
      </c>
      <c r="B108" s="45">
        <v>0.08</v>
      </c>
      <c r="C108" s="45">
        <v>8.5948215351828894E-2</v>
      </c>
      <c r="D108" s="45">
        <v>-2.1511366672105438E-2</v>
      </c>
    </row>
    <row r="109" spans="1:4">
      <c r="A109" s="45">
        <v>1637</v>
      </c>
      <c r="B109" s="45">
        <v>0.08</v>
      </c>
      <c r="C109" s="45">
        <v>1.830551713158373E-2</v>
      </c>
      <c r="D109" s="45">
        <v>0.12950468626336925</v>
      </c>
    </row>
    <row r="110" spans="1:4">
      <c r="A110" s="45">
        <v>1638</v>
      </c>
      <c r="B110" s="45">
        <v>7.5714299999999998E-2</v>
      </c>
      <c r="C110" s="45">
        <v>0.12634480100150025</v>
      </c>
      <c r="D110" s="45">
        <v>-0.16567639335609755</v>
      </c>
    </row>
    <row r="111" spans="1:4">
      <c r="A111" s="45">
        <v>1639</v>
      </c>
      <c r="B111" s="45">
        <v>7.5192300000000004E-2</v>
      </c>
      <c r="C111" s="45">
        <v>0.14128277642708587</v>
      </c>
      <c r="D111" s="45">
        <v>-7.8728226472780008E-2</v>
      </c>
    </row>
    <row r="112" spans="1:4">
      <c r="A112" s="45">
        <v>1640</v>
      </c>
      <c r="B112" s="45">
        <v>7.7083349999999995E-2</v>
      </c>
      <c r="C112" s="45">
        <v>2.6483562834685351E-2</v>
      </c>
      <c r="D112" s="45">
        <v>0.15715741698697508</v>
      </c>
    </row>
    <row r="113" spans="1:4">
      <c r="A113" s="45">
        <v>1641</v>
      </c>
      <c r="B113" s="45">
        <v>7.4738550000000001E-2</v>
      </c>
      <c r="C113" s="45">
        <v>8.9356472770249176E-2</v>
      </c>
      <c r="D113" s="45">
        <v>-6.1472453057739858E-2</v>
      </c>
    </row>
    <row r="114" spans="1:4">
      <c r="A114" s="45">
        <v>1642</v>
      </c>
      <c r="B114" s="45">
        <v>7.2306999999999996E-2</v>
      </c>
      <c r="C114" s="45">
        <v>7.7871547588275705E-2</v>
      </c>
      <c r="D114" s="45">
        <v>4.3472420679356175E-3</v>
      </c>
    </row>
    <row r="115" spans="1:4">
      <c r="A115" s="45">
        <v>1643</v>
      </c>
      <c r="B115" s="45">
        <v>7.5459799999999994E-2</v>
      </c>
      <c r="C115" s="45">
        <v>7.9854433243694067E-2</v>
      </c>
      <c r="D115" s="45">
        <v>-2.3089846330676993E-2</v>
      </c>
    </row>
    <row r="116" spans="1:4">
      <c r="A116" s="45">
        <v>1644</v>
      </c>
      <c r="B116" s="45">
        <v>7.5928999999999996E-2</v>
      </c>
      <c r="C116" s="45">
        <v>8.8827666880668787E-2</v>
      </c>
      <c r="D116" s="45">
        <v>-1.0902601350783768E-2</v>
      </c>
    </row>
    <row r="117" spans="1:4">
      <c r="A117" s="45">
        <v>1645</v>
      </c>
      <c r="B117" s="45">
        <v>7.5389600000000001E-2</v>
      </c>
      <c r="C117" s="45">
        <v>4.1619525571504751E-2</v>
      </c>
      <c r="D117" s="45">
        <v>8.0968085354351516E-2</v>
      </c>
    </row>
    <row r="118" spans="1:4">
      <c r="A118" s="45">
        <v>1646</v>
      </c>
      <c r="B118" s="45">
        <v>7.1059049999999999E-2</v>
      </c>
      <c r="C118" s="45">
        <v>4.6587868285334622E-4</v>
      </c>
      <c r="D118" s="45">
        <v>0.1078285574575521</v>
      </c>
    </row>
    <row r="119" spans="1:4">
      <c r="A119" s="45">
        <v>1647</v>
      </c>
      <c r="B119" s="45">
        <v>7.257885E-2</v>
      </c>
      <c r="C119" s="45">
        <v>-7.7628598588524306E-2</v>
      </c>
      <c r="D119" s="45">
        <v>0.22959360969637529</v>
      </c>
    </row>
    <row r="120" spans="1:4">
      <c r="A120" s="45">
        <v>1648</v>
      </c>
      <c r="B120" s="45">
        <v>7.3880250000000008E-2</v>
      </c>
      <c r="C120" s="45">
        <v>-1.1938750368191975E-3</v>
      </c>
      <c r="D120" s="45">
        <v>-7.2541811422683743E-3</v>
      </c>
    </row>
    <row r="121" spans="1:4">
      <c r="A121" s="45">
        <v>1649</v>
      </c>
      <c r="B121" s="45">
        <v>7.348375E-2</v>
      </c>
      <c r="C121" s="45">
        <v>1.4849071747531785E-2</v>
      </c>
      <c r="D121" s="45">
        <v>3.788392889274881E-2</v>
      </c>
    </row>
    <row r="122" spans="1:4">
      <c r="A122" s="45">
        <v>1650</v>
      </c>
      <c r="B122" s="45">
        <v>7.4172399999999999E-2</v>
      </c>
      <c r="C122" s="45">
        <v>0.10369135582418523</v>
      </c>
      <c r="D122" s="45">
        <v>-0.12747648062133043</v>
      </c>
    </row>
    <row r="123" spans="1:4">
      <c r="A123" s="45">
        <v>1651</v>
      </c>
      <c r="B123" s="45">
        <v>7.7391933333333329E-2</v>
      </c>
      <c r="C123" s="45">
        <v>0.15223711436192919</v>
      </c>
      <c r="D123" s="45">
        <v>-0.10545194822607878</v>
      </c>
    </row>
    <row r="124" spans="1:4">
      <c r="A124" s="45">
        <v>1652</v>
      </c>
      <c r="B124" s="45">
        <v>7.652701666666667E-2</v>
      </c>
      <c r="C124" s="45">
        <v>0.18066346089916013</v>
      </c>
      <c r="D124" s="45">
        <v>-0.13089187091805127</v>
      </c>
    </row>
    <row r="125" spans="1:4">
      <c r="A125" s="45">
        <v>1653</v>
      </c>
      <c r="B125" s="45">
        <v>7.9900999999999986E-2</v>
      </c>
      <c r="C125" s="45">
        <v>0.18082775232433801</v>
      </c>
      <c r="D125" s="45">
        <v>-8.6443482453502044E-2</v>
      </c>
    </row>
    <row r="126" spans="1:4">
      <c r="A126" s="45">
        <v>1654</v>
      </c>
      <c r="B126" s="45">
        <v>8.2864383333333319E-2</v>
      </c>
      <c r="C126" s="45">
        <v>0.14380640275297163</v>
      </c>
      <c r="D126" s="45">
        <v>-1.8475116206730511E-2</v>
      </c>
    </row>
    <row r="127" spans="1:4">
      <c r="A127" s="45">
        <v>1655</v>
      </c>
      <c r="B127" s="45">
        <v>8.6666666666666642E-2</v>
      </c>
      <c r="C127" s="45">
        <v>3.9686050700366515E-2</v>
      </c>
      <c r="D127" s="45">
        <v>0.15626063224425524</v>
      </c>
    </row>
    <row r="128" spans="1:4">
      <c r="A128" s="45">
        <v>1656</v>
      </c>
      <c r="B128" s="45">
        <v>8.9813749999999984E-2</v>
      </c>
      <c r="C128" s="45">
        <v>4.0040487813988959E-2</v>
      </c>
      <c r="D128" s="45">
        <v>4.9868277338180021E-2</v>
      </c>
    </row>
    <row r="129" spans="1:4">
      <c r="A129" s="45">
        <v>1657</v>
      </c>
      <c r="B129" s="45">
        <v>9.3018583333333307E-2</v>
      </c>
      <c r="C129" s="45">
        <v>-1.3420457452492873E-2</v>
      </c>
      <c r="D129" s="45">
        <v>0.15689598220551976</v>
      </c>
    </row>
    <row r="130" spans="1:4">
      <c r="A130" s="45">
        <v>1658</v>
      </c>
      <c r="B130" s="45">
        <v>9.6508566666666643E-2</v>
      </c>
      <c r="C130" s="45">
        <v>3.4636459561762777E-2</v>
      </c>
      <c r="D130" s="45">
        <v>2.5007831339883381E-3</v>
      </c>
    </row>
    <row r="131" spans="1:4">
      <c r="A131" s="45">
        <v>1659</v>
      </c>
      <c r="B131" s="45">
        <v>9.9999999999999978E-2</v>
      </c>
      <c r="C131" s="45">
        <v>8.1195830206984246E-2</v>
      </c>
      <c r="D131" s="45">
        <v>-2.0652734612191411E-2</v>
      </c>
    </row>
    <row r="132" spans="1:4">
      <c r="A132" s="45">
        <v>1660</v>
      </c>
      <c r="B132" s="45">
        <v>0.1033333333333333</v>
      </c>
      <c r="C132" s="45">
        <v>9.1638671767426391E-2</v>
      </c>
      <c r="D132" s="45">
        <v>-7.8211565360049469E-4</v>
      </c>
    </row>
    <row r="133" spans="1:4">
      <c r="A133" s="45">
        <v>1661</v>
      </c>
      <c r="B133" s="45">
        <v>0.10666666666666663</v>
      </c>
      <c r="C133" s="45">
        <v>2.0444547782101988E-2</v>
      </c>
      <c r="D133" s="45">
        <v>0.16965352351190371</v>
      </c>
    </row>
    <row r="134" spans="1:4">
      <c r="A134" s="45">
        <v>1662</v>
      </c>
      <c r="B134" s="45">
        <v>0.11</v>
      </c>
      <c r="C134" s="45">
        <v>0.18236324137639626</v>
      </c>
      <c r="D134" s="45">
        <v>-0.22535220782960541</v>
      </c>
    </row>
    <row r="135" spans="1:4">
      <c r="A135" s="45">
        <v>1663</v>
      </c>
      <c r="B135" s="45">
        <v>0.10400000000000001</v>
      </c>
      <c r="C135" s="45">
        <v>0.14555413430582126</v>
      </c>
      <c r="D135" s="45">
        <v>-1.165648571348602E-2</v>
      </c>
    </row>
    <row r="136" spans="1:4">
      <c r="A136" s="45">
        <v>1664</v>
      </c>
      <c r="B136" s="45">
        <v>9.2772350000000003E-2</v>
      </c>
      <c r="C136" s="45">
        <v>0.11907721255509139</v>
      </c>
      <c r="D136" s="45">
        <v>-2.4335029215739122E-2</v>
      </c>
    </row>
    <row r="137" spans="1:4">
      <c r="A137" s="45">
        <v>1665</v>
      </c>
      <c r="B137" s="45">
        <v>8.877800000000001E-2</v>
      </c>
      <c r="C137" s="45">
        <v>0.14198532256442331</v>
      </c>
      <c r="D137" s="45">
        <v>-5.4745243702279615E-2</v>
      </c>
    </row>
    <row r="138" spans="1:4">
      <c r="A138" s="45">
        <v>1666</v>
      </c>
      <c r="B138" s="45">
        <v>8.0902900000000014E-2</v>
      </c>
      <c r="C138" s="45">
        <v>0.14386269135343205</v>
      </c>
      <c r="D138" s="45">
        <v>-7.8864296017612009E-2</v>
      </c>
    </row>
    <row r="139" spans="1:4">
      <c r="A139" s="45">
        <v>1667</v>
      </c>
      <c r="B139" s="45">
        <v>7.5387400000000007E-2</v>
      </c>
      <c r="C139" s="45">
        <v>8.7760990686774717E-2</v>
      </c>
      <c r="D139" s="45">
        <v>3.3821107689648605E-2</v>
      </c>
    </row>
    <row r="140" spans="1:4">
      <c r="A140" s="45">
        <v>1668</v>
      </c>
      <c r="B140" s="45">
        <v>7.5331000000000009E-2</v>
      </c>
      <c r="C140" s="45">
        <v>2.5768711771459236E-2</v>
      </c>
      <c r="D140" s="45">
        <v>0.11409589681790312</v>
      </c>
    </row>
    <row r="141" spans="1:4">
      <c r="A141" s="45">
        <v>1669</v>
      </c>
      <c r="B141" s="45">
        <v>7.8365749999999998E-2</v>
      </c>
      <c r="C141" s="45">
        <v>7.5198813818394258E-2</v>
      </c>
      <c r="D141" s="45">
        <v>-4.0659231579515849E-2</v>
      </c>
    </row>
    <row r="142" spans="1:4">
      <c r="A142" s="45">
        <v>1670</v>
      </c>
      <c r="B142" s="45">
        <v>7.2178600000000009E-2</v>
      </c>
      <c r="C142" s="45">
        <v>5.98192315930779E-2</v>
      </c>
      <c r="D142" s="45">
        <v>1.3703371662077237E-2</v>
      </c>
    </row>
    <row r="143" spans="1:4">
      <c r="A143" s="45">
        <v>1671</v>
      </c>
      <c r="B143" s="45">
        <v>6.9948800000000005E-2</v>
      </c>
      <c r="C143" s="45">
        <v>5.8972812841715481E-2</v>
      </c>
      <c r="D143" s="45">
        <v>7.5486163234634131E-4</v>
      </c>
    </row>
    <row r="144" spans="1:4">
      <c r="A144" s="45">
        <v>1672</v>
      </c>
      <c r="B144" s="45">
        <v>6.7432500000000006E-2</v>
      </c>
      <c r="C144" s="45">
        <v>5.6319007559031083E-2</v>
      </c>
      <c r="D144" s="45">
        <v>2.0850762625253382E-2</v>
      </c>
    </row>
    <row r="145" spans="1:4">
      <c r="A145" s="45">
        <v>1673</v>
      </c>
      <c r="B145" s="45">
        <v>6.8560049999999997E-2</v>
      </c>
      <c r="C145" s="45">
        <v>-2.1380739233499937E-2</v>
      </c>
      <c r="D145" s="45">
        <v>0.16855976899284691</v>
      </c>
    </row>
    <row r="146" spans="1:4">
      <c r="A146" s="45">
        <v>1674</v>
      </c>
      <c r="B146" s="45">
        <v>5.64558E-2</v>
      </c>
      <c r="C146" s="45">
        <v>2.0489612125597294E-2</v>
      </c>
      <c r="D146" s="45">
        <v>-1.8396340313504508E-2</v>
      </c>
    </row>
    <row r="147" spans="1:4">
      <c r="A147" s="45">
        <v>1675</v>
      </c>
      <c r="B147" s="45">
        <v>6.030605E-2</v>
      </c>
      <c r="C147" s="45">
        <v>0.11712161749009918</v>
      </c>
      <c r="D147" s="45">
        <v>-0.15078080267832583</v>
      </c>
    </row>
    <row r="148" spans="1:4">
      <c r="A148" s="45">
        <v>1676</v>
      </c>
      <c r="B148" s="45">
        <v>6.5076700000000001E-2</v>
      </c>
      <c r="C148" s="45">
        <v>9.5878381424107539E-2</v>
      </c>
      <c r="D148" s="45">
        <v>-1.6368368360508107E-2</v>
      </c>
    </row>
    <row r="149" spans="1:4">
      <c r="A149" s="45">
        <v>1677</v>
      </c>
      <c r="B149" s="45">
        <v>6.3889411111111113E-2</v>
      </c>
      <c r="C149" s="45">
        <v>9.0280959015417508E-3</v>
      </c>
      <c r="D149" s="45">
        <v>0.15085329488203278</v>
      </c>
    </row>
    <row r="150" spans="1:4">
      <c r="A150" s="45">
        <v>1678</v>
      </c>
      <c r="B150" s="45">
        <v>6.2013172222222225E-2</v>
      </c>
      <c r="C150" s="45">
        <v>1.7990764273158127E-2</v>
      </c>
      <c r="D150" s="45">
        <v>4.7786238098579223E-2</v>
      </c>
    </row>
    <row r="151" spans="1:4">
      <c r="A151" s="45">
        <v>1679</v>
      </c>
      <c r="B151" s="45">
        <v>5.9237883333333338E-2</v>
      </c>
      <c r="C151" s="45">
        <v>9.1662424588846395E-2</v>
      </c>
      <c r="D151" s="45">
        <v>-0.11564281147480601</v>
      </c>
    </row>
    <row r="152" spans="1:4">
      <c r="A152" s="45">
        <v>1680</v>
      </c>
      <c r="B152" s="45">
        <v>5.5588694444444448E-2</v>
      </c>
      <c r="C152" s="45">
        <v>5.2275008365779405E-2</v>
      </c>
      <c r="D152" s="45">
        <v>2.3149977811707134E-2</v>
      </c>
    </row>
    <row r="153" spans="1:4">
      <c r="A153" s="45">
        <v>1681</v>
      </c>
      <c r="B153" s="45">
        <v>5.3064155555555562E-2</v>
      </c>
      <c r="C153" s="45">
        <v>7.8605312954860451E-2</v>
      </c>
      <c r="D153" s="45">
        <v>-5.0846513199579321E-2</v>
      </c>
    </row>
    <row r="154" spans="1:4">
      <c r="A154" s="45">
        <v>1682</v>
      </c>
      <c r="B154" s="45">
        <v>5.6172266666666665E-2</v>
      </c>
      <c r="C154" s="45">
        <v>6.7974434881201765E-2</v>
      </c>
      <c r="D154" s="45">
        <v>1.677067610782491E-2</v>
      </c>
    </row>
    <row r="155" spans="1:4">
      <c r="A155" s="45">
        <v>1683</v>
      </c>
      <c r="B155" s="45">
        <v>5.5277777777777787E-2</v>
      </c>
      <c r="C155" s="45">
        <v>6.6374883413819932E-2</v>
      </c>
      <c r="D155" s="45">
        <v>-1.6715776014703043E-2</v>
      </c>
    </row>
    <row r="156" spans="1:4">
      <c r="A156" s="45">
        <v>1684</v>
      </c>
      <c r="B156" s="45">
        <v>5.4370674603174615E-2</v>
      </c>
      <c r="C156" s="45">
        <v>1.3224799215355632E-2</v>
      </c>
      <c r="D156" s="45">
        <v>9.5468773505363758E-2</v>
      </c>
    </row>
    <row r="157" spans="1:4">
      <c r="A157" s="45">
        <v>1685</v>
      </c>
      <c r="B157" s="45">
        <v>5.346357142857143E-2</v>
      </c>
      <c r="C157" s="45">
        <v>0.10170736343554566</v>
      </c>
      <c r="D157" s="45">
        <v>-0.1408548363245406</v>
      </c>
    </row>
    <row r="158" spans="1:4">
      <c r="A158" s="45">
        <v>1686</v>
      </c>
      <c r="B158" s="45">
        <v>5.6028690476190482E-2</v>
      </c>
      <c r="C158" s="45">
        <v>6.326648246971904E-2</v>
      </c>
      <c r="D158" s="45">
        <v>3.4589262196421618E-2</v>
      </c>
    </row>
    <row r="159" spans="1:4">
      <c r="A159" s="45">
        <v>1687</v>
      </c>
      <c r="B159" s="45">
        <v>5.8593809523809534E-2</v>
      </c>
      <c r="C159" s="45">
        <v>8.5795931651445029E-2</v>
      </c>
      <c r="D159" s="45">
        <v>-5.4743132172684249E-2</v>
      </c>
    </row>
    <row r="160" spans="1:4">
      <c r="A160" s="45">
        <v>1688</v>
      </c>
      <c r="B160" s="45">
        <v>6.1158928571428586E-2</v>
      </c>
      <c r="C160" s="45">
        <v>9.0379051915794706E-2</v>
      </c>
      <c r="D160" s="45">
        <v>-1.6318467561855593E-2</v>
      </c>
    </row>
    <row r="161" spans="1:4">
      <c r="A161" s="45">
        <v>1689</v>
      </c>
      <c r="B161" s="45">
        <v>6.3724047619047638E-2</v>
      </c>
      <c r="C161" s="45">
        <v>3.256897742947816E-2</v>
      </c>
      <c r="D161" s="45">
        <v>8.4280046580180526E-2</v>
      </c>
    </row>
    <row r="162" spans="1:4">
      <c r="A162" s="45">
        <v>1690</v>
      </c>
      <c r="B162" s="45">
        <v>6.6289166666666691E-2</v>
      </c>
      <c r="C162" s="45">
        <v>7.1777780195329322E-2</v>
      </c>
      <c r="D162" s="45">
        <v>-3.9818470132235856E-2</v>
      </c>
    </row>
    <row r="163" spans="1:4">
      <c r="A163" s="45">
        <v>1691</v>
      </c>
      <c r="B163" s="45">
        <v>6.8854285714285729E-2</v>
      </c>
      <c r="C163" s="45">
        <v>1.3415419978587848E-2</v>
      </c>
      <c r="D163" s="45">
        <v>0.1157178050134739</v>
      </c>
    </row>
    <row r="164" spans="1:4">
      <c r="A164" s="45">
        <v>1692</v>
      </c>
      <c r="B164" s="45">
        <v>6.5586071428571452E-2</v>
      </c>
      <c r="C164" s="45">
        <v>-2.9129299991890595E-2</v>
      </c>
      <c r="D164" s="45">
        <v>0.12548637192930276</v>
      </c>
    </row>
    <row r="165" spans="1:4">
      <c r="A165" s="45">
        <v>1693</v>
      </c>
      <c r="B165" s="45">
        <v>7.731785714285716E-2</v>
      </c>
      <c r="C165" s="45">
        <v>-2.8819814108316383E-3</v>
      </c>
      <c r="D165" s="45">
        <v>7.2476731586795851E-2</v>
      </c>
    </row>
    <row r="166" spans="1:4">
      <c r="A166" s="45">
        <v>1694</v>
      </c>
      <c r="B166" s="45">
        <v>7.029964285714288E-2</v>
      </c>
      <c r="C166" s="45">
        <v>0.11940317618279987</v>
      </c>
      <c r="D166" s="45">
        <v>-0.18696966292312059</v>
      </c>
    </row>
    <row r="167" spans="1:4">
      <c r="A167" s="45">
        <v>1695</v>
      </c>
      <c r="B167" s="45">
        <v>6.6031428571428588E-2</v>
      </c>
      <c r="C167" s="45">
        <v>2.6956960091223212E-2</v>
      </c>
      <c r="D167" s="45">
        <v>0.12263142088873784</v>
      </c>
    </row>
    <row r="168" spans="1:4">
      <c r="A168" s="45">
        <v>1696</v>
      </c>
      <c r="B168" s="45">
        <v>9.0707658730158749E-2</v>
      </c>
      <c r="C168" s="45">
        <v>7.3248685221923182E-2</v>
      </c>
      <c r="D168" s="45">
        <v>-4.2501261094195501E-4</v>
      </c>
    </row>
    <row r="169" spans="1:4">
      <c r="A169" s="45">
        <v>1697</v>
      </c>
      <c r="B169" s="45">
        <v>0.11007833333333336</v>
      </c>
      <c r="C169" s="45">
        <v>7.9230915202250451E-2</v>
      </c>
      <c r="D169" s="45">
        <v>6.5019583350736682E-2</v>
      </c>
    </row>
    <row r="170" spans="1:4">
      <c r="A170" s="45">
        <v>1698</v>
      </c>
      <c r="B170" s="45">
        <v>6.8837896825396844E-2</v>
      </c>
      <c r="C170" s="45">
        <v>7.077238271685625E-2</v>
      </c>
      <c r="D170" s="45">
        <v>-5.1450311337143201E-2</v>
      </c>
    </row>
    <row r="171" spans="1:4">
      <c r="A171" s="45">
        <v>1699</v>
      </c>
      <c r="B171" s="45">
        <v>7.5208571428571444E-2</v>
      </c>
      <c r="C171" s="45">
        <v>0.13416755530260047</v>
      </c>
      <c r="D171" s="45">
        <v>-0.11449427643941909</v>
      </c>
    </row>
    <row r="172" spans="1:4">
      <c r="A172" s="45">
        <v>1700</v>
      </c>
      <c r="B172" s="45">
        <v>6.0633888888888897E-2</v>
      </c>
      <c r="C172" s="45">
        <v>0.12522475615677167</v>
      </c>
      <c r="D172" s="45">
        <v>-7.2054684521370441E-2</v>
      </c>
    </row>
    <row r="173" spans="1:4">
      <c r="A173" s="45">
        <v>1701</v>
      </c>
      <c r="B173" s="45">
        <v>7.0332345679012351E-2</v>
      </c>
      <c r="C173" s="45">
        <v>0.11508940629996639</v>
      </c>
      <c r="D173" s="45">
        <v>-1.7824126771476295E-2</v>
      </c>
    </row>
    <row r="174" spans="1:4">
      <c r="A174" s="45">
        <v>1702</v>
      </c>
      <c r="B174" s="45">
        <v>6.1920802469135811E-2</v>
      </c>
      <c r="C174" s="45">
        <v>9.7001360521781238E-2</v>
      </c>
      <c r="D174" s="45">
        <v>-1.7764010734469121E-2</v>
      </c>
    </row>
    <row r="175" spans="1:4">
      <c r="A175" s="45">
        <v>1703</v>
      </c>
      <c r="B175" s="45">
        <v>5.7140000000000003E-2</v>
      </c>
      <c r="C175" s="45">
        <v>2.1289380373071633E-2</v>
      </c>
      <c r="D175" s="45">
        <v>0.10517492704020541</v>
      </c>
    </row>
    <row r="176" spans="1:4">
      <c r="A176" s="45">
        <v>1704</v>
      </c>
      <c r="B176" s="45">
        <v>5.917E-2</v>
      </c>
      <c r="C176" s="45">
        <v>8.0578424450806818E-2</v>
      </c>
      <c r="D176" s="45">
        <v>-8.3795750157735271E-2</v>
      </c>
    </row>
    <row r="177" spans="1:4">
      <c r="A177" s="45">
        <v>1705</v>
      </c>
      <c r="B177" s="45">
        <v>5.9699999999999996E-2</v>
      </c>
      <c r="C177" s="45">
        <v>8.9242738056933515E-2</v>
      </c>
      <c r="D177" s="45">
        <v>-3.9037324309583121E-2</v>
      </c>
    </row>
    <row r="178" spans="1:4">
      <c r="A178" s="45">
        <v>1706</v>
      </c>
      <c r="B178" s="45">
        <v>6.4100000000000004E-2</v>
      </c>
      <c r="C178" s="45">
        <v>7.9474399267010679E-2</v>
      </c>
      <c r="D178" s="45">
        <v>-1.0427983711113609E-2</v>
      </c>
    </row>
    <row r="179" spans="1:4">
      <c r="A179" s="45">
        <v>1707</v>
      </c>
      <c r="B179" s="45">
        <v>6.1159999999999999E-2</v>
      </c>
      <c r="C179" s="45">
        <v>5.0756454712756131E-2</v>
      </c>
      <c r="D179" s="45">
        <v>4.7280817186977103E-2</v>
      </c>
    </row>
    <row r="180" spans="1:4">
      <c r="A180" s="45">
        <v>1708</v>
      </c>
      <c r="B180" s="45">
        <v>6.6669999999999993E-2</v>
      </c>
      <c r="C180" s="45">
        <v>-4.5820941388088066E-2</v>
      </c>
      <c r="D180" s="45">
        <v>0.21594572248026936</v>
      </c>
    </row>
    <row r="181" spans="1:4">
      <c r="A181" s="45">
        <v>1709</v>
      </c>
      <c r="B181" s="45">
        <v>6.7799999999999999E-2</v>
      </c>
      <c r="C181" s="45">
        <v>-5.5064027905073337E-2</v>
      </c>
      <c r="D181" s="45">
        <v>0.12997245323096959</v>
      </c>
    </row>
    <row r="182" spans="1:4">
      <c r="A182" s="45">
        <v>1710</v>
      </c>
      <c r="B182" s="45">
        <v>7.5759999999999994E-2</v>
      </c>
      <c r="C182" s="45">
        <v>7.9660936722828979E-2</v>
      </c>
      <c r="D182" s="45">
        <v>-0.13570929493304984</v>
      </c>
    </row>
    <row r="183" spans="1:4">
      <c r="A183" s="45">
        <v>1711</v>
      </c>
      <c r="B183" s="45">
        <v>8.1300000000000011E-2</v>
      </c>
      <c r="C183" s="45">
        <v>9.6971200343864208E-2</v>
      </c>
      <c r="D183" s="45">
        <v>-4.1534051884348618E-2</v>
      </c>
    </row>
    <row r="184" spans="1:4">
      <c r="A184" s="45">
        <v>1712</v>
      </c>
      <c r="B184" s="45">
        <v>7.22E-2</v>
      </c>
      <c r="C184" s="45">
        <v>0.10157100477227526</v>
      </c>
      <c r="D184" s="45">
        <v>-4.0839436639321131E-2</v>
      </c>
    </row>
    <row r="185" spans="1:4">
      <c r="A185" s="45">
        <v>1713</v>
      </c>
      <c r="B185" s="45">
        <v>5.9519999999999997E-2</v>
      </c>
      <c r="C185" s="45">
        <v>6.1844605020541912E-2</v>
      </c>
      <c r="D185" s="45">
        <v>4.6797257574725373E-2</v>
      </c>
    </row>
    <row r="186" spans="1:4">
      <c r="A186" s="45">
        <v>1714</v>
      </c>
      <c r="B186" s="45">
        <v>5.3330000000000002E-2</v>
      </c>
      <c r="C186" s="45">
        <v>0.1016716603938084</v>
      </c>
      <c r="D186" s="45">
        <v>-9.4779815291627004E-2</v>
      </c>
    </row>
    <row r="187" spans="1:4">
      <c r="A187" s="45">
        <v>1715</v>
      </c>
      <c r="B187" s="45">
        <v>6.4860000000000001E-2</v>
      </c>
      <c r="C187" s="45">
        <v>5.9425375951220841E-2</v>
      </c>
      <c r="D187" s="45">
        <v>5.6804431271772142E-2</v>
      </c>
    </row>
    <row r="188" spans="1:4">
      <c r="A188" s="45">
        <v>1716</v>
      </c>
      <c r="B188" s="45">
        <v>5.5810000000000005E-2</v>
      </c>
      <c r="C188" s="45">
        <v>5.3855959679837126E-2</v>
      </c>
      <c r="D188" s="45">
        <v>-8.1166608556325851E-3</v>
      </c>
    </row>
    <row r="189" spans="1:4">
      <c r="A189" s="45">
        <v>1717</v>
      </c>
      <c r="B189" s="45">
        <v>4.0979999999999996E-2</v>
      </c>
      <c r="C189" s="45">
        <v>7.241960072799028E-2</v>
      </c>
      <c r="D189" s="45">
        <v>-5.640587866651818E-2</v>
      </c>
    </row>
    <row r="190" spans="1:4">
      <c r="A190" s="45">
        <v>1718</v>
      </c>
      <c r="B190" s="45">
        <v>4.0979999999999996E-2</v>
      </c>
      <c r="C190" s="45">
        <v>7.8643917310332573E-2</v>
      </c>
      <c r="D190" s="45">
        <v>-5.1717625563271016E-2</v>
      </c>
    </row>
    <row r="191" spans="1:4">
      <c r="A191" s="45">
        <v>1719</v>
      </c>
      <c r="B191" s="45">
        <v>3.9369999999999995E-2</v>
      </c>
      <c r="C191" s="45">
        <v>3.0820001373986827E-2</v>
      </c>
      <c r="D191" s="45">
        <v>5.5843390307829296E-2</v>
      </c>
    </row>
    <row r="192" spans="1:4">
      <c r="A192" s="45">
        <v>1720</v>
      </c>
      <c r="B192" s="45">
        <v>2.8570000000000002E-2</v>
      </c>
      <c r="C192" s="45">
        <v>2.0404049506232234E-2</v>
      </c>
      <c r="D192" s="45">
        <v>1.3026621000523913E-2</v>
      </c>
    </row>
    <row r="193" spans="1:4">
      <c r="A193" s="45">
        <v>1721</v>
      </c>
      <c r="B193" s="45">
        <v>4.7619999999999996E-2</v>
      </c>
      <c r="C193" s="45">
        <v>5.8720403939706241E-2</v>
      </c>
      <c r="D193" s="45">
        <v>-2.9511146910651657E-2</v>
      </c>
    </row>
    <row r="194" spans="1:4">
      <c r="A194" s="45">
        <v>1722</v>
      </c>
      <c r="B194" s="45">
        <v>5.4949999999999999E-2</v>
      </c>
      <c r="C194" s="45">
        <v>4.8219830908159532E-2</v>
      </c>
      <c r="D194" s="45">
        <v>1.637645960547348E-2</v>
      </c>
    </row>
    <row r="195" spans="1:4">
      <c r="A195" s="45">
        <v>1723</v>
      </c>
      <c r="B195" s="45">
        <v>4.9020000000000001E-2</v>
      </c>
      <c r="C195" s="45">
        <v>4.0220394670067286E-2</v>
      </c>
      <c r="D195" s="45">
        <v>1.1391273869295358E-2</v>
      </c>
    </row>
    <row r="196" spans="1:4">
      <c r="A196" s="45">
        <v>1724</v>
      </c>
      <c r="B196" s="45">
        <v>4.5449999999999997E-2</v>
      </c>
      <c r="C196" s="45">
        <v>1.781410745335265E-2</v>
      </c>
      <c r="D196" s="45">
        <v>5.0732931589382774E-2</v>
      </c>
    </row>
    <row r="197" spans="1:4">
      <c r="A197" s="45">
        <v>1725</v>
      </c>
      <c r="B197" s="45">
        <v>4.3099999999999999E-2</v>
      </c>
      <c r="C197" s="45">
        <v>1.8876505090906492E-3</v>
      </c>
      <c r="D197" s="45">
        <v>5.2410680144241356E-2</v>
      </c>
    </row>
    <row r="198" spans="1:4">
      <c r="A198" s="45">
        <v>1726</v>
      </c>
      <c r="B198" s="45">
        <v>5.0509999999999999E-2</v>
      </c>
      <c r="C198" s="45">
        <v>6.2580504922888039E-2</v>
      </c>
      <c r="D198" s="45">
        <v>-6.612666056937519E-2</v>
      </c>
    </row>
    <row r="199" spans="1:4">
      <c r="A199" s="45">
        <v>1727</v>
      </c>
      <c r="B199" s="45">
        <v>4.9020000000000001E-2</v>
      </c>
      <c r="C199" s="45">
        <v>-4.9248976173989975E-3</v>
      </c>
      <c r="D199" s="45">
        <v>0.11713430547208394</v>
      </c>
    </row>
    <row r="200" spans="1:4">
      <c r="A200" s="45">
        <v>1728</v>
      </c>
      <c r="B200" s="45">
        <v>4.7619999999999996E-2</v>
      </c>
      <c r="C200" s="45">
        <v>3.0170126086195723E-2</v>
      </c>
      <c r="D200" s="45">
        <v>-2.0154522374407034E-2</v>
      </c>
    </row>
    <row r="201" spans="1:4">
      <c r="A201" s="45">
        <v>1729</v>
      </c>
      <c r="B201" s="45">
        <v>3.1579999999999997E-2</v>
      </c>
      <c r="C201" s="45">
        <v>8.7784780389764283E-2</v>
      </c>
      <c r="D201" s="45">
        <v>-0.12101107785368306</v>
      </c>
    </row>
    <row r="202" spans="1:4">
      <c r="A202" s="45">
        <v>1730</v>
      </c>
      <c r="B202" s="45">
        <v>3.0609999999999998E-2</v>
      </c>
      <c r="C202" s="45">
        <v>6.8612585574969104E-2</v>
      </c>
      <c r="D202" s="45">
        <v>-3.0581529695442932E-2</v>
      </c>
    </row>
    <row r="203" spans="1:4">
      <c r="A203" s="45">
        <v>1731</v>
      </c>
      <c r="B203" s="45">
        <v>3.0769999999999999E-2</v>
      </c>
      <c r="C203" s="45">
        <v>7.6608057541234537E-2</v>
      </c>
      <c r="D203" s="45">
        <v>-4.7958391570049629E-2</v>
      </c>
    </row>
    <row r="204" spans="1:4">
      <c r="A204" s="45">
        <v>1732</v>
      </c>
      <c r="B204" s="45">
        <v>2.9569999999999999E-2</v>
      </c>
      <c r="C204" s="45">
        <v>5.4548609847213873E-2</v>
      </c>
      <c r="D204" s="45">
        <v>6.8773002039147638E-3</v>
      </c>
    </row>
    <row r="205" spans="1:4">
      <c r="A205" s="45">
        <v>1733</v>
      </c>
      <c r="B205" s="45">
        <v>3.1768917525773196E-2</v>
      </c>
      <c r="C205" s="45">
        <v>1.6207415294506665E-2</v>
      </c>
      <c r="D205" s="45">
        <v>5.1840812084860827E-2</v>
      </c>
    </row>
    <row r="206" spans="1:4">
      <c r="A206" s="45">
        <v>1734</v>
      </c>
      <c r="B206" s="45">
        <v>3.217934782608696E-2</v>
      </c>
      <c r="C206" s="45">
        <v>7.7035164203710232E-3</v>
      </c>
      <c r="D206" s="45">
        <v>3.2432686516804837E-2</v>
      </c>
    </row>
    <row r="207" spans="1:4">
      <c r="A207" s="45">
        <v>1735</v>
      </c>
      <c r="B207" s="45">
        <v>3.1169032258064513E-2</v>
      </c>
      <c r="C207" s="45">
        <v>1.2439598367385864E-2</v>
      </c>
      <c r="D207" s="45">
        <v>9.3047810394591996E-3</v>
      </c>
    </row>
    <row r="208" spans="1:4">
      <c r="A208" s="45">
        <v>1736</v>
      </c>
      <c r="B208" s="45">
        <v>2.8673076923076926E-2</v>
      </c>
      <c r="C208" s="45">
        <v>1.1378316141984507E-2</v>
      </c>
      <c r="D208" s="45">
        <v>1.1116931986086124E-2</v>
      </c>
    </row>
    <row r="209" spans="1:4">
      <c r="A209" s="45">
        <v>1737</v>
      </c>
      <c r="B209" s="45">
        <v>2.81E-2</v>
      </c>
      <c r="C209" s="45">
        <v>4.0999231542972497E-2</v>
      </c>
      <c r="D209" s="45">
        <v>-4.2761702246456874E-2</v>
      </c>
    </row>
    <row r="210" spans="1:4">
      <c r="A210" s="45">
        <v>1738</v>
      </c>
      <c r="B210" s="45">
        <v>2.8300000000000002E-2</v>
      </c>
      <c r="C210" s="45">
        <v>2.1471895256637362E-2</v>
      </c>
      <c r="D210" s="45">
        <v>2.8775237079700106E-2</v>
      </c>
    </row>
    <row r="211" spans="1:4">
      <c r="A211" s="45">
        <v>1739</v>
      </c>
      <c r="B211" s="45">
        <v>0.03</v>
      </c>
      <c r="C211" s="45">
        <v>-3.3923451825774595E-2</v>
      </c>
      <c r="D211" s="45">
        <v>0.12146108522412317</v>
      </c>
    </row>
    <row r="212" spans="1:4">
      <c r="A212" s="45">
        <v>1740</v>
      </c>
      <c r="B212" s="45">
        <v>3.0149999999999996E-2</v>
      </c>
      <c r="C212" s="45">
        <v>-1.9036337687804723E-2</v>
      </c>
      <c r="D212" s="45">
        <v>3.8444817343609904E-2</v>
      </c>
    </row>
    <row r="213" spans="1:4">
      <c r="A213" s="45">
        <v>1741</v>
      </c>
      <c r="B213" s="45">
        <v>0.03</v>
      </c>
      <c r="C213" s="45">
        <v>6.7112395855004559E-2</v>
      </c>
      <c r="D213" s="45">
        <v>-0.12742943399146203</v>
      </c>
    </row>
    <row r="214" spans="1:4">
      <c r="A214" s="45">
        <v>1742</v>
      </c>
      <c r="B214" s="45">
        <v>2.956648514851485E-2</v>
      </c>
      <c r="C214" s="45">
        <v>7.4212598426390608E-2</v>
      </c>
      <c r="D214" s="45">
        <v>-6.0919692794732597E-2</v>
      </c>
    </row>
    <row r="215" spans="1:4">
      <c r="A215" s="45">
        <v>1743</v>
      </c>
      <c r="B215" s="45">
        <v>2.9270000000000001E-2</v>
      </c>
      <c r="C215" s="45">
        <v>6.2201718020395175E-2</v>
      </c>
      <c r="D215" s="45">
        <v>-1.7308248875486702E-2</v>
      </c>
    </row>
    <row r="216" spans="1:4">
      <c r="A216" s="45">
        <v>1744</v>
      </c>
      <c r="B216" s="45">
        <v>3.209E-2</v>
      </c>
      <c r="C216" s="45">
        <v>5.4772542904015023E-2</v>
      </c>
      <c r="D216" s="45">
        <v>2.082607759508357E-3</v>
      </c>
    </row>
    <row r="217" spans="1:4">
      <c r="A217" s="45">
        <v>1745</v>
      </c>
      <c r="B217" s="45">
        <v>3.7040000000000003E-2</v>
      </c>
      <c r="C217" s="45">
        <v>5.3902714621396272E-3</v>
      </c>
      <c r="D217" s="45">
        <v>8.5140625673357867E-2</v>
      </c>
    </row>
    <row r="218" spans="1:4">
      <c r="A218" s="45">
        <v>1746</v>
      </c>
      <c r="B218" s="45">
        <v>3.5400000000000001E-2</v>
      </c>
      <c r="C218" s="45">
        <v>1.6623454579374065E-2</v>
      </c>
      <c r="D218" s="45">
        <v>9.6976047952981512E-4</v>
      </c>
    </row>
    <row r="219" spans="1:4">
      <c r="A219" s="45">
        <v>1747</v>
      </c>
      <c r="B219" s="45">
        <v>3.625228915662651E-2</v>
      </c>
      <c r="C219" s="45">
        <v>3.0086220812129114E-2</v>
      </c>
      <c r="D219" s="45">
        <v>-8.9890090772369192E-3</v>
      </c>
    </row>
    <row r="220" spans="1:4">
      <c r="A220" s="45">
        <v>1748</v>
      </c>
      <c r="B220" s="45">
        <v>3.4166860465116279E-2</v>
      </c>
      <c r="C220" s="45">
        <v>2.287659383292405E-2</v>
      </c>
      <c r="D220" s="45">
        <v>9.7003421604734737E-3</v>
      </c>
    </row>
    <row r="221" spans="1:4">
      <c r="A221" s="45">
        <v>1749</v>
      </c>
      <c r="B221" s="45">
        <v>3.0361122448979594E-2</v>
      </c>
      <c r="C221" s="45">
        <v>3.1294180737251355E-2</v>
      </c>
      <c r="D221" s="45">
        <v>-8.9200187670448895E-3</v>
      </c>
    </row>
    <row r="222" spans="1:4">
      <c r="A222" s="45">
        <v>1750</v>
      </c>
      <c r="B222" s="45">
        <v>3.0019999999999998E-2</v>
      </c>
      <c r="C222" s="45">
        <v>4.2477419240309781E-2</v>
      </c>
      <c r="D222" s="45">
        <v>-2.1130600845744599E-2</v>
      </c>
    </row>
    <row r="223" spans="1:4">
      <c r="A223" s="45">
        <v>1751</v>
      </c>
      <c r="B223" s="45">
        <v>2.9704999999999999E-2</v>
      </c>
      <c r="C223" s="45">
        <v>1.2134629860205939E-2</v>
      </c>
      <c r="D223" s="45">
        <v>4.6445427415988796E-2</v>
      </c>
    </row>
    <row r="224" spans="1:4">
      <c r="A224" s="45">
        <v>1752</v>
      </c>
      <c r="B224" s="45">
        <v>2.8543076923076921E-2</v>
      </c>
      <c r="C224" s="45">
        <v>1.3311320745121001E-2</v>
      </c>
      <c r="D224" s="45">
        <v>1.3822435504738897E-2</v>
      </c>
    </row>
    <row r="225" spans="1:4">
      <c r="A225" s="45">
        <v>1753</v>
      </c>
      <c r="B225" s="45">
        <v>2.8863076923076922E-2</v>
      </c>
      <c r="C225" s="45">
        <v>2.9147026513668364E-2</v>
      </c>
      <c r="D225" s="45">
        <v>-1.4418352680048365E-2</v>
      </c>
    </row>
    <row r="226" spans="1:4">
      <c r="A226" s="45">
        <v>1754</v>
      </c>
      <c r="B226" s="45">
        <v>2.9003106796116507E-2</v>
      </c>
      <c r="C226" s="45">
        <v>5.0358741697133128E-2</v>
      </c>
      <c r="D226" s="45">
        <v>-4.7190257779104315E-2</v>
      </c>
    </row>
    <row r="227" spans="1:4">
      <c r="A227" s="45">
        <v>1755</v>
      </c>
      <c r="B227" s="45">
        <v>3.1799999999999995E-2</v>
      </c>
      <c r="C227" s="45">
        <v>1.3560965542942206E-2</v>
      </c>
      <c r="D227" s="45">
        <v>5.859102750193261E-2</v>
      </c>
    </row>
    <row r="228" spans="1:4">
      <c r="A228" s="45">
        <v>1756</v>
      </c>
      <c r="B228" s="45">
        <v>3.3803932584269662E-2</v>
      </c>
      <c r="C228" s="45">
        <v>-7.5621651054874089E-2</v>
      </c>
      <c r="D228" s="45">
        <v>0.20354576673287003</v>
      </c>
    </row>
    <row r="229" spans="1:4">
      <c r="A229" s="45">
        <v>1757</v>
      </c>
      <c r="B229" s="45">
        <v>3.3196666666666666E-2</v>
      </c>
      <c r="C229" s="45">
        <v>1.5821728238905375E-2</v>
      </c>
      <c r="D229" s="45">
        <v>-7.1511794196572304E-2</v>
      </c>
    </row>
    <row r="230" spans="1:4">
      <c r="A230" s="45">
        <v>1758</v>
      </c>
      <c r="B230" s="45">
        <v>3.3019347826086953E-2</v>
      </c>
      <c r="C230" s="45">
        <v>5.5695360594527801E-2</v>
      </c>
      <c r="D230" s="45">
        <v>-6.9841262733244369E-2</v>
      </c>
    </row>
    <row r="231" spans="1:4">
      <c r="A231" s="45">
        <v>1759</v>
      </c>
      <c r="B231" s="45">
        <v>3.5822289156626504E-2</v>
      </c>
      <c r="C231" s="45">
        <v>6.5611437493317992E-2</v>
      </c>
      <c r="D231" s="45">
        <v>-5.0418421479288371E-2</v>
      </c>
    </row>
    <row r="232" spans="1:4">
      <c r="A232" s="45">
        <v>1760</v>
      </c>
      <c r="B232" s="45">
        <v>3.8127682926829269E-2</v>
      </c>
      <c r="C232" s="45">
        <v>6.3448212162907497E-2</v>
      </c>
      <c r="D232" s="45">
        <v>-3.8464615465302098E-3</v>
      </c>
    </row>
    <row r="233" spans="1:4">
      <c r="A233" s="45">
        <v>1761</v>
      </c>
      <c r="B233" s="45">
        <v>4.1542341772151901E-2</v>
      </c>
      <c r="C233" s="45">
        <v>8.5808561514120321E-2</v>
      </c>
      <c r="D233" s="45">
        <v>-5.6460761084372153E-2</v>
      </c>
    </row>
    <row r="234" spans="1:4">
      <c r="A234" s="45">
        <v>1762</v>
      </c>
      <c r="B234" s="45">
        <v>3.7095000000000003E-2</v>
      </c>
      <c r="C234" s="45">
        <v>3.2394893534259658E-2</v>
      </c>
      <c r="D234" s="45">
        <v>5.2167956292819208E-2</v>
      </c>
    </row>
    <row r="235" spans="1:4">
      <c r="A235" s="45">
        <v>1763</v>
      </c>
      <c r="B235" s="45">
        <v>3.4398932584269661E-2</v>
      </c>
      <c r="C235" s="45">
        <v>1.9905053131170625E-2</v>
      </c>
      <c r="D235" s="45">
        <v>2.0309184414151971E-2</v>
      </c>
    </row>
    <row r="236" spans="1:4">
      <c r="A236" s="45">
        <v>1764</v>
      </c>
      <c r="B236" s="45">
        <v>3.4852142857142859E-2</v>
      </c>
      <c r="C236" s="45">
        <v>-5.5025278435661615E-3</v>
      </c>
      <c r="D236" s="45">
        <v>6.8997235415338198E-2</v>
      </c>
    </row>
    <row r="237" spans="1:4">
      <c r="A237" s="45">
        <v>1765</v>
      </c>
      <c r="B237" s="45">
        <v>3.3370454545454543E-2</v>
      </c>
      <c r="C237" s="45">
        <v>-3.4701039563559223E-2</v>
      </c>
      <c r="D237" s="45">
        <v>8.8956521202475186E-2</v>
      </c>
    </row>
    <row r="238" spans="1:4">
      <c r="A238" s="45">
        <v>1766</v>
      </c>
      <c r="B238" s="45">
        <v>3.3498932584269663E-2</v>
      </c>
      <c r="C238" s="45">
        <v>1.2113068249377114E-2</v>
      </c>
      <c r="D238" s="45">
        <v>-2.5626075482758401E-2</v>
      </c>
    </row>
    <row r="239" spans="1:4">
      <c r="A239" s="45">
        <v>1767</v>
      </c>
      <c r="B239" s="45">
        <v>3.3048932584269664E-2</v>
      </c>
      <c r="C239" s="45">
        <v>-3.2786091239638118E-2</v>
      </c>
      <c r="D239" s="45">
        <v>0.10742904878480075</v>
      </c>
    </row>
    <row r="240" spans="1:4">
      <c r="A240" s="45">
        <v>1768</v>
      </c>
      <c r="B240" s="45">
        <v>3.314851648351648E-2</v>
      </c>
      <c r="C240" s="45">
        <v>1.2449686479029345E-2</v>
      </c>
      <c r="D240" s="45">
        <v>-2.7151511523998452E-2</v>
      </c>
    </row>
    <row r="241" spans="1:4">
      <c r="A241" s="45">
        <v>1769</v>
      </c>
      <c r="B241" s="45">
        <v>3.4410454545454543E-2</v>
      </c>
      <c r="C241" s="45">
        <v>7.4345691930942662E-2</v>
      </c>
      <c r="D241" s="45">
        <v>-9.2474592168749273E-2</v>
      </c>
    </row>
    <row r="242" spans="1:4">
      <c r="A242" s="45">
        <v>1770</v>
      </c>
      <c r="B242" s="45">
        <v>3.7242289156626501E-2</v>
      </c>
      <c r="C242" s="45">
        <v>4.4097821759632526E-2</v>
      </c>
      <c r="D242" s="45">
        <v>1.9109602776539964E-2</v>
      </c>
    </row>
    <row r="243" spans="1:4">
      <c r="A243" s="45">
        <v>1771</v>
      </c>
      <c r="B243" s="45">
        <v>3.4416860465116279E-2</v>
      </c>
      <c r="C243" s="45">
        <v>5.5003244350192715E-3</v>
      </c>
      <c r="D243" s="45">
        <v>7.1455768579670995E-2</v>
      </c>
    </row>
    <row r="244" spans="1:4">
      <c r="A244" s="45">
        <v>1772</v>
      </c>
      <c r="B244" s="45">
        <v>3.3925454545454543E-2</v>
      </c>
      <c r="C244" s="45">
        <v>-2.1447990128941455E-2</v>
      </c>
      <c r="D244" s="45">
        <v>9.0094098374771295E-2</v>
      </c>
    </row>
    <row r="245" spans="1:4">
      <c r="A245" s="45">
        <v>1773</v>
      </c>
      <c r="B245" s="45">
        <v>3.4406379310344827E-2</v>
      </c>
      <c r="C245" s="45">
        <v>3.1359347743294824E-3</v>
      </c>
      <c r="D245" s="45">
        <v>4.3170679285676902E-4</v>
      </c>
    </row>
    <row r="246" spans="1:4">
      <c r="A246" s="45">
        <v>1774</v>
      </c>
      <c r="B246" s="45">
        <v>3.3505454545454547E-2</v>
      </c>
      <c r="C246" s="45">
        <v>2.4471581600035222E-2</v>
      </c>
      <c r="D246" s="45">
        <v>-1.9918265954043758E-2</v>
      </c>
    </row>
    <row r="247" spans="1:4">
      <c r="A247" s="45">
        <v>1775</v>
      </c>
      <c r="B247" s="45">
        <v>3.361393258426966E-2</v>
      </c>
      <c r="C247" s="45">
        <v>3.0972641952325883E-2</v>
      </c>
      <c r="D247" s="45">
        <v>-6.4578205612425728E-3</v>
      </c>
    </row>
    <row r="248" spans="1:4">
      <c r="A248" s="45">
        <v>1776</v>
      </c>
      <c r="B248" s="45">
        <v>3.6177142857142852E-2</v>
      </c>
      <c r="C248" s="45">
        <v>7.2052583520588909E-2</v>
      </c>
      <c r="D248" s="45">
        <v>-6.8133450835069789E-2</v>
      </c>
    </row>
    <row r="249" spans="1:4">
      <c r="A249" s="45">
        <v>1777</v>
      </c>
      <c r="B249" s="45">
        <v>3.9195769230769228E-2</v>
      </c>
      <c r="C249" s="45">
        <v>2.1996297025002817E-2</v>
      </c>
      <c r="D249" s="45">
        <v>7.4042192820544278E-2</v>
      </c>
    </row>
    <row r="250" spans="1:4">
      <c r="A250" s="45">
        <v>1778</v>
      </c>
      <c r="B250" s="45">
        <v>4.7827500000000002E-2</v>
      </c>
      <c r="C250" s="45">
        <v>5.4017261856742035E-2</v>
      </c>
      <c r="D250" s="45">
        <v>-3.0079780005038061E-2</v>
      </c>
    </row>
    <row r="251" spans="1:4">
      <c r="A251" s="45">
        <v>1779</v>
      </c>
      <c r="B251" s="45">
        <v>4.878516393442623E-2</v>
      </c>
      <c r="C251" s="45">
        <v>8.2739760497351447E-2</v>
      </c>
      <c r="D251" s="45">
        <v>-5.7430270133391387E-2</v>
      </c>
    </row>
    <row r="252" spans="1:4">
      <c r="A252" s="45">
        <v>1780</v>
      </c>
      <c r="B252" s="45">
        <v>4.948516393442623E-2</v>
      </c>
      <c r="C252" s="45">
        <v>6.9565828137333405E-2</v>
      </c>
      <c r="D252" s="45">
        <v>-1.532801436021451E-2</v>
      </c>
    </row>
    <row r="253" spans="1:4">
      <c r="A253" s="45">
        <v>1781</v>
      </c>
      <c r="B253" s="45">
        <v>5.1837068965517243E-2</v>
      </c>
      <c r="C253" s="45">
        <v>2.087612453147486E-2</v>
      </c>
      <c r="D253" s="45">
        <v>8.6257309941520269E-2</v>
      </c>
    </row>
    <row r="254" spans="1:4">
      <c r="A254" s="45">
        <v>1782</v>
      </c>
      <c r="B254" s="45">
        <v>4.8982068965517239E-2</v>
      </c>
      <c r="C254" s="45">
        <v>3.9193502339100114E-2</v>
      </c>
      <c r="D254" s="45">
        <v>-6.7294751009420832E-3</v>
      </c>
    </row>
    <row r="255" spans="1:4">
      <c r="A255" s="45">
        <v>1783</v>
      </c>
      <c r="B255" s="45">
        <v>4.9752499999999998E-2</v>
      </c>
      <c r="C255" s="45">
        <v>4.8363810647375972E-2</v>
      </c>
      <c r="D255" s="45">
        <v>-9.4850948509484986E-3</v>
      </c>
    </row>
    <row r="256" spans="1:4">
      <c r="A256" s="45">
        <v>1784</v>
      </c>
      <c r="B256" s="45">
        <v>5.3220000000000003E-2</v>
      </c>
      <c r="C256" s="45">
        <v>5.9817834441952357E-2</v>
      </c>
      <c r="D256" s="45">
        <v>-2.3255813953488271E-2</v>
      </c>
    </row>
    <row r="257" spans="1:4">
      <c r="A257" s="45">
        <v>1785</v>
      </c>
      <c r="B257" s="45">
        <v>4.1880000000000001E-2</v>
      </c>
      <c r="C257" s="45">
        <v>6.2101987459238062E-2</v>
      </c>
      <c r="D257" s="45">
        <v>-2.941176470588245E-2</v>
      </c>
    </row>
    <row r="258" spans="1:4">
      <c r="A258" s="45">
        <v>1786</v>
      </c>
      <c r="B258" s="45">
        <v>3.9800000000000002E-2</v>
      </c>
      <c r="C258" s="45">
        <v>6.1277674384285136E-2</v>
      </c>
      <c r="D258" s="45">
        <v>-2.0202020202020176E-2</v>
      </c>
    </row>
    <row r="259" spans="1:4">
      <c r="A259" s="45">
        <v>1787</v>
      </c>
      <c r="B259" s="45">
        <v>3.8769999999999999E-2</v>
      </c>
      <c r="C259" s="45">
        <v>3.9014029029810611E-2</v>
      </c>
      <c r="D259" s="45">
        <v>2.2091310751104556E-2</v>
      </c>
    </row>
    <row r="260" spans="1:4">
      <c r="A260" s="45">
        <v>1788</v>
      </c>
      <c r="B260" s="45">
        <v>4.054E-2</v>
      </c>
      <c r="C260" s="45">
        <v>2.3773930374481146E-2</v>
      </c>
      <c r="D260" s="45">
        <v>3.4582132564841377E-2</v>
      </c>
    </row>
    <row r="261" spans="1:4">
      <c r="A261" s="45">
        <v>1789</v>
      </c>
      <c r="B261" s="45">
        <v>3.8100000000000002E-2</v>
      </c>
      <c r="C261" s="45">
        <v>2.2484760851914927E-2</v>
      </c>
      <c r="D261" s="45">
        <v>1.3927576601671482E-2</v>
      </c>
    </row>
    <row r="262" spans="1:4">
      <c r="A262" s="45">
        <v>1790</v>
      </c>
      <c r="B262" s="45">
        <v>3.6979999999999999E-2</v>
      </c>
      <c r="C262" s="45">
        <v>4.8064235440818878E-3</v>
      </c>
      <c r="D262" s="45">
        <v>4.5329670329670231E-2</v>
      </c>
    </row>
    <row r="263" spans="1:4">
      <c r="A263" s="45">
        <v>1791</v>
      </c>
      <c r="B263" s="45">
        <v>3.3149999999999999E-2</v>
      </c>
      <c r="C263" s="45">
        <v>2.8549713561526965E-2</v>
      </c>
      <c r="D263" s="45">
        <v>-2.4967148488830419E-2</v>
      </c>
    </row>
    <row r="264" spans="1:4">
      <c r="A264" s="45">
        <v>1792</v>
      </c>
      <c r="B264" s="45">
        <v>3.8030000000000001E-2</v>
      </c>
      <c r="C264" s="45">
        <v>4.5782229620861578E-2</v>
      </c>
      <c r="D264" s="45">
        <v>-1.8867924528301862E-2</v>
      </c>
    </row>
    <row r="265" spans="1:4">
      <c r="A265" s="45">
        <v>1793</v>
      </c>
      <c r="B265" s="45">
        <v>4.0750000000000001E-2</v>
      </c>
      <c r="C265" s="45">
        <v>1.348693802539019E-2</v>
      </c>
      <c r="D265" s="45">
        <v>6.043956043956053E-2</v>
      </c>
    </row>
    <row r="266" spans="1:4">
      <c r="A266" s="45">
        <v>1794</v>
      </c>
      <c r="B266" s="45">
        <v>4.6150000000000004E-2</v>
      </c>
      <c r="C266" s="45">
        <v>1.5979690127099853E-2</v>
      </c>
      <c r="D266" s="45">
        <v>3.756476683937808E-2</v>
      </c>
    </row>
    <row r="267" spans="1:4">
      <c r="A267" s="45">
        <v>1795</v>
      </c>
      <c r="B267" s="45">
        <v>4.2779999999999999E-2</v>
      </c>
      <c r="C267" s="45">
        <v>-5.4676389070400275E-2</v>
      </c>
      <c r="D267" s="45">
        <v>0.16604244694132325</v>
      </c>
    </row>
    <row r="268" spans="1:4">
      <c r="A268" s="45">
        <v>1796</v>
      </c>
      <c r="B268" s="45">
        <v>5.4420000000000003E-2</v>
      </c>
      <c r="C268" s="45">
        <v>-2.2519065092735997E-2</v>
      </c>
      <c r="D268" s="45">
        <v>5.0321199143468866E-2</v>
      </c>
    </row>
    <row r="269" spans="1:4">
      <c r="A269" s="45">
        <v>1797</v>
      </c>
      <c r="B269" s="45">
        <v>6.0609999999999997E-2</v>
      </c>
      <c r="C269" s="45">
        <v>7.8072168203018572E-2</v>
      </c>
      <c r="D269" s="45">
        <v>-0.11213047910295602</v>
      </c>
    </row>
    <row r="270" spans="1:4">
      <c r="A270" s="45">
        <v>1798</v>
      </c>
      <c r="B270" s="45">
        <v>5.4919999999999997E-2</v>
      </c>
      <c r="C270" s="45">
        <v>5.510073632767714E-2</v>
      </c>
      <c r="D270" s="45">
        <v>8.0367393800229517E-3</v>
      </c>
    </row>
    <row r="271" spans="1:4">
      <c r="A271" s="45">
        <v>1799</v>
      </c>
      <c r="B271" s="45">
        <v>4.7619999999999996E-2</v>
      </c>
      <c r="C271" s="45">
        <v>-1.6754233721553755E-2</v>
      </c>
      <c r="D271" s="45">
        <v>0.13439635535307509</v>
      </c>
    </row>
    <row r="272" spans="1:4">
      <c r="A272" s="45">
        <v>1800</v>
      </c>
      <c r="B272" s="45">
        <v>4.7710000000000002E-2</v>
      </c>
      <c r="C272" s="45">
        <v>-0.13607520951380184</v>
      </c>
      <c r="D272" s="45">
        <v>0.31827309236947815</v>
      </c>
    </row>
    <row r="273" spans="1:4">
      <c r="A273" s="45">
        <v>1801</v>
      </c>
      <c r="B273" s="45">
        <v>4.3560000000000001E-2</v>
      </c>
      <c r="C273" s="45">
        <v>-7.0610209669952073E-2</v>
      </c>
      <c r="D273" s="45">
        <v>3.9603960396039507E-2</v>
      </c>
    </row>
    <row r="274" spans="1:4">
      <c r="A274" s="45">
        <v>1802</v>
      </c>
      <c r="B274" s="45">
        <v>4.0890000000000003E-2</v>
      </c>
      <c r="C274" s="45">
        <v>0.10100754277822072</v>
      </c>
      <c r="D274" s="45">
        <v>-0.24688644688644693</v>
      </c>
    </row>
    <row r="275" spans="1:4">
      <c r="A275" s="45">
        <v>1803</v>
      </c>
      <c r="B275" s="45">
        <v>5.3449999999999998E-2</v>
      </c>
      <c r="C275" s="45">
        <v>9.1084482208919612E-2</v>
      </c>
      <c r="D275" s="45">
        <v>-3.2101167315175032E-2</v>
      </c>
    </row>
    <row r="276" spans="1:4">
      <c r="A276" s="45">
        <v>1804</v>
      </c>
      <c r="B276" s="45">
        <v>5.042E-2</v>
      </c>
      <c r="C276" s="45">
        <v>4.2212994943773841E-2</v>
      </c>
      <c r="D276" s="45">
        <v>7.0351758793969765E-2</v>
      </c>
    </row>
    <row r="277" spans="1:4">
      <c r="A277" s="45">
        <v>1805</v>
      </c>
      <c r="B277" s="45">
        <v>4.9790000000000001E-2</v>
      </c>
      <c r="C277" s="45">
        <v>-1.5673602565445768E-2</v>
      </c>
      <c r="D277" s="45">
        <v>0.1511737089201878</v>
      </c>
    </row>
    <row r="278" spans="1:4">
      <c r="A278" s="45">
        <v>1806</v>
      </c>
      <c r="B278" s="45">
        <v>4.9690000000000005E-2</v>
      </c>
      <c r="C278" s="45">
        <v>4.4295647545429563E-2</v>
      </c>
      <c r="D278" s="45">
        <v>-6.362153344208811E-2</v>
      </c>
    </row>
    <row r="279" spans="1:4">
      <c r="A279" s="45">
        <v>1807</v>
      </c>
      <c r="B279" s="45">
        <v>4.6689999999999995E-2</v>
      </c>
      <c r="C279" s="45">
        <v>6.0114106672674278E-2</v>
      </c>
      <c r="D279" s="45">
        <v>-4.5296167247386651E-2</v>
      </c>
    </row>
    <row r="280" spans="1:4">
      <c r="A280" s="45">
        <v>1808</v>
      </c>
      <c r="B280" s="45">
        <v>4.4859999999999997E-2</v>
      </c>
      <c r="C280" s="45">
        <v>1.6238670820020635E-2</v>
      </c>
      <c r="D280" s="45">
        <v>6.2043795620438026E-2</v>
      </c>
    </row>
    <row r="281" spans="1:4">
      <c r="A281" s="45">
        <v>1809</v>
      </c>
      <c r="B281" s="45">
        <v>4.24E-2</v>
      </c>
      <c r="C281" s="45">
        <v>-2.8010447274889196E-2</v>
      </c>
      <c r="D281" s="45">
        <v>0.12628865979381426</v>
      </c>
    </row>
    <row r="282" spans="1:4">
      <c r="A282" s="45">
        <v>1810</v>
      </c>
      <c r="B282" s="45">
        <v>4.4690000000000001E-2</v>
      </c>
      <c r="C282" s="45">
        <v>-3.0102379634058957E-3</v>
      </c>
      <c r="D282" s="45">
        <v>2.8985507246376881E-2</v>
      </c>
    </row>
    <row r="283" spans="1:4">
      <c r="A283" s="45">
        <v>1811</v>
      </c>
      <c r="B283" s="45">
        <v>4.7240000000000004E-2</v>
      </c>
      <c r="C283" s="45">
        <v>1.2834601656522268E-2</v>
      </c>
      <c r="D283" s="45">
        <v>1.2601927353595201E-2</v>
      </c>
    </row>
    <row r="284" spans="1:4">
      <c r="A284" s="45">
        <v>1812</v>
      </c>
      <c r="B284" s="45">
        <v>5.0849999999999999E-2</v>
      </c>
      <c r="C284" s="45">
        <v>-2.8302752636782329E-2</v>
      </c>
      <c r="D284" s="45">
        <v>0.11639824304538811</v>
      </c>
    </row>
    <row r="285" spans="1:4">
      <c r="A285" s="45">
        <v>1813</v>
      </c>
      <c r="B285" s="45">
        <v>4.9790000000000001E-2</v>
      </c>
      <c r="C285" s="45">
        <v>2.2895496673741016E-2</v>
      </c>
      <c r="D285" s="45">
        <v>-1.9672131147540975E-2</v>
      </c>
    </row>
    <row r="286" spans="1:4">
      <c r="A286" s="45">
        <v>1814</v>
      </c>
      <c r="B286" s="45">
        <v>4.5370000000000001E-2</v>
      </c>
      <c r="C286" s="45">
        <v>0.1006430540967162</v>
      </c>
      <c r="D286" s="45">
        <v>-0.13377926421404682</v>
      </c>
    </row>
    <row r="287" spans="1:4">
      <c r="A287" s="45">
        <v>1815</v>
      </c>
      <c r="B287" s="45">
        <v>4.9080000000000006E-2</v>
      </c>
      <c r="C287" s="45">
        <v>0.15912934605896173</v>
      </c>
      <c r="D287" s="45">
        <v>-0.17220077220077218</v>
      </c>
    </row>
    <row r="288" spans="1:4">
      <c r="A288" s="45">
        <v>1816</v>
      </c>
      <c r="B288" s="45">
        <v>4.7619999999999996E-2</v>
      </c>
      <c r="C288" s="45">
        <v>7.6726316731579119E-2</v>
      </c>
      <c r="D288" s="45">
        <v>5.9447082767978332E-2</v>
      </c>
    </row>
    <row r="289" spans="1:4">
      <c r="A289" s="45">
        <v>1817</v>
      </c>
      <c r="B289" s="45">
        <v>3.5979999999999998E-2</v>
      </c>
      <c r="C289" s="45">
        <v>9.7476543100851604E-3</v>
      </c>
      <c r="D289" s="45">
        <v>9.353080244621996E-2</v>
      </c>
    </row>
    <row r="290" spans="1:4">
      <c r="A290" s="45">
        <v>1818</v>
      </c>
      <c r="B290" s="45">
        <v>3.7909999999999999E-2</v>
      </c>
      <c r="C290" s="45">
        <v>7.5009894838141411E-2</v>
      </c>
      <c r="D290" s="45">
        <v>-9.4697843940530615E-2</v>
      </c>
    </row>
    <row r="291" spans="1:4">
      <c r="A291" s="45">
        <v>1819</v>
      </c>
      <c r="B291" s="45">
        <v>4.478E-2</v>
      </c>
      <c r="C291" s="45">
        <v>6.0749885267433565E-2</v>
      </c>
      <c r="D291" s="45">
        <v>-1.1252927119713868E-2</v>
      </c>
    </row>
    <row r="292" spans="1:4">
      <c r="A292" s="45">
        <v>1820</v>
      </c>
      <c r="B292" s="45">
        <v>4.3090000000000003E-2</v>
      </c>
      <c r="C292" s="45">
        <v>4.5931604713813773E-2</v>
      </c>
      <c r="D292" s="45">
        <v>1.9392004897191397E-3</v>
      </c>
    </row>
    <row r="293" spans="1:4">
      <c r="A293" s="45">
        <v>1821</v>
      </c>
      <c r="B293" s="45">
        <v>3.8830000000000003E-2</v>
      </c>
      <c r="C293" s="45">
        <v>6.8559048800684794E-2</v>
      </c>
      <c r="D293" s="45">
        <v>-4.3351437400505552E-2</v>
      </c>
    </row>
    <row r="294" spans="1:4">
      <c r="A294" s="45">
        <v>1822</v>
      </c>
      <c r="B294" s="45">
        <v>3.7679999999999998E-2</v>
      </c>
      <c r="C294" s="45">
        <v>9.1184786908697579E-2</v>
      </c>
      <c r="D294" s="45">
        <v>-7.8833177618602882E-2</v>
      </c>
    </row>
    <row r="295" spans="1:4">
      <c r="A295" s="45">
        <v>1823</v>
      </c>
      <c r="B295" s="45">
        <v>3.4680000000000002E-2</v>
      </c>
      <c r="C295" s="45">
        <v>4.7689039896170217E-2</v>
      </c>
      <c r="D295" s="45">
        <v>2.4411174625129269E-2</v>
      </c>
    </row>
    <row r="296" spans="1:4">
      <c r="A296" s="45">
        <v>1824</v>
      </c>
      <c r="B296" s="45">
        <v>3.1620000000000002E-2</v>
      </c>
      <c r="C296" s="45">
        <v>2.1695815870172542E-2</v>
      </c>
      <c r="D296" s="45">
        <v>3.5924402807356155E-2</v>
      </c>
    </row>
    <row r="297" spans="1:4">
      <c r="A297" s="45">
        <v>1825</v>
      </c>
      <c r="B297" s="45">
        <v>3.6920000000000001E-2</v>
      </c>
      <c r="C297" s="45">
        <v>1.7532334698121842E-2</v>
      </c>
      <c r="D297" s="45">
        <v>3.2644542937541786E-2</v>
      </c>
    </row>
    <row r="298" spans="1:4">
      <c r="A298" s="45">
        <v>1826</v>
      </c>
      <c r="B298" s="45">
        <v>3.7149999999999996E-2</v>
      </c>
      <c r="C298" s="45">
        <v>4.9403980204650269E-2</v>
      </c>
      <c r="D298" s="45">
        <v>-5.0751908624006192E-2</v>
      </c>
    </row>
    <row r="299" spans="1:4">
      <c r="A299" s="45">
        <v>1827</v>
      </c>
      <c r="B299" s="45">
        <v>3.5929999999999997E-2</v>
      </c>
      <c r="C299" s="45">
        <v>4.9481031105859691E-2</v>
      </c>
      <c r="D299" s="45">
        <v>-1.829268292682943E-2</v>
      </c>
    </row>
    <row r="300" spans="1:4">
      <c r="A300" s="45">
        <v>1828</v>
      </c>
      <c r="B300" s="45">
        <v>3.4290000000000001E-2</v>
      </c>
      <c r="C300" s="45">
        <v>4.3114988320511173E-2</v>
      </c>
      <c r="D300" s="45">
        <v>-4.1407867494822502E-3</v>
      </c>
    </row>
    <row r="301" spans="1:4">
      <c r="A301" s="45">
        <v>1829</v>
      </c>
      <c r="B301" s="45">
        <v>3.209E-2</v>
      </c>
      <c r="C301" s="45">
        <v>1.3817837482774528E-2</v>
      </c>
      <c r="D301" s="45">
        <v>5.1706043718823577E-2</v>
      </c>
    </row>
    <row r="302" spans="1:4">
      <c r="A302" s="45">
        <v>1830</v>
      </c>
      <c r="B302" s="45">
        <v>3.6920000000000001E-2</v>
      </c>
      <c r="C302" s="45">
        <v>4.0703652267896018E-2</v>
      </c>
      <c r="D302" s="45">
        <v>-2.6188997691267056E-2</v>
      </c>
    </row>
    <row r="303" spans="1:4">
      <c r="A303" s="45">
        <v>1831</v>
      </c>
      <c r="B303" s="45">
        <v>3.5499999999999997E-2</v>
      </c>
      <c r="C303" s="45">
        <v>3.0825911712223951E-2</v>
      </c>
      <c r="D303" s="45">
        <v>1.125895598771765E-2</v>
      </c>
    </row>
    <row r="304" spans="1:4">
      <c r="A304" s="45">
        <v>1832</v>
      </c>
      <c r="B304" s="45">
        <v>3.4880000000000001E-2</v>
      </c>
      <c r="C304" s="45">
        <v>5.1526861740078631E-2</v>
      </c>
      <c r="D304" s="45">
        <v>-4.2510121457489912E-2</v>
      </c>
    </row>
    <row r="305" spans="1:4">
      <c r="A305" s="45">
        <v>1833</v>
      </c>
      <c r="B305" s="45">
        <v>3.329E-2</v>
      </c>
      <c r="C305" s="45">
        <v>5.971050622213301E-2</v>
      </c>
      <c r="D305" s="45">
        <v>-3.1748193360138233E-2</v>
      </c>
    </row>
    <row r="306" spans="1:4">
      <c r="A306" s="45">
        <v>1834</v>
      </c>
      <c r="B306" s="45">
        <v>3.261E-2</v>
      </c>
      <c r="C306" s="45">
        <v>6.2438367345351416E-2</v>
      </c>
      <c r="D306" s="45">
        <v>-3.4097448959241418E-2</v>
      </c>
    </row>
    <row r="307" spans="1:4">
      <c r="A307" s="45">
        <v>1835</v>
      </c>
      <c r="B307" s="45">
        <v>3.252E-2</v>
      </c>
      <c r="C307" s="45">
        <v>7.3816143103337478E-2</v>
      </c>
      <c r="D307" s="45">
        <v>-4.9667436894907588E-2</v>
      </c>
    </row>
    <row r="308" spans="1:4">
      <c r="A308" s="45">
        <v>1836</v>
      </c>
      <c r="B308" s="45">
        <v>3.3520000000000001E-2</v>
      </c>
      <c r="C308" s="45">
        <v>2.004439508522915E-2</v>
      </c>
      <c r="D308" s="45">
        <v>6.8784435261707993E-2</v>
      </c>
    </row>
    <row r="309" spans="1:4">
      <c r="A309" s="45">
        <v>1837</v>
      </c>
      <c r="B309" s="45">
        <v>3.3010000000000005E-2</v>
      </c>
      <c r="C309" s="45">
        <v>-7.3351072107991216E-3</v>
      </c>
      <c r="D309" s="45">
        <v>6.7121755474326347E-2</v>
      </c>
    </row>
    <row r="310" spans="1:4">
      <c r="A310" s="45">
        <v>1838</v>
      </c>
      <c r="B310" s="45">
        <v>3.1910000000000001E-2</v>
      </c>
      <c r="C310" s="45">
        <v>-6.3573199666695085E-4</v>
      </c>
      <c r="D310" s="45">
        <v>2.5972837267687305E-2</v>
      </c>
    </row>
    <row r="311" spans="1:4">
      <c r="A311" s="45">
        <v>1839</v>
      </c>
      <c r="B311" s="45">
        <v>3.2559999999999999E-2</v>
      </c>
      <c r="C311" s="45">
        <v>-1.6622980464028984E-2</v>
      </c>
      <c r="D311" s="45">
        <v>5.7325588218036509E-2</v>
      </c>
    </row>
    <row r="312" spans="1:4">
      <c r="A312" s="45">
        <v>1840</v>
      </c>
      <c r="B312" s="45">
        <v>3.3799999999999997E-2</v>
      </c>
      <c r="C312" s="45">
        <v>1.2507192990130089E-2</v>
      </c>
      <c r="D312" s="45">
        <v>-9.4339622641509344E-3</v>
      </c>
    </row>
    <row r="313" spans="1:4">
      <c r="A313" s="45">
        <v>1841</v>
      </c>
      <c r="B313" s="45">
        <v>3.3570000000000003E-2</v>
      </c>
      <c r="C313" s="45">
        <v>3.5288713124427822E-2</v>
      </c>
      <c r="D313" s="45">
        <v>-2.1602497398543075E-2</v>
      </c>
    </row>
    <row r="314" spans="1:4">
      <c r="A314" s="45">
        <v>1842</v>
      </c>
      <c r="B314" s="45">
        <v>3.1620000000000002E-2</v>
      </c>
      <c r="C314" s="45">
        <v>4.6335615779179669E-2</v>
      </c>
      <c r="D314" s="45">
        <v>-2.9035251800041729E-2</v>
      </c>
    </row>
    <row r="315" spans="1:4">
      <c r="A315" s="45">
        <v>1843</v>
      </c>
      <c r="B315" s="45">
        <v>3.0810000000000001E-2</v>
      </c>
      <c r="C315" s="45">
        <v>8.3163223212149487E-2</v>
      </c>
      <c r="D315" s="45">
        <v>-8.5767683132713962E-2</v>
      </c>
    </row>
    <row r="316" spans="1:4">
      <c r="A316" s="45">
        <v>1844</v>
      </c>
      <c r="B316" s="45">
        <v>2.963E-2</v>
      </c>
      <c r="C316" s="45">
        <v>4.192038208269061E-2</v>
      </c>
      <c r="D316" s="45">
        <v>3.0354087943902354E-2</v>
      </c>
    </row>
    <row r="317" spans="1:4">
      <c r="A317" s="45">
        <v>1845</v>
      </c>
      <c r="B317" s="45">
        <v>3.1579999999999997E-2</v>
      </c>
      <c r="C317" s="45">
        <v>4.2553142605684928E-2</v>
      </c>
      <c r="D317" s="45">
        <v>-8.7942331702070501E-3</v>
      </c>
    </row>
    <row r="318" spans="1:4">
      <c r="A318" s="45">
        <v>1846</v>
      </c>
      <c r="B318" s="45">
        <v>3.2000000000000001E-2</v>
      </c>
      <c r="C318" s="45">
        <v>-2.6981932091824638E-2</v>
      </c>
      <c r="D318" s="45">
        <v>0.13337775799932208</v>
      </c>
    </row>
    <row r="319" spans="1:4">
      <c r="A319" s="45">
        <v>1847</v>
      </c>
      <c r="B319" s="45">
        <v>3.524E-2</v>
      </c>
      <c r="C319" s="45">
        <v>-5.3688104111486577E-2</v>
      </c>
      <c r="D319" s="45">
        <v>0.11158345408371911</v>
      </c>
    </row>
    <row r="320" spans="1:4">
      <c r="A320" s="45">
        <v>1848</v>
      </c>
      <c r="B320" s="45">
        <v>3.3799999999999997E-2</v>
      </c>
      <c r="C320" s="45">
        <v>6.8634308334393462E-2</v>
      </c>
      <c r="D320" s="45">
        <v>-0.15856364097363071</v>
      </c>
    </row>
    <row r="321" spans="1:4">
      <c r="A321" s="45">
        <v>1849</v>
      </c>
      <c r="B321" s="45">
        <v>3.117E-2</v>
      </c>
      <c r="C321" s="45">
        <v>6.425919113921863E-2</v>
      </c>
      <c r="D321" s="45">
        <v>-4.1028265253905759E-2</v>
      </c>
    </row>
    <row r="322" spans="1:4">
      <c r="A322" s="45">
        <v>1850</v>
      </c>
      <c r="B322" s="45">
        <v>3.109E-2</v>
      </c>
      <c r="C322" s="45">
        <v>7.8472474778586709E-2</v>
      </c>
      <c r="D322" s="45">
        <v>-6.3595485403522806E-2</v>
      </c>
    </row>
    <row r="1048567" spans="1:1">
      <c r="A1048567" s="16"/>
    </row>
    <row r="1048574" spans="1:1">
      <c r="A1048574" s="1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C24-9DC5-42EA-8EC3-09EA53E208D9}">
  <dimension ref="A1:C82"/>
  <sheetViews>
    <sheetView workbookViewId="0">
      <selection activeCell="N13" sqref="N13"/>
    </sheetView>
  </sheetViews>
  <sheetFormatPr defaultRowHeight="14.5"/>
  <cols>
    <col min="2" max="2" width="17.54296875" bestFit="1" customWidth="1"/>
    <col min="3" max="3" width="11.453125" bestFit="1" customWidth="1"/>
  </cols>
  <sheetData>
    <row r="1" spans="1:3">
      <c r="A1" t="s">
        <v>0</v>
      </c>
      <c r="B1" t="s">
        <v>260</v>
      </c>
      <c r="C1" t="s">
        <v>261</v>
      </c>
    </row>
    <row r="2" spans="1:3">
      <c r="A2">
        <v>1200</v>
      </c>
      <c r="B2" s="42">
        <v>9.6300000000000008</v>
      </c>
      <c r="C2" s="42">
        <v>9.3800000000000008</v>
      </c>
    </row>
    <row r="3" spans="1:3">
      <c r="A3">
        <v>1210</v>
      </c>
      <c r="B3" s="42">
        <v>12.42</v>
      </c>
      <c r="C3" s="42">
        <v>10.34</v>
      </c>
    </row>
    <row r="4" spans="1:3">
      <c r="A4">
        <v>1220</v>
      </c>
      <c r="B4" s="42">
        <v>10.62</v>
      </c>
      <c r="C4" s="42">
        <v>10</v>
      </c>
    </row>
    <row r="5" spans="1:3">
      <c r="A5">
        <v>1230</v>
      </c>
      <c r="B5" s="42">
        <v>10.66</v>
      </c>
      <c r="C5" s="42">
        <v>11.11</v>
      </c>
    </row>
    <row r="6" spans="1:3">
      <c r="A6">
        <v>1240</v>
      </c>
      <c r="B6" s="42">
        <v>9.8699999999999992</v>
      </c>
      <c r="C6" s="42">
        <v>10</v>
      </c>
    </row>
    <row r="7" spans="1:3">
      <c r="A7">
        <v>1250</v>
      </c>
      <c r="B7" s="42">
        <v>12.89</v>
      </c>
      <c r="C7" s="42">
        <v>11.15</v>
      </c>
    </row>
    <row r="8" spans="1:3">
      <c r="A8">
        <v>1260</v>
      </c>
      <c r="B8" s="42">
        <v>12.47</v>
      </c>
      <c r="C8" s="42">
        <v>11.11</v>
      </c>
    </row>
    <row r="9" spans="1:3">
      <c r="A9">
        <v>1270</v>
      </c>
      <c r="B9" s="42">
        <v>10.220000000000001</v>
      </c>
      <c r="C9" s="42">
        <v>11.11</v>
      </c>
    </row>
    <row r="10" spans="1:3">
      <c r="A10">
        <v>1280</v>
      </c>
      <c r="B10" s="42">
        <v>9.16</v>
      </c>
      <c r="C10" s="42">
        <v>11.11</v>
      </c>
    </row>
    <row r="11" spans="1:3">
      <c r="A11">
        <v>1290</v>
      </c>
      <c r="B11" s="42">
        <v>8.4700000000000006</v>
      </c>
      <c r="C11" s="42">
        <v>10</v>
      </c>
    </row>
    <row r="12" spans="1:3">
      <c r="A12">
        <v>1300</v>
      </c>
      <c r="B12" s="42">
        <v>8.6</v>
      </c>
      <c r="C12" s="42">
        <v>8.23</v>
      </c>
    </row>
    <row r="13" spans="1:3">
      <c r="A13">
        <v>1310</v>
      </c>
      <c r="B13" s="42">
        <v>6.92</v>
      </c>
      <c r="C13" s="42">
        <v>8.0399999999999991</v>
      </c>
    </row>
    <row r="14" spans="1:3">
      <c r="A14">
        <v>1320</v>
      </c>
      <c r="B14" s="42">
        <v>6.97</v>
      </c>
      <c r="C14" s="42">
        <v>12.33</v>
      </c>
    </row>
    <row r="15" spans="1:3">
      <c r="A15">
        <v>1330</v>
      </c>
      <c r="B15" s="42">
        <v>6.66</v>
      </c>
      <c r="C15" s="42"/>
    </row>
    <row r="16" spans="1:3">
      <c r="A16">
        <v>1340</v>
      </c>
      <c r="B16" s="42">
        <v>7.44</v>
      </c>
      <c r="C16" s="42">
        <v>7.08</v>
      </c>
    </row>
    <row r="17" spans="1:3">
      <c r="A17">
        <v>1350</v>
      </c>
      <c r="B17" s="42"/>
      <c r="C17" s="42"/>
    </row>
    <row r="18" spans="1:3">
      <c r="A18">
        <v>1360</v>
      </c>
      <c r="B18" s="42"/>
      <c r="C18" s="42">
        <v>8.1300000000000008</v>
      </c>
    </row>
    <row r="19" spans="1:3">
      <c r="A19">
        <v>1370</v>
      </c>
      <c r="B19" s="42">
        <v>7.5</v>
      </c>
      <c r="C19" s="42">
        <v>5</v>
      </c>
    </row>
    <row r="20" spans="1:3">
      <c r="A20">
        <v>1380</v>
      </c>
      <c r="B20" s="42"/>
      <c r="C20" s="42"/>
    </row>
    <row r="21" spans="1:3">
      <c r="A21">
        <v>1390</v>
      </c>
      <c r="B21" s="42"/>
      <c r="C21" s="42"/>
    </row>
    <row r="22" spans="1:3">
      <c r="A22">
        <v>1400</v>
      </c>
      <c r="B22" s="42"/>
      <c r="C22" s="42"/>
    </row>
    <row r="23" spans="1:3">
      <c r="A23">
        <v>1410</v>
      </c>
      <c r="B23" s="42">
        <v>16.670000000000002</v>
      </c>
      <c r="C23" s="42"/>
    </row>
    <row r="24" spans="1:3">
      <c r="A24">
        <v>1420</v>
      </c>
      <c r="B24" s="42"/>
      <c r="C24" s="42">
        <v>5</v>
      </c>
    </row>
    <row r="25" spans="1:3">
      <c r="A25">
        <v>1430</v>
      </c>
      <c r="B25" s="42"/>
      <c r="C25" s="42"/>
    </row>
    <row r="26" spans="1:3">
      <c r="A26">
        <v>1440</v>
      </c>
      <c r="B26" s="42"/>
      <c r="C26" s="42">
        <v>5</v>
      </c>
    </row>
    <row r="27" spans="1:3">
      <c r="A27">
        <v>1450</v>
      </c>
      <c r="B27" s="42">
        <v>6.26</v>
      </c>
      <c r="C27" s="42"/>
    </row>
    <row r="28" spans="1:3">
      <c r="A28">
        <v>1460</v>
      </c>
      <c r="B28" s="42">
        <v>5</v>
      </c>
      <c r="C28" s="42"/>
    </row>
    <row r="29" spans="1:3">
      <c r="A29">
        <v>1470</v>
      </c>
      <c r="B29" s="42">
        <v>4.99</v>
      </c>
      <c r="C29" s="42">
        <v>4.17</v>
      </c>
    </row>
    <row r="30" spans="1:3">
      <c r="A30">
        <v>1480</v>
      </c>
      <c r="B30" s="42"/>
      <c r="C30" s="42"/>
    </row>
    <row r="31" spans="1:3">
      <c r="A31">
        <v>1490</v>
      </c>
      <c r="B31" s="42"/>
      <c r="C31" s="42"/>
    </row>
    <row r="32" spans="1:3">
      <c r="A32">
        <v>1500</v>
      </c>
      <c r="B32" s="42"/>
      <c r="C32" s="42">
        <v>5.13</v>
      </c>
    </row>
    <row r="33" spans="1:3">
      <c r="A33">
        <v>1510</v>
      </c>
      <c r="B33" s="42">
        <v>4.9400000000000004</v>
      </c>
      <c r="C33" s="42"/>
    </row>
    <row r="34" spans="1:3">
      <c r="A34">
        <v>1520</v>
      </c>
      <c r="B34" s="42"/>
      <c r="C34" s="42"/>
    </row>
    <row r="35" spans="1:3">
      <c r="A35">
        <v>1530</v>
      </c>
      <c r="B35" s="42">
        <v>5.6</v>
      </c>
      <c r="C35" s="42">
        <v>5</v>
      </c>
    </row>
    <row r="36" spans="1:3">
      <c r="A36">
        <v>1540</v>
      </c>
      <c r="B36" s="42">
        <v>5.26</v>
      </c>
      <c r="C36" s="42">
        <v>5</v>
      </c>
    </row>
    <row r="37" spans="1:3">
      <c r="A37">
        <v>1550</v>
      </c>
      <c r="B37" s="42">
        <v>5.07</v>
      </c>
      <c r="C37" s="42"/>
    </row>
    <row r="38" spans="1:3">
      <c r="A38">
        <v>1560</v>
      </c>
      <c r="B38" s="42">
        <v>5.57</v>
      </c>
      <c r="C38" s="42">
        <v>5.13</v>
      </c>
    </row>
    <row r="39" spans="1:3">
      <c r="A39">
        <v>1570</v>
      </c>
      <c r="B39" s="42">
        <v>4.4400000000000004</v>
      </c>
      <c r="C39" s="42">
        <v>4.9000000000000004</v>
      </c>
    </row>
    <row r="40" spans="1:3">
      <c r="A40">
        <v>1580</v>
      </c>
      <c r="B40" s="42">
        <v>4.8499999999999996</v>
      </c>
      <c r="C40" s="42">
        <v>5.81</v>
      </c>
    </row>
    <row r="41" spans="1:3">
      <c r="A41">
        <v>1590</v>
      </c>
      <c r="B41" s="42">
        <v>5.52</v>
      </c>
      <c r="C41" s="42">
        <v>5.65</v>
      </c>
    </row>
    <row r="42" spans="1:3">
      <c r="A42">
        <v>1600</v>
      </c>
      <c r="B42" s="42">
        <v>5.33</v>
      </c>
      <c r="C42" s="42">
        <v>5.93</v>
      </c>
    </row>
    <row r="43" spans="1:3">
      <c r="A43">
        <v>1610</v>
      </c>
      <c r="B43" s="42">
        <v>5.5</v>
      </c>
      <c r="C43" s="42">
        <v>5.83</v>
      </c>
    </row>
    <row r="44" spans="1:3">
      <c r="A44">
        <v>1620</v>
      </c>
      <c r="B44" s="42">
        <v>5.44</v>
      </c>
      <c r="C44" s="42">
        <v>6.18</v>
      </c>
    </row>
    <row r="45" spans="1:3">
      <c r="A45">
        <v>1630</v>
      </c>
      <c r="B45" s="42">
        <v>5.26</v>
      </c>
      <c r="C45" s="42">
        <v>5.78</v>
      </c>
    </row>
    <row r="46" spans="1:3">
      <c r="A46">
        <v>1640</v>
      </c>
      <c r="B46" s="42">
        <v>5.28</v>
      </c>
      <c r="C46" s="42">
        <v>5.62</v>
      </c>
    </row>
    <row r="47" spans="1:3">
      <c r="A47">
        <v>1650</v>
      </c>
      <c r="B47" s="42">
        <v>5.31</v>
      </c>
      <c r="C47" s="42">
        <v>5.54</v>
      </c>
    </row>
    <row r="48" spans="1:3">
      <c r="A48">
        <v>1660</v>
      </c>
      <c r="B48" s="42">
        <v>5.55</v>
      </c>
      <c r="C48" s="42">
        <v>5.37</v>
      </c>
    </row>
    <row r="49" spans="1:3">
      <c r="A49">
        <v>1670</v>
      </c>
      <c r="B49" s="42">
        <v>5.39</v>
      </c>
      <c r="C49" s="42">
        <v>5.45</v>
      </c>
    </row>
    <row r="50" spans="1:3">
      <c r="A50">
        <v>1680</v>
      </c>
      <c r="B50" s="42">
        <v>4.92</v>
      </c>
      <c r="C50" s="42">
        <v>5.23</v>
      </c>
    </row>
    <row r="51" spans="1:3">
      <c r="A51">
        <v>1690</v>
      </c>
      <c r="B51" s="42">
        <v>5</v>
      </c>
      <c r="C51" s="42">
        <v>4.95</v>
      </c>
    </row>
    <row r="52" spans="1:3">
      <c r="A52">
        <v>1700</v>
      </c>
      <c r="B52" s="42">
        <v>4.8</v>
      </c>
      <c r="C52" s="42">
        <v>4.6399999999999997</v>
      </c>
    </row>
    <row r="53" spans="1:3">
      <c r="A53">
        <v>1710</v>
      </c>
      <c r="B53" s="42">
        <v>4.93</v>
      </c>
      <c r="C53" s="42">
        <v>4.9000000000000004</v>
      </c>
    </row>
    <row r="54" spans="1:3">
      <c r="A54">
        <v>1720</v>
      </c>
      <c r="B54" s="42">
        <v>4.1500000000000004</v>
      </c>
      <c r="C54" s="42">
        <v>4.32</v>
      </c>
    </row>
    <row r="55" spans="1:3">
      <c r="A55">
        <v>1730</v>
      </c>
      <c r="B55" s="42">
        <v>4.2300000000000004</v>
      </c>
      <c r="C55" s="42">
        <v>4.0599999999999996</v>
      </c>
    </row>
    <row r="56" spans="1:3">
      <c r="A56">
        <v>1740</v>
      </c>
      <c r="B56" s="42">
        <v>3.85</v>
      </c>
      <c r="C56" s="42">
        <v>4.33</v>
      </c>
    </row>
    <row r="57" spans="1:3">
      <c r="A57">
        <v>1750</v>
      </c>
      <c r="B57" s="42">
        <v>4.42</v>
      </c>
      <c r="C57" s="42">
        <v>4.1500000000000004</v>
      </c>
    </row>
    <row r="58" spans="1:3">
      <c r="A58">
        <v>1760</v>
      </c>
      <c r="B58" s="42">
        <v>3.99</v>
      </c>
      <c r="C58" s="42">
        <v>3.97</v>
      </c>
    </row>
    <row r="59" spans="1:3">
      <c r="A59">
        <v>1770</v>
      </c>
      <c r="B59" s="42">
        <v>3.61</v>
      </c>
      <c r="C59" s="42">
        <v>4.04</v>
      </c>
    </row>
    <row r="60" spans="1:3">
      <c r="A60">
        <v>1780</v>
      </c>
      <c r="B60" s="42">
        <v>3.76</v>
      </c>
      <c r="C60" s="42">
        <v>3.85</v>
      </c>
    </row>
    <row r="61" spans="1:3">
      <c r="A61">
        <v>1790</v>
      </c>
      <c r="B61" s="42">
        <v>3.57</v>
      </c>
      <c r="C61" s="42">
        <v>4.0599999999999996</v>
      </c>
    </row>
    <row r="62" spans="1:3">
      <c r="A62">
        <v>1800</v>
      </c>
      <c r="B62" s="42">
        <v>3.66</v>
      </c>
      <c r="C62" s="42">
        <v>4.4000000000000004</v>
      </c>
    </row>
    <row r="63" spans="1:3">
      <c r="A63">
        <v>1810</v>
      </c>
      <c r="B63" s="42">
        <v>3.48</v>
      </c>
      <c r="C63" s="42">
        <v>4.5999999999999996</v>
      </c>
    </row>
    <row r="64" spans="1:3">
      <c r="A64">
        <v>1820</v>
      </c>
      <c r="B64" s="42">
        <v>3.56</v>
      </c>
      <c r="C64" s="42">
        <v>4.3600000000000003</v>
      </c>
    </row>
    <row r="65" spans="1:3">
      <c r="A65">
        <v>1830</v>
      </c>
      <c r="B65" s="42">
        <v>3.54</v>
      </c>
      <c r="C65" s="42">
        <v>4.78</v>
      </c>
    </row>
    <row r="66" spans="1:3">
      <c r="A66">
        <v>1840</v>
      </c>
      <c r="B66" s="42">
        <v>3.65</v>
      </c>
      <c r="C66" s="42">
        <v>4.16</v>
      </c>
    </row>
    <row r="67" spans="1:3">
      <c r="A67">
        <v>1850</v>
      </c>
      <c r="B67" s="42">
        <v>3.03</v>
      </c>
      <c r="C67" s="42">
        <v>4.09</v>
      </c>
    </row>
    <row r="68" spans="1:3">
      <c r="A68">
        <v>1860</v>
      </c>
      <c r="B68" s="42">
        <v>2.7</v>
      </c>
      <c r="C68" s="42">
        <v>4.24</v>
      </c>
    </row>
    <row r="69" spans="1:3">
      <c r="A69">
        <v>1870</v>
      </c>
      <c r="B69" s="42">
        <v>2.58</v>
      </c>
      <c r="C69" s="42">
        <v>3.84</v>
      </c>
    </row>
    <row r="70" spans="1:3">
      <c r="A70">
        <v>1880</v>
      </c>
      <c r="B70" s="42">
        <v>2.5099999999999998</v>
      </c>
      <c r="C70" s="42">
        <v>4.24</v>
      </c>
    </row>
    <row r="71" spans="1:3">
      <c r="A71">
        <v>1890</v>
      </c>
      <c r="B71" s="42">
        <v>3.05</v>
      </c>
      <c r="C71" s="42">
        <v>3.49</v>
      </c>
    </row>
    <row r="72" spans="1:3">
      <c r="A72">
        <v>1900</v>
      </c>
      <c r="B72" s="42">
        <v>3.24</v>
      </c>
      <c r="C72" s="42">
        <v>3.82</v>
      </c>
    </row>
    <row r="73" spans="1:3">
      <c r="A73">
        <v>1910</v>
      </c>
      <c r="B73" s="42">
        <v>3.18</v>
      </c>
      <c r="C73" s="42">
        <v>3.79</v>
      </c>
    </row>
    <row r="74" spans="1:3">
      <c r="A74">
        <v>1920</v>
      </c>
      <c r="B74" s="42"/>
      <c r="C74" s="42"/>
    </row>
    <row r="75" spans="1:3">
      <c r="A75">
        <v>1930</v>
      </c>
      <c r="B75" s="42"/>
      <c r="C75" s="42"/>
    </row>
    <row r="76" spans="1:3">
      <c r="A76">
        <v>1940</v>
      </c>
      <c r="B76" s="42"/>
      <c r="C76" s="42"/>
    </row>
    <row r="77" spans="1:3">
      <c r="A77">
        <v>1950</v>
      </c>
      <c r="B77" s="42"/>
      <c r="C77" s="42"/>
    </row>
    <row r="78" spans="1:3">
      <c r="A78">
        <v>1960</v>
      </c>
      <c r="B78" s="42">
        <v>2.31</v>
      </c>
      <c r="C78" s="42"/>
    </row>
    <row r="79" spans="1:3">
      <c r="A79">
        <v>1970</v>
      </c>
      <c r="B79" s="42">
        <v>1.85</v>
      </c>
      <c r="C79" s="42"/>
    </row>
    <row r="80" spans="1:3">
      <c r="A80">
        <v>1980</v>
      </c>
      <c r="B80" s="42">
        <v>2.29</v>
      </c>
      <c r="C80" s="42"/>
    </row>
    <row r="81" spans="1:3">
      <c r="A81">
        <v>1990</v>
      </c>
      <c r="B81" s="42">
        <v>2.35</v>
      </c>
      <c r="C81" s="42"/>
    </row>
    <row r="82" spans="1:3">
      <c r="A82">
        <v>2000</v>
      </c>
      <c r="B82" s="42">
        <v>1.66</v>
      </c>
      <c r="C82" s="4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4" workbookViewId="0">
      <selection activeCell="H3" sqref="H3"/>
    </sheetView>
  </sheetViews>
  <sheetFormatPr defaultRowHeight="14.5"/>
  <cols>
    <col min="2" max="5" width="15.1796875" customWidth="1"/>
    <col min="8" max="8" width="14.26953125" customWidth="1"/>
    <col min="9" max="9" width="13.26953125" customWidth="1"/>
  </cols>
  <sheetData>
    <row r="1" spans="1:9" s="16" customFormat="1">
      <c r="B1" s="43" t="s">
        <v>69</v>
      </c>
      <c r="C1" s="43"/>
      <c r="D1" s="43"/>
      <c r="E1" s="43"/>
      <c r="H1" s="44" t="s">
        <v>79</v>
      </c>
      <c r="I1" s="44"/>
    </row>
    <row r="2" spans="1:9" ht="43.5">
      <c r="A2" s="16" t="s">
        <v>65</v>
      </c>
      <c r="B2" s="19" t="s">
        <v>66</v>
      </c>
      <c r="C2" s="19" t="s">
        <v>67</v>
      </c>
      <c r="D2" s="19" t="s">
        <v>68</v>
      </c>
      <c r="E2" s="19" t="s">
        <v>75</v>
      </c>
      <c r="G2" s="16" t="s">
        <v>65</v>
      </c>
      <c r="H2" s="23" t="s">
        <v>256</v>
      </c>
      <c r="I2" s="23" t="s">
        <v>76</v>
      </c>
    </row>
    <row r="3" spans="1:9">
      <c r="A3" s="16">
        <v>1300</v>
      </c>
      <c r="B3" s="22">
        <v>8.0052194595336914</v>
      </c>
      <c r="C3" s="22">
        <v>10.042718887329102</v>
      </c>
      <c r="D3" s="22">
        <v>4.0871462821960449</v>
      </c>
      <c r="E3" s="22">
        <v>10.991329193115234</v>
      </c>
      <c r="G3" s="16">
        <v>1300</v>
      </c>
      <c r="H3" s="22">
        <v>5.8138332366943359</v>
      </c>
      <c r="I3" s="22">
        <v>8.4080801010131836</v>
      </c>
    </row>
    <row r="4" spans="1:9">
      <c r="A4" s="16">
        <v>1400</v>
      </c>
      <c r="B4" s="22">
        <v>8.5185871124267578</v>
      </c>
      <c r="C4" s="22">
        <v>12.108022689819336</v>
      </c>
      <c r="D4" s="22">
        <v>3.9403595924377441</v>
      </c>
      <c r="E4" s="22">
        <v>11.082839965820313</v>
      </c>
      <c r="G4" s="16">
        <v>1400</v>
      </c>
      <c r="H4" s="22">
        <v>7.6229143142700195</v>
      </c>
      <c r="I4" s="22">
        <v>8.6781606674194336</v>
      </c>
    </row>
    <row r="5" spans="1:9">
      <c r="A5" s="16">
        <v>1500</v>
      </c>
      <c r="B5" s="22">
        <v>10.105409622192383</v>
      </c>
      <c r="C5" s="22">
        <v>11.355340003967285</v>
      </c>
      <c r="D5" s="22">
        <v>3.9509434700012207</v>
      </c>
      <c r="E5" s="22">
        <v>11.5</v>
      </c>
      <c r="G5" s="16">
        <v>1500</v>
      </c>
      <c r="H5" s="22">
        <v>10.771663665771484</v>
      </c>
      <c r="I5" s="22">
        <v>9.9692306518554688</v>
      </c>
    </row>
    <row r="6" spans="1:9">
      <c r="A6" s="16">
        <v>1600</v>
      </c>
      <c r="B6" s="22">
        <v>13.590900421142578</v>
      </c>
      <c r="C6" s="22">
        <v>14.042879104614258</v>
      </c>
      <c r="D6" s="22">
        <v>4.402803897857666</v>
      </c>
      <c r="E6" s="22">
        <v>12.035714149475098</v>
      </c>
      <c r="G6" s="16">
        <v>1600</v>
      </c>
      <c r="H6" s="22">
        <v>14.792447090148926</v>
      </c>
      <c r="I6" s="22">
        <v>13.261904716491699</v>
      </c>
    </row>
    <row r="7" spans="1:9">
      <c r="A7" s="16">
        <v>1700</v>
      </c>
      <c r="B7" s="22">
        <v>14.479105949401855</v>
      </c>
      <c r="C7" s="22">
        <v>13.11656665802002</v>
      </c>
      <c r="D7" s="22">
        <v>3.7270469665527344</v>
      </c>
      <c r="E7" s="22">
        <v>11.545161247253418</v>
      </c>
      <c r="G7" s="16">
        <v>1700</v>
      </c>
      <c r="H7" s="22">
        <v>22.560573577880859</v>
      </c>
      <c r="I7" s="22">
        <v>12.52187442779541</v>
      </c>
    </row>
    <row r="8" spans="1:9">
      <c r="A8" s="16">
        <v>1750</v>
      </c>
      <c r="B8" s="22">
        <v>15.364571571350098</v>
      </c>
      <c r="C8" s="22">
        <v>14.066020965576172</v>
      </c>
      <c r="D8" s="22">
        <v>4.7082304954528809</v>
      </c>
      <c r="E8" s="22">
        <v>10.284544944763184</v>
      </c>
      <c r="G8" s="16">
        <v>1750</v>
      </c>
      <c r="H8" s="22">
        <v>22.012500762939453</v>
      </c>
      <c r="I8" s="22">
        <v>13.876923561096191</v>
      </c>
    </row>
    <row r="9" spans="1:9">
      <c r="A9" s="16">
        <v>1800</v>
      </c>
      <c r="B9" s="22">
        <v>19.788990020751953</v>
      </c>
      <c r="C9" s="22">
        <v>16.860235214233398</v>
      </c>
      <c r="D9" s="22">
        <v>7.0257511138916016</v>
      </c>
      <c r="E9" s="22">
        <v>8.9383172988891602</v>
      </c>
      <c r="G9" s="16">
        <v>1800</v>
      </c>
      <c r="H9" s="22">
        <v>30.711111068725586</v>
      </c>
      <c r="I9" s="22">
        <v>16.947977066040039</v>
      </c>
    </row>
    <row r="10" spans="1:9">
      <c r="A10" s="16">
        <v>1850</v>
      </c>
      <c r="B10" s="22">
        <v>24.483631134033203</v>
      </c>
      <c r="C10" s="22">
        <v>16.992717742919922</v>
      </c>
      <c r="D10" s="22">
        <v>7.5098590850830078</v>
      </c>
      <c r="E10" s="22">
        <v>7.3604655265808105</v>
      </c>
      <c r="G10" s="16">
        <v>1850</v>
      </c>
      <c r="H10" s="22">
        <v>38.486392974853516</v>
      </c>
      <c r="I10" s="22">
        <v>19.088071823120117</v>
      </c>
    </row>
    <row r="11" spans="1:9">
      <c r="A11" s="16"/>
    </row>
    <row r="12" spans="1:9">
      <c r="A12" s="16"/>
    </row>
    <row r="13" spans="1:9">
      <c r="A13" s="16"/>
    </row>
    <row r="14" spans="1:9">
      <c r="A14" s="16"/>
    </row>
    <row r="24" spans="1:1">
      <c r="A24" s="16"/>
    </row>
    <row r="25" spans="1:1">
      <c r="A25" s="16"/>
    </row>
    <row r="26" spans="1:1">
      <c r="A26" s="16"/>
    </row>
    <row r="27" spans="1:1">
      <c r="A27" s="16"/>
    </row>
    <row r="28" spans="1:1">
      <c r="A28" s="16"/>
    </row>
    <row r="29" spans="1:1">
      <c r="A29" s="16"/>
    </row>
    <row r="30" spans="1:1">
      <c r="A30" s="16"/>
    </row>
    <row r="31" spans="1:1">
      <c r="A31" s="16"/>
    </row>
    <row r="32" spans="1:1">
      <c r="A32" s="16"/>
    </row>
    <row r="33" spans="1:1">
      <c r="A33" s="16"/>
    </row>
    <row r="34" spans="1:1">
      <c r="A34" s="16"/>
    </row>
  </sheetData>
  <mergeCells count="2">
    <mergeCell ref="B1:E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selection activeCell="D9" sqref="D9"/>
    </sheetView>
  </sheetViews>
  <sheetFormatPr defaultRowHeight="14.5"/>
  <cols>
    <col min="2" max="2" width="26.7265625" bestFit="1" customWidth="1"/>
    <col min="3" max="4" width="15.1796875" style="18" customWidth="1"/>
    <col min="5" max="5" width="3.26953125" customWidth="1"/>
    <col min="6" max="6" width="21.453125" style="19" customWidth="1"/>
  </cols>
  <sheetData>
    <row r="1" spans="1:8">
      <c r="B1" s="18" t="s">
        <v>50</v>
      </c>
      <c r="C1" s="18" t="s">
        <v>55</v>
      </c>
      <c r="D1" s="18" t="s">
        <v>63</v>
      </c>
    </row>
    <row r="2" spans="1:8">
      <c r="B2" s="18" t="s">
        <v>25</v>
      </c>
      <c r="C2" s="18" t="s">
        <v>25</v>
      </c>
      <c r="D2" s="18" t="s">
        <v>25</v>
      </c>
    </row>
    <row r="3" spans="1:8" ht="29">
      <c r="A3" t="s">
        <v>40</v>
      </c>
      <c r="B3" s="18" t="s">
        <v>30</v>
      </c>
      <c r="C3" s="19" t="s">
        <v>56</v>
      </c>
      <c r="D3" s="19" t="s">
        <v>64</v>
      </c>
      <c r="F3" s="19" t="s">
        <v>59</v>
      </c>
    </row>
    <row r="4" spans="1:8">
      <c r="B4" s="8" t="s">
        <v>33</v>
      </c>
      <c r="C4" s="18" t="s">
        <v>57</v>
      </c>
      <c r="F4" s="8" t="s">
        <v>60</v>
      </c>
    </row>
    <row r="5" spans="1:8">
      <c r="B5" s="18"/>
      <c r="F5" s="19" t="s">
        <v>58</v>
      </c>
    </row>
    <row r="6" spans="1:8">
      <c r="A6" s="16">
        <v>1570</v>
      </c>
      <c r="B6" s="17">
        <v>15.105683256483186</v>
      </c>
      <c r="C6" s="18">
        <v>9.06</v>
      </c>
      <c r="D6" s="17">
        <v>3.5001296374367632</v>
      </c>
      <c r="F6" s="20">
        <f t="shared" ref="F6:F30" si="0">B6/C6*C$9</f>
        <v>18.173504138594559</v>
      </c>
    </row>
    <row r="7" spans="1:8">
      <c r="A7" s="16">
        <v>1580</v>
      </c>
      <c r="B7" s="17">
        <v>16.057989219462563</v>
      </c>
      <c r="C7" s="18">
        <v>9.76</v>
      </c>
      <c r="D7" s="17">
        <v>3.5540591273187188</v>
      </c>
      <c r="F7" s="20">
        <f t="shared" si="0"/>
        <v>17.933615009440775</v>
      </c>
    </row>
    <row r="8" spans="1:8">
      <c r="A8" s="16">
        <v>1590</v>
      </c>
      <c r="B8" s="17">
        <v>20.534125994243219</v>
      </c>
      <c r="C8" s="18">
        <v>10</v>
      </c>
      <c r="D8" s="21">
        <v>4.1639999999999997</v>
      </c>
      <c r="F8" s="20">
        <f t="shared" si="0"/>
        <v>22.382197333725109</v>
      </c>
    </row>
    <row r="9" spans="1:8">
      <c r="A9" s="16">
        <v>1600</v>
      </c>
      <c r="B9" s="17">
        <v>26.188049657941811</v>
      </c>
      <c r="C9" s="18">
        <v>10.9</v>
      </c>
      <c r="D9" s="17">
        <v>4.4010693507588527</v>
      </c>
      <c r="F9" s="20">
        <f t="shared" si="0"/>
        <v>26.188049657941811</v>
      </c>
      <c r="G9" s="2">
        <f>AVERAGE(F9:F13)</f>
        <v>27.71851619959866</v>
      </c>
      <c r="H9">
        <f>0.2/G9</f>
        <v>7.2153934416913645E-3</v>
      </c>
    </row>
    <row r="10" spans="1:8">
      <c r="A10" s="16">
        <v>1610</v>
      </c>
      <c r="B10" s="17">
        <v>29.61197930440013</v>
      </c>
      <c r="C10" s="18">
        <v>12</v>
      </c>
      <c r="D10" s="17">
        <v>4.7331058178752112</v>
      </c>
      <c r="F10" s="20">
        <f t="shared" si="0"/>
        <v>26.897547868163453</v>
      </c>
    </row>
    <row r="11" spans="1:8">
      <c r="A11" s="16">
        <v>1620</v>
      </c>
      <c r="B11" s="17">
        <v>32.285084607272267</v>
      </c>
      <c r="C11" s="18">
        <v>12.5</v>
      </c>
      <c r="D11" s="17">
        <v>5.017557440978079</v>
      </c>
      <c r="F11" s="20">
        <f t="shared" si="0"/>
        <v>28.152593777541419</v>
      </c>
    </row>
    <row r="12" spans="1:8">
      <c r="A12" s="16">
        <v>1630</v>
      </c>
      <c r="B12" s="17">
        <v>35.719714453042499</v>
      </c>
      <c r="C12" s="18">
        <v>13.3</v>
      </c>
      <c r="D12" s="17">
        <v>5.2089542580101176</v>
      </c>
      <c r="F12" s="20">
        <f t="shared" si="0"/>
        <v>29.274051694598739</v>
      </c>
    </row>
    <row r="13" spans="1:8">
      <c r="A13" s="16">
        <v>1640</v>
      </c>
      <c r="B13" s="17">
        <v>38.642666972130101</v>
      </c>
      <c r="C13" s="18">
        <v>15</v>
      </c>
      <c r="D13" s="17">
        <v>5.4246722175379434</v>
      </c>
      <c r="F13" s="20">
        <f t="shared" si="0"/>
        <v>28.080337999747872</v>
      </c>
    </row>
    <row r="14" spans="1:8">
      <c r="A14" s="16">
        <v>1650</v>
      </c>
      <c r="B14" s="17">
        <v>44.294850707305351</v>
      </c>
      <c r="C14" s="18">
        <v>16.600000000000001</v>
      </c>
      <c r="D14" s="17">
        <v>5.6128967116357495</v>
      </c>
      <c r="F14" s="20">
        <f t="shared" si="0"/>
        <v>29.085173054796886</v>
      </c>
    </row>
    <row r="15" spans="1:8">
      <c r="A15" s="16">
        <v>1660</v>
      </c>
      <c r="B15" s="17">
        <v>47.678889203660752</v>
      </c>
      <c r="C15" s="18">
        <v>17.600000000000001</v>
      </c>
      <c r="D15" s="17">
        <v>5.5832883642495776</v>
      </c>
      <c r="F15" s="20">
        <f t="shared" si="0"/>
        <v>29.528402972721715</v>
      </c>
    </row>
    <row r="16" spans="1:8">
      <c r="A16" s="16">
        <v>1670</v>
      </c>
      <c r="B16" s="17">
        <v>48.292516025508732</v>
      </c>
      <c r="C16" s="18">
        <v>17.7</v>
      </c>
      <c r="D16" s="17">
        <v>5.4553380059021919</v>
      </c>
      <c r="F16" s="20">
        <f t="shared" si="0"/>
        <v>29.739459021358485</v>
      </c>
    </row>
    <row r="17" spans="1:8">
      <c r="A17" s="16">
        <v>1680</v>
      </c>
      <c r="B17" s="17">
        <v>50.858958256497182</v>
      </c>
      <c r="C17" s="18">
        <v>17.8</v>
      </c>
      <c r="D17" s="17">
        <v>5.4024659569983138</v>
      </c>
      <c r="F17" s="20">
        <f t="shared" si="0"/>
        <v>31.143968819989844</v>
      </c>
    </row>
    <row r="18" spans="1:8">
      <c r="A18" s="16">
        <v>1690</v>
      </c>
      <c r="B18" s="17">
        <v>62.275642795193917</v>
      </c>
      <c r="C18" s="18">
        <v>18.5</v>
      </c>
      <c r="D18" s="17">
        <v>5.3866043423271517</v>
      </c>
      <c r="F18" s="20">
        <f t="shared" si="0"/>
        <v>36.692135484735871</v>
      </c>
    </row>
    <row r="19" spans="1:8">
      <c r="A19" s="16">
        <v>1700</v>
      </c>
      <c r="B19" s="17">
        <v>75.582603512866768</v>
      </c>
      <c r="C19" s="18">
        <v>19</v>
      </c>
      <c r="D19" s="17">
        <v>5.509557839262186</v>
      </c>
      <c r="F19" s="20">
        <f t="shared" si="0"/>
        <v>43.360546225802516</v>
      </c>
      <c r="G19" s="2">
        <f>AVERAGE(F19:F23)</f>
        <v>43.401525105956097</v>
      </c>
      <c r="H19">
        <f>1.7/G19</f>
        <v>3.9169130482161439E-2</v>
      </c>
    </row>
    <row r="20" spans="1:8">
      <c r="A20" s="16">
        <v>1710</v>
      </c>
      <c r="B20" s="17">
        <v>73.515562026948487</v>
      </c>
      <c r="C20" s="18">
        <v>19.7</v>
      </c>
      <c r="D20" s="17">
        <v>5.6914472727272729</v>
      </c>
      <c r="F20" s="20">
        <f t="shared" si="0"/>
        <v>40.676123151966429</v>
      </c>
    </row>
    <row r="21" spans="1:8">
      <c r="A21" s="16">
        <v>1720</v>
      </c>
      <c r="B21" s="17">
        <v>81.892052970339876</v>
      </c>
      <c r="C21" s="18">
        <v>20</v>
      </c>
      <c r="D21" s="17">
        <v>5.819404374176548</v>
      </c>
      <c r="F21" s="20">
        <f t="shared" si="0"/>
        <v>44.631168868835239</v>
      </c>
    </row>
    <row r="22" spans="1:8">
      <c r="A22" s="16">
        <v>1730</v>
      </c>
      <c r="B22" s="17">
        <v>79.285089801643181</v>
      </c>
      <c r="C22" s="18">
        <v>20.3</v>
      </c>
      <c r="D22" s="17">
        <v>5.7252871673254271</v>
      </c>
      <c r="F22" s="20">
        <f t="shared" si="0"/>
        <v>42.571796987089193</v>
      </c>
    </row>
    <row r="23" spans="1:8">
      <c r="A23" s="16">
        <v>1740</v>
      </c>
      <c r="B23" s="17">
        <v>86.497302761412328</v>
      </c>
      <c r="C23" s="18">
        <v>20.6</v>
      </c>
      <c r="D23" s="17">
        <v>6.0520536495388653</v>
      </c>
      <c r="F23" s="20">
        <f t="shared" si="0"/>
        <v>45.767990296087106</v>
      </c>
    </row>
    <row r="24" spans="1:8">
      <c r="A24" s="16">
        <v>1750</v>
      </c>
      <c r="B24" s="17">
        <v>98.022678939554595</v>
      </c>
      <c r="C24" s="18">
        <v>20.5</v>
      </c>
      <c r="D24" s="17">
        <v>6.2625000000000011</v>
      </c>
      <c r="F24" s="20">
        <f t="shared" si="0"/>
        <v>52.119375631275375</v>
      </c>
      <c r="G24" s="2">
        <f>AVERAGE(F24:F28)</f>
        <v>66.609857067913566</v>
      </c>
      <c r="H24">
        <f>5/G24</f>
        <v>7.5063965306247968E-2</v>
      </c>
    </row>
    <row r="25" spans="1:8">
      <c r="A25" s="16">
        <v>1760</v>
      </c>
      <c r="B25" s="17">
        <v>113.92879425373712</v>
      </c>
      <c r="C25" s="18">
        <v>21.3</v>
      </c>
      <c r="D25" s="17">
        <v>6.6573149013273794</v>
      </c>
      <c r="F25" s="20">
        <f t="shared" si="0"/>
        <v>58.301589547687072</v>
      </c>
    </row>
    <row r="26" spans="1:8">
      <c r="A26" s="16">
        <v>1770</v>
      </c>
      <c r="B26" s="17">
        <v>131.97094039747699</v>
      </c>
      <c r="C26" s="18">
        <v>22.3</v>
      </c>
      <c r="D26" s="17">
        <v>7.0132341013276802</v>
      </c>
      <c r="F26" s="20">
        <f t="shared" si="0"/>
        <v>64.505975351233147</v>
      </c>
    </row>
    <row r="27" spans="1:8">
      <c r="A27" s="16">
        <v>1780</v>
      </c>
      <c r="B27" s="17">
        <v>156.80988766774718</v>
      </c>
      <c r="C27" s="18">
        <v>23.4</v>
      </c>
      <c r="D27" s="17">
        <v>7.5910502327677536</v>
      </c>
      <c r="F27" s="20">
        <f t="shared" si="0"/>
        <v>73.043922033266853</v>
      </c>
    </row>
    <row r="28" spans="1:8">
      <c r="A28" s="16">
        <v>1790</v>
      </c>
      <c r="B28" s="17">
        <v>209.18364499079115</v>
      </c>
      <c r="C28" s="18">
        <v>26.8</v>
      </c>
      <c r="D28" s="17">
        <v>8.2770651867455083</v>
      </c>
      <c r="F28" s="20">
        <f t="shared" si="0"/>
        <v>85.078422776105356</v>
      </c>
    </row>
    <row r="29" spans="1:8">
      <c r="A29" s="16">
        <v>1800</v>
      </c>
      <c r="B29" s="17">
        <v>310.29951703290095</v>
      </c>
      <c r="C29" s="18">
        <v>35.9</v>
      </c>
      <c r="D29" s="17">
        <v>9.0942014241601576</v>
      </c>
      <c r="F29" s="20">
        <f t="shared" si="0"/>
        <v>94.213502386033994</v>
      </c>
      <c r="G29">
        <f>F29/F9</f>
        <v>3.5975761317323882</v>
      </c>
      <c r="H29">
        <f>F29/D29/F9*D9</f>
        <v>1.7410195037384704</v>
      </c>
    </row>
    <row r="30" spans="1:8">
      <c r="A30" s="16">
        <v>1810</v>
      </c>
      <c r="B30" s="17">
        <v>389.90656172453367</v>
      </c>
      <c r="C30" s="18">
        <v>43.8</v>
      </c>
      <c r="D30" s="17">
        <v>10.308567332370037</v>
      </c>
      <c r="F30" s="20">
        <f t="shared" si="0"/>
        <v>97.031541616379386</v>
      </c>
    </row>
    <row r="31" spans="1:8">
      <c r="A31" s="16">
        <v>1820</v>
      </c>
      <c r="B31" s="17">
        <v>372.89236764743976</v>
      </c>
      <c r="C31" s="18">
        <v>42.1</v>
      </c>
      <c r="D31" s="17">
        <v>11.982103742770109</v>
      </c>
      <c r="F31" s="20">
        <f>B31/C31*C$9</f>
        <v>96.544579747199364</v>
      </c>
    </row>
    <row r="32" spans="1:8">
      <c r="A32" s="16">
        <v>1830</v>
      </c>
      <c r="B32" s="17">
        <v>434.79862992780573</v>
      </c>
      <c r="C32" s="18">
        <v>42.7</v>
      </c>
      <c r="D32" s="17">
        <v>13.773175826213507</v>
      </c>
      <c r="F32" s="20">
        <f>B32/C32*C$9</f>
        <v>110.99075096517757</v>
      </c>
    </row>
    <row r="33" spans="1:6">
      <c r="A33" s="16">
        <v>1840</v>
      </c>
      <c r="B33" s="17">
        <v>492.28695597976605</v>
      </c>
      <c r="C33" s="18">
        <v>43.3</v>
      </c>
      <c r="D33" s="17">
        <v>15.636481963959497</v>
      </c>
      <c r="F33" s="20">
        <f>B33/C33*C$9</f>
        <v>123.92443002723904</v>
      </c>
    </row>
    <row r="34" spans="1:6">
      <c r="A34" s="16">
        <v>1850</v>
      </c>
      <c r="B34" s="17">
        <v>593.71768136187461</v>
      </c>
      <c r="C34" s="18">
        <v>45.6</v>
      </c>
      <c r="D34" s="17">
        <v>17.589613833662799</v>
      </c>
      <c r="F34" s="20">
        <f>B34/C34*C$9</f>
        <v>141.91935804483407</v>
      </c>
    </row>
    <row r="35" spans="1:6">
      <c r="A35" s="16">
        <v>1860</v>
      </c>
      <c r="B35" s="17">
        <v>833.65782412674218</v>
      </c>
      <c r="C35" s="18">
        <v>52.7</v>
      </c>
      <c r="D35" s="17">
        <v>19.722235958864157</v>
      </c>
      <c r="F35" s="20">
        <f>B35/C35*C$9</f>
        <v>172.42638108124268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workbookViewId="0">
      <selection activeCell="K16" sqref="K16"/>
    </sheetView>
  </sheetViews>
  <sheetFormatPr defaultRowHeight="14.5"/>
  <cols>
    <col min="1" max="1" width="11.26953125" customWidth="1"/>
    <col min="2" max="2" width="12" style="24" customWidth="1"/>
    <col min="3" max="3" width="17" style="24" bestFit="1" customWidth="1"/>
    <col min="4" max="4" width="11.7265625" customWidth="1"/>
    <col min="5" max="5" width="2.453125" customWidth="1"/>
    <col min="6" max="6" width="12.54296875" bestFit="1" customWidth="1"/>
  </cols>
  <sheetData>
    <row r="1" spans="1:9">
      <c r="B1" s="24" t="s">
        <v>92</v>
      </c>
      <c r="C1" s="24" t="s">
        <v>94</v>
      </c>
      <c r="D1" s="24" t="s">
        <v>95</v>
      </c>
      <c r="F1" s="24" t="s">
        <v>101</v>
      </c>
      <c r="G1" s="24" t="s">
        <v>102</v>
      </c>
      <c r="H1" s="16"/>
    </row>
    <row r="2" spans="1:9" s="16" customFormat="1">
      <c r="B2" s="24" t="s">
        <v>93</v>
      </c>
      <c r="C2" s="24" t="s">
        <v>1</v>
      </c>
      <c r="D2" s="24" t="s">
        <v>1</v>
      </c>
      <c r="H2" s="1"/>
    </row>
    <row r="3" spans="1:9">
      <c r="A3" t="s">
        <v>81</v>
      </c>
      <c r="B3" s="24">
        <v>22.6</v>
      </c>
      <c r="C3" s="17">
        <v>41.159810978427444</v>
      </c>
      <c r="D3" s="22">
        <v>11.971039185614016</v>
      </c>
      <c r="F3" s="22">
        <f>(B3/D3)/(B$4/D$4)*100</f>
        <v>55.469811625516499</v>
      </c>
      <c r="G3" s="22">
        <f>(B3/(C3*D3))/(B$4/(C$4*D$4))*100</f>
        <v>86.690003699268971</v>
      </c>
      <c r="H3" s="2"/>
      <c r="I3" s="2"/>
    </row>
    <row r="4" spans="1:9">
      <c r="A4" t="s">
        <v>82</v>
      </c>
      <c r="B4" s="24">
        <v>43.2</v>
      </c>
      <c r="C4" s="17">
        <v>64.325874947441065</v>
      </c>
      <c r="D4" s="22">
        <v>12.69298746326904</v>
      </c>
      <c r="F4" s="22">
        <f t="shared" ref="F4:F13" si="0">(B4/D4)/(B$4/D$4)*100</f>
        <v>100</v>
      </c>
      <c r="G4" s="22">
        <f t="shared" ref="G4:G13" si="1">(B4/(C4*D4))/(B$4/(C$4*D$4))*100</f>
        <v>100</v>
      </c>
      <c r="H4" s="2"/>
      <c r="I4" s="2"/>
    </row>
    <row r="5" spans="1:9">
      <c r="A5" t="s">
        <v>83</v>
      </c>
      <c r="B5" s="24">
        <v>9.4</v>
      </c>
      <c r="C5" s="17">
        <v>81.281975764809062</v>
      </c>
      <c r="D5" s="22">
        <v>11.992670750367465</v>
      </c>
      <c r="F5" s="22">
        <f t="shared" si="0"/>
        <v>23.029899739333366</v>
      </c>
      <c r="G5" s="22">
        <f t="shared" si="1"/>
        <v>18.225669796351603</v>
      </c>
      <c r="H5" s="2"/>
      <c r="I5" s="2"/>
    </row>
    <row r="6" spans="1:9">
      <c r="A6" t="s">
        <v>84</v>
      </c>
      <c r="B6" s="24">
        <v>49.3</v>
      </c>
      <c r="C6" s="17">
        <v>87.676497283523986</v>
      </c>
      <c r="D6" s="22">
        <v>11.672333182219285</v>
      </c>
      <c r="F6" s="22">
        <f t="shared" si="0"/>
        <v>124.09930455217857</v>
      </c>
      <c r="G6" s="22">
        <f t="shared" si="1"/>
        <v>91.048303627749448</v>
      </c>
      <c r="H6" s="2"/>
      <c r="I6" s="2"/>
    </row>
    <row r="7" spans="1:9">
      <c r="A7" t="s">
        <v>85</v>
      </c>
      <c r="B7" s="24">
        <v>4.9000000000000004</v>
      </c>
      <c r="C7" s="17">
        <v>75.048314746185568</v>
      </c>
      <c r="D7" s="22">
        <v>14.192612741178172</v>
      </c>
      <c r="F7" s="22">
        <f t="shared" si="0"/>
        <v>10.144107234112735</v>
      </c>
      <c r="G7" s="22">
        <f t="shared" si="1"/>
        <v>8.6947798308573425</v>
      </c>
      <c r="H7" s="2"/>
      <c r="I7" s="2"/>
    </row>
    <row r="8" spans="1:9">
      <c r="A8" t="s">
        <v>86</v>
      </c>
      <c r="B8" s="24">
        <v>5.0999999999999996</v>
      </c>
      <c r="C8" s="17">
        <v>57.66696711923781</v>
      </c>
      <c r="D8" s="22">
        <v>32.364704711436481</v>
      </c>
      <c r="F8" s="22">
        <f t="shared" si="0"/>
        <v>4.6299748444991122</v>
      </c>
      <c r="G8" s="22">
        <f t="shared" si="1"/>
        <v>5.1646063203086694</v>
      </c>
      <c r="H8" s="2"/>
      <c r="I8" s="2"/>
    </row>
    <row r="9" spans="1:9">
      <c r="A9" t="s">
        <v>87</v>
      </c>
      <c r="B9" s="22">
        <v>5</v>
      </c>
      <c r="C9" s="17">
        <v>46.228423389194433</v>
      </c>
      <c r="D9" s="22">
        <v>54.324313020323231</v>
      </c>
      <c r="F9" s="22">
        <f t="shared" si="0"/>
        <v>2.7043062112209166</v>
      </c>
      <c r="G9" s="22">
        <f t="shared" si="1"/>
        <v>3.7629849864887674</v>
      </c>
      <c r="H9" s="2"/>
      <c r="I9" s="2"/>
    </row>
    <row r="10" spans="1:9">
      <c r="A10" t="s">
        <v>88</v>
      </c>
      <c r="B10" s="24">
        <v>8.9</v>
      </c>
      <c r="C10" s="17">
        <v>55.415671671700046</v>
      </c>
      <c r="D10" s="22">
        <v>62.503993226914488</v>
      </c>
      <c r="F10" s="22">
        <f t="shared" si="0"/>
        <v>4.1837174518808018</v>
      </c>
      <c r="G10" s="22">
        <f t="shared" si="1"/>
        <v>4.8564111470031586</v>
      </c>
      <c r="H10" s="2"/>
      <c r="I10" s="2"/>
    </row>
    <row r="11" spans="1:9">
      <c r="A11" t="s">
        <v>89</v>
      </c>
      <c r="B11" s="24">
        <v>11.2</v>
      </c>
      <c r="C11" s="17">
        <v>58.083217092128919</v>
      </c>
      <c r="D11" s="22">
        <v>61.910023298180555</v>
      </c>
      <c r="F11" s="22">
        <f t="shared" si="0"/>
        <v>5.3154147780960468</v>
      </c>
      <c r="G11" s="22">
        <f t="shared" si="1"/>
        <v>5.8867039986309786</v>
      </c>
      <c r="H11" s="2"/>
      <c r="I11" s="2"/>
    </row>
    <row r="12" spans="1:9">
      <c r="A12" t="s">
        <v>90</v>
      </c>
      <c r="B12" s="24">
        <v>6.5</v>
      </c>
      <c r="C12" s="17">
        <v>57.905292153572965</v>
      </c>
      <c r="D12" s="22">
        <v>75.736669783865636</v>
      </c>
      <c r="F12" s="22">
        <f t="shared" si="0"/>
        <v>2.5216642189647174</v>
      </c>
      <c r="G12" s="22">
        <f t="shared" si="1"/>
        <v>2.8012682636737591</v>
      </c>
      <c r="H12" s="2"/>
      <c r="I12" s="2"/>
    </row>
    <row r="13" spans="1:9">
      <c r="A13" t="s">
        <v>91</v>
      </c>
      <c r="B13" s="24">
        <v>13.7</v>
      </c>
      <c r="C13" s="17">
        <v>67.932870823090198</v>
      </c>
      <c r="D13" s="22">
        <v>117.77624560354576</v>
      </c>
      <c r="F13" s="22">
        <f t="shared" si="0"/>
        <v>3.4177710390514058</v>
      </c>
      <c r="G13" s="22">
        <f t="shared" si="1"/>
        <v>3.2362994496366801</v>
      </c>
      <c r="H13" s="2"/>
      <c r="I13" s="2"/>
    </row>
    <row r="14" spans="1:9">
      <c r="F14" s="16"/>
      <c r="G14" s="16"/>
      <c r="H14" s="2"/>
      <c r="I14" s="2"/>
    </row>
    <row r="15" spans="1:9">
      <c r="A15" t="s">
        <v>103</v>
      </c>
      <c r="F15" s="16"/>
      <c r="G15" s="16"/>
      <c r="H15" s="2"/>
      <c r="I15" s="2"/>
    </row>
    <row r="16" spans="1:9">
      <c r="G16" s="16"/>
      <c r="H16" s="2"/>
      <c r="I16" s="2"/>
    </row>
    <row r="17" spans="7:9">
      <c r="G17" s="16"/>
      <c r="H17" s="2"/>
      <c r="I17" s="2"/>
    </row>
    <row r="18" spans="7:9">
      <c r="G18" s="16"/>
      <c r="H18" s="2"/>
      <c r="I18" s="2"/>
    </row>
    <row r="19" spans="7:9">
      <c r="G19" s="16"/>
      <c r="H19" s="2"/>
      <c r="I19" s="2"/>
    </row>
    <row r="20" spans="7:9">
      <c r="G20" s="16"/>
      <c r="H20" s="16"/>
      <c r="I20" s="2"/>
    </row>
    <row r="21" spans="7:9">
      <c r="G21" s="16"/>
      <c r="H21" s="16"/>
      <c r="I21" s="2"/>
    </row>
    <row r="22" spans="7:9">
      <c r="G22" s="16"/>
      <c r="H22" s="16"/>
      <c r="I22" s="2"/>
    </row>
    <row r="23" spans="7:9">
      <c r="G23" s="16"/>
      <c r="H23" s="16"/>
      <c r="I23" s="2"/>
    </row>
    <row r="24" spans="7:9">
      <c r="G24" s="16"/>
      <c r="H24" s="16"/>
      <c r="I24" s="2"/>
    </row>
    <row r="25" spans="7:9">
      <c r="G25" s="16"/>
      <c r="H25" s="16"/>
      <c r="I25" s="2"/>
    </row>
    <row r="26" spans="7:9">
      <c r="G26" s="16"/>
      <c r="H26" s="16"/>
      <c r="I26" s="2"/>
    </row>
    <row r="27" spans="7:9">
      <c r="G27" s="16"/>
      <c r="H27" s="16"/>
      <c r="I27" s="2"/>
    </row>
    <row r="28" spans="7:9">
      <c r="G28" s="16"/>
      <c r="H28" s="16"/>
      <c r="I28" s="2"/>
    </row>
    <row r="29" spans="7:9">
      <c r="G29" s="16"/>
      <c r="H29" s="16"/>
      <c r="I29" s="2"/>
    </row>
    <row r="30" spans="7:9">
      <c r="G30" s="16"/>
      <c r="H30" s="16"/>
      <c r="I30" s="2"/>
    </row>
    <row r="31" spans="7:9">
      <c r="G31" s="16"/>
      <c r="H31" s="16"/>
      <c r="I31" s="2"/>
    </row>
    <row r="32" spans="7:9">
      <c r="G32" s="16"/>
      <c r="H32" s="16"/>
      <c r="I32" s="2"/>
    </row>
    <row r="33" spans="7:9">
      <c r="G33" s="16"/>
      <c r="H33" s="16"/>
      <c r="I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topLeftCell="A8" workbookViewId="0">
      <selection activeCell="B26" sqref="B26"/>
    </sheetView>
  </sheetViews>
  <sheetFormatPr defaultColWidth="11.453125" defaultRowHeight="14.5"/>
  <cols>
    <col min="1" max="1" width="11.453125" style="16" customWidth="1"/>
    <col min="2" max="16384" width="11.453125" style="16"/>
  </cols>
  <sheetData>
    <row r="1" spans="1:2" ht="15.5">
      <c r="A1" s="41" t="s">
        <v>220</v>
      </c>
    </row>
    <row r="2" spans="1:2">
      <c r="A2" s="16" t="s">
        <v>221</v>
      </c>
    </row>
    <row r="3" spans="1:2">
      <c r="A3" s="16" t="s">
        <v>0</v>
      </c>
      <c r="B3" s="16" t="s">
        <v>222</v>
      </c>
    </row>
    <row r="4" spans="1:2">
      <c r="A4" s="16">
        <v>1560</v>
      </c>
      <c r="B4" s="16">
        <v>0.27400000000000002</v>
      </c>
    </row>
    <row r="5" spans="1:2">
      <c r="A5" s="16">
        <v>1570</v>
      </c>
      <c r="B5" s="16">
        <v>0.39</v>
      </c>
    </row>
    <row r="6" spans="1:2">
      <c r="A6" s="16">
        <v>1580</v>
      </c>
      <c r="B6" s="16">
        <v>0.41899999999999998</v>
      </c>
    </row>
    <row r="7" spans="1:2">
      <c r="A7" s="16">
        <v>1590</v>
      </c>
      <c r="B7" s="16">
        <v>0.46800000000000003</v>
      </c>
    </row>
    <row r="8" spans="1:2">
      <c r="A8" s="16">
        <v>1600</v>
      </c>
      <c r="B8" s="16">
        <v>0.51100000000000001</v>
      </c>
    </row>
    <row r="9" spans="1:2">
      <c r="A9" s="16">
        <v>1610</v>
      </c>
      <c r="B9" s="16">
        <v>0.53600000000000003</v>
      </c>
    </row>
    <row r="10" spans="1:2">
      <c r="A10" s="16">
        <v>1620</v>
      </c>
      <c r="B10" s="16">
        <v>0.53700000000000003</v>
      </c>
    </row>
    <row r="11" spans="1:2">
      <c r="A11" s="16">
        <v>1630</v>
      </c>
      <c r="B11" s="16">
        <v>0.52800000000000002</v>
      </c>
    </row>
    <row r="12" spans="1:2">
      <c r="A12" s="16">
        <v>1640</v>
      </c>
      <c r="B12" s="16">
        <v>0.58099999999999996</v>
      </c>
    </row>
    <row r="13" spans="1:2">
      <c r="A13" s="16">
        <v>1650</v>
      </c>
      <c r="B13" s="16">
        <v>0.61699999999999999</v>
      </c>
    </row>
    <row r="14" spans="1:2">
      <c r="A14" s="16">
        <v>1660</v>
      </c>
      <c r="B14" s="16">
        <v>0.64800000000000002</v>
      </c>
    </row>
    <row r="15" spans="1:2">
      <c r="A15" s="16">
        <v>1670</v>
      </c>
      <c r="B15" s="16">
        <v>0.61799999999999999</v>
      </c>
    </row>
    <row r="16" spans="1:2">
      <c r="A16" s="16">
        <v>1680</v>
      </c>
      <c r="B16" s="16">
        <v>0.61799999999999999</v>
      </c>
    </row>
    <row r="17" spans="1:2">
      <c r="A17" s="16">
        <v>1690</v>
      </c>
      <c r="B17" s="16">
        <v>0.69899999999999995</v>
      </c>
    </row>
    <row r="18" spans="1:2">
      <c r="A18" s="16">
        <v>1710</v>
      </c>
      <c r="B18" s="16">
        <v>0.91800000000000004</v>
      </c>
    </row>
    <row r="19" spans="1:2">
      <c r="A19" s="16">
        <v>1720</v>
      </c>
      <c r="B19" s="16">
        <v>0.69599999999999995</v>
      </c>
    </row>
    <row r="20" spans="1:2">
      <c r="A20" s="16">
        <v>1730</v>
      </c>
      <c r="B20" s="16">
        <v>0.82199999999999995</v>
      </c>
    </row>
    <row r="21" spans="1:2">
      <c r="A21" s="16">
        <v>1740</v>
      </c>
      <c r="B21" s="16">
        <v>0.83699999999999997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Readme</vt:lpstr>
      <vt:lpstr>Figure1</vt:lpstr>
      <vt:lpstr>Figure2</vt:lpstr>
      <vt:lpstr>Figure3</vt:lpstr>
      <vt:lpstr>Figure4</vt:lpstr>
      <vt:lpstr>Figure 5 and 6</vt:lpstr>
      <vt:lpstr>Profit Calculations</vt:lpstr>
      <vt:lpstr>Price of Books</vt:lpstr>
      <vt:lpstr>Literacy</vt:lpstr>
      <vt:lpstr>Ag L Prod England</vt:lpstr>
      <vt:lpstr>Ag L Prod Europe</vt:lpstr>
      <vt:lpstr>Enclosures</vt:lpstr>
      <vt:lpstr>Clark Ag Prices</vt:lpstr>
      <vt:lpstr>Crop Yields</vt:lpstr>
      <vt:lpstr>Wages Europe</vt:lpstr>
      <vt:lpstr>Wage Europe</vt:lpstr>
      <vt:lpstr>Energy</vt:lpstr>
      <vt:lpstr>Wood</vt:lpstr>
      <vt:lpstr>SteamEngine</vt:lpstr>
      <vt:lpstr>Cotton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 Steinsson</cp:lastModifiedBy>
  <cp:lastPrinted>2022-12-16T06:24:54Z</cp:lastPrinted>
  <dcterms:created xsi:type="dcterms:W3CDTF">2017-11-19T20:30:07Z</dcterms:created>
  <dcterms:modified xsi:type="dcterms:W3CDTF">2022-12-16T17:27:48Z</dcterms:modified>
</cp:coreProperties>
</file>