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m\Documents\GitHub\Optim-Project\sensitivity_analysis\"/>
    </mc:Choice>
  </mc:AlternateContent>
  <xr:revisionPtr revIDLastSave="0" documentId="13_ncr:1_{C1233C17-43A9-45EB-A9A5-6CB6B46AEE0B}" xr6:coauthVersionLast="47" xr6:coauthVersionMax="47" xr10:uidLastSave="{00000000-0000-0000-0000-000000000000}"/>
  <bookViews>
    <workbookView xWindow="-110" yWindow="-110" windowWidth="19420" windowHeight="11620" activeTab="2" xr2:uid="{FBE365D9-09CA-4374-A232-FE261CD69B4F}"/>
  </bookViews>
  <sheets>
    <sheet name="Tabelle1" sheetId="1" r:id="rId1"/>
    <sheet name="Var FN" sheetId="2" r:id="rId2"/>
    <sheet name="Var T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B5" i="1" s="1"/>
  <c r="C4" i="1"/>
  <c r="B2" i="1"/>
  <c r="C2" i="1" s="1"/>
  <c r="C1" i="1"/>
  <c r="I19" i="3"/>
  <c r="M19" i="3" s="1"/>
  <c r="H19" i="3"/>
  <c r="L19" i="3" s="1"/>
  <c r="G19" i="3"/>
  <c r="K19" i="3" s="1"/>
  <c r="I18" i="3"/>
  <c r="M18" i="3" s="1"/>
  <c r="H18" i="3"/>
  <c r="L18" i="3" s="1"/>
  <c r="G18" i="3"/>
  <c r="K18" i="3" s="1"/>
  <c r="I17" i="3"/>
  <c r="M17" i="3" s="1"/>
  <c r="H17" i="3"/>
  <c r="L17" i="3" s="1"/>
  <c r="G17" i="3"/>
  <c r="K17" i="3" s="1"/>
  <c r="M16" i="3"/>
  <c r="I16" i="3"/>
  <c r="H16" i="3"/>
  <c r="L16" i="3" s="1"/>
  <c r="G16" i="3"/>
  <c r="K16" i="3" s="1"/>
  <c r="K15" i="3"/>
  <c r="I15" i="3"/>
  <c r="M15" i="3" s="1"/>
  <c r="H15" i="3"/>
  <c r="L15" i="3" s="1"/>
  <c r="G15" i="3"/>
  <c r="L14" i="3"/>
  <c r="I14" i="3"/>
  <c r="M14" i="3" s="1"/>
  <c r="H14" i="3"/>
  <c r="G14" i="3"/>
  <c r="K14" i="3" s="1"/>
  <c r="L13" i="3"/>
  <c r="I13" i="3"/>
  <c r="M13" i="3" s="1"/>
  <c r="H13" i="3"/>
  <c r="G13" i="3"/>
  <c r="K13" i="3" s="1"/>
  <c r="M6" i="3"/>
  <c r="L6" i="3"/>
  <c r="K6" i="3"/>
  <c r="I6" i="3"/>
  <c r="H6" i="3"/>
  <c r="G6" i="3"/>
  <c r="G8" i="3"/>
  <c r="K8" i="3" s="1"/>
  <c r="H8" i="3"/>
  <c r="L8" i="3" s="1"/>
  <c r="I8" i="3"/>
  <c r="M8" i="3"/>
  <c r="G9" i="3"/>
  <c r="K9" i="3" s="1"/>
  <c r="H9" i="3"/>
  <c r="L9" i="3" s="1"/>
  <c r="I9" i="3"/>
  <c r="M9" i="3"/>
  <c r="G10" i="3"/>
  <c r="K10" i="3" s="1"/>
  <c r="H10" i="3"/>
  <c r="L10" i="3" s="1"/>
  <c r="I10" i="3"/>
  <c r="M10" i="3" s="1"/>
  <c r="G11" i="3"/>
  <c r="K11" i="3" s="1"/>
  <c r="H11" i="3"/>
  <c r="L11" i="3" s="1"/>
  <c r="I11" i="3"/>
  <c r="M11" i="3" s="1"/>
  <c r="G5" i="3"/>
  <c r="K5" i="3" s="1"/>
  <c r="H5" i="3"/>
  <c r="I5" i="3"/>
  <c r="M5" i="3" s="1"/>
  <c r="L5" i="3"/>
  <c r="I7" i="3"/>
  <c r="M7" i="3" s="1"/>
  <c r="H7" i="3"/>
  <c r="L7" i="3" s="1"/>
  <c r="G7" i="3"/>
  <c r="K7" i="3" s="1"/>
  <c r="E9" i="2"/>
  <c r="I9" i="2" s="1"/>
  <c r="F9" i="2"/>
  <c r="J9" i="2" s="1"/>
  <c r="G9" i="2"/>
  <c r="K9" i="2" s="1"/>
  <c r="E10" i="2"/>
  <c r="I10" i="2" s="1"/>
  <c r="F10" i="2"/>
  <c r="J10" i="2" s="1"/>
  <c r="G10" i="2"/>
  <c r="K10" i="2" s="1"/>
  <c r="E11" i="2"/>
  <c r="I11" i="2" s="1"/>
  <c r="F11" i="2"/>
  <c r="J11" i="2" s="1"/>
  <c r="G11" i="2"/>
  <c r="K11" i="2" s="1"/>
  <c r="G6" i="2"/>
  <c r="K6" i="2" s="1"/>
  <c r="F6" i="2"/>
  <c r="J6" i="2" s="1"/>
  <c r="E6" i="2"/>
  <c r="I6" i="2" s="1"/>
  <c r="E7" i="2"/>
  <c r="I7" i="2" s="1"/>
  <c r="F7" i="2"/>
  <c r="J7" i="2" s="1"/>
  <c r="G7" i="2"/>
  <c r="K7" i="2" s="1"/>
  <c r="G8" i="2"/>
  <c r="K8" i="2" s="1"/>
  <c r="F8" i="2"/>
  <c r="J8" i="2" s="1"/>
  <c r="E8" i="2"/>
  <c r="I8" i="2" s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C36" i="1" l="1"/>
</calcChain>
</file>

<file path=xl/sharedStrings.xml><?xml version="1.0" encoding="utf-8"?>
<sst xmlns="http://schemas.openxmlformats.org/spreadsheetml/2006/main" count="76" uniqueCount="55">
  <si>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</si>
  <si>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</si>
  <si>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</si>
  <si>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</si>
  <si>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</si>
  <si>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</si>
  <si>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</si>
  <si>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</si>
  <si>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</si>
  <si>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</si>
  <si>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</si>
  <si>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</si>
  <si>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</si>
  <si>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</si>
  <si>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</si>
  <si>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</si>
  <si>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</si>
  <si>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</si>
  <si>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</si>
  <si>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</si>
  <si>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</si>
  <si>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</si>
  <si>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</si>
  <si>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</si>
  <si>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</si>
  <si>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</si>
  <si>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</si>
  <si>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</si>
  <si>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</si>
  <si>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</si>
  <si>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</si>
  <si>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</si>
  <si>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</si>
  <si>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</si>
  <si>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</si>
  <si>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</si>
  <si>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flights</t>
  </si>
  <si>
    <t>Gates</t>
  </si>
  <si>
    <t>pb_size</t>
  </si>
  <si>
    <t>obj_val</t>
  </si>
  <si>
    <t>CPU model</t>
  </si>
  <si>
    <t>Thread count</t>
  </si>
  <si>
    <t>Intel(R) Atom(TM) x5-Z8550  CPU @ 1.44GHz, instruction set [SSE2]</t>
  </si>
  <si>
    <t>4 physical cores, 4 logical processors, using up to 4 threads</t>
  </si>
  <si>
    <t>fl/hr</t>
  </si>
  <si>
    <t>av_fl/g</t>
  </si>
  <si>
    <t>pb/t</t>
  </si>
  <si>
    <t>(fl/hr)/t</t>
  </si>
  <si>
    <t>(av_fl/g)/t</t>
  </si>
  <si>
    <t>t [s]</t>
  </si>
  <si>
    <t>T_0 [min]</t>
  </si>
  <si>
    <t>T_fin [min]</t>
  </si>
  <si>
    <t>TAT [min]</t>
  </si>
  <si>
    <t>t_arr [min]</t>
  </si>
  <si>
    <t>10 (batch)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</si>
</sst>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2" borderId="0" xfId="1"/>
    <xf numFmtId="0" fontId="3" fillId="3" borderId="0" xfId="2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Pb/t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FN'!$A$6:$A$11</c:f>
              <c:numCache>
                <c:formatCode>0</c:formatCode>
                <c:ptCount val="6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'Var FN'!$I$6:$I$11</c:f>
              <c:numCache>
                <c:formatCode>0.00</c:formatCode>
                <c:ptCount val="6"/>
                <c:pt idx="0">
                  <c:v>703.57557456918778</c:v>
                </c:pt>
                <c:pt idx="1">
                  <c:v>861.86540425242981</c:v>
                </c:pt>
                <c:pt idx="2">
                  <c:v>521.32696218933268</c:v>
                </c:pt>
                <c:pt idx="3">
                  <c:v>371.17735922435855</c:v>
                </c:pt>
                <c:pt idx="4">
                  <c:v>343.63046828867624</c:v>
                </c:pt>
                <c:pt idx="5">
                  <c:v>249.13384762860701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EB0-956B-DE8A2441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4000432"/>
        <c:axId val="1405919904"/>
      </c:lineChart>
      <c:lineChart>
        <c:grouping val="standard"/>
        <c:varyColors val="0"/>
        <c:ser>
          <c:idx val="1"/>
          <c:order val="1"/>
          <c:tx>
            <c:v>hrF/t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FN'!$A$6:$A$13</c:f>
              <c:numCache>
                <c:formatCode>0</c:formatCode>
                <c:ptCount val="8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'Var FN'!$J$6:$J$11</c:f>
              <c:numCache>
                <c:formatCode>0.00</c:formatCode>
                <c:ptCount val="6"/>
                <c:pt idx="0">
                  <c:v>0.22990229139342191</c:v>
                </c:pt>
                <c:pt idx="1">
                  <c:v>0.22803819595304028</c:v>
                </c:pt>
                <c:pt idx="2">
                  <c:v>0.10305795217241426</c:v>
                </c:pt>
                <c:pt idx="3">
                  <c:v>6.4236945967711512E-2</c:v>
                </c:pt>
                <c:pt idx="4">
                  <c:v>5.4909905655917066E-2</c:v>
                </c:pt>
                <c:pt idx="5">
                  <c:v>3.3406082362401245E-2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EB0-956B-DE8A244113F1}"/>
            </c:ext>
          </c:extLst>
        </c:ser>
        <c:ser>
          <c:idx val="2"/>
          <c:order val="2"/>
          <c:tx>
            <c:v>avGF/t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'Var FN'!$A$6:$A$13</c:f>
              <c:numCache>
                <c:formatCode>0</c:formatCode>
                <c:ptCount val="8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'Var FN'!$K$6:$K$11</c:f>
              <c:numCache>
                <c:formatCode>0.00</c:formatCode>
                <c:ptCount val="6"/>
                <c:pt idx="0">
                  <c:v>0.73568733245895013</c:v>
                </c:pt>
                <c:pt idx="1">
                  <c:v>0.72972222704972878</c:v>
                </c:pt>
                <c:pt idx="2">
                  <c:v>0.32978544695172562</c:v>
                </c:pt>
                <c:pt idx="3">
                  <c:v>0.20555822709667684</c:v>
                </c:pt>
                <c:pt idx="4">
                  <c:v>0.17571169809893461</c:v>
                </c:pt>
                <c:pt idx="5">
                  <c:v>0.10689946355968398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EB0-956B-DE8A2441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3995632"/>
        <c:axId val="1405924864"/>
      </c:lineChart>
      <c:catAx>
        <c:axId val="14040004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19904"/>
        <c:crosses val="autoZero"/>
        <c:auto val="1"/>
        <c:lblAlgn val="ctr"/>
        <c:lblOffset val="100"/>
        <c:noMultiLvlLbl val="0"/>
      </c:catAx>
      <c:valAx>
        <c:axId val="1405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0432"/>
        <c:crosses val="autoZero"/>
        <c:crossBetween val="between"/>
      </c:valAx>
      <c:valAx>
        <c:axId val="14059248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5632"/>
        <c:crosses val="max"/>
        <c:crossBetween val="between"/>
      </c:valAx>
      <c:catAx>
        <c:axId val="1403995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0592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</xdr:row>
      <xdr:rowOff>34925</xdr:rowOff>
    </xdr:from>
    <xdr:to>
      <xdr:col>11</xdr:col>
      <xdr:colOff>257175</xdr:colOff>
      <xdr:row>29</xdr:row>
      <xdr:rowOff>15875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B6F9B2-B473-91E9-1922-8556143A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17EE-9F65-4310-88C2-32FB4AD13122}">
  <dimension ref="A1:H36"/>
  <sheetViews>
    <sheetView workbookViewId="0">
      <selection activeCell="B14" sqref="B14"/>
    </sheetView>
  </sheetViews>
  <sheetFormatPr baseColWidth="10" defaultRowHeight="14.5" x14ac:dyDescent="0.35"/>
  <sheetData>
    <row r="1" spans="1:8" x14ac:dyDescent="0.35">
      <c r="A1" t="s">
        <v>0</v>
      </c>
      <c r="B1">
        <v>360</v>
      </c>
      <c r="C1">
        <f>B1+120</f>
        <v>480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35">
      <c r="A2" t="s">
        <v>1</v>
      </c>
      <c r="B2">
        <f>B1+24</f>
        <v>384</v>
      </c>
      <c r="C2">
        <f>B2+120</f>
        <v>504</v>
      </c>
      <c r="D2">
        <v>0</v>
      </c>
      <c r="E2">
        <v>1</v>
      </c>
      <c r="F2">
        <v>2</v>
      </c>
      <c r="G2">
        <v>3</v>
      </c>
      <c r="H2">
        <v>4</v>
      </c>
    </row>
    <row r="3" spans="1:8" x14ac:dyDescent="0.35">
      <c r="A3" t="s">
        <v>2</v>
      </c>
      <c r="B3">
        <f t="shared" ref="B3:B49" si="0">B2+24</f>
        <v>408</v>
      </c>
      <c r="C3">
        <f t="shared" ref="C3:C49" si="1">B3+120</f>
        <v>528</v>
      </c>
      <c r="D3">
        <v>0</v>
      </c>
      <c r="E3">
        <v>1</v>
      </c>
      <c r="F3">
        <v>2</v>
      </c>
      <c r="G3">
        <v>3</v>
      </c>
      <c r="H3">
        <v>4</v>
      </c>
    </row>
    <row r="4" spans="1:8" x14ac:dyDescent="0.35">
      <c r="A4" t="s">
        <v>3</v>
      </c>
      <c r="B4">
        <f t="shared" si="0"/>
        <v>432</v>
      </c>
      <c r="C4">
        <f t="shared" si="1"/>
        <v>552</v>
      </c>
      <c r="D4">
        <v>0</v>
      </c>
      <c r="E4">
        <v>1</v>
      </c>
      <c r="F4">
        <v>2</v>
      </c>
      <c r="G4">
        <v>3</v>
      </c>
      <c r="H4">
        <v>4</v>
      </c>
    </row>
    <row r="5" spans="1:8" x14ac:dyDescent="0.35">
      <c r="A5" t="s">
        <v>4</v>
      </c>
      <c r="B5">
        <f t="shared" si="0"/>
        <v>456</v>
      </c>
      <c r="C5">
        <f t="shared" si="1"/>
        <v>576</v>
      </c>
      <c r="D5">
        <v>0</v>
      </c>
      <c r="E5">
        <v>1</v>
      </c>
      <c r="F5">
        <v>2</v>
      </c>
      <c r="G5">
        <v>3</v>
      </c>
      <c r="H5">
        <v>4</v>
      </c>
    </row>
    <row r="6" spans="1:8" x14ac:dyDescent="0.35">
      <c r="A6" t="s">
        <v>5</v>
      </c>
      <c r="B6">
        <f t="shared" si="0"/>
        <v>480</v>
      </c>
      <c r="C6">
        <f t="shared" si="1"/>
        <v>600</v>
      </c>
      <c r="D6">
        <v>0</v>
      </c>
      <c r="E6">
        <v>1</v>
      </c>
      <c r="F6">
        <v>2</v>
      </c>
      <c r="G6">
        <v>3</v>
      </c>
      <c r="H6">
        <v>4</v>
      </c>
    </row>
    <row r="7" spans="1:8" x14ac:dyDescent="0.35">
      <c r="A7" t="s">
        <v>6</v>
      </c>
      <c r="B7">
        <f t="shared" si="0"/>
        <v>504</v>
      </c>
      <c r="C7">
        <f t="shared" si="1"/>
        <v>624</v>
      </c>
      <c r="D7">
        <v>0</v>
      </c>
      <c r="E7">
        <v>1</v>
      </c>
      <c r="F7">
        <v>2</v>
      </c>
      <c r="G7">
        <v>3</v>
      </c>
      <c r="H7">
        <v>4</v>
      </c>
    </row>
    <row r="8" spans="1:8" x14ac:dyDescent="0.35">
      <c r="A8" t="s">
        <v>7</v>
      </c>
      <c r="B8">
        <f t="shared" si="0"/>
        <v>528</v>
      </c>
      <c r="C8">
        <f t="shared" si="1"/>
        <v>648</v>
      </c>
      <c r="D8">
        <v>0</v>
      </c>
      <c r="E8">
        <v>1</v>
      </c>
      <c r="F8">
        <v>2</v>
      </c>
      <c r="G8">
        <v>3</v>
      </c>
      <c r="H8">
        <v>4</v>
      </c>
    </row>
    <row r="9" spans="1:8" x14ac:dyDescent="0.35">
      <c r="A9" t="s">
        <v>8</v>
      </c>
      <c r="B9">
        <f t="shared" si="0"/>
        <v>552</v>
      </c>
      <c r="C9">
        <f t="shared" si="1"/>
        <v>672</v>
      </c>
      <c r="D9">
        <v>0</v>
      </c>
      <c r="E9">
        <v>1</v>
      </c>
      <c r="F9">
        <v>2</v>
      </c>
      <c r="G9">
        <v>3</v>
      </c>
      <c r="H9">
        <v>4</v>
      </c>
    </row>
    <row r="10" spans="1:8" x14ac:dyDescent="0.35">
      <c r="A10" t="s">
        <v>9</v>
      </c>
      <c r="B10">
        <f t="shared" si="0"/>
        <v>576</v>
      </c>
      <c r="C10">
        <f t="shared" si="1"/>
        <v>696</v>
      </c>
      <c r="D10">
        <v>0</v>
      </c>
      <c r="E10">
        <v>1</v>
      </c>
      <c r="F10">
        <v>2</v>
      </c>
      <c r="G10">
        <v>3</v>
      </c>
      <c r="H10">
        <v>4</v>
      </c>
    </row>
    <row r="11" spans="1:8" x14ac:dyDescent="0.35">
      <c r="A11" t="s">
        <v>10</v>
      </c>
      <c r="B11">
        <f t="shared" si="0"/>
        <v>600</v>
      </c>
      <c r="C11">
        <f t="shared" si="1"/>
        <v>720</v>
      </c>
      <c r="D11">
        <v>0</v>
      </c>
      <c r="E11">
        <v>1</v>
      </c>
      <c r="F11">
        <v>2</v>
      </c>
      <c r="G11">
        <v>3</v>
      </c>
      <c r="H11">
        <v>4</v>
      </c>
    </row>
    <row r="12" spans="1:8" x14ac:dyDescent="0.35">
      <c r="A12" t="s">
        <v>11</v>
      </c>
      <c r="B12">
        <f t="shared" si="0"/>
        <v>624</v>
      </c>
      <c r="C12">
        <f t="shared" si="1"/>
        <v>744</v>
      </c>
      <c r="D12">
        <v>0</v>
      </c>
      <c r="E12">
        <v>1</v>
      </c>
      <c r="F12">
        <v>2</v>
      </c>
      <c r="G12">
        <v>3</v>
      </c>
      <c r="H12">
        <v>4</v>
      </c>
    </row>
    <row r="13" spans="1:8" x14ac:dyDescent="0.35">
      <c r="A13" t="s">
        <v>12</v>
      </c>
      <c r="B13">
        <f t="shared" si="0"/>
        <v>648</v>
      </c>
      <c r="C13">
        <f t="shared" si="1"/>
        <v>768</v>
      </c>
      <c r="D13">
        <v>0</v>
      </c>
      <c r="E13">
        <v>1</v>
      </c>
      <c r="F13">
        <v>2</v>
      </c>
      <c r="G13">
        <v>3</v>
      </c>
      <c r="H13">
        <v>4</v>
      </c>
    </row>
    <row r="14" spans="1:8" x14ac:dyDescent="0.35">
      <c r="A14" t="s">
        <v>13</v>
      </c>
      <c r="B14">
        <f t="shared" si="0"/>
        <v>672</v>
      </c>
      <c r="C14">
        <f t="shared" si="1"/>
        <v>792</v>
      </c>
      <c r="D14">
        <v>0</v>
      </c>
      <c r="E14">
        <v>1</v>
      </c>
      <c r="F14">
        <v>2</v>
      </c>
      <c r="G14">
        <v>3</v>
      </c>
      <c r="H14">
        <v>4</v>
      </c>
    </row>
    <row r="15" spans="1:8" x14ac:dyDescent="0.35">
      <c r="A15" t="s">
        <v>14</v>
      </c>
      <c r="B15">
        <f t="shared" si="0"/>
        <v>696</v>
      </c>
      <c r="C15">
        <f t="shared" si="1"/>
        <v>816</v>
      </c>
      <c r="D15">
        <v>0</v>
      </c>
      <c r="E15">
        <v>1</v>
      </c>
      <c r="F15">
        <v>2</v>
      </c>
      <c r="G15">
        <v>3</v>
      </c>
      <c r="H15">
        <v>4</v>
      </c>
    </row>
    <row r="16" spans="1:8" x14ac:dyDescent="0.35">
      <c r="A16" t="s">
        <v>15</v>
      </c>
      <c r="B16">
        <f t="shared" si="0"/>
        <v>720</v>
      </c>
      <c r="C16">
        <f t="shared" si="1"/>
        <v>840</v>
      </c>
      <c r="D16">
        <v>0</v>
      </c>
      <c r="E16">
        <v>1</v>
      </c>
      <c r="F16">
        <v>2</v>
      </c>
      <c r="G16">
        <v>3</v>
      </c>
      <c r="H16">
        <v>4</v>
      </c>
    </row>
    <row r="17" spans="1:8" x14ac:dyDescent="0.35">
      <c r="A17" t="s">
        <v>16</v>
      </c>
      <c r="B17">
        <f t="shared" si="0"/>
        <v>744</v>
      </c>
      <c r="C17">
        <f t="shared" si="1"/>
        <v>864</v>
      </c>
      <c r="D17">
        <v>0</v>
      </c>
      <c r="E17">
        <v>1</v>
      </c>
      <c r="F17">
        <v>2</v>
      </c>
      <c r="G17">
        <v>3</v>
      </c>
      <c r="H17">
        <v>4</v>
      </c>
    </row>
    <row r="18" spans="1:8" x14ac:dyDescent="0.35">
      <c r="A18" t="s">
        <v>17</v>
      </c>
      <c r="B18">
        <f t="shared" si="0"/>
        <v>768</v>
      </c>
      <c r="C18">
        <f t="shared" si="1"/>
        <v>888</v>
      </c>
      <c r="D18">
        <v>0</v>
      </c>
      <c r="E18">
        <v>1</v>
      </c>
      <c r="F18">
        <v>2</v>
      </c>
      <c r="G18">
        <v>3</v>
      </c>
      <c r="H18">
        <v>4</v>
      </c>
    </row>
    <row r="19" spans="1:8" x14ac:dyDescent="0.35">
      <c r="A19" t="s">
        <v>18</v>
      </c>
      <c r="B19">
        <f t="shared" si="0"/>
        <v>792</v>
      </c>
      <c r="C19">
        <f t="shared" si="1"/>
        <v>912</v>
      </c>
      <c r="D19">
        <v>0</v>
      </c>
      <c r="E19">
        <v>1</v>
      </c>
      <c r="F19">
        <v>2</v>
      </c>
      <c r="G19">
        <v>3</v>
      </c>
      <c r="H19">
        <v>4</v>
      </c>
    </row>
    <row r="20" spans="1:8" x14ac:dyDescent="0.35">
      <c r="A20" t="s">
        <v>19</v>
      </c>
      <c r="B20">
        <f t="shared" si="0"/>
        <v>816</v>
      </c>
      <c r="C20">
        <f t="shared" si="1"/>
        <v>936</v>
      </c>
      <c r="D20">
        <v>0</v>
      </c>
      <c r="E20">
        <v>1</v>
      </c>
      <c r="F20">
        <v>2</v>
      </c>
      <c r="G20">
        <v>3</v>
      </c>
      <c r="H20">
        <v>4</v>
      </c>
    </row>
    <row r="21" spans="1:8" x14ac:dyDescent="0.35">
      <c r="A21" t="s">
        <v>20</v>
      </c>
      <c r="B21">
        <f t="shared" si="0"/>
        <v>840</v>
      </c>
      <c r="C21">
        <f t="shared" si="1"/>
        <v>960</v>
      </c>
      <c r="D21">
        <v>0</v>
      </c>
      <c r="E21">
        <v>1</v>
      </c>
      <c r="F21">
        <v>2</v>
      </c>
      <c r="G21">
        <v>3</v>
      </c>
      <c r="H21">
        <v>4</v>
      </c>
    </row>
    <row r="22" spans="1:8" x14ac:dyDescent="0.35">
      <c r="A22" t="s">
        <v>21</v>
      </c>
      <c r="B22">
        <f t="shared" si="0"/>
        <v>864</v>
      </c>
      <c r="C22">
        <f t="shared" si="1"/>
        <v>984</v>
      </c>
      <c r="D22">
        <v>0</v>
      </c>
      <c r="E22">
        <v>1</v>
      </c>
      <c r="F22">
        <v>2</v>
      </c>
      <c r="G22">
        <v>3</v>
      </c>
      <c r="H22">
        <v>4</v>
      </c>
    </row>
    <row r="23" spans="1:8" x14ac:dyDescent="0.35">
      <c r="A23" t="s">
        <v>22</v>
      </c>
      <c r="B23">
        <f t="shared" si="0"/>
        <v>888</v>
      </c>
      <c r="C23">
        <f t="shared" si="1"/>
        <v>1008</v>
      </c>
      <c r="D23">
        <v>0</v>
      </c>
      <c r="E23">
        <v>1</v>
      </c>
      <c r="F23">
        <v>2</v>
      </c>
      <c r="G23">
        <v>3</v>
      </c>
      <c r="H23">
        <v>4</v>
      </c>
    </row>
    <row r="24" spans="1:8" x14ac:dyDescent="0.35">
      <c r="A24" t="s">
        <v>23</v>
      </c>
      <c r="B24">
        <f t="shared" si="0"/>
        <v>912</v>
      </c>
      <c r="C24">
        <f t="shared" si="1"/>
        <v>1032</v>
      </c>
      <c r="D24">
        <v>0</v>
      </c>
      <c r="E24">
        <v>1</v>
      </c>
      <c r="F24">
        <v>2</v>
      </c>
      <c r="G24">
        <v>3</v>
      </c>
      <c r="H24">
        <v>4</v>
      </c>
    </row>
    <row r="25" spans="1:8" x14ac:dyDescent="0.35">
      <c r="A25" t="s">
        <v>24</v>
      </c>
      <c r="B25">
        <f t="shared" si="0"/>
        <v>936</v>
      </c>
      <c r="C25">
        <f t="shared" si="1"/>
        <v>1056</v>
      </c>
      <c r="D25">
        <v>0</v>
      </c>
      <c r="E25">
        <v>1</v>
      </c>
      <c r="F25">
        <v>2</v>
      </c>
      <c r="G25">
        <v>3</v>
      </c>
      <c r="H25">
        <v>4</v>
      </c>
    </row>
    <row r="26" spans="1:8" x14ac:dyDescent="0.35">
      <c r="A26" t="s">
        <v>25</v>
      </c>
      <c r="B26">
        <f t="shared" si="0"/>
        <v>960</v>
      </c>
      <c r="C26">
        <f t="shared" si="1"/>
        <v>1080</v>
      </c>
      <c r="D26">
        <v>0</v>
      </c>
      <c r="E26">
        <v>1</v>
      </c>
      <c r="F26">
        <v>2</v>
      </c>
      <c r="G26">
        <v>3</v>
      </c>
      <c r="H26">
        <v>4</v>
      </c>
    </row>
    <row r="27" spans="1:8" x14ac:dyDescent="0.35">
      <c r="A27" t="s">
        <v>26</v>
      </c>
      <c r="B27">
        <f t="shared" si="0"/>
        <v>984</v>
      </c>
      <c r="C27">
        <f t="shared" si="1"/>
        <v>1104</v>
      </c>
      <c r="D27">
        <v>0</v>
      </c>
      <c r="E27">
        <v>1</v>
      </c>
      <c r="F27">
        <v>2</v>
      </c>
      <c r="G27">
        <v>3</v>
      </c>
      <c r="H27">
        <v>4</v>
      </c>
    </row>
    <row r="28" spans="1:8" x14ac:dyDescent="0.35">
      <c r="A28" t="s">
        <v>27</v>
      </c>
      <c r="B28">
        <f t="shared" si="0"/>
        <v>1008</v>
      </c>
      <c r="C28">
        <f t="shared" si="1"/>
        <v>1128</v>
      </c>
      <c r="D28">
        <v>0</v>
      </c>
      <c r="E28">
        <v>1</v>
      </c>
      <c r="F28">
        <v>2</v>
      </c>
      <c r="G28">
        <v>3</v>
      </c>
      <c r="H28">
        <v>4</v>
      </c>
    </row>
    <row r="29" spans="1:8" x14ac:dyDescent="0.35">
      <c r="A29" t="s">
        <v>28</v>
      </c>
      <c r="B29">
        <f t="shared" si="0"/>
        <v>1032</v>
      </c>
      <c r="C29">
        <f t="shared" si="1"/>
        <v>1152</v>
      </c>
      <c r="D29">
        <v>0</v>
      </c>
      <c r="E29">
        <v>1</v>
      </c>
      <c r="F29">
        <v>2</v>
      </c>
      <c r="G29">
        <v>3</v>
      </c>
      <c r="H29">
        <v>4</v>
      </c>
    </row>
    <row r="30" spans="1:8" x14ac:dyDescent="0.35">
      <c r="A30" t="s">
        <v>29</v>
      </c>
      <c r="B30">
        <f t="shared" si="0"/>
        <v>1056</v>
      </c>
      <c r="C30">
        <f t="shared" si="1"/>
        <v>1176</v>
      </c>
      <c r="D30">
        <v>0</v>
      </c>
      <c r="E30">
        <v>1</v>
      </c>
      <c r="F30">
        <v>2</v>
      </c>
      <c r="G30">
        <v>3</v>
      </c>
      <c r="H30">
        <v>4</v>
      </c>
    </row>
    <row r="31" spans="1:8" x14ac:dyDescent="0.35">
      <c r="A31" t="s">
        <v>30</v>
      </c>
      <c r="B31">
        <f t="shared" si="0"/>
        <v>1080</v>
      </c>
      <c r="C31">
        <f t="shared" si="1"/>
        <v>1200</v>
      </c>
      <c r="D31">
        <v>0</v>
      </c>
      <c r="E31">
        <v>1</v>
      </c>
      <c r="F31">
        <v>2</v>
      </c>
      <c r="G31">
        <v>3</v>
      </c>
      <c r="H31">
        <v>4</v>
      </c>
    </row>
    <row r="32" spans="1:8" x14ac:dyDescent="0.35">
      <c r="A32" t="s">
        <v>31</v>
      </c>
      <c r="B32">
        <f t="shared" si="0"/>
        <v>1104</v>
      </c>
      <c r="C32">
        <f t="shared" si="1"/>
        <v>1224</v>
      </c>
      <c r="D32">
        <v>0</v>
      </c>
      <c r="E32">
        <v>1</v>
      </c>
      <c r="F32">
        <v>2</v>
      </c>
      <c r="G32">
        <v>3</v>
      </c>
      <c r="H32">
        <v>4</v>
      </c>
    </row>
    <row r="33" spans="1:8" x14ac:dyDescent="0.35">
      <c r="A33" t="s">
        <v>32</v>
      </c>
      <c r="B33">
        <f t="shared" si="0"/>
        <v>1128</v>
      </c>
      <c r="C33">
        <f t="shared" si="1"/>
        <v>1248</v>
      </c>
      <c r="D33">
        <v>0</v>
      </c>
      <c r="E33">
        <v>1</v>
      </c>
      <c r="F33">
        <v>2</v>
      </c>
      <c r="G33">
        <v>3</v>
      </c>
      <c r="H33">
        <v>4</v>
      </c>
    </row>
    <row r="34" spans="1:8" x14ac:dyDescent="0.35">
      <c r="A34" t="s">
        <v>33</v>
      </c>
      <c r="B34">
        <f t="shared" si="0"/>
        <v>1152</v>
      </c>
      <c r="C34">
        <f t="shared" si="1"/>
        <v>1272</v>
      </c>
      <c r="D34">
        <v>0</v>
      </c>
      <c r="E34">
        <v>1</v>
      </c>
      <c r="F34">
        <v>2</v>
      </c>
      <c r="G34">
        <v>3</v>
      </c>
      <c r="H34">
        <v>4</v>
      </c>
    </row>
    <row r="35" spans="1:8" x14ac:dyDescent="0.35">
      <c r="A35" t="s">
        <v>34</v>
      </c>
      <c r="B35">
        <f t="shared" si="0"/>
        <v>1176</v>
      </c>
      <c r="C35">
        <f t="shared" si="1"/>
        <v>1296</v>
      </c>
      <c r="D35">
        <v>0</v>
      </c>
      <c r="E35">
        <v>1</v>
      </c>
      <c r="F35">
        <v>2</v>
      </c>
      <c r="G35">
        <v>3</v>
      </c>
      <c r="H35">
        <v>4</v>
      </c>
    </row>
    <row r="36" spans="1:8" x14ac:dyDescent="0.35">
      <c r="A36" t="s">
        <v>35</v>
      </c>
      <c r="B36">
        <f t="shared" si="0"/>
        <v>1200</v>
      </c>
      <c r="C36">
        <f t="shared" si="1"/>
        <v>1320</v>
      </c>
      <c r="D36">
        <v>0</v>
      </c>
      <c r="E36">
        <v>1</v>
      </c>
      <c r="F36">
        <v>2</v>
      </c>
      <c r="G36">
        <v>3</v>
      </c>
      <c r="H36">
        <v>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AB25-6251-4C4E-8F5D-3BB454F9DC59}">
  <dimension ref="A1:K11"/>
  <sheetViews>
    <sheetView workbookViewId="0">
      <selection activeCell="C11" sqref="C11"/>
    </sheetView>
  </sheetViews>
  <sheetFormatPr baseColWidth="10" defaultRowHeight="14.5" x14ac:dyDescent="0.35"/>
  <cols>
    <col min="1" max="3" width="10.90625" customWidth="1"/>
    <col min="5" max="7" width="10.90625" customWidth="1"/>
    <col min="9" max="11" width="10.90625" customWidth="1"/>
  </cols>
  <sheetData>
    <row r="1" spans="1:11" x14ac:dyDescent="0.35">
      <c r="A1" t="s">
        <v>50</v>
      </c>
      <c r="B1">
        <v>360</v>
      </c>
      <c r="D1" t="s">
        <v>40</v>
      </c>
      <c r="E1" s="4" t="s">
        <v>42</v>
      </c>
      <c r="F1" s="4"/>
      <c r="G1" s="4"/>
      <c r="H1" s="4"/>
      <c r="I1" s="4"/>
      <c r="J1" s="4"/>
    </row>
    <row r="2" spans="1:11" x14ac:dyDescent="0.35">
      <c r="A2" t="s">
        <v>51</v>
      </c>
      <c r="B2">
        <v>1320</v>
      </c>
      <c r="D2" t="s">
        <v>41</v>
      </c>
      <c r="E2" s="4" t="s">
        <v>43</v>
      </c>
      <c r="F2" s="4"/>
      <c r="G2" s="4"/>
      <c r="H2" s="4"/>
      <c r="I2" s="4"/>
    </row>
    <row r="3" spans="1:11" x14ac:dyDescent="0.35">
      <c r="A3" t="s">
        <v>52</v>
      </c>
      <c r="B3">
        <v>45</v>
      </c>
    </row>
    <row r="4" spans="1:11" x14ac:dyDescent="0.35">
      <c r="A4" t="s">
        <v>37</v>
      </c>
      <c r="B4">
        <v>5</v>
      </c>
    </row>
    <row r="5" spans="1:11" x14ac:dyDescent="0.35">
      <c r="A5" t="s">
        <v>36</v>
      </c>
      <c r="B5" t="s">
        <v>39</v>
      </c>
      <c r="C5" t="s">
        <v>49</v>
      </c>
      <c r="D5" t="s">
        <v>53</v>
      </c>
      <c r="E5" t="s">
        <v>38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</row>
    <row r="6" spans="1:11" x14ac:dyDescent="0.35">
      <c r="A6" s="3">
        <v>37</v>
      </c>
      <c r="B6" s="3">
        <v>250925</v>
      </c>
      <c r="C6" s="2">
        <v>10.058620929718</v>
      </c>
      <c r="D6" s="1">
        <v>25</v>
      </c>
      <c r="E6" s="3">
        <f t="shared" ref="E6:E11" si="0">($B$4*A6^2)+(2*$B$4+A6+$B$4*A6)</f>
        <v>7077</v>
      </c>
      <c r="F6" s="1">
        <f t="shared" ref="F6:F11" si="1">A6/16</f>
        <v>2.3125</v>
      </c>
      <c r="G6" s="1">
        <f t="shared" ref="G6:G11" si="2">A6/$B$4</f>
        <v>7.4</v>
      </c>
      <c r="H6" s="1"/>
      <c r="I6" s="1">
        <f t="shared" ref="I6:I11" si="3">E6/C6</f>
        <v>703.57557456918778</v>
      </c>
      <c r="J6" s="1">
        <f t="shared" ref="J6:J11" si="4">F6/C6</f>
        <v>0.22990229139342191</v>
      </c>
      <c r="K6" s="1">
        <f t="shared" ref="K6:K11" si="5">G6/C6</f>
        <v>0.73568733245895013</v>
      </c>
    </row>
    <row r="7" spans="1:11" x14ac:dyDescent="0.35">
      <c r="A7" s="3">
        <v>46</v>
      </c>
      <c r="B7" s="3">
        <v>155150</v>
      </c>
      <c r="C7" s="2">
        <v>12.607537031173701</v>
      </c>
      <c r="D7" s="1">
        <v>20</v>
      </c>
      <c r="E7" s="3">
        <f t="shared" si="0"/>
        <v>10866</v>
      </c>
      <c r="F7" s="1">
        <f t="shared" si="1"/>
        <v>2.875</v>
      </c>
      <c r="G7" s="1">
        <f t="shared" si="2"/>
        <v>9.1999999999999993</v>
      </c>
      <c r="H7" s="1"/>
      <c r="I7" s="1">
        <f t="shared" si="3"/>
        <v>861.86540425242981</v>
      </c>
      <c r="J7" s="1">
        <f t="shared" si="4"/>
        <v>0.22803819595304028</v>
      </c>
      <c r="K7" s="1">
        <f t="shared" si="5"/>
        <v>0.72972222704972878</v>
      </c>
    </row>
    <row r="8" spans="1:11" x14ac:dyDescent="0.35">
      <c r="A8" s="3">
        <v>62</v>
      </c>
      <c r="B8" s="3">
        <v>64800</v>
      </c>
      <c r="C8" s="2">
        <v>37.6002037525177</v>
      </c>
      <c r="D8" s="1">
        <v>15</v>
      </c>
      <c r="E8" s="3">
        <f t="shared" si="0"/>
        <v>19602</v>
      </c>
      <c r="F8" s="1">
        <f t="shared" si="1"/>
        <v>3.875</v>
      </c>
      <c r="G8" s="1">
        <f t="shared" si="2"/>
        <v>12.4</v>
      </c>
      <c r="H8" s="1"/>
      <c r="I8" s="1">
        <f t="shared" si="3"/>
        <v>521.32696218933268</v>
      </c>
      <c r="J8" s="1">
        <f t="shared" si="4"/>
        <v>0.10305795217241426</v>
      </c>
      <c r="K8" s="1">
        <f t="shared" si="5"/>
        <v>0.32978544695172562</v>
      </c>
    </row>
    <row r="9" spans="1:11" x14ac:dyDescent="0.35">
      <c r="A9">
        <v>71</v>
      </c>
      <c r="B9">
        <v>37965</v>
      </c>
      <c r="C9" s="2">
        <v>69.080183267593299</v>
      </c>
      <c r="D9">
        <v>13</v>
      </c>
      <c r="E9" s="3">
        <f t="shared" si="0"/>
        <v>25641</v>
      </c>
      <c r="F9" s="1">
        <f t="shared" si="1"/>
        <v>4.4375</v>
      </c>
      <c r="G9" s="1">
        <f t="shared" si="2"/>
        <v>14.2</v>
      </c>
      <c r="H9" s="1"/>
      <c r="I9" s="1">
        <f t="shared" si="3"/>
        <v>371.17735922435855</v>
      </c>
      <c r="J9" s="1">
        <f t="shared" si="4"/>
        <v>6.4236945967711512E-2</v>
      </c>
      <c r="K9" s="1">
        <f t="shared" si="5"/>
        <v>0.20555822709667684</v>
      </c>
    </row>
    <row r="10" spans="1:11" x14ac:dyDescent="0.35">
      <c r="A10" s="3">
        <v>77</v>
      </c>
      <c r="B10" s="3">
        <v>25605</v>
      </c>
      <c r="C10" s="2">
        <v>87.643567085266099</v>
      </c>
      <c r="D10">
        <v>12</v>
      </c>
      <c r="E10" s="3">
        <f t="shared" si="0"/>
        <v>30117</v>
      </c>
      <c r="F10" s="1">
        <f t="shared" si="1"/>
        <v>4.8125</v>
      </c>
      <c r="G10" s="1">
        <f t="shared" si="2"/>
        <v>15.4</v>
      </c>
      <c r="H10" s="1"/>
      <c r="I10" s="1">
        <f t="shared" si="3"/>
        <v>343.63046828867624</v>
      </c>
      <c r="J10" s="1">
        <f t="shared" si="4"/>
        <v>5.4909905655917066E-2</v>
      </c>
      <c r="K10" s="1">
        <f t="shared" si="5"/>
        <v>0.17571169809893461</v>
      </c>
    </row>
    <row r="11" spans="1:11" x14ac:dyDescent="0.35">
      <c r="A11" s="3">
        <v>92</v>
      </c>
      <c r="B11" s="3">
        <v>9300</v>
      </c>
      <c r="C11" s="2">
        <v>172.12434363365099</v>
      </c>
      <c r="D11" s="1">
        <v>10</v>
      </c>
      <c r="E11" s="3">
        <f t="shared" si="0"/>
        <v>42882</v>
      </c>
      <c r="F11" s="1">
        <f t="shared" si="1"/>
        <v>5.75</v>
      </c>
      <c r="G11" s="1">
        <f t="shared" si="2"/>
        <v>18.399999999999999</v>
      </c>
      <c r="H11" s="1"/>
      <c r="I11" s="1">
        <f t="shared" si="3"/>
        <v>249.13384762860701</v>
      </c>
      <c r="J11" s="1">
        <f t="shared" si="4"/>
        <v>3.3406082362401245E-2</v>
      </c>
      <c r="K11" s="1">
        <f t="shared" si="5"/>
        <v>0.10689946355968398</v>
      </c>
    </row>
  </sheetData>
  <mergeCells count="2">
    <mergeCell ref="E1:J1"/>
    <mergeCell ref="E2:I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24C6-B090-48F2-A250-F5E5574A4290}">
  <dimension ref="A1:M19"/>
  <sheetViews>
    <sheetView tabSelected="1" workbookViewId="0">
      <selection activeCell="C21" sqref="C21"/>
    </sheetView>
  </sheetViews>
  <sheetFormatPr baseColWidth="10" defaultRowHeight="14.5" x14ac:dyDescent="0.35"/>
  <sheetData>
    <row r="1" spans="1:13" x14ac:dyDescent="0.35">
      <c r="A1" t="s">
        <v>50</v>
      </c>
      <c r="B1">
        <v>360</v>
      </c>
      <c r="D1" t="s">
        <v>40</v>
      </c>
      <c r="E1" s="4" t="s">
        <v>42</v>
      </c>
      <c r="F1" s="4"/>
      <c r="G1" s="4"/>
      <c r="H1" s="4"/>
      <c r="I1" s="4"/>
      <c r="J1" s="4"/>
    </row>
    <row r="2" spans="1:13" x14ac:dyDescent="0.35">
      <c r="A2" t="s">
        <v>51</v>
      </c>
      <c r="B2">
        <v>1320</v>
      </c>
      <c r="D2" t="s">
        <v>41</v>
      </c>
      <c r="E2" s="4" t="s">
        <v>43</v>
      </c>
      <c r="F2" s="4"/>
      <c r="G2" s="4"/>
      <c r="H2" s="4"/>
      <c r="I2" s="4"/>
    </row>
    <row r="3" spans="1:13" x14ac:dyDescent="0.35">
      <c r="A3" t="s">
        <v>37</v>
      </c>
      <c r="B3">
        <v>5</v>
      </c>
    </row>
    <row r="4" spans="1:13" x14ac:dyDescent="0.35">
      <c r="A4" t="s">
        <v>36</v>
      </c>
      <c r="B4" s="5" t="s">
        <v>52</v>
      </c>
      <c r="C4" t="s">
        <v>39</v>
      </c>
      <c r="D4" t="s">
        <v>49</v>
      </c>
      <c r="E4" t="s">
        <v>53</v>
      </c>
      <c r="G4" t="s">
        <v>38</v>
      </c>
      <c r="H4" t="s">
        <v>44</v>
      </c>
      <c r="I4" t="s">
        <v>45</v>
      </c>
      <c r="K4" s="6" t="s">
        <v>46</v>
      </c>
      <c r="L4" s="6" t="s">
        <v>47</v>
      </c>
      <c r="M4" s="6" t="s">
        <v>48</v>
      </c>
    </row>
    <row r="5" spans="1:13" x14ac:dyDescent="0.35">
      <c r="A5">
        <v>94</v>
      </c>
      <c r="B5">
        <v>25</v>
      </c>
      <c r="C5">
        <v>62750</v>
      </c>
      <c r="D5" s="2">
        <v>189.26591753959599</v>
      </c>
      <c r="E5">
        <v>10</v>
      </c>
      <c r="G5" s="1">
        <f>($B$3*A5^2)+(2*$B$3+A5+$B$3*A5)</f>
        <v>44754</v>
      </c>
      <c r="H5" s="1">
        <f>A5/16</f>
        <v>5.875</v>
      </c>
      <c r="I5" s="1">
        <f>A5/$B$3</f>
        <v>18.8</v>
      </c>
      <c r="J5" s="1"/>
      <c r="K5" s="1">
        <f>G5/D5</f>
        <v>236.46095705866904</v>
      </c>
      <c r="L5" s="1">
        <f>H5/D5</f>
        <v>3.104098231933862E-2</v>
      </c>
      <c r="M5" s="1">
        <f>I5/D5</f>
        <v>9.933114342188358E-2</v>
      </c>
    </row>
    <row r="6" spans="1:13" x14ac:dyDescent="0.35">
      <c r="A6">
        <v>94</v>
      </c>
      <c r="B6">
        <v>30</v>
      </c>
      <c r="C6">
        <v>41600</v>
      </c>
      <c r="D6" s="2">
        <v>190.27890229225099</v>
      </c>
      <c r="E6">
        <v>10</v>
      </c>
      <c r="G6" s="1">
        <f>($B$3*A6^2)+(2*$B$3+A6+$B$3*A6)</f>
        <v>44754</v>
      </c>
      <c r="H6" s="1">
        <f>A6/16</f>
        <v>5.875</v>
      </c>
      <c r="I6" s="1">
        <f>A6/$B$3</f>
        <v>18.8</v>
      </c>
      <c r="J6" s="1"/>
      <c r="K6" s="1">
        <f>G6/D6</f>
        <v>235.20211363875723</v>
      </c>
      <c r="L6" s="1">
        <f>H6/D6</f>
        <v>3.0875729937607784E-2</v>
      </c>
      <c r="M6" s="1">
        <f>I6/D6</f>
        <v>9.8802335800344906E-2</v>
      </c>
    </row>
    <row r="7" spans="1:13" x14ac:dyDescent="0.35">
      <c r="A7">
        <v>92</v>
      </c>
      <c r="B7">
        <v>45</v>
      </c>
      <c r="C7" s="3">
        <v>9300</v>
      </c>
      <c r="D7" s="2">
        <v>172.12434363365099</v>
      </c>
      <c r="E7">
        <v>10</v>
      </c>
      <c r="G7" s="1">
        <f>($B$3*A7^2)+(2*$B$3+A7+$B$3*A7)</f>
        <v>42882</v>
      </c>
      <c r="H7" s="1">
        <f>A7/16</f>
        <v>5.75</v>
      </c>
      <c r="I7" s="1">
        <f>A7/$B$3</f>
        <v>18.399999999999999</v>
      </c>
      <c r="J7" s="1"/>
      <c r="K7" s="1">
        <f>G7/D7</f>
        <v>249.13384762860701</v>
      </c>
      <c r="L7" s="1">
        <f>H7/D7</f>
        <v>3.3406082362401245E-2</v>
      </c>
      <c r="M7" s="1">
        <f>I7/D7</f>
        <v>0.10689946355968398</v>
      </c>
    </row>
    <row r="8" spans="1:13" x14ac:dyDescent="0.35">
      <c r="A8">
        <v>76</v>
      </c>
      <c r="B8">
        <v>60</v>
      </c>
      <c r="C8">
        <v>8400</v>
      </c>
      <c r="D8" s="2">
        <v>77.886496067047105</v>
      </c>
      <c r="E8" t="s">
        <v>54</v>
      </c>
      <c r="G8" s="1">
        <f t="shared" ref="G8:G15" si="0">($B$3*A8^2)+(2*$B$3+A8+$B$3*A8)</f>
        <v>29346</v>
      </c>
      <c r="H8" s="1">
        <f t="shared" ref="H8:H15" si="1">A8/16</f>
        <v>4.75</v>
      </c>
      <c r="I8" s="1">
        <f t="shared" ref="I8:I15" si="2">A8/$B$3</f>
        <v>15.2</v>
      </c>
      <c r="J8" s="1"/>
      <c r="K8" s="1">
        <f t="shared" ref="K8:K15" si="3">G8/D8</f>
        <v>376.77905005173238</v>
      </c>
      <c r="L8" s="1">
        <f t="shared" ref="L8:L15" si="4">H8/D8</f>
        <v>6.0986181685603796E-2</v>
      </c>
      <c r="M8" s="1">
        <f t="shared" ref="M8:M15" si="5">I8/D8</f>
        <v>0.19515578139393214</v>
      </c>
    </row>
    <row r="9" spans="1:13" x14ac:dyDescent="0.35">
      <c r="A9">
        <v>56</v>
      </c>
      <c r="B9">
        <v>75</v>
      </c>
      <c r="C9">
        <v>19200</v>
      </c>
      <c r="D9" s="2">
        <v>24.696978807449302</v>
      </c>
      <c r="E9" t="s">
        <v>54</v>
      </c>
      <c r="G9" s="1">
        <f t="shared" si="0"/>
        <v>16026</v>
      </c>
      <c r="H9" s="1">
        <f t="shared" si="1"/>
        <v>3.5</v>
      </c>
      <c r="I9" s="1">
        <f t="shared" si="2"/>
        <v>11.2</v>
      </c>
      <c r="J9" s="1"/>
      <c r="K9" s="1">
        <f t="shared" si="3"/>
        <v>648.90528209734339</v>
      </c>
      <c r="L9" s="1">
        <f t="shared" si="4"/>
        <v>0.14171773913270322</v>
      </c>
      <c r="M9" s="1">
        <f t="shared" si="5"/>
        <v>0.45349676522465027</v>
      </c>
    </row>
    <row r="10" spans="1:13" x14ac:dyDescent="0.35">
      <c r="A10">
        <v>50</v>
      </c>
      <c r="B10">
        <v>90</v>
      </c>
      <c r="C10">
        <v>12000</v>
      </c>
      <c r="D10" s="2">
        <v>15.464514732360801</v>
      </c>
      <c r="E10" t="s">
        <v>54</v>
      </c>
      <c r="G10" s="1">
        <f t="shared" si="0"/>
        <v>12810</v>
      </c>
      <c r="H10" s="1">
        <f t="shared" si="1"/>
        <v>3.125</v>
      </c>
      <c r="I10" s="1">
        <f t="shared" si="2"/>
        <v>10</v>
      </c>
      <c r="J10" s="1"/>
      <c r="K10" s="1">
        <f t="shared" si="3"/>
        <v>828.34800973056042</v>
      </c>
      <c r="L10" s="1">
        <f t="shared" si="4"/>
        <v>0.2020755293058549</v>
      </c>
      <c r="M10" s="1">
        <f t="shared" si="5"/>
        <v>0.6466416937787357</v>
      </c>
    </row>
    <row r="11" spans="1:13" x14ac:dyDescent="0.35">
      <c r="A11">
        <v>35</v>
      </c>
      <c r="B11">
        <v>120</v>
      </c>
      <c r="C11">
        <v>54000</v>
      </c>
      <c r="D11" s="2">
        <v>5.1679763793945304</v>
      </c>
      <c r="E11" t="s">
        <v>54</v>
      </c>
      <c r="G11" s="1">
        <f>($B$3*A11^2)+(2*$B$3+A11+$B$3*A11)</f>
        <v>6345</v>
      </c>
      <c r="H11" s="1">
        <f>A11/16</f>
        <v>2.1875</v>
      </c>
      <c r="I11" s="1">
        <f>A11/$B$3</f>
        <v>7</v>
      </c>
      <c r="J11" s="1"/>
      <c r="K11" s="1">
        <f>G11/D11</f>
        <v>1227.7532895271027</v>
      </c>
      <c r="L11" s="1">
        <f>H11/D11</f>
        <v>0.42327979839882379</v>
      </c>
      <c r="M11" s="1">
        <f>I11/D11</f>
        <v>1.354495354876236</v>
      </c>
    </row>
    <row r="12" spans="1:13" x14ac:dyDescent="0.35">
      <c r="G12" s="1"/>
      <c r="H12" s="1"/>
      <c r="I12" s="1"/>
      <c r="J12" s="1"/>
      <c r="K12" s="1"/>
      <c r="L12" s="1"/>
      <c r="M12" s="1"/>
    </row>
    <row r="13" spans="1:13" x14ac:dyDescent="0.35">
      <c r="B13">
        <v>25</v>
      </c>
      <c r="D13" s="2"/>
      <c r="E13">
        <v>5</v>
      </c>
      <c r="G13" s="1">
        <f>($B$3*A13^2)+(2*$B$3+A13+$B$3*A13)</f>
        <v>10</v>
      </c>
      <c r="H13" s="1">
        <f>A13/16</f>
        <v>0</v>
      </c>
      <c r="I13" s="1">
        <f>A13/$B$3</f>
        <v>0</v>
      </c>
      <c r="J13" s="1"/>
      <c r="K13" s="1" t="e">
        <f>G13/D13</f>
        <v>#DIV/0!</v>
      </c>
      <c r="L13" s="1" t="e">
        <f>H13/D13</f>
        <v>#DIV/0!</v>
      </c>
      <c r="M13" s="1" t="e">
        <f>I13/D13</f>
        <v>#DIV/0!</v>
      </c>
    </row>
    <row r="14" spans="1:13" x14ac:dyDescent="0.35">
      <c r="B14">
        <v>30</v>
      </c>
      <c r="D14" s="2"/>
      <c r="E14">
        <v>6</v>
      </c>
      <c r="G14" s="1">
        <f>($B$3*A14^2)+(2*$B$3+A14+$B$3*A14)</f>
        <v>10</v>
      </c>
      <c r="H14" s="1">
        <f>A14/16</f>
        <v>0</v>
      </c>
      <c r="I14" s="1">
        <f>A14/$B$3</f>
        <v>0</v>
      </c>
      <c r="J14" s="1"/>
      <c r="K14" s="1" t="e">
        <f>G14/D14</f>
        <v>#DIV/0!</v>
      </c>
      <c r="L14" s="1" t="e">
        <f>H14/D14</f>
        <v>#DIV/0!</v>
      </c>
      <c r="M14" s="1" t="e">
        <f>I14/D14</f>
        <v>#DIV/0!</v>
      </c>
    </row>
    <row r="15" spans="1:13" x14ac:dyDescent="0.35">
      <c r="B15">
        <v>45</v>
      </c>
      <c r="C15" s="3"/>
      <c r="D15" s="2"/>
      <c r="E15">
        <v>9</v>
      </c>
      <c r="G15" s="1">
        <f>($B$3*A15^2)+(2*$B$3+A15+$B$3*A15)</f>
        <v>10</v>
      </c>
      <c r="H15" s="1">
        <f>A15/16</f>
        <v>0</v>
      </c>
      <c r="I15" s="1">
        <f>A15/$B$3</f>
        <v>0</v>
      </c>
      <c r="J15" s="1"/>
      <c r="K15" s="1" t="e">
        <f>G15/D15</f>
        <v>#DIV/0!</v>
      </c>
      <c r="L15" s="1" t="e">
        <f>H15/D15</f>
        <v>#DIV/0!</v>
      </c>
      <c r="M15" s="1" t="e">
        <f>I15/D15</f>
        <v>#DIV/0!</v>
      </c>
    </row>
    <row r="16" spans="1:13" x14ac:dyDescent="0.35">
      <c r="A16">
        <v>76</v>
      </c>
      <c r="B16">
        <v>60</v>
      </c>
      <c r="C16">
        <v>8640</v>
      </c>
      <c r="D16" s="2">
        <v>78.325880527496295</v>
      </c>
      <c r="E16">
        <v>12</v>
      </c>
      <c r="G16" s="1">
        <f t="shared" ref="G16:G19" si="6">($B$3*A16^2)+(2*$B$3+A16+$B$3*A16)</f>
        <v>29346</v>
      </c>
      <c r="H16" s="1">
        <f t="shared" ref="H16:H19" si="7">A16/16</f>
        <v>4.75</v>
      </c>
      <c r="I16" s="1">
        <f t="shared" ref="I16:I19" si="8">A16/$B$3</f>
        <v>15.2</v>
      </c>
      <c r="J16" s="1"/>
      <c r="K16" s="1">
        <f t="shared" ref="K16:K19" si="9">G16/D16</f>
        <v>374.66543372848633</v>
      </c>
      <c r="L16" s="1">
        <f t="shared" ref="L16:L19" si="10">H16/D16</f>
        <v>6.0644067682488582E-2</v>
      </c>
      <c r="M16" s="1">
        <f t="shared" ref="M16:M19" si="11">I16/D16</f>
        <v>0.19406101658396346</v>
      </c>
    </row>
    <row r="17" spans="1:13" x14ac:dyDescent="0.35">
      <c r="A17">
        <v>60</v>
      </c>
      <c r="B17">
        <v>75</v>
      </c>
      <c r="C17">
        <v>13500</v>
      </c>
      <c r="D17" s="2">
        <v>34.458872795104902</v>
      </c>
      <c r="E17">
        <v>15</v>
      </c>
      <c r="G17" s="1">
        <f t="shared" si="6"/>
        <v>18370</v>
      </c>
      <c r="H17" s="1">
        <f t="shared" si="7"/>
        <v>3.75</v>
      </c>
      <c r="I17" s="1">
        <f t="shared" si="8"/>
        <v>12</v>
      </c>
      <c r="J17" s="1"/>
      <c r="K17" s="1">
        <f t="shared" si="9"/>
        <v>533.09927197065986</v>
      </c>
      <c r="L17" s="1">
        <f t="shared" si="10"/>
        <v>0.10882538213881189</v>
      </c>
      <c r="M17" s="1">
        <f t="shared" si="11"/>
        <v>0.34824122284419806</v>
      </c>
    </row>
    <row r="18" spans="1:13" x14ac:dyDescent="0.35">
      <c r="A18">
        <v>49</v>
      </c>
      <c r="B18">
        <v>90</v>
      </c>
      <c r="C18">
        <v>21780</v>
      </c>
      <c r="D18" s="2">
        <v>16.719538927078201</v>
      </c>
      <c r="E18">
        <v>18</v>
      </c>
      <c r="G18" s="1">
        <f t="shared" si="6"/>
        <v>12309</v>
      </c>
      <c r="H18" s="1">
        <f t="shared" si="7"/>
        <v>3.0625</v>
      </c>
      <c r="I18" s="1">
        <f t="shared" si="8"/>
        <v>9.8000000000000007</v>
      </c>
      <c r="J18" s="1"/>
      <c r="K18" s="1">
        <f t="shared" si="9"/>
        <v>736.20451219889242</v>
      </c>
      <c r="L18" s="1">
        <f t="shared" si="10"/>
        <v>0.18316892668852938</v>
      </c>
      <c r="M18" s="1">
        <f t="shared" si="11"/>
        <v>0.58614056540329407</v>
      </c>
    </row>
    <row r="19" spans="1:13" x14ac:dyDescent="0.35">
      <c r="A19">
        <v>36</v>
      </c>
      <c r="B19">
        <v>120</v>
      </c>
      <c r="C19">
        <v>34560</v>
      </c>
      <c r="D19" s="2">
        <v>5.6136212348937899</v>
      </c>
      <c r="E19">
        <v>24</v>
      </c>
      <c r="G19" s="1">
        <f>($B$3*A19^2)+(2*$B$3+A19+$B$3*A19)</f>
        <v>6706</v>
      </c>
      <c r="H19" s="1">
        <f>A19/16</f>
        <v>2.25</v>
      </c>
      <c r="I19" s="1">
        <f>A19/$B$3</f>
        <v>7.2</v>
      </c>
      <c r="J19" s="1"/>
      <c r="K19" s="1">
        <f>G19/D19</f>
        <v>1194.594312547501</v>
      </c>
      <c r="L19" s="1">
        <f>H19/D19</f>
        <v>0.40081079678375736</v>
      </c>
      <c r="M19" s="1">
        <f>I19/D19</f>
        <v>1.2825945497080236</v>
      </c>
    </row>
  </sheetData>
  <mergeCells count="2">
    <mergeCell ref="E1:J1"/>
    <mergeCell ref="E2:I2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Var FN</vt:lpstr>
      <vt:lpstr>Var 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Mietz</dc:creator>
  <cp:lastModifiedBy>Paul Mietz</cp:lastModifiedBy>
  <dcterms:created xsi:type="dcterms:W3CDTF">2024-01-22T17:25:26Z</dcterms:created>
  <dcterms:modified xsi:type="dcterms:W3CDTF">2024-01-24T17:53:46Z</dcterms:modified>
</cp:coreProperties>
</file>