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TFM\GROWTH_PROFILING\Figures&amp;Data\"/>
    </mc:Choice>
  </mc:AlternateContent>
  <xr:revisionPtr revIDLastSave="0" documentId="13_ncr:1_{7ACBD930-A14A-4384-8CFA-0D89123E4901}" xr6:coauthVersionLast="47" xr6:coauthVersionMax="47" xr10:uidLastSave="{00000000-0000-0000-0000-000000000000}"/>
  <bookViews>
    <workbookView xWindow="-108" yWindow="-108" windowWidth="23256" windowHeight="13176" activeTab="1" xr2:uid="{FCB3E28B-24F6-4FAC-AD7B-B01901B607D8}"/>
  </bookViews>
  <sheets>
    <sheet name="Figure4C" sheetId="2" r:id="rId1"/>
    <sheet name="Figure8B" sheetId="1" r:id="rId2"/>
    <sheet name="Hoja2" sheetId="3" r:id="rId3"/>
    <sheet name="Hoja5" sheetId="6" r:id="rId4"/>
  </sheets>
  <calcPr calcId="191029"/>
  <customWorkbookViews>
    <customWorkbookView name="HI" guid="{9BFF6103-5415-466A-907B-74245324218B}" maximized="1" xWindow="-9" yWindow="-9" windowWidth="1938" windowHeight="109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3" i="3"/>
  <c r="I4" i="3"/>
  <c r="C7" i="3" s="1"/>
  <c r="J13" i="1"/>
  <c r="J12" i="1"/>
  <c r="I13" i="1"/>
  <c r="H13" i="1"/>
  <c r="I12" i="1"/>
  <c r="H12" i="1"/>
  <c r="H16" i="2"/>
  <c r="F16" i="2"/>
  <c r="D16" i="2"/>
  <c r="K14" i="2"/>
  <c r="K12" i="2"/>
  <c r="I10" i="2"/>
  <c r="H10" i="2"/>
  <c r="G10" i="2"/>
  <c r="F10" i="2"/>
  <c r="E10" i="2"/>
  <c r="D10" i="2"/>
  <c r="K8" i="2"/>
  <c r="I7" i="2"/>
  <c r="H7" i="2"/>
  <c r="G7" i="2"/>
  <c r="F7" i="2"/>
  <c r="E7" i="2"/>
  <c r="D7" i="2"/>
  <c r="K5" i="2"/>
  <c r="E10" i="1"/>
  <c r="D10" i="1"/>
  <c r="E7" i="1"/>
  <c r="D7" i="1"/>
  <c r="D16" i="1"/>
  <c r="K7" i="2" l="1"/>
  <c r="M7" i="2"/>
  <c r="M8" i="2" s="1"/>
  <c r="D17" i="2"/>
  <c r="F17" i="2"/>
  <c r="H17" i="2"/>
  <c r="K10" i="2"/>
  <c r="K15" i="2"/>
  <c r="D58" i="3"/>
  <c r="D64" i="3"/>
  <c r="D24" i="3"/>
  <c r="D16" i="3"/>
  <c r="D8" i="3"/>
  <c r="D82" i="3"/>
  <c r="D18" i="3"/>
  <c r="D72" i="3"/>
  <c r="D32" i="3"/>
  <c r="D63" i="3"/>
  <c r="D31" i="3"/>
  <c r="D23" i="3"/>
  <c r="D15" i="3"/>
  <c r="D50" i="3"/>
  <c r="B61" i="3"/>
  <c r="D48" i="3"/>
  <c r="B49" i="3"/>
  <c r="D55" i="3"/>
  <c r="B36" i="3"/>
  <c r="B24" i="3"/>
  <c r="D34" i="3"/>
  <c r="B74" i="3"/>
  <c r="D56" i="3"/>
  <c r="D79" i="3"/>
  <c r="D47" i="3"/>
  <c r="D60" i="3"/>
  <c r="D52" i="3"/>
  <c r="D28" i="3"/>
  <c r="D20" i="3"/>
  <c r="D66" i="3"/>
  <c r="D80" i="3"/>
  <c r="D40" i="3"/>
  <c r="D71" i="3"/>
  <c r="D39" i="3"/>
  <c r="B10" i="3"/>
  <c r="D26" i="3"/>
  <c r="B60" i="3"/>
  <c r="B34" i="3"/>
  <c r="B9" i="3"/>
  <c r="D7" i="3"/>
  <c r="D68" i="3"/>
  <c r="C57" i="3"/>
  <c r="D36" i="3"/>
  <c r="C25" i="3"/>
  <c r="B3" i="3"/>
  <c r="B72" i="3"/>
  <c r="B58" i="3"/>
  <c r="B45" i="3"/>
  <c r="B33" i="3"/>
  <c r="B20" i="3"/>
  <c r="B8" i="3"/>
  <c r="D78" i="3"/>
  <c r="D70" i="3"/>
  <c r="D62" i="3"/>
  <c r="D54" i="3"/>
  <c r="D46" i="3"/>
  <c r="D38" i="3"/>
  <c r="D30" i="3"/>
  <c r="D22" i="3"/>
  <c r="D14" i="3"/>
  <c r="D6" i="3"/>
  <c r="C77" i="3"/>
  <c r="C45" i="3"/>
  <c r="C13" i="3"/>
  <c r="C69" i="3"/>
  <c r="C37" i="3"/>
  <c r="B48" i="3"/>
  <c r="B81" i="3"/>
  <c r="B57" i="3"/>
  <c r="B32" i="3"/>
  <c r="B5" i="3"/>
  <c r="D61" i="3"/>
  <c r="D37" i="3"/>
  <c r="D5" i="3"/>
  <c r="D12" i="3"/>
  <c r="B68" i="3"/>
  <c r="B29" i="3"/>
  <c r="B4" i="3"/>
  <c r="D4" i="3"/>
  <c r="C21" i="3"/>
  <c r="B79" i="3"/>
  <c r="B66" i="3"/>
  <c r="B41" i="3"/>
  <c r="B28" i="3"/>
  <c r="B16" i="3"/>
  <c r="D3" i="3"/>
  <c r="D75" i="3"/>
  <c r="D67" i="3"/>
  <c r="D59" i="3"/>
  <c r="D51" i="3"/>
  <c r="D43" i="3"/>
  <c r="D35" i="3"/>
  <c r="D27" i="3"/>
  <c r="D19" i="3"/>
  <c r="D11" i="3"/>
  <c r="C3" i="3"/>
  <c r="C73" i="3"/>
  <c r="C41" i="3"/>
  <c r="C9" i="3"/>
  <c r="B73" i="3"/>
  <c r="B21" i="3"/>
  <c r="B69" i="3"/>
  <c r="B18" i="3"/>
  <c r="D69" i="3"/>
  <c r="D45" i="3"/>
  <c r="D29" i="3"/>
  <c r="D13" i="3"/>
  <c r="C65" i="3"/>
  <c r="D44" i="3"/>
  <c r="B80" i="3"/>
  <c r="B56" i="3"/>
  <c r="B17" i="3"/>
  <c r="D74" i="3"/>
  <c r="C53" i="3"/>
  <c r="D42" i="3"/>
  <c r="D10" i="3"/>
  <c r="B53" i="3"/>
  <c r="B77" i="3"/>
  <c r="B65" i="3"/>
  <c r="B52" i="3"/>
  <c r="B40" i="3"/>
  <c r="B26" i="3"/>
  <c r="B13" i="3"/>
  <c r="C61" i="3"/>
  <c r="C29" i="3"/>
  <c r="B44" i="3"/>
  <c r="D77" i="3"/>
  <c r="D53" i="3"/>
  <c r="D21" i="3"/>
  <c r="D76" i="3"/>
  <c r="C33" i="3"/>
  <c r="B42" i="3"/>
  <c r="B76" i="3"/>
  <c r="B64" i="3"/>
  <c r="B50" i="3"/>
  <c r="B37" i="3"/>
  <c r="B25" i="3"/>
  <c r="B12" i="3"/>
  <c r="D81" i="3"/>
  <c r="D73" i="3"/>
  <c r="D65" i="3"/>
  <c r="D57" i="3"/>
  <c r="D49" i="3"/>
  <c r="D41" i="3"/>
  <c r="D33" i="3"/>
  <c r="D25" i="3"/>
  <c r="D17" i="3"/>
  <c r="D9" i="3"/>
  <c r="C81" i="3"/>
  <c r="C49" i="3"/>
  <c r="C17" i="3"/>
  <c r="C5" i="3"/>
  <c r="C6" i="3"/>
  <c r="B71" i="3"/>
  <c r="B63" i="3"/>
  <c r="B55" i="3"/>
  <c r="B47" i="3"/>
  <c r="B39" i="3"/>
  <c r="B31" i="3"/>
  <c r="B23" i="3"/>
  <c r="B15" i="3"/>
  <c r="B7" i="3"/>
  <c r="C82" i="3"/>
  <c r="C78" i="3"/>
  <c r="C74" i="3"/>
  <c r="C70" i="3"/>
  <c r="C66" i="3"/>
  <c r="C62" i="3"/>
  <c r="C58" i="3"/>
  <c r="C54" i="3"/>
  <c r="C50" i="3"/>
  <c r="C46" i="3"/>
  <c r="C42" i="3"/>
  <c r="C38" i="3"/>
  <c r="C34" i="3"/>
  <c r="C30" i="3"/>
  <c r="C26" i="3"/>
  <c r="C22" i="3"/>
  <c r="C18" i="3"/>
  <c r="C14" i="3"/>
  <c r="C10" i="3"/>
  <c r="B78" i="3"/>
  <c r="B70" i="3"/>
  <c r="B62" i="3"/>
  <c r="B54" i="3"/>
  <c r="B46" i="3"/>
  <c r="B38" i="3"/>
  <c r="B30" i="3"/>
  <c r="B22" i="3"/>
  <c r="B14" i="3"/>
  <c r="B6" i="3"/>
  <c r="B75" i="3"/>
  <c r="B67" i="3"/>
  <c r="B59" i="3"/>
  <c r="B51" i="3"/>
  <c r="B43" i="3"/>
  <c r="B35" i="3"/>
  <c r="B27" i="3"/>
  <c r="B19" i="3"/>
  <c r="B11" i="3"/>
  <c r="B82" i="3"/>
  <c r="C80" i="3"/>
  <c r="C76" i="3"/>
  <c r="C72" i="3"/>
  <c r="C68" i="3"/>
  <c r="C64" i="3"/>
  <c r="C60" i="3"/>
  <c r="C56" i="3"/>
  <c r="C52" i="3"/>
  <c r="C48" i="3"/>
  <c r="C44" i="3"/>
  <c r="C40" i="3"/>
  <c r="C36" i="3"/>
  <c r="C32" i="3"/>
  <c r="C28" i="3"/>
  <c r="C24" i="3"/>
  <c r="C20" i="3"/>
  <c r="C16" i="3"/>
  <c r="C12" i="3"/>
  <c r="C8" i="3"/>
  <c r="C4" i="3"/>
  <c r="C79" i="3"/>
  <c r="C75" i="3"/>
  <c r="C71" i="3"/>
  <c r="C67" i="3"/>
  <c r="C63" i="3"/>
  <c r="C59" i="3"/>
  <c r="C55" i="3"/>
  <c r="C51" i="3"/>
  <c r="C47" i="3"/>
  <c r="C43" i="3"/>
  <c r="C39" i="3"/>
  <c r="C35" i="3"/>
  <c r="C31" i="3"/>
  <c r="C27" i="3"/>
  <c r="C23" i="3"/>
  <c r="C19" i="3"/>
  <c r="C15" i="3"/>
  <c r="C11" i="3"/>
  <c r="D17" i="1"/>
  <c r="M15" i="2" l="1"/>
  <c r="K17" i="2"/>
  <c r="C84" i="3"/>
  <c r="J10" i="3"/>
  <c r="B84" i="3"/>
</calcChain>
</file>

<file path=xl/sharedStrings.xml><?xml version="1.0" encoding="utf-8"?>
<sst xmlns="http://schemas.openxmlformats.org/spreadsheetml/2006/main" count="236" uniqueCount="100">
  <si>
    <t>Growth</t>
  </si>
  <si>
    <t>No Growth</t>
  </si>
  <si>
    <t>PA14</t>
  </si>
  <si>
    <t>Caz5d</t>
  </si>
  <si>
    <t>Tgb5d</t>
  </si>
  <si>
    <t>Tob5d</t>
  </si>
  <si>
    <t>TOTAL</t>
  </si>
  <si>
    <t>LOSS</t>
  </si>
  <si>
    <t>GAIN</t>
  </si>
  <si>
    <t>in silico</t>
  </si>
  <si>
    <t>in vitro</t>
  </si>
  <si>
    <t>True positive</t>
  </si>
  <si>
    <t>True Negative</t>
  </si>
  <si>
    <t>False Positive</t>
  </si>
  <si>
    <t>False Negative</t>
  </si>
  <si>
    <t>correct</t>
  </si>
  <si>
    <t>incorrect</t>
  </si>
  <si>
    <t>Alanine, aspartate and glutamate metabolism</t>
  </si>
  <si>
    <t>Alginate synthesis</t>
  </si>
  <si>
    <t>Aminoacyl-tRNA biosynthesis</t>
  </si>
  <si>
    <t>Aminobenzoate degradation</t>
  </si>
  <si>
    <t>Amino sugar and nucleotide sugar metabolism</t>
  </si>
  <si>
    <t>Arginine and proline metabolism</t>
  </si>
  <si>
    <t>Ascorbate and aldarate metabolism</t>
  </si>
  <si>
    <t>Benzoate degradation</t>
  </si>
  <si>
    <t>Benzoate degradation via CoA ligation</t>
  </si>
  <si>
    <t>beta-Alanine metabolism</t>
  </si>
  <si>
    <t>Biomass</t>
  </si>
  <si>
    <t>Biomass_2</t>
  </si>
  <si>
    <t>Biosynthesis of siderophore group nonribosomal peptides</t>
  </si>
  <si>
    <t>Biosynthesis of steroids</t>
  </si>
  <si>
    <t>Biotin metabolism</t>
  </si>
  <si>
    <t>Butanoate metabolism</t>
  </si>
  <si>
    <t>Carbohydrate Metabolism</t>
  </si>
  <si>
    <t>Carbon Metabolism</t>
  </si>
  <si>
    <t>Citrate cycle (TCA cycle)</t>
  </si>
  <si>
    <t>Cyanoamino acid metabolism</t>
  </si>
  <si>
    <t>Cysteine and methionine metabolism</t>
  </si>
  <si>
    <t>Exchange</t>
  </si>
  <si>
    <t>Fatty acid biosynthesis</t>
  </si>
  <si>
    <t>Fatty acid metabolism</t>
  </si>
  <si>
    <t>Folate biosynthesis</t>
  </si>
  <si>
    <t>Fructose and mannose metabolism</t>
  </si>
  <si>
    <t>Galactose metabolism</t>
  </si>
  <si>
    <t>Glutamate metabolism</t>
  </si>
  <si>
    <t>Glutathione metabolism</t>
  </si>
  <si>
    <t>Glycerolipid metabolism</t>
  </si>
  <si>
    <t>Glycerolipid synthesis</t>
  </si>
  <si>
    <t>Glycerophospholipid metabolism</t>
  </si>
  <si>
    <t>Glycine, serine and threonine metabolism</t>
  </si>
  <si>
    <t>Glycolysis / Gluconeogenesis</t>
  </si>
  <si>
    <t>Glyoxylate and dicarboxylate metabolism</t>
  </si>
  <si>
    <t>Histidine metabolism</t>
  </si>
  <si>
    <t>Lipopolysaccharide biosynthesis</t>
  </si>
  <si>
    <t>Lysine biosynthesis</t>
  </si>
  <si>
    <t>Lysine degradation</t>
  </si>
  <si>
    <t>Metabolism of terpenoids and polyketides</t>
  </si>
  <si>
    <t>Methane metabolism</t>
  </si>
  <si>
    <t>Methionine metabolism</t>
  </si>
  <si>
    <t>Multiple</t>
  </si>
  <si>
    <t>Nicotinate and nicotinamide metabolism</t>
  </si>
  <si>
    <t>Nitrogen metabolism</t>
  </si>
  <si>
    <t>None</t>
  </si>
  <si>
    <t>One carbon pool by folate</t>
  </si>
  <si>
    <t>Oxidative phosphorylation</t>
  </si>
  <si>
    <t>Pantothenate and CoA biosynthesis</t>
  </si>
  <si>
    <t>Penicillin and cephalosporin biosynthesis</t>
  </si>
  <si>
    <t>Pentose and glucuronate interconversions</t>
  </si>
  <si>
    <t>Pentose phosphate pathway</t>
  </si>
  <si>
    <t>Peptidoglycan biosynthesis</t>
  </si>
  <si>
    <t>Phenazine biosynthesis</t>
  </si>
  <si>
    <t>Phenylalanine, tyrosine and tryptophan biosynthesis</t>
  </si>
  <si>
    <t>Phosphonate and phosphinate metabolism</t>
  </si>
  <si>
    <t>Porphyrin and chlorophyll metabolism</t>
  </si>
  <si>
    <t>Propanoate metabolism</t>
  </si>
  <si>
    <t>Purine metabolism</t>
  </si>
  <si>
    <t>Pyrimidine metabolism</t>
  </si>
  <si>
    <t>Pyruvate metabolism</t>
  </si>
  <si>
    <t>Quorum sensing</t>
  </si>
  <si>
    <t>Rhamnolipid synthesis</t>
  </si>
  <si>
    <t>Riboflavin metabolism</t>
  </si>
  <si>
    <t>Selenoamino acid metabolism</t>
  </si>
  <si>
    <t>Starch and sucrose metabolism</t>
  </si>
  <si>
    <t>Streptomycin biosynthesis</t>
  </si>
  <si>
    <t>Sulfur metabolism</t>
  </si>
  <si>
    <t>Terpenoid backbone biosynthesis</t>
  </si>
  <si>
    <t>Terpenoid biosynthesis</t>
  </si>
  <si>
    <t>Thiamine metabolism</t>
  </si>
  <si>
    <t>Transport</t>
  </si>
  <si>
    <t>Tryptophan metabolism</t>
  </si>
  <si>
    <t>Tyrosine metabolism</t>
  </si>
  <si>
    <t>Ubiquinone biosynthesis</t>
  </si>
  <si>
    <t>Urea cycle and metabolism of amino groups</t>
  </si>
  <si>
    <t>Valine, leucine and isoleucine biosynthesis</t>
  </si>
  <si>
    <t>Valine, leucine and isoleucine degradation</t>
  </si>
  <si>
    <t>Valine, leucine and isoleucine metabolism</t>
  </si>
  <si>
    <t>Vitamin B6 metabolism</t>
  </si>
  <si>
    <t>LESS</t>
  </si>
  <si>
    <t>GREATER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</si>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</sst>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FF9F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mediumDashed">
        <color theme="1" tint="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mediumDashed">
        <color theme="1" tint="0.34998626667073579"/>
      </right>
      <top style="thin">
        <color indexed="64"/>
      </top>
      <bottom/>
      <diagonal/>
    </border>
    <border>
      <left style="thin">
        <color theme="0"/>
      </left>
      <right style="mediumDashed">
        <color theme="1" tint="0.34998626667073579"/>
      </right>
      <top style="thin">
        <color indexed="64"/>
      </top>
      <bottom/>
      <diagonal/>
    </border>
    <border>
      <left style="thin">
        <color theme="0"/>
      </left>
      <right style="mediumDashed">
        <color theme="1" tint="0.34998626667073579"/>
      </right>
      <top/>
      <bottom/>
      <diagonal/>
    </border>
    <border>
      <left style="thin">
        <color theme="0"/>
      </left>
      <right style="mediumDashed">
        <color theme="1" tint="0.34998626667073579"/>
      </right>
      <top/>
      <bottom style="thin">
        <color theme="0"/>
      </bottom>
      <diagonal/>
    </border>
    <border>
      <left style="thin">
        <color theme="0"/>
      </left>
      <right style="mediumDashed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Dashed">
        <color theme="1" tint="0.34998626667073579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0"/>
      </right>
      <top/>
      <bottom/>
      <diagonal/>
    </border>
    <border>
      <left style="thin">
        <color theme="0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 tint="0.34998626667073579"/>
      </right>
      <top/>
      <bottom style="thin">
        <color theme="0"/>
      </bottom>
      <diagonal/>
    </border>
    <border>
      <left style="thin">
        <color theme="1" tint="0.34998626667073579"/>
      </left>
      <right style="thin">
        <color theme="0"/>
      </right>
      <top/>
      <bottom style="thin">
        <color theme="1" tint="0.34998626667073579"/>
      </bottom>
      <diagonal/>
    </border>
    <border>
      <left style="thin">
        <color theme="0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10" fontId="0" fillId="3" borderId="13" xfId="1" applyNumberFormat="1" applyFont="1" applyFill="1" applyBorder="1" applyAlignment="1">
      <alignment horizontal="center" vertical="top"/>
    </xf>
    <xf numFmtId="10" fontId="0" fillId="2" borderId="14" xfId="1" applyNumberFormat="1" applyFont="1" applyFill="1" applyBorder="1" applyAlignment="1">
      <alignment horizontal="center" vertical="top"/>
    </xf>
    <xf numFmtId="10" fontId="0" fillId="4" borderId="15" xfId="1" applyNumberFormat="1" applyFont="1" applyFill="1" applyBorder="1" applyAlignment="1">
      <alignment horizontal="center" vertical="top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10" fontId="0" fillId="2" borderId="19" xfId="1" applyNumberFormat="1" applyFont="1" applyFill="1" applyBorder="1" applyAlignment="1">
      <alignment horizontal="center" vertical="top"/>
    </xf>
    <xf numFmtId="0" fontId="0" fillId="3" borderId="18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10" fontId="0" fillId="3" borderId="20" xfId="1" applyNumberFormat="1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10" fontId="0" fillId="4" borderId="24" xfId="1" applyNumberFormat="1" applyFont="1" applyFill="1" applyBorder="1" applyAlignment="1">
      <alignment horizontal="center" vertical="top"/>
    </xf>
    <xf numFmtId="0" fontId="0" fillId="2" borderId="23" xfId="0" applyFill="1" applyBorder="1" applyAlignment="1">
      <alignment horizontal="center"/>
    </xf>
    <xf numFmtId="0" fontId="0" fillId="2" borderId="23" xfId="0" applyFill="1" applyBorder="1" applyAlignment="1">
      <alignment horizontal="center" vertical="center"/>
    </xf>
    <xf numFmtId="10" fontId="0" fillId="2" borderId="25" xfId="1" applyNumberFormat="1" applyFont="1" applyFill="1" applyBorder="1" applyAlignment="1">
      <alignment horizontal="center" vertical="top"/>
    </xf>
    <xf numFmtId="0" fontId="0" fillId="0" borderId="2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10" fontId="0" fillId="4" borderId="31" xfId="1" applyNumberFormat="1" applyFont="1" applyFill="1" applyBorder="1" applyAlignment="1">
      <alignment horizontal="center" vertical="top"/>
    </xf>
    <xf numFmtId="10" fontId="0" fillId="3" borderId="32" xfId="1" applyNumberFormat="1" applyFont="1" applyFill="1" applyBorder="1" applyAlignment="1">
      <alignment horizontal="center" vertical="top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top"/>
    </xf>
    <xf numFmtId="0" fontId="0" fillId="3" borderId="37" xfId="0" applyFill="1" applyBorder="1" applyAlignment="1">
      <alignment horizontal="center"/>
    </xf>
    <xf numFmtId="10" fontId="0" fillId="3" borderId="41" xfId="1" applyNumberFormat="1" applyFont="1" applyFill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10" fontId="0" fillId="4" borderId="44" xfId="1" applyNumberFormat="1" applyFont="1" applyFill="1" applyBorder="1" applyAlignment="1">
      <alignment horizontal="center" vertical="top"/>
    </xf>
    <xf numFmtId="0" fontId="0" fillId="5" borderId="38" xfId="0" applyFill="1" applyBorder="1" applyAlignment="1">
      <alignment horizontal="center"/>
    </xf>
    <xf numFmtId="0" fontId="0" fillId="5" borderId="40" xfId="0" applyFill="1" applyBorder="1" applyAlignment="1">
      <alignment horizontal="center" vertical="center"/>
    </xf>
    <xf numFmtId="10" fontId="0" fillId="5" borderId="42" xfId="1" applyNumberFormat="1" applyFont="1" applyFill="1" applyBorder="1" applyAlignment="1">
      <alignment horizontal="center" vertical="top"/>
    </xf>
    <xf numFmtId="0" fontId="0" fillId="6" borderId="39" xfId="0" applyFill="1" applyBorder="1" applyAlignment="1">
      <alignment horizontal="center"/>
    </xf>
    <xf numFmtId="0" fontId="0" fillId="6" borderId="39" xfId="0" applyFill="1" applyBorder="1" applyAlignment="1">
      <alignment horizontal="center" vertical="center"/>
    </xf>
    <xf numFmtId="10" fontId="0" fillId="6" borderId="43" xfId="1" applyNumberFormat="1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center" vertical="center" textRotation="180"/>
    </xf>
    <xf numFmtId="164" fontId="5" fillId="0" borderId="0" xfId="1" applyNumberFormat="1" applyFont="1" applyAlignment="1">
      <alignment horizontal="center" vertical="center" textRotation="180"/>
    </xf>
    <xf numFmtId="164" fontId="5" fillId="0" borderId="0" xfId="0" applyNumberFormat="1" applyFont="1" applyAlignment="1">
      <alignment horizontal="center" vertical="center" textRotation="180"/>
    </xf>
    <xf numFmtId="164" fontId="5" fillId="3" borderId="0" xfId="1" applyNumberFormat="1" applyFont="1" applyFill="1" applyAlignment="1">
      <alignment horizontal="center" vertical="center" textRotation="180"/>
    </xf>
    <xf numFmtId="0" fontId="6" fillId="0" borderId="0" xfId="0" applyFont="1" applyAlignment="1">
      <alignment horizontal="center" vertical="center" textRotation="180"/>
    </xf>
    <xf numFmtId="0" fontId="6" fillId="0" borderId="0" xfId="0" applyFont="1" applyAlignment="1">
      <alignment horizontal="left" vertical="center"/>
    </xf>
    <xf numFmtId="164" fontId="5" fillId="7" borderId="0" xfId="1" applyNumberFormat="1" applyFont="1" applyFill="1" applyAlignment="1">
      <alignment horizontal="center" vertical="center" textRotation="180"/>
    </xf>
    <xf numFmtId="0" fontId="6" fillId="8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center" vertical="center" textRotation="180"/>
    </xf>
    <xf numFmtId="0" fontId="6" fillId="0" borderId="5" xfId="0" applyFont="1" applyBorder="1" applyAlignment="1">
      <alignment horizontal="center" vertical="center" textRotation="180"/>
    </xf>
    <xf numFmtId="164" fontId="5" fillId="7" borderId="5" xfId="1" applyNumberFormat="1" applyFont="1" applyFill="1" applyBorder="1" applyAlignment="1">
      <alignment horizontal="center" vertical="center" textRotation="180"/>
    </xf>
    <xf numFmtId="164" fontId="5" fillId="0" borderId="5" xfId="1" applyNumberFormat="1" applyFont="1" applyBorder="1" applyAlignment="1">
      <alignment horizontal="center" vertical="center" textRotation="180"/>
    </xf>
    <xf numFmtId="164" fontId="5" fillId="3" borderId="5" xfId="1" applyNumberFormat="1" applyFont="1" applyFill="1" applyBorder="1" applyAlignment="1">
      <alignment horizontal="center" vertical="center" textRotation="180"/>
    </xf>
    <xf numFmtId="164" fontId="5" fillId="0" borderId="5" xfId="0" applyNumberFormat="1" applyFont="1" applyBorder="1" applyAlignment="1">
      <alignment horizontal="center" vertical="center" textRotation="180"/>
    </xf>
    <xf numFmtId="0" fontId="6" fillId="0" borderId="45" xfId="0" applyFont="1" applyBorder="1" applyAlignment="1">
      <alignment horizontal="center" vertical="center" textRotation="180"/>
    </xf>
    <xf numFmtId="0" fontId="5" fillId="0" borderId="0" xfId="0" applyFont="1" applyBorder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B6FF9F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84AE-91A4-4576-A9BD-34290443F35B}">
  <dimension ref="B1:O21"/>
  <sheetViews>
    <sheetView showGridLines="0" workbookViewId="0">
      <selection activeCell="G13" sqref="G13"/>
    </sheetView>
  </sheetViews>
  <sheetFormatPr baseColWidth="10" defaultRowHeight="14.4" x14ac:dyDescent="0.3"/>
  <cols>
    <col min="1" max="1" width="11.5546875" style="1"/>
    <col min="2" max="2" width="3.6640625" style="1" customWidth="1"/>
    <col min="3" max="3" width="3.77734375" style="1" customWidth="1"/>
    <col min="4" max="9" width="10" style="1" customWidth="1"/>
    <col min="10" max="10" width="0.88671875" style="1" customWidth="1"/>
    <col min="11" max="11" width="10" style="1" customWidth="1"/>
    <col min="12" max="13" width="11.5546875" style="1"/>
    <col min="14" max="14" width="3" style="1" customWidth="1"/>
    <col min="15" max="15" width="6.44140625" style="1" customWidth="1"/>
    <col min="16" max="16384" width="11.5546875" style="1"/>
  </cols>
  <sheetData>
    <row r="1" spans="2:13" ht="53.4" customHeight="1" x14ac:dyDescent="0.3"/>
    <row r="2" spans="2:13" ht="9.6" customHeight="1" x14ac:dyDescent="0.3"/>
    <row r="3" spans="2:13" ht="19.8" customHeight="1" x14ac:dyDescent="0.3">
      <c r="D3" s="88" t="s">
        <v>3</v>
      </c>
      <c r="E3" s="89"/>
      <c r="F3" s="90" t="s">
        <v>4</v>
      </c>
      <c r="G3" s="89"/>
      <c r="H3" s="91" t="s">
        <v>5</v>
      </c>
      <c r="I3" s="92"/>
      <c r="K3" s="93" t="s">
        <v>6</v>
      </c>
    </row>
    <row r="4" spans="2:13" ht="17.399999999999999" customHeight="1" x14ac:dyDescent="0.3">
      <c r="D4" s="2" t="s">
        <v>0</v>
      </c>
      <c r="E4" s="22" t="s">
        <v>1</v>
      </c>
      <c r="F4" s="3" t="s">
        <v>0</v>
      </c>
      <c r="G4" s="29" t="s">
        <v>1</v>
      </c>
      <c r="H4" s="3" t="s">
        <v>0</v>
      </c>
      <c r="I4" s="3" t="s">
        <v>1</v>
      </c>
      <c r="K4" s="94"/>
    </row>
    <row r="5" spans="2:13" ht="24" customHeight="1" x14ac:dyDescent="0.3">
      <c r="B5" s="95" t="s">
        <v>2</v>
      </c>
      <c r="C5" s="98" t="s">
        <v>0</v>
      </c>
      <c r="D5" s="9">
        <v>63</v>
      </c>
      <c r="E5" s="23">
        <v>68</v>
      </c>
      <c r="F5" s="16">
        <v>105</v>
      </c>
      <c r="G5" s="23">
        <v>26</v>
      </c>
      <c r="H5" s="16">
        <v>63</v>
      </c>
      <c r="I5" s="7">
        <v>68</v>
      </c>
      <c r="K5" s="35">
        <f>SUM(E5,G5,I5)</f>
        <v>162</v>
      </c>
    </row>
    <row r="6" spans="2:13" ht="9" customHeight="1" x14ac:dyDescent="0.3">
      <c r="B6" s="96"/>
      <c r="C6" s="99"/>
      <c r="D6" s="10"/>
      <c r="E6" s="24"/>
      <c r="F6" s="17"/>
      <c r="G6" s="24"/>
      <c r="H6" s="17"/>
      <c r="I6" s="8"/>
      <c r="K6" s="33"/>
    </row>
    <row r="7" spans="2:13" ht="24" customHeight="1" x14ac:dyDescent="0.3">
      <c r="B7" s="96"/>
      <c r="C7" s="100"/>
      <c r="D7" s="14">
        <f>(D5/$D$14)</f>
        <v>0.16890080428954424</v>
      </c>
      <c r="E7" s="25">
        <f t="shared" ref="E7:I7" si="0">(E5/$D$14)</f>
        <v>0.18230563002680966</v>
      </c>
      <c r="F7" s="18">
        <f t="shared" si="0"/>
        <v>0.28150134048257375</v>
      </c>
      <c r="G7" s="25">
        <f t="shared" si="0"/>
        <v>6.9705093833780166E-2</v>
      </c>
      <c r="H7" s="18">
        <f t="shared" si="0"/>
        <v>0.16890080428954424</v>
      </c>
      <c r="I7" s="15">
        <f t="shared" si="0"/>
        <v>0.18230563002680966</v>
      </c>
      <c r="K7" s="37">
        <f>(K5/K12)</f>
        <v>0.1447721179624665</v>
      </c>
      <c r="M7" s="1">
        <f>SUM(K5,K8)</f>
        <v>173</v>
      </c>
    </row>
    <row r="8" spans="2:13" ht="28.2" customHeight="1" x14ac:dyDescent="0.3">
      <c r="B8" s="96"/>
      <c r="C8" s="95" t="s">
        <v>1</v>
      </c>
      <c r="D8" s="11">
        <v>2</v>
      </c>
      <c r="E8" s="26">
        <v>240</v>
      </c>
      <c r="F8" s="19">
        <v>9</v>
      </c>
      <c r="G8" s="26">
        <v>233</v>
      </c>
      <c r="H8" s="19">
        <v>0</v>
      </c>
      <c r="I8" s="4">
        <v>242</v>
      </c>
      <c r="K8" s="36">
        <f>SUM(D8,F8,H8)</f>
        <v>11</v>
      </c>
      <c r="M8" s="39">
        <f>M7/K12</f>
        <v>0.1546023235031278</v>
      </c>
    </row>
    <row r="9" spans="2:13" ht="6.6" customHeight="1" x14ac:dyDescent="0.3">
      <c r="B9" s="96"/>
      <c r="C9" s="96"/>
      <c r="D9" s="12"/>
      <c r="E9" s="27"/>
      <c r="F9" s="20"/>
      <c r="G9" s="27"/>
      <c r="H9" s="20"/>
      <c r="I9" s="5"/>
      <c r="K9" s="34"/>
    </row>
    <row r="10" spans="2:13" ht="28.8" customHeight="1" x14ac:dyDescent="0.3">
      <c r="B10" s="97"/>
      <c r="C10" s="97"/>
      <c r="D10" s="13">
        <f>(D8/$D$14)</f>
        <v>5.3619302949061663E-3</v>
      </c>
      <c r="E10" s="28">
        <f t="shared" ref="E10:I10" si="1">(E8/$D$14)</f>
        <v>0.64343163538873993</v>
      </c>
      <c r="F10" s="21">
        <f t="shared" si="1"/>
        <v>2.4128686327077747E-2</v>
      </c>
      <c r="G10" s="28">
        <f t="shared" si="1"/>
        <v>0.62466487935656834</v>
      </c>
      <c r="H10" s="21">
        <f t="shared" si="1"/>
        <v>0</v>
      </c>
      <c r="I10" s="6">
        <f t="shared" si="1"/>
        <v>0.6487935656836461</v>
      </c>
      <c r="K10" s="38">
        <f>(K8/K12)</f>
        <v>9.8302055406613055E-3</v>
      </c>
    </row>
    <row r="12" spans="2:13" x14ac:dyDescent="0.3">
      <c r="K12" s="1">
        <f>1492-373</f>
        <v>1119</v>
      </c>
    </row>
    <row r="14" spans="2:13" x14ac:dyDescent="0.3">
      <c r="D14" s="1">
        <v>373</v>
      </c>
      <c r="K14" s="1">
        <f>SUM(D5,E8,F5,G8,H5,I8)</f>
        <v>946</v>
      </c>
    </row>
    <row r="15" spans="2:13" x14ac:dyDescent="0.3">
      <c r="K15" s="39">
        <f>K14/K12</f>
        <v>0.84539767649687225</v>
      </c>
      <c r="M15" s="40">
        <f>SUM(K15,M8)</f>
        <v>1</v>
      </c>
    </row>
    <row r="16" spans="2:13" x14ac:dyDescent="0.3">
      <c r="D16" s="86">
        <f>SUM(D5:E5,D8:E8)</f>
        <v>373</v>
      </c>
      <c r="E16" s="86"/>
      <c r="F16" s="86">
        <f t="shared" ref="F16" si="2">SUM(F5:G5,F8:G8)</f>
        <v>373</v>
      </c>
      <c r="G16" s="86"/>
      <c r="H16" s="86">
        <f t="shared" ref="H16" si="3">SUM(H5:I5,H8:I8)</f>
        <v>373</v>
      </c>
      <c r="I16" s="86"/>
    </row>
    <row r="17" spans="4:15" ht="15.6" x14ac:dyDescent="0.3">
      <c r="D17" s="87">
        <f>SUM(D7,E7,D10,E10)</f>
        <v>1</v>
      </c>
      <c r="E17" s="86"/>
      <c r="F17" s="87">
        <f t="shared" ref="F17" si="4">SUM(F7,G7,F10,G10)</f>
        <v>1</v>
      </c>
      <c r="G17" s="86"/>
      <c r="H17" s="87">
        <f t="shared" ref="H17" si="5">SUM(H7,I7,H10,I10)</f>
        <v>1</v>
      </c>
      <c r="I17" s="86"/>
      <c r="K17" s="40">
        <f>SUM(K7,K10,K15)</f>
        <v>1</v>
      </c>
      <c r="N17" s="30"/>
      <c r="O17" s="41" t="s">
        <v>7</v>
      </c>
    </row>
    <row r="18" spans="4:15" ht="8.4" customHeight="1" x14ac:dyDescent="0.3">
      <c r="D18" s="86"/>
      <c r="E18" s="86"/>
      <c r="F18" s="86"/>
      <c r="G18" s="86"/>
      <c r="H18" s="86"/>
      <c r="I18" s="86"/>
      <c r="O18" s="41"/>
    </row>
    <row r="19" spans="4:15" ht="15.6" x14ac:dyDescent="0.3">
      <c r="N19" s="31"/>
      <c r="O19" s="41" t="s">
        <v>8</v>
      </c>
    </row>
    <row r="21" spans="4:15" x14ac:dyDescent="0.3">
      <c r="J21" s="32"/>
    </row>
  </sheetData>
  <customSheetViews>
    <customSheetView guid="{9BFF6103-5415-466A-907B-74245324218B}" showGridLines="0">
      <selection activeCell="K24" sqref="K24"/>
      <pageMargins left="0.7" right="0.7" top="0.75" bottom="0.75" header="0.3" footer="0.3"/>
      <pageSetup paperSize="9" orientation="portrait" r:id="rId1"/>
    </customSheetView>
  </customSheetViews>
  <mergeCells count="16">
    <mergeCell ref="D3:E3"/>
    <mergeCell ref="F3:G3"/>
    <mergeCell ref="H3:I3"/>
    <mergeCell ref="K3:K4"/>
    <mergeCell ref="B5:B10"/>
    <mergeCell ref="C5:C7"/>
    <mergeCell ref="C8:C10"/>
    <mergeCell ref="D18:E18"/>
    <mergeCell ref="F18:G18"/>
    <mergeCell ref="H18:I18"/>
    <mergeCell ref="D16:E16"/>
    <mergeCell ref="F16:G16"/>
    <mergeCell ref="H16:I16"/>
    <mergeCell ref="D17:E17"/>
    <mergeCell ref="F17:G17"/>
    <mergeCell ref="H17:I17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CD91-0764-477E-9971-42093EB0047D}">
  <dimension ref="B1:Q28"/>
  <sheetViews>
    <sheetView showGridLines="0" tabSelected="1" workbookViewId="0">
      <selection activeCell="E28" sqref="E28"/>
    </sheetView>
  </sheetViews>
  <sheetFormatPr baseColWidth="10" defaultRowHeight="14.4" x14ac:dyDescent="0.3"/>
  <cols>
    <col min="1" max="1" width="11.5546875" style="1"/>
    <col min="2" max="2" width="3.6640625" style="1" customWidth="1"/>
    <col min="3" max="3" width="3.77734375" style="1" customWidth="1"/>
    <col min="4" max="10" width="11.5546875" style="1"/>
    <col min="11" max="11" width="1.88671875" style="1" customWidth="1"/>
    <col min="12" max="14" width="11.5546875" style="1"/>
    <col min="15" max="15" width="3" style="1" customWidth="1"/>
    <col min="16" max="16" width="1.109375" style="60" customWidth="1"/>
    <col min="17" max="17" width="15.5546875" style="1" customWidth="1"/>
    <col min="18" max="16384" width="11.5546875" style="1"/>
  </cols>
  <sheetData>
    <row r="1" spans="2:14" ht="53.4" customHeight="1" x14ac:dyDescent="0.3">
      <c r="F1" s="43"/>
      <c r="G1" s="43"/>
      <c r="H1" s="43"/>
      <c r="I1" s="43"/>
      <c r="J1" s="43"/>
      <c r="K1" s="43"/>
      <c r="L1" s="43"/>
    </row>
    <row r="2" spans="2:14" ht="9.6" customHeight="1" x14ac:dyDescent="0.3">
      <c r="F2" s="43"/>
      <c r="G2" s="43"/>
      <c r="H2" s="43"/>
      <c r="I2" s="43"/>
      <c r="J2" s="43"/>
      <c r="K2" s="43"/>
      <c r="L2" s="43"/>
    </row>
    <row r="3" spans="2:14" ht="19.8" customHeight="1" x14ac:dyDescent="0.3">
      <c r="D3" s="105" t="s">
        <v>9</v>
      </c>
      <c r="E3" s="106"/>
      <c r="F3" s="43"/>
      <c r="G3" s="101"/>
      <c r="H3" s="101"/>
      <c r="I3" s="101"/>
      <c r="J3" s="101"/>
      <c r="K3" s="43"/>
      <c r="L3" s="101"/>
    </row>
    <row r="4" spans="2:14" ht="17.399999999999999" customHeight="1" x14ac:dyDescent="0.3">
      <c r="D4" s="45" t="s">
        <v>0</v>
      </c>
      <c r="E4" s="46" t="s">
        <v>1</v>
      </c>
      <c r="F4" s="43"/>
      <c r="G4" s="43"/>
      <c r="H4" s="43"/>
      <c r="I4" s="43"/>
      <c r="J4" s="43"/>
      <c r="K4" s="43"/>
      <c r="L4" s="101"/>
    </row>
    <row r="5" spans="2:14" ht="24" customHeight="1" x14ac:dyDescent="0.3">
      <c r="B5" s="102" t="s">
        <v>10</v>
      </c>
      <c r="C5" s="98" t="s">
        <v>0</v>
      </c>
      <c r="D5" s="50">
        <v>58</v>
      </c>
      <c r="E5" s="54">
        <v>13</v>
      </c>
      <c r="F5" s="44"/>
      <c r="G5" s="44"/>
      <c r="H5" s="44"/>
      <c r="I5" s="44"/>
      <c r="J5" s="44"/>
      <c r="K5" s="43"/>
      <c r="L5" s="44"/>
    </row>
    <row r="6" spans="2:14" ht="9" customHeight="1" x14ac:dyDescent="0.3">
      <c r="B6" s="103"/>
      <c r="C6" s="99"/>
      <c r="D6" s="48"/>
      <c r="E6" s="55"/>
      <c r="F6" s="43"/>
      <c r="G6" s="43"/>
      <c r="H6" s="43"/>
      <c r="I6" s="43"/>
      <c r="J6" s="43"/>
      <c r="K6" s="43"/>
      <c r="L6" s="43"/>
    </row>
    <row r="7" spans="2:14" ht="24" customHeight="1" x14ac:dyDescent="0.3">
      <c r="B7" s="103"/>
      <c r="C7" s="100"/>
      <c r="D7" s="51">
        <f>(D5/$D$14)</f>
        <v>0.4264705882352941</v>
      </c>
      <c r="E7" s="56">
        <f t="shared" ref="E7" si="0">(E5/$D$14)</f>
        <v>9.5588235294117641E-2</v>
      </c>
      <c r="F7" s="49"/>
      <c r="G7" s="49"/>
      <c r="H7" s="49"/>
      <c r="I7" s="49"/>
      <c r="J7" s="49"/>
      <c r="K7" s="43"/>
      <c r="L7" s="49"/>
    </row>
    <row r="8" spans="2:14" ht="28.2" customHeight="1" x14ac:dyDescent="0.3">
      <c r="B8" s="103"/>
      <c r="C8" s="98" t="s">
        <v>1</v>
      </c>
      <c r="D8" s="57">
        <v>18</v>
      </c>
      <c r="E8" s="52">
        <v>47</v>
      </c>
      <c r="F8" s="44"/>
      <c r="G8" s="44"/>
      <c r="H8" s="44"/>
      <c r="I8" s="44"/>
      <c r="J8" s="44"/>
      <c r="K8" s="43"/>
      <c r="L8" s="44"/>
      <c r="N8" s="39"/>
    </row>
    <row r="9" spans="2:14" ht="6.6" customHeight="1" x14ac:dyDescent="0.3">
      <c r="B9" s="103"/>
      <c r="C9" s="99"/>
      <c r="D9" s="58"/>
      <c r="E9" s="47"/>
      <c r="F9" s="43"/>
      <c r="G9" s="43"/>
      <c r="H9" s="43"/>
      <c r="I9" s="43"/>
      <c r="J9" s="43"/>
      <c r="K9" s="43"/>
      <c r="L9" s="43"/>
    </row>
    <row r="10" spans="2:14" ht="28.8" customHeight="1" x14ac:dyDescent="0.3">
      <c r="B10" s="104"/>
      <c r="C10" s="100"/>
      <c r="D10" s="59">
        <f>(D8/$D$14)</f>
        <v>0.13235294117647059</v>
      </c>
      <c r="E10" s="53">
        <f t="shared" ref="E10" si="1">(E8/$D$14)</f>
        <v>0.34558823529411764</v>
      </c>
      <c r="F10" s="49"/>
      <c r="G10" s="49"/>
      <c r="H10" s="49"/>
      <c r="I10" s="49"/>
      <c r="J10" s="49"/>
      <c r="K10" s="43"/>
      <c r="L10" s="49"/>
    </row>
    <row r="11" spans="2:14" x14ac:dyDescent="0.3">
      <c r="F11" s="43"/>
      <c r="G11" s="43"/>
      <c r="H11" s="43" t="s">
        <v>15</v>
      </c>
      <c r="I11" s="43" t="s">
        <v>16</v>
      </c>
      <c r="J11" s="43"/>
      <c r="K11" s="43"/>
      <c r="L11" s="43"/>
    </row>
    <row r="12" spans="2:14" x14ac:dyDescent="0.3">
      <c r="F12" s="42"/>
      <c r="G12" s="43"/>
      <c r="H12" s="43">
        <f>SUM(D5,E8)</f>
        <v>105</v>
      </c>
      <c r="I12" s="43">
        <f>SUM(E5,D8)</f>
        <v>31</v>
      </c>
      <c r="J12" s="43">
        <f>SUM(H12:I12)</f>
        <v>136</v>
      </c>
      <c r="K12" s="43"/>
      <c r="L12" s="43"/>
    </row>
    <row r="13" spans="2:14" x14ac:dyDescent="0.3">
      <c r="F13" s="42"/>
      <c r="G13" s="43"/>
      <c r="H13" s="65">
        <f>H12/D14</f>
        <v>0.7720588235294118</v>
      </c>
      <c r="I13" s="65">
        <f>I12/D14</f>
        <v>0.22794117647058823</v>
      </c>
      <c r="J13" s="66">
        <f>SUM(H13:I13)</f>
        <v>1</v>
      </c>
      <c r="K13" s="43"/>
      <c r="L13" s="43"/>
    </row>
    <row r="14" spans="2:14" x14ac:dyDescent="0.3">
      <c r="C14" s="32"/>
      <c r="D14" s="1">
        <v>136</v>
      </c>
      <c r="G14" s="43"/>
      <c r="H14" s="43"/>
      <c r="I14" s="43"/>
      <c r="J14" s="43"/>
      <c r="K14" s="43"/>
      <c r="L14" s="43"/>
    </row>
    <row r="15" spans="2:14" x14ac:dyDescent="0.3">
      <c r="L15" s="39"/>
      <c r="N15" s="40"/>
    </row>
    <row r="16" spans="2:14" x14ac:dyDescent="0.3">
      <c r="D16" s="86">
        <f>SUM(D5:E5,D8:E8)</f>
        <v>136</v>
      </c>
      <c r="E16" s="86"/>
      <c r="G16" s="86"/>
      <c r="H16" s="86"/>
      <c r="I16" s="86"/>
      <c r="J16" s="86"/>
    </row>
    <row r="17" spans="4:17" x14ac:dyDescent="0.3">
      <c r="D17" s="87">
        <f>SUM(D7,E7,D10,E10)</f>
        <v>0.99999999999999989</v>
      </c>
      <c r="E17" s="86"/>
      <c r="G17" s="87"/>
      <c r="H17" s="86"/>
      <c r="I17" s="87"/>
      <c r="J17" s="86"/>
      <c r="L17" s="40"/>
    </row>
    <row r="18" spans="4:17" ht="8.4" customHeight="1" x14ac:dyDescent="0.3">
      <c r="D18" s="86"/>
      <c r="E18" s="86"/>
      <c r="G18" s="86"/>
      <c r="H18" s="86"/>
      <c r="I18" s="86"/>
      <c r="J18" s="86"/>
      <c r="Q18" s="41"/>
    </row>
    <row r="19" spans="4:17" ht="15.6" x14ac:dyDescent="0.3">
      <c r="O19" s="31"/>
      <c r="Q19" s="61" t="s">
        <v>11</v>
      </c>
    </row>
    <row r="20" spans="4:17" ht="6.6" customHeight="1" x14ac:dyDescent="0.3">
      <c r="Q20" s="62"/>
    </row>
    <row r="21" spans="4:17" ht="15.6" x14ac:dyDescent="0.3">
      <c r="K21" s="32"/>
      <c r="O21" s="30"/>
      <c r="Q21" s="61" t="s">
        <v>12</v>
      </c>
    </row>
    <row r="22" spans="4:17" ht="6.6" customHeight="1" x14ac:dyDescent="0.3">
      <c r="Q22" s="62"/>
    </row>
    <row r="23" spans="4:17" ht="15.6" x14ac:dyDescent="0.3">
      <c r="O23" s="63"/>
      <c r="Q23" s="61" t="s">
        <v>13</v>
      </c>
    </row>
    <row r="24" spans="4:17" ht="6.6" customHeight="1" x14ac:dyDescent="0.3">
      <c r="Q24" s="62"/>
    </row>
    <row r="25" spans="4:17" ht="15.6" x14ac:dyDescent="0.3">
      <c r="O25" s="64"/>
      <c r="Q25" s="61" t="s">
        <v>14</v>
      </c>
    </row>
    <row r="28" spans="4:17" x14ac:dyDescent="0.3">
      <c r="E28" s="32"/>
    </row>
  </sheetData>
  <customSheetViews>
    <customSheetView guid="{9BFF6103-5415-466A-907B-74245324218B}" showGridLines="0" topLeftCell="A3">
      <selection activeCell="Q12" sqref="Q12"/>
      <pageMargins left="0.7" right="0.7" top="0.75" bottom="0.75" header="0.3" footer="0.3"/>
      <pageSetup paperSize="9" orientation="portrait" r:id="rId1"/>
    </customSheetView>
  </customSheetViews>
  <mergeCells count="16">
    <mergeCell ref="D18:E18"/>
    <mergeCell ref="G18:H18"/>
    <mergeCell ref="I18:J18"/>
    <mergeCell ref="L3:L4"/>
    <mergeCell ref="B5:B10"/>
    <mergeCell ref="D16:E16"/>
    <mergeCell ref="G16:H16"/>
    <mergeCell ref="I16:J16"/>
    <mergeCell ref="D17:E17"/>
    <mergeCell ref="G17:H17"/>
    <mergeCell ref="I17:J17"/>
    <mergeCell ref="D3:E3"/>
    <mergeCell ref="G3:H3"/>
    <mergeCell ref="I3:J3"/>
    <mergeCell ref="C5:C7"/>
    <mergeCell ref="C8:C10"/>
  </mergeCell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04E-D804-492D-AFDB-4E039939E176}">
  <dimension ref="A2:J84"/>
  <sheetViews>
    <sheetView showGridLines="0" zoomScaleNormal="100" workbookViewId="0">
      <selection activeCell="B1" sqref="B1:E1048576"/>
    </sheetView>
  </sheetViews>
  <sheetFormatPr baseColWidth="10" defaultRowHeight="14.4" x14ac:dyDescent="0.3"/>
  <cols>
    <col min="1" max="1" width="48.33203125" style="68" bestFit="1" customWidth="1"/>
    <col min="2" max="3" width="6.33203125" style="70" customWidth="1"/>
    <col min="4" max="4" width="6.33203125" style="78" customWidth="1"/>
    <col min="5" max="5" width="48.33203125" style="75" bestFit="1" customWidth="1"/>
    <col min="6" max="8" width="11.5546875" style="67"/>
  </cols>
  <sheetData>
    <row r="2" spans="1:10" ht="49.8" x14ac:dyDescent="0.3">
      <c r="B2" s="74" t="s">
        <v>97</v>
      </c>
      <c r="C2" s="74" t="s">
        <v>98</v>
      </c>
      <c r="D2" s="79" t="s">
        <v>6</v>
      </c>
      <c r="F2" s="67" t="s">
        <v>97</v>
      </c>
      <c r="G2" s="67" t="s">
        <v>98</v>
      </c>
      <c r="H2" s="67" t="s">
        <v>6</v>
      </c>
      <c r="I2">
        <f>SUM(F3:F82)</f>
        <v>397556</v>
      </c>
    </row>
    <row r="3" spans="1:10" ht="37.200000000000003" x14ac:dyDescent="0.3">
      <c r="A3" s="68" t="s">
        <v>17</v>
      </c>
      <c r="B3" s="76">
        <f>F3/$I$4</f>
        <v>6.0806445483221225E-6</v>
      </c>
      <c r="C3" s="76">
        <f t="shared" ref="C3:D3" si="0">G3/$I$4</f>
        <v>8.6649184813590243E-5</v>
      </c>
      <c r="D3" s="80">
        <f t="shared" si="0"/>
        <v>9.2729829361912357E-5</v>
      </c>
      <c r="E3" s="75" t="s">
        <v>17</v>
      </c>
      <c r="F3" s="67">
        <v>4</v>
      </c>
      <c r="G3" s="67">
        <v>57</v>
      </c>
      <c r="H3" s="67">
        <f>SUM(F3:G3)</f>
        <v>61</v>
      </c>
    </row>
    <row r="4" spans="1:10" ht="37.200000000000003" x14ac:dyDescent="0.3">
      <c r="A4" s="68" t="s">
        <v>18</v>
      </c>
      <c r="B4" s="76">
        <f t="shared" ref="B4:B67" si="1">F4/$I$4</f>
        <v>1.6113708053053623E-4</v>
      </c>
      <c r="C4" s="76">
        <f t="shared" ref="C4:C67" si="2">G4/$I$4</f>
        <v>5.9590316573556801E-4</v>
      </c>
      <c r="D4" s="80">
        <f t="shared" ref="D4:D67" si="3">H4/$I$4</f>
        <v>7.5704024626610425E-4</v>
      </c>
      <c r="E4" s="75" t="s">
        <v>18</v>
      </c>
      <c r="F4" s="67">
        <v>106</v>
      </c>
      <c r="G4" s="67">
        <v>392</v>
      </c>
      <c r="H4" s="67">
        <f t="shared" ref="H4:H67" si="4">SUM(F4:G4)</f>
        <v>498</v>
      </c>
      <c r="I4">
        <f>SUM(F3:G82)</f>
        <v>657825</v>
      </c>
    </row>
    <row r="5" spans="1:10" ht="37.200000000000003" x14ac:dyDescent="0.3">
      <c r="A5" s="68" t="s">
        <v>19</v>
      </c>
      <c r="B5" s="71">
        <f t="shared" si="1"/>
        <v>0</v>
      </c>
      <c r="C5" s="71">
        <f t="shared" si="2"/>
        <v>0</v>
      </c>
      <c r="D5" s="81">
        <f t="shared" si="3"/>
        <v>0</v>
      </c>
      <c r="E5" s="75" t="s">
        <v>19</v>
      </c>
      <c r="F5" s="67">
        <v>0</v>
      </c>
      <c r="G5" s="67">
        <v>0</v>
      </c>
      <c r="H5" s="67">
        <f t="shared" si="4"/>
        <v>0</v>
      </c>
    </row>
    <row r="6" spans="1:10" ht="37.200000000000003" x14ac:dyDescent="0.3">
      <c r="A6" s="68" t="s">
        <v>20</v>
      </c>
      <c r="B6" s="71">
        <f t="shared" si="1"/>
        <v>0</v>
      </c>
      <c r="C6" s="71">
        <f t="shared" si="2"/>
        <v>0</v>
      </c>
      <c r="D6" s="81">
        <f t="shared" si="3"/>
        <v>0</v>
      </c>
      <c r="E6" s="75" t="s">
        <v>20</v>
      </c>
      <c r="F6" s="67">
        <v>0</v>
      </c>
      <c r="G6" s="67">
        <v>0</v>
      </c>
      <c r="H6" s="67">
        <f t="shared" si="4"/>
        <v>0</v>
      </c>
    </row>
    <row r="7" spans="1:10" ht="37.200000000000003" x14ac:dyDescent="0.3">
      <c r="A7" s="68" t="s">
        <v>21</v>
      </c>
      <c r="B7" s="71">
        <f t="shared" si="1"/>
        <v>0</v>
      </c>
      <c r="C7" s="71">
        <f t="shared" si="2"/>
        <v>0</v>
      </c>
      <c r="D7" s="81">
        <f t="shared" si="3"/>
        <v>0</v>
      </c>
      <c r="E7" s="75" t="s">
        <v>21</v>
      </c>
      <c r="F7" s="67">
        <v>0</v>
      </c>
      <c r="G7" s="67">
        <v>0</v>
      </c>
      <c r="H7" s="67">
        <f t="shared" si="4"/>
        <v>0</v>
      </c>
    </row>
    <row r="8" spans="1:10" ht="37.200000000000003" x14ac:dyDescent="0.3">
      <c r="A8" s="68" t="s">
        <v>22</v>
      </c>
      <c r="B8" s="76">
        <f t="shared" si="1"/>
        <v>4.6501729183293433E-3</v>
      </c>
      <c r="C8" s="76">
        <f t="shared" si="2"/>
        <v>2.9703948618553565E-3</v>
      </c>
      <c r="D8" s="80">
        <f t="shared" si="3"/>
        <v>7.6205677801846998E-3</v>
      </c>
      <c r="E8" s="75" t="s">
        <v>22</v>
      </c>
      <c r="F8" s="67">
        <v>3059</v>
      </c>
      <c r="G8" s="67">
        <v>1954</v>
      </c>
      <c r="H8" s="67">
        <f t="shared" si="4"/>
        <v>5013</v>
      </c>
    </row>
    <row r="9" spans="1:10" ht="37.200000000000003" x14ac:dyDescent="0.3">
      <c r="A9" s="68" t="s">
        <v>23</v>
      </c>
      <c r="B9" s="71">
        <f t="shared" si="1"/>
        <v>0</v>
      </c>
      <c r="C9" s="71">
        <f t="shared" si="2"/>
        <v>0</v>
      </c>
      <c r="D9" s="81">
        <f t="shared" si="3"/>
        <v>0</v>
      </c>
      <c r="E9" s="75" t="s">
        <v>23</v>
      </c>
      <c r="F9" s="67">
        <v>0</v>
      </c>
      <c r="G9" s="67">
        <v>0</v>
      </c>
      <c r="H9" s="67">
        <f t="shared" si="4"/>
        <v>0</v>
      </c>
    </row>
    <row r="10" spans="1:10" ht="37.200000000000003" x14ac:dyDescent="0.3">
      <c r="A10" s="68" t="s">
        <v>24</v>
      </c>
      <c r="B10" s="71">
        <f t="shared" si="1"/>
        <v>0</v>
      </c>
      <c r="C10" s="71">
        <f t="shared" si="2"/>
        <v>0</v>
      </c>
      <c r="D10" s="81">
        <f t="shared" si="3"/>
        <v>0</v>
      </c>
      <c r="E10" s="75" t="s">
        <v>24</v>
      </c>
      <c r="F10" s="67">
        <v>0</v>
      </c>
      <c r="G10" s="67">
        <v>0</v>
      </c>
      <c r="H10" s="67">
        <f t="shared" si="4"/>
        <v>0</v>
      </c>
      <c r="J10" s="69">
        <f>SUM(D14,D16,D25:D27,D32:D34,D39,D41,D52,D51,D52,D55,D57,D61,D66,D72,D77)</f>
        <v>0.93390187359860155</v>
      </c>
    </row>
    <row r="11" spans="1:10" ht="37.200000000000003" x14ac:dyDescent="0.3">
      <c r="A11" s="68" t="s">
        <v>25</v>
      </c>
      <c r="B11" s="71">
        <f t="shared" si="1"/>
        <v>0</v>
      </c>
      <c r="C11" s="71">
        <f t="shared" si="2"/>
        <v>0</v>
      </c>
      <c r="D11" s="81">
        <f t="shared" si="3"/>
        <v>0</v>
      </c>
      <c r="E11" s="75" t="s">
        <v>25</v>
      </c>
      <c r="F11" s="67">
        <v>0</v>
      </c>
      <c r="G11" s="67">
        <v>0</v>
      </c>
      <c r="H11" s="67">
        <f t="shared" si="4"/>
        <v>0</v>
      </c>
    </row>
    <row r="12" spans="1:10" ht="37.200000000000003" x14ac:dyDescent="0.3">
      <c r="A12" s="68" t="s">
        <v>26</v>
      </c>
      <c r="B12" s="71">
        <f t="shared" si="1"/>
        <v>0</v>
      </c>
      <c r="C12" s="71">
        <f t="shared" si="2"/>
        <v>0</v>
      </c>
      <c r="D12" s="81">
        <f t="shared" si="3"/>
        <v>0</v>
      </c>
      <c r="E12" s="75" t="s">
        <v>26</v>
      </c>
      <c r="F12" s="67">
        <v>0</v>
      </c>
      <c r="G12" s="67">
        <v>0</v>
      </c>
      <c r="H12" s="67">
        <f t="shared" si="4"/>
        <v>0</v>
      </c>
    </row>
    <row r="13" spans="1:10" ht="37.200000000000003" x14ac:dyDescent="0.3">
      <c r="A13" s="68" t="s">
        <v>27</v>
      </c>
      <c r="B13" s="76">
        <f t="shared" si="1"/>
        <v>2.1221449473644207E-3</v>
      </c>
      <c r="C13" s="76">
        <f t="shared" si="2"/>
        <v>1.188766009196975E-3</v>
      </c>
      <c r="D13" s="80">
        <f t="shared" si="3"/>
        <v>3.3109109565613954E-3</v>
      </c>
      <c r="E13" s="75" t="s">
        <v>27</v>
      </c>
      <c r="F13" s="67">
        <v>1396</v>
      </c>
      <c r="G13" s="67">
        <v>782</v>
      </c>
      <c r="H13" s="67">
        <f t="shared" si="4"/>
        <v>2178</v>
      </c>
    </row>
    <row r="14" spans="1:10" ht="42.6" x14ac:dyDescent="0.3">
      <c r="A14" s="68" t="s">
        <v>28</v>
      </c>
      <c r="B14" s="73">
        <f t="shared" si="1"/>
        <v>9.1258313381218412E-2</v>
      </c>
      <c r="C14" s="73">
        <f t="shared" si="2"/>
        <v>6.706950936799301E-2</v>
      </c>
      <c r="D14" s="82">
        <f t="shared" si="3"/>
        <v>0.15832782274921142</v>
      </c>
      <c r="E14" s="77" t="s">
        <v>28</v>
      </c>
      <c r="F14" s="67">
        <v>60032</v>
      </c>
      <c r="G14" s="67">
        <v>44120</v>
      </c>
      <c r="H14" s="67">
        <f t="shared" si="4"/>
        <v>104152</v>
      </c>
    </row>
    <row r="15" spans="1:10" ht="37.200000000000003" x14ac:dyDescent="0.3">
      <c r="A15" s="68" t="s">
        <v>29</v>
      </c>
      <c r="B15" s="71">
        <f t="shared" si="1"/>
        <v>0</v>
      </c>
      <c r="C15" s="71">
        <f t="shared" si="2"/>
        <v>0</v>
      </c>
      <c r="D15" s="81">
        <f t="shared" si="3"/>
        <v>0</v>
      </c>
      <c r="E15" s="75" t="s">
        <v>29</v>
      </c>
      <c r="F15" s="67">
        <v>0</v>
      </c>
      <c r="G15" s="67">
        <v>0</v>
      </c>
      <c r="H15" s="67">
        <f t="shared" si="4"/>
        <v>0</v>
      </c>
    </row>
    <row r="16" spans="1:10" ht="42.6" x14ac:dyDescent="0.3">
      <c r="A16" s="68" t="s">
        <v>30</v>
      </c>
      <c r="B16" s="73">
        <f t="shared" si="1"/>
        <v>9.3754417968304637E-2</v>
      </c>
      <c r="C16" s="73">
        <f t="shared" si="2"/>
        <v>6.6399118306540494E-2</v>
      </c>
      <c r="D16" s="82">
        <f t="shared" si="3"/>
        <v>0.16015353627484513</v>
      </c>
      <c r="E16" s="77" t="s">
        <v>30</v>
      </c>
      <c r="F16" s="67">
        <v>61674</v>
      </c>
      <c r="G16" s="67">
        <v>43679</v>
      </c>
      <c r="H16" s="67">
        <f t="shared" si="4"/>
        <v>105353</v>
      </c>
    </row>
    <row r="17" spans="1:8" ht="37.200000000000003" x14ac:dyDescent="0.3">
      <c r="A17" s="68" t="s">
        <v>31</v>
      </c>
      <c r="B17" s="71">
        <f t="shared" si="1"/>
        <v>0</v>
      </c>
      <c r="C17" s="71">
        <f t="shared" si="2"/>
        <v>0</v>
      </c>
      <c r="D17" s="81">
        <f t="shared" si="3"/>
        <v>0</v>
      </c>
      <c r="E17" s="75" t="s">
        <v>31</v>
      </c>
      <c r="F17" s="67">
        <v>0</v>
      </c>
      <c r="G17" s="67">
        <v>0</v>
      </c>
      <c r="H17" s="67">
        <f t="shared" si="4"/>
        <v>0</v>
      </c>
    </row>
    <row r="18" spans="1:8" ht="37.200000000000003" x14ac:dyDescent="0.3">
      <c r="A18" s="68" t="s">
        <v>32</v>
      </c>
      <c r="B18" s="71">
        <f t="shared" si="1"/>
        <v>0</v>
      </c>
      <c r="C18" s="71">
        <f t="shared" si="2"/>
        <v>0</v>
      </c>
      <c r="D18" s="81">
        <f t="shared" si="3"/>
        <v>0</v>
      </c>
      <c r="E18" s="75" t="s">
        <v>32</v>
      </c>
      <c r="F18" s="67">
        <v>0</v>
      </c>
      <c r="G18" s="67">
        <v>0</v>
      </c>
      <c r="H18" s="67">
        <f t="shared" si="4"/>
        <v>0</v>
      </c>
    </row>
    <row r="19" spans="1:8" ht="37.200000000000003" x14ac:dyDescent="0.3">
      <c r="A19" s="68" t="s">
        <v>33</v>
      </c>
      <c r="B19" s="71">
        <f t="shared" si="1"/>
        <v>0</v>
      </c>
      <c r="C19" s="71">
        <f t="shared" si="2"/>
        <v>0</v>
      </c>
      <c r="D19" s="81">
        <f t="shared" si="3"/>
        <v>0</v>
      </c>
      <c r="E19" s="75" t="s">
        <v>33</v>
      </c>
      <c r="F19" s="67">
        <v>0</v>
      </c>
      <c r="G19" s="67">
        <v>0</v>
      </c>
      <c r="H19" s="67">
        <f t="shared" si="4"/>
        <v>0</v>
      </c>
    </row>
    <row r="20" spans="1:8" ht="37.200000000000003" x14ac:dyDescent="0.3">
      <c r="A20" s="68" t="s">
        <v>34</v>
      </c>
      <c r="B20" s="71">
        <f t="shared" si="1"/>
        <v>0</v>
      </c>
      <c r="C20" s="71">
        <f t="shared" si="2"/>
        <v>0</v>
      </c>
      <c r="D20" s="81">
        <f t="shared" si="3"/>
        <v>0</v>
      </c>
      <c r="E20" s="75" t="s">
        <v>34</v>
      </c>
      <c r="F20" s="67">
        <v>0</v>
      </c>
      <c r="G20" s="67">
        <v>0</v>
      </c>
      <c r="H20" s="67">
        <f t="shared" si="4"/>
        <v>0</v>
      </c>
    </row>
    <row r="21" spans="1:8" ht="37.200000000000003" x14ac:dyDescent="0.3">
      <c r="A21" s="68" t="s">
        <v>35</v>
      </c>
      <c r="B21" s="71">
        <f t="shared" si="1"/>
        <v>0</v>
      </c>
      <c r="C21" s="76">
        <f t="shared" si="2"/>
        <v>8.391289476684529E-4</v>
      </c>
      <c r="D21" s="80">
        <f t="shared" si="3"/>
        <v>8.391289476684529E-4</v>
      </c>
      <c r="E21" s="75" t="s">
        <v>35</v>
      </c>
      <c r="F21" s="67">
        <v>0</v>
      </c>
      <c r="G21" s="67">
        <v>552</v>
      </c>
      <c r="H21" s="67">
        <f t="shared" si="4"/>
        <v>552</v>
      </c>
    </row>
    <row r="22" spans="1:8" ht="37.200000000000003" x14ac:dyDescent="0.3">
      <c r="A22" s="68" t="s">
        <v>36</v>
      </c>
      <c r="B22" s="71">
        <f t="shared" si="1"/>
        <v>0</v>
      </c>
      <c r="C22" s="71">
        <f t="shared" si="2"/>
        <v>0</v>
      </c>
      <c r="D22" s="81">
        <f t="shared" si="3"/>
        <v>0</v>
      </c>
      <c r="E22" s="75" t="s">
        <v>36</v>
      </c>
      <c r="F22" s="67">
        <v>0</v>
      </c>
      <c r="G22" s="67">
        <v>0</v>
      </c>
      <c r="H22" s="67">
        <f t="shared" si="4"/>
        <v>0</v>
      </c>
    </row>
    <row r="23" spans="1:8" ht="37.200000000000003" x14ac:dyDescent="0.3">
      <c r="A23" s="68" t="s">
        <v>37</v>
      </c>
      <c r="B23" s="76">
        <f t="shared" si="1"/>
        <v>6.1809751833694368E-3</v>
      </c>
      <c r="C23" s="76">
        <f t="shared" si="2"/>
        <v>2.9171892220575383E-3</v>
      </c>
      <c r="D23" s="80">
        <f t="shared" si="3"/>
        <v>9.0981644054269756E-3</v>
      </c>
      <c r="E23" s="75" t="s">
        <v>37</v>
      </c>
      <c r="F23" s="67">
        <v>4066</v>
      </c>
      <c r="G23" s="67">
        <v>1919</v>
      </c>
      <c r="H23" s="67">
        <f t="shared" si="4"/>
        <v>5985</v>
      </c>
    </row>
    <row r="24" spans="1:8" ht="37.200000000000003" x14ac:dyDescent="0.3">
      <c r="A24" s="68" t="s">
        <v>38</v>
      </c>
      <c r="B24" s="71">
        <f t="shared" si="1"/>
        <v>0</v>
      </c>
      <c r="C24" s="76">
        <f t="shared" si="2"/>
        <v>4.4996769657583702E-3</v>
      </c>
      <c r="D24" s="80">
        <f t="shared" si="3"/>
        <v>4.4996769657583702E-3</v>
      </c>
      <c r="E24" s="75" t="s">
        <v>38</v>
      </c>
      <c r="F24" s="67">
        <v>0</v>
      </c>
      <c r="G24" s="67">
        <v>2960</v>
      </c>
      <c r="H24" s="67">
        <f t="shared" si="4"/>
        <v>2960</v>
      </c>
    </row>
    <row r="25" spans="1:8" ht="37.200000000000003" x14ac:dyDescent="0.3">
      <c r="A25" s="68" t="s">
        <v>39</v>
      </c>
      <c r="B25" s="73">
        <f t="shared" si="1"/>
        <v>1.106069243339794E-2</v>
      </c>
      <c r="C25" s="73">
        <f t="shared" si="2"/>
        <v>1.0055865921787709E-2</v>
      </c>
      <c r="D25" s="82">
        <f t="shared" si="3"/>
        <v>2.1116558355185649E-2</v>
      </c>
      <c r="E25" s="77" t="s">
        <v>39</v>
      </c>
      <c r="F25" s="67">
        <v>7276</v>
      </c>
      <c r="G25" s="67">
        <v>6615</v>
      </c>
      <c r="H25" s="67">
        <f t="shared" si="4"/>
        <v>13891</v>
      </c>
    </row>
    <row r="26" spans="1:8" ht="37.200000000000003" x14ac:dyDescent="0.3">
      <c r="A26" s="68" t="s">
        <v>40</v>
      </c>
      <c r="B26" s="73">
        <f t="shared" si="1"/>
        <v>1.1617071409569414E-2</v>
      </c>
      <c r="C26" s="73">
        <f t="shared" si="2"/>
        <v>2.3106449283624063E-4</v>
      </c>
      <c r="D26" s="82">
        <f t="shared" si="3"/>
        <v>1.1848135902405655E-2</v>
      </c>
      <c r="E26" s="77" t="s">
        <v>40</v>
      </c>
      <c r="F26" s="67">
        <v>7642</v>
      </c>
      <c r="G26" s="67">
        <v>152</v>
      </c>
      <c r="H26" s="67">
        <f t="shared" si="4"/>
        <v>7794</v>
      </c>
    </row>
    <row r="27" spans="1:8" ht="42.6" x14ac:dyDescent="0.3">
      <c r="A27" s="68" t="s">
        <v>41</v>
      </c>
      <c r="B27" s="73">
        <f t="shared" si="1"/>
        <v>7.2435678181887286E-2</v>
      </c>
      <c r="C27" s="73">
        <f t="shared" si="2"/>
        <v>4.8487059628320603E-2</v>
      </c>
      <c r="D27" s="82">
        <f t="shared" si="3"/>
        <v>0.12092273781020788</v>
      </c>
      <c r="E27" s="77" t="s">
        <v>41</v>
      </c>
      <c r="F27" s="67">
        <v>47650</v>
      </c>
      <c r="G27" s="67">
        <v>31896</v>
      </c>
      <c r="H27" s="67">
        <f t="shared" si="4"/>
        <v>79546</v>
      </c>
    </row>
    <row r="28" spans="1:8" ht="37.200000000000003" x14ac:dyDescent="0.3">
      <c r="A28" s="68" t="s">
        <v>42</v>
      </c>
      <c r="B28" s="71">
        <f t="shared" si="1"/>
        <v>0</v>
      </c>
      <c r="C28" s="71">
        <f t="shared" si="2"/>
        <v>0</v>
      </c>
      <c r="D28" s="81">
        <f t="shared" si="3"/>
        <v>0</v>
      </c>
      <c r="E28" s="75" t="s">
        <v>42</v>
      </c>
      <c r="F28" s="67">
        <v>0</v>
      </c>
      <c r="G28" s="67">
        <v>0</v>
      </c>
      <c r="H28" s="67">
        <f t="shared" si="4"/>
        <v>0</v>
      </c>
    </row>
    <row r="29" spans="1:8" ht="37.200000000000003" x14ac:dyDescent="0.3">
      <c r="A29" s="68" t="s">
        <v>43</v>
      </c>
      <c r="B29" s="71">
        <f t="shared" si="1"/>
        <v>0</v>
      </c>
      <c r="C29" s="71">
        <f t="shared" si="2"/>
        <v>0</v>
      </c>
      <c r="D29" s="81">
        <f t="shared" si="3"/>
        <v>0</v>
      </c>
      <c r="E29" s="75" t="s">
        <v>43</v>
      </c>
      <c r="F29" s="67">
        <v>0</v>
      </c>
      <c r="G29" s="67">
        <v>0</v>
      </c>
      <c r="H29" s="67">
        <f t="shared" si="4"/>
        <v>0</v>
      </c>
    </row>
    <row r="30" spans="1:8" ht="37.200000000000003" x14ac:dyDescent="0.3">
      <c r="A30" s="68" t="s">
        <v>44</v>
      </c>
      <c r="B30" s="71">
        <f t="shared" si="1"/>
        <v>1.5201611370805306E-6</v>
      </c>
      <c r="C30" s="71">
        <f t="shared" si="2"/>
        <v>0</v>
      </c>
      <c r="D30" s="81">
        <f t="shared" si="3"/>
        <v>1.5201611370805306E-6</v>
      </c>
      <c r="E30" s="75" t="s">
        <v>44</v>
      </c>
      <c r="F30" s="67">
        <v>1</v>
      </c>
      <c r="G30" s="67">
        <v>0</v>
      </c>
      <c r="H30" s="67">
        <f t="shared" si="4"/>
        <v>1</v>
      </c>
    </row>
    <row r="31" spans="1:8" ht="37.200000000000003" x14ac:dyDescent="0.3">
      <c r="A31" s="68" t="s">
        <v>45</v>
      </c>
      <c r="B31" s="71">
        <f t="shared" si="1"/>
        <v>0</v>
      </c>
      <c r="C31" s="71">
        <f t="shared" si="2"/>
        <v>0</v>
      </c>
      <c r="D31" s="81">
        <f t="shared" si="3"/>
        <v>0</v>
      </c>
      <c r="E31" s="75" t="s">
        <v>45</v>
      </c>
      <c r="F31" s="67">
        <v>0</v>
      </c>
      <c r="G31" s="67">
        <v>0</v>
      </c>
      <c r="H31" s="67">
        <f t="shared" si="4"/>
        <v>0</v>
      </c>
    </row>
    <row r="32" spans="1:8" ht="37.200000000000003" x14ac:dyDescent="0.3">
      <c r="A32" s="68" t="s">
        <v>46</v>
      </c>
      <c r="B32" s="71">
        <f t="shared" si="1"/>
        <v>3.0403222741610612E-6</v>
      </c>
      <c r="C32" s="73">
        <f t="shared" si="2"/>
        <v>3.4091133660167978E-2</v>
      </c>
      <c r="D32" s="82">
        <f t="shared" si="3"/>
        <v>3.409417398244214E-2</v>
      </c>
      <c r="E32" s="77" t="s">
        <v>46</v>
      </c>
      <c r="F32" s="67">
        <v>2</v>
      </c>
      <c r="G32" s="67">
        <v>22426</v>
      </c>
      <c r="H32" s="67">
        <f t="shared" si="4"/>
        <v>22428</v>
      </c>
    </row>
    <row r="33" spans="1:8" ht="37.200000000000003" x14ac:dyDescent="0.3">
      <c r="A33" s="68" t="s">
        <v>47</v>
      </c>
      <c r="B33" s="73">
        <f t="shared" si="1"/>
        <v>3.4091133660167978E-2</v>
      </c>
      <c r="C33" s="73">
        <f t="shared" si="2"/>
        <v>1.2513966480446927E-2</v>
      </c>
      <c r="D33" s="82">
        <f t="shared" si="3"/>
        <v>4.6605100140614905E-2</v>
      </c>
      <c r="E33" s="77" t="s">
        <v>47</v>
      </c>
      <c r="F33" s="67">
        <v>22426</v>
      </c>
      <c r="G33" s="67">
        <v>8232</v>
      </c>
      <c r="H33" s="67">
        <f t="shared" si="4"/>
        <v>30658</v>
      </c>
    </row>
    <row r="34" spans="1:8" ht="37.200000000000003" x14ac:dyDescent="0.3">
      <c r="A34" s="68" t="s">
        <v>48</v>
      </c>
      <c r="B34" s="73">
        <f t="shared" si="1"/>
        <v>2.4581005586592177E-2</v>
      </c>
      <c r="C34" s="76">
        <f t="shared" si="2"/>
        <v>3.9372173450385739E-3</v>
      </c>
      <c r="D34" s="82">
        <f t="shared" si="3"/>
        <v>2.8518222931630755E-2</v>
      </c>
      <c r="E34" s="77" t="s">
        <v>48</v>
      </c>
      <c r="F34" s="67">
        <v>16170</v>
      </c>
      <c r="G34" s="67">
        <v>2590</v>
      </c>
      <c r="H34" s="67">
        <f t="shared" si="4"/>
        <v>18760</v>
      </c>
    </row>
    <row r="35" spans="1:8" ht="37.200000000000003" x14ac:dyDescent="0.3">
      <c r="A35" s="68" t="s">
        <v>49</v>
      </c>
      <c r="B35" s="76">
        <f t="shared" si="1"/>
        <v>4.1850036103827006E-3</v>
      </c>
      <c r="C35" s="76">
        <f t="shared" si="2"/>
        <v>2.6663626344392505E-3</v>
      </c>
      <c r="D35" s="80">
        <f t="shared" si="3"/>
        <v>6.8513662448219511E-3</v>
      </c>
      <c r="E35" s="75" t="s">
        <v>49</v>
      </c>
      <c r="F35" s="67">
        <v>2753</v>
      </c>
      <c r="G35" s="67">
        <v>1754</v>
      </c>
      <c r="H35" s="67">
        <f t="shared" si="4"/>
        <v>4507</v>
      </c>
    </row>
    <row r="36" spans="1:8" ht="37.200000000000003" x14ac:dyDescent="0.3">
      <c r="A36" s="68" t="s">
        <v>50</v>
      </c>
      <c r="B36" s="71">
        <f t="shared" si="1"/>
        <v>0</v>
      </c>
      <c r="C36" s="71">
        <f t="shared" si="2"/>
        <v>0</v>
      </c>
      <c r="D36" s="81">
        <f t="shared" si="3"/>
        <v>0</v>
      </c>
      <c r="E36" s="75" t="s">
        <v>50</v>
      </c>
      <c r="F36" s="67">
        <v>0</v>
      </c>
      <c r="G36" s="67">
        <v>0</v>
      </c>
      <c r="H36" s="67">
        <f t="shared" si="4"/>
        <v>0</v>
      </c>
    </row>
    <row r="37" spans="1:8" ht="37.200000000000003" x14ac:dyDescent="0.3">
      <c r="A37" s="68" t="s">
        <v>51</v>
      </c>
      <c r="B37" s="76">
        <f t="shared" si="1"/>
        <v>6.0806445483221225E-6</v>
      </c>
      <c r="C37" s="76">
        <f t="shared" si="2"/>
        <v>4.1652415156006537E-4</v>
      </c>
      <c r="D37" s="80">
        <f t="shared" si="3"/>
        <v>4.2260479610838747E-4</v>
      </c>
      <c r="E37" s="75" t="s">
        <v>51</v>
      </c>
      <c r="F37" s="67">
        <v>4</v>
      </c>
      <c r="G37" s="67">
        <v>274</v>
      </c>
      <c r="H37" s="67">
        <f t="shared" si="4"/>
        <v>278</v>
      </c>
    </row>
    <row r="38" spans="1:8" ht="37.200000000000003" x14ac:dyDescent="0.3">
      <c r="A38" s="68" t="s">
        <v>52</v>
      </c>
      <c r="B38" s="76">
        <f t="shared" si="1"/>
        <v>4.7170600083608861E-3</v>
      </c>
      <c r="C38" s="76">
        <f t="shared" si="2"/>
        <v>2.4581005586592178E-3</v>
      </c>
      <c r="D38" s="80">
        <f t="shared" si="3"/>
        <v>7.1751605670201044E-3</v>
      </c>
      <c r="E38" s="75" t="s">
        <v>52</v>
      </c>
      <c r="F38" s="67">
        <v>3103</v>
      </c>
      <c r="G38" s="67">
        <v>1617</v>
      </c>
      <c r="H38" s="67">
        <f t="shared" si="4"/>
        <v>4720</v>
      </c>
    </row>
    <row r="39" spans="1:8" ht="37.200000000000003" x14ac:dyDescent="0.3">
      <c r="A39" s="68" t="s">
        <v>53</v>
      </c>
      <c r="B39" s="73">
        <f t="shared" si="1"/>
        <v>2.3773800022802417E-2</v>
      </c>
      <c r="C39" s="76">
        <f t="shared" si="2"/>
        <v>1.6326530612244899E-3</v>
      </c>
      <c r="D39" s="82">
        <f t="shared" si="3"/>
        <v>2.5406453084026906E-2</v>
      </c>
      <c r="E39" s="77" t="s">
        <v>53</v>
      </c>
      <c r="F39" s="67">
        <v>15639</v>
      </c>
      <c r="G39" s="67">
        <v>1074</v>
      </c>
      <c r="H39" s="67">
        <f t="shared" si="4"/>
        <v>16713</v>
      </c>
    </row>
    <row r="40" spans="1:8" ht="37.200000000000003" x14ac:dyDescent="0.3">
      <c r="A40" s="68" t="s">
        <v>54</v>
      </c>
      <c r="B40" s="76">
        <f t="shared" si="1"/>
        <v>4.2883745677041764E-3</v>
      </c>
      <c r="C40" s="76">
        <f t="shared" si="2"/>
        <v>2.160148975791434E-3</v>
      </c>
      <c r="D40" s="80">
        <f t="shared" si="3"/>
        <v>6.4485235434956108E-3</v>
      </c>
      <c r="E40" s="75" t="s">
        <v>54</v>
      </c>
      <c r="F40" s="67">
        <v>2821</v>
      </c>
      <c r="G40" s="67">
        <v>1421</v>
      </c>
      <c r="H40" s="67">
        <f t="shared" si="4"/>
        <v>4242</v>
      </c>
    </row>
    <row r="41" spans="1:8" ht="37.200000000000003" x14ac:dyDescent="0.3">
      <c r="A41" s="68" t="s">
        <v>55</v>
      </c>
      <c r="B41" s="76">
        <f t="shared" si="1"/>
        <v>4.4403906814122294E-3</v>
      </c>
      <c r="C41" s="76">
        <f t="shared" si="2"/>
        <v>6.8072815718466162E-3</v>
      </c>
      <c r="D41" s="82">
        <f t="shared" si="3"/>
        <v>1.1247672253258845E-2</v>
      </c>
      <c r="E41" s="77" t="s">
        <v>55</v>
      </c>
      <c r="F41" s="67">
        <v>2921</v>
      </c>
      <c r="G41" s="67">
        <v>4478</v>
      </c>
      <c r="H41" s="67">
        <f t="shared" si="4"/>
        <v>7399</v>
      </c>
    </row>
    <row r="42" spans="1:8" ht="37.200000000000003" x14ac:dyDescent="0.3">
      <c r="A42" s="68" t="s">
        <v>56</v>
      </c>
      <c r="B42" s="71">
        <f t="shared" si="1"/>
        <v>0</v>
      </c>
      <c r="C42" s="71">
        <f t="shared" si="2"/>
        <v>0</v>
      </c>
      <c r="D42" s="81">
        <f t="shared" si="3"/>
        <v>0</v>
      </c>
      <c r="E42" s="75" t="s">
        <v>56</v>
      </c>
      <c r="F42" s="67">
        <v>0</v>
      </c>
      <c r="G42" s="67">
        <v>0</v>
      </c>
      <c r="H42" s="67">
        <f t="shared" si="4"/>
        <v>0</v>
      </c>
    </row>
    <row r="43" spans="1:8" ht="37.200000000000003" x14ac:dyDescent="0.3">
      <c r="A43" s="68" t="s">
        <v>57</v>
      </c>
      <c r="B43" s="71">
        <f t="shared" si="1"/>
        <v>0</v>
      </c>
      <c r="C43" s="71">
        <f t="shared" si="2"/>
        <v>0</v>
      </c>
      <c r="D43" s="81">
        <f t="shared" si="3"/>
        <v>0</v>
      </c>
      <c r="E43" s="75" t="s">
        <v>57</v>
      </c>
      <c r="F43" s="67">
        <v>0</v>
      </c>
      <c r="G43" s="67">
        <v>0</v>
      </c>
      <c r="H43" s="67">
        <f t="shared" si="4"/>
        <v>0</v>
      </c>
    </row>
    <row r="44" spans="1:8" ht="37.200000000000003" x14ac:dyDescent="0.3">
      <c r="A44" s="68" t="s">
        <v>58</v>
      </c>
      <c r="B44" s="71">
        <f t="shared" si="1"/>
        <v>0</v>
      </c>
      <c r="C44" s="71">
        <f t="shared" si="2"/>
        <v>0</v>
      </c>
      <c r="D44" s="81">
        <f t="shared" si="3"/>
        <v>0</v>
      </c>
      <c r="E44" s="75" t="s">
        <v>58</v>
      </c>
      <c r="F44" s="67">
        <v>0</v>
      </c>
      <c r="G44" s="67">
        <v>0</v>
      </c>
      <c r="H44" s="67">
        <f t="shared" si="4"/>
        <v>0</v>
      </c>
    </row>
    <row r="45" spans="1:8" ht="37.200000000000003" x14ac:dyDescent="0.3">
      <c r="A45" s="68" t="s">
        <v>59</v>
      </c>
      <c r="B45" s="71">
        <f t="shared" si="1"/>
        <v>0</v>
      </c>
      <c r="C45" s="71">
        <f t="shared" si="2"/>
        <v>0</v>
      </c>
      <c r="D45" s="81">
        <f t="shared" si="3"/>
        <v>0</v>
      </c>
      <c r="E45" s="75" t="s">
        <v>59</v>
      </c>
      <c r="F45" s="67">
        <v>0</v>
      </c>
      <c r="G45" s="67">
        <v>0</v>
      </c>
      <c r="H45" s="67">
        <f t="shared" si="4"/>
        <v>0</v>
      </c>
    </row>
    <row r="46" spans="1:8" ht="37.200000000000003" x14ac:dyDescent="0.3">
      <c r="A46" s="68" t="s">
        <v>60</v>
      </c>
      <c r="B46" s="76">
        <f t="shared" si="1"/>
        <v>6.3846767757382285E-5</v>
      </c>
      <c r="C46" s="76">
        <f t="shared" si="2"/>
        <v>2.736290046744955E-5</v>
      </c>
      <c r="D46" s="80">
        <f t="shared" si="3"/>
        <v>9.1209668224831832E-5</v>
      </c>
      <c r="E46" s="75" t="s">
        <v>60</v>
      </c>
      <c r="F46" s="67">
        <v>42</v>
      </c>
      <c r="G46" s="67">
        <v>18</v>
      </c>
      <c r="H46" s="67">
        <f t="shared" si="4"/>
        <v>60</v>
      </c>
    </row>
    <row r="47" spans="1:8" ht="37.200000000000003" x14ac:dyDescent="0.3">
      <c r="A47" s="68" t="s">
        <v>61</v>
      </c>
      <c r="B47" s="71">
        <f t="shared" si="1"/>
        <v>0</v>
      </c>
      <c r="C47" s="71">
        <f t="shared" si="2"/>
        <v>0</v>
      </c>
      <c r="D47" s="81">
        <f t="shared" si="3"/>
        <v>0</v>
      </c>
      <c r="E47" s="75" t="s">
        <v>61</v>
      </c>
      <c r="F47" s="67">
        <v>0</v>
      </c>
      <c r="G47" s="67">
        <v>0</v>
      </c>
      <c r="H47" s="67">
        <f t="shared" si="4"/>
        <v>0</v>
      </c>
    </row>
    <row r="48" spans="1:8" ht="37.200000000000003" x14ac:dyDescent="0.3">
      <c r="A48" s="68" t="s">
        <v>62</v>
      </c>
      <c r="B48" s="76">
        <f t="shared" si="1"/>
        <v>3.5875802835100523E-4</v>
      </c>
      <c r="C48" s="76">
        <f t="shared" si="2"/>
        <v>1.3225401892600616E-4</v>
      </c>
      <c r="D48" s="80">
        <f t="shared" si="3"/>
        <v>4.9101204727701139E-4</v>
      </c>
      <c r="E48" s="75" t="s">
        <v>62</v>
      </c>
      <c r="F48" s="67">
        <v>236</v>
      </c>
      <c r="G48" s="67">
        <v>87</v>
      </c>
      <c r="H48" s="67">
        <f t="shared" si="4"/>
        <v>323</v>
      </c>
    </row>
    <row r="49" spans="1:8" ht="37.200000000000003" x14ac:dyDescent="0.3">
      <c r="A49" s="68" t="s">
        <v>63</v>
      </c>
      <c r="B49" s="71">
        <f t="shared" si="1"/>
        <v>0</v>
      </c>
      <c r="C49" s="71">
        <f t="shared" si="2"/>
        <v>0</v>
      </c>
      <c r="D49" s="81">
        <f t="shared" si="3"/>
        <v>0</v>
      </c>
      <c r="E49" s="75" t="s">
        <v>63</v>
      </c>
      <c r="F49" s="67">
        <v>0</v>
      </c>
      <c r="G49" s="67">
        <v>0</v>
      </c>
      <c r="H49" s="67">
        <f t="shared" si="4"/>
        <v>0</v>
      </c>
    </row>
    <row r="50" spans="1:8" ht="37.200000000000003" x14ac:dyDescent="0.3">
      <c r="A50" s="68" t="s">
        <v>64</v>
      </c>
      <c r="B50" s="71">
        <f t="shared" si="1"/>
        <v>0</v>
      </c>
      <c r="C50" s="71">
        <f t="shared" si="2"/>
        <v>0</v>
      </c>
      <c r="D50" s="81">
        <f t="shared" si="3"/>
        <v>0</v>
      </c>
      <c r="E50" s="75" t="s">
        <v>64</v>
      </c>
      <c r="F50" s="67">
        <v>0</v>
      </c>
      <c r="G50" s="67">
        <v>0</v>
      </c>
      <c r="H50" s="67">
        <f t="shared" si="4"/>
        <v>0</v>
      </c>
    </row>
    <row r="51" spans="1:8" ht="37.200000000000003" x14ac:dyDescent="0.3">
      <c r="A51" s="68" t="s">
        <v>65</v>
      </c>
      <c r="B51" s="73">
        <f t="shared" si="1"/>
        <v>2.5940029643142175E-2</v>
      </c>
      <c r="C51" s="73">
        <f t="shared" si="2"/>
        <v>2.5322844221487478E-2</v>
      </c>
      <c r="D51" s="82">
        <f t="shared" si="3"/>
        <v>5.1262873864629653E-2</v>
      </c>
      <c r="E51" s="77" t="s">
        <v>65</v>
      </c>
      <c r="F51" s="67">
        <v>17064</v>
      </c>
      <c r="G51" s="67">
        <v>16658</v>
      </c>
      <c r="H51" s="67">
        <f t="shared" si="4"/>
        <v>33722</v>
      </c>
    </row>
    <row r="52" spans="1:8" ht="37.200000000000003" x14ac:dyDescent="0.3">
      <c r="A52" s="68" t="s">
        <v>66</v>
      </c>
      <c r="B52" s="71">
        <f t="shared" si="1"/>
        <v>0</v>
      </c>
      <c r="C52" s="71">
        <f t="shared" si="2"/>
        <v>0</v>
      </c>
      <c r="D52" s="81">
        <f t="shared" si="3"/>
        <v>0</v>
      </c>
      <c r="E52" s="75" t="s">
        <v>66</v>
      </c>
      <c r="F52" s="67">
        <v>0</v>
      </c>
      <c r="G52" s="67">
        <v>0</v>
      </c>
      <c r="H52" s="67">
        <f t="shared" si="4"/>
        <v>0</v>
      </c>
    </row>
    <row r="53" spans="1:8" ht="37.200000000000003" x14ac:dyDescent="0.3">
      <c r="A53" s="68" t="s">
        <v>67</v>
      </c>
      <c r="B53" s="76">
        <f t="shared" si="1"/>
        <v>1.6068103218941207E-3</v>
      </c>
      <c r="C53" s="76">
        <f t="shared" si="2"/>
        <v>5.7918139322768209E-4</v>
      </c>
      <c r="D53" s="80">
        <f t="shared" si="3"/>
        <v>2.1859917151218029E-3</v>
      </c>
      <c r="E53" s="75" t="s">
        <v>67</v>
      </c>
      <c r="F53" s="67">
        <v>1057</v>
      </c>
      <c r="G53" s="67">
        <v>381</v>
      </c>
      <c r="H53" s="67">
        <f t="shared" si="4"/>
        <v>1438</v>
      </c>
    </row>
    <row r="54" spans="1:8" ht="37.200000000000003" x14ac:dyDescent="0.3">
      <c r="A54" s="68" t="s">
        <v>68</v>
      </c>
      <c r="B54" s="76">
        <f t="shared" si="1"/>
        <v>4.1804431269714591E-4</v>
      </c>
      <c r="C54" s="76">
        <f t="shared" si="2"/>
        <v>4.9253220841409193E-4</v>
      </c>
      <c r="D54" s="80">
        <f t="shared" si="3"/>
        <v>9.1057652111123778E-4</v>
      </c>
      <c r="E54" s="75" t="s">
        <v>68</v>
      </c>
      <c r="F54" s="67">
        <v>275</v>
      </c>
      <c r="G54" s="67">
        <v>324</v>
      </c>
      <c r="H54" s="67">
        <f t="shared" si="4"/>
        <v>599</v>
      </c>
    </row>
    <row r="55" spans="1:8" ht="37.200000000000003" x14ac:dyDescent="0.3">
      <c r="A55" s="68" t="s">
        <v>69</v>
      </c>
      <c r="B55" s="73">
        <f t="shared" si="1"/>
        <v>2.4419868506061641E-2</v>
      </c>
      <c r="C55" s="76">
        <f t="shared" si="2"/>
        <v>1.1629232698666058E-3</v>
      </c>
      <c r="D55" s="82">
        <f t="shared" si="3"/>
        <v>2.5582791775928249E-2</v>
      </c>
      <c r="E55" s="77" t="s">
        <v>69</v>
      </c>
      <c r="F55" s="67">
        <v>16064</v>
      </c>
      <c r="G55" s="67">
        <v>765</v>
      </c>
      <c r="H55" s="67">
        <f t="shared" si="4"/>
        <v>16829</v>
      </c>
    </row>
    <row r="56" spans="1:8" ht="37.200000000000003" x14ac:dyDescent="0.3">
      <c r="A56" s="68" t="s">
        <v>70</v>
      </c>
      <c r="B56" s="71">
        <f t="shared" si="1"/>
        <v>0</v>
      </c>
      <c r="C56" s="71">
        <f t="shared" si="2"/>
        <v>0</v>
      </c>
      <c r="D56" s="81">
        <f t="shared" si="3"/>
        <v>0</v>
      </c>
      <c r="E56" s="75" t="s">
        <v>70</v>
      </c>
      <c r="F56" s="67">
        <v>0</v>
      </c>
      <c r="G56" s="67">
        <v>0</v>
      </c>
      <c r="H56" s="67">
        <f t="shared" si="4"/>
        <v>0</v>
      </c>
    </row>
    <row r="57" spans="1:8" ht="37.200000000000003" x14ac:dyDescent="0.3">
      <c r="A57" s="68" t="s">
        <v>71</v>
      </c>
      <c r="B57" s="76">
        <f t="shared" si="1"/>
        <v>8.8290958841637217E-3</v>
      </c>
      <c r="C57" s="76">
        <f t="shared" si="2"/>
        <v>6.1444913160795048E-3</v>
      </c>
      <c r="D57" s="82">
        <f t="shared" si="3"/>
        <v>1.4973587200243227E-2</v>
      </c>
      <c r="E57" s="77" t="s">
        <v>71</v>
      </c>
      <c r="F57" s="67">
        <v>5808</v>
      </c>
      <c r="G57" s="67">
        <v>4042</v>
      </c>
      <c r="H57" s="67">
        <f t="shared" si="4"/>
        <v>9850</v>
      </c>
    </row>
    <row r="58" spans="1:8" ht="37.200000000000003" x14ac:dyDescent="0.3">
      <c r="A58" s="68" t="s">
        <v>72</v>
      </c>
      <c r="B58" s="71">
        <f t="shared" si="1"/>
        <v>0</v>
      </c>
      <c r="C58" s="71">
        <f t="shared" si="2"/>
        <v>0</v>
      </c>
      <c r="D58" s="81">
        <f t="shared" si="3"/>
        <v>0</v>
      </c>
      <c r="E58" s="75" t="s">
        <v>72</v>
      </c>
      <c r="F58" s="67">
        <v>0</v>
      </c>
      <c r="G58" s="67">
        <v>0</v>
      </c>
      <c r="H58" s="67">
        <f t="shared" si="4"/>
        <v>0</v>
      </c>
    </row>
    <row r="59" spans="1:8" ht="37.200000000000003" x14ac:dyDescent="0.3">
      <c r="A59" s="68" t="s">
        <v>73</v>
      </c>
      <c r="B59" s="71">
        <f t="shared" si="1"/>
        <v>1.5201611370805306E-6</v>
      </c>
      <c r="C59" s="71">
        <f t="shared" si="2"/>
        <v>0</v>
      </c>
      <c r="D59" s="81">
        <f t="shared" si="3"/>
        <v>1.5201611370805306E-6</v>
      </c>
      <c r="E59" s="75" t="s">
        <v>73</v>
      </c>
      <c r="F59" s="67">
        <v>1</v>
      </c>
      <c r="G59" s="67">
        <v>0</v>
      </c>
      <c r="H59" s="67">
        <f t="shared" si="4"/>
        <v>1</v>
      </c>
    </row>
    <row r="60" spans="1:8" ht="37.200000000000003" x14ac:dyDescent="0.3">
      <c r="A60" s="68" t="s">
        <v>74</v>
      </c>
      <c r="B60" s="71">
        <f t="shared" si="1"/>
        <v>0</v>
      </c>
      <c r="C60" s="71">
        <f t="shared" si="2"/>
        <v>0</v>
      </c>
      <c r="D60" s="81">
        <f t="shared" si="3"/>
        <v>0</v>
      </c>
      <c r="E60" s="75" t="s">
        <v>74</v>
      </c>
      <c r="F60" s="67">
        <v>0</v>
      </c>
      <c r="G60" s="67">
        <v>0</v>
      </c>
      <c r="H60" s="67">
        <f t="shared" si="4"/>
        <v>0</v>
      </c>
    </row>
    <row r="61" spans="1:8" ht="37.200000000000003" x14ac:dyDescent="0.3">
      <c r="A61" s="68" t="s">
        <v>75</v>
      </c>
      <c r="B61" s="76">
        <f t="shared" si="1"/>
        <v>6.6963098088397366E-3</v>
      </c>
      <c r="C61" s="76">
        <f t="shared" si="2"/>
        <v>3.3777980465929387E-3</v>
      </c>
      <c r="D61" s="82">
        <f t="shared" si="3"/>
        <v>1.0074107855432677E-2</v>
      </c>
      <c r="E61" s="77" t="s">
        <v>75</v>
      </c>
      <c r="F61" s="67">
        <v>4405</v>
      </c>
      <c r="G61" s="67">
        <v>2222</v>
      </c>
      <c r="H61" s="67">
        <f t="shared" si="4"/>
        <v>6627</v>
      </c>
    </row>
    <row r="62" spans="1:8" ht="37.200000000000003" x14ac:dyDescent="0.3">
      <c r="A62" s="68" t="s">
        <v>76</v>
      </c>
      <c r="B62" s="76">
        <f t="shared" si="1"/>
        <v>1.6068103218941207E-3</v>
      </c>
      <c r="C62" s="76">
        <f t="shared" si="2"/>
        <v>5.7918139322768209E-4</v>
      </c>
      <c r="D62" s="80">
        <f t="shared" si="3"/>
        <v>2.1859917151218029E-3</v>
      </c>
      <c r="E62" s="75" t="s">
        <v>76</v>
      </c>
      <c r="F62" s="67">
        <v>1057</v>
      </c>
      <c r="G62" s="67">
        <v>381</v>
      </c>
      <c r="H62" s="67">
        <f t="shared" si="4"/>
        <v>1438</v>
      </c>
    </row>
    <row r="63" spans="1:8" ht="37.200000000000003" x14ac:dyDescent="0.3">
      <c r="A63" s="68" t="s">
        <v>77</v>
      </c>
      <c r="B63" s="71">
        <f t="shared" si="1"/>
        <v>0</v>
      </c>
      <c r="C63" s="71">
        <f t="shared" si="2"/>
        <v>0</v>
      </c>
      <c r="D63" s="81">
        <f t="shared" si="3"/>
        <v>0</v>
      </c>
      <c r="E63" s="75" t="s">
        <v>77</v>
      </c>
      <c r="F63" s="67">
        <v>0</v>
      </c>
      <c r="G63" s="67">
        <v>0</v>
      </c>
      <c r="H63" s="67">
        <f t="shared" si="4"/>
        <v>0</v>
      </c>
    </row>
    <row r="64" spans="1:8" ht="37.200000000000003" x14ac:dyDescent="0.3">
      <c r="A64" s="68" t="s">
        <v>78</v>
      </c>
      <c r="B64" s="71">
        <f t="shared" si="1"/>
        <v>0</v>
      </c>
      <c r="C64" s="71">
        <f t="shared" si="2"/>
        <v>0</v>
      </c>
      <c r="D64" s="81">
        <f t="shared" si="3"/>
        <v>0</v>
      </c>
      <c r="E64" s="75" t="s">
        <v>78</v>
      </c>
      <c r="F64" s="67">
        <v>0</v>
      </c>
      <c r="G64" s="67">
        <v>0</v>
      </c>
      <c r="H64" s="67">
        <f t="shared" si="4"/>
        <v>0</v>
      </c>
    </row>
    <row r="65" spans="1:8" ht="37.200000000000003" x14ac:dyDescent="0.3">
      <c r="A65" s="68" t="s">
        <v>79</v>
      </c>
      <c r="B65" s="71">
        <f t="shared" si="1"/>
        <v>0</v>
      </c>
      <c r="C65" s="71">
        <f t="shared" si="2"/>
        <v>0</v>
      </c>
      <c r="D65" s="81">
        <f t="shared" si="3"/>
        <v>0</v>
      </c>
      <c r="E65" s="75" t="s">
        <v>79</v>
      </c>
      <c r="F65" s="67">
        <v>0</v>
      </c>
      <c r="G65" s="67">
        <v>0</v>
      </c>
      <c r="H65" s="67">
        <f t="shared" si="4"/>
        <v>0</v>
      </c>
    </row>
    <row r="66" spans="1:8" ht="37.200000000000003" x14ac:dyDescent="0.3">
      <c r="A66" s="68" t="s">
        <v>80</v>
      </c>
      <c r="B66" s="73">
        <f t="shared" si="1"/>
        <v>3.6591798730665454E-2</v>
      </c>
      <c r="C66" s="73">
        <f t="shared" si="2"/>
        <v>3.5483601261733742E-2</v>
      </c>
      <c r="D66" s="82">
        <f t="shared" si="3"/>
        <v>7.2075399992399189E-2</v>
      </c>
      <c r="E66" s="77" t="s">
        <v>80</v>
      </c>
      <c r="F66" s="67">
        <v>24071</v>
      </c>
      <c r="G66" s="67">
        <v>23342</v>
      </c>
      <c r="H66" s="67">
        <f t="shared" si="4"/>
        <v>47413</v>
      </c>
    </row>
    <row r="67" spans="1:8" ht="37.200000000000003" x14ac:dyDescent="0.3">
      <c r="A67" s="68" t="s">
        <v>81</v>
      </c>
      <c r="B67" s="71">
        <f t="shared" si="1"/>
        <v>0</v>
      </c>
      <c r="C67" s="71">
        <f t="shared" si="2"/>
        <v>0</v>
      </c>
      <c r="D67" s="81">
        <f t="shared" si="3"/>
        <v>0</v>
      </c>
      <c r="E67" s="75" t="s">
        <v>81</v>
      </c>
      <c r="F67" s="67">
        <v>0</v>
      </c>
      <c r="G67" s="67">
        <v>0</v>
      </c>
      <c r="H67" s="67">
        <f t="shared" si="4"/>
        <v>0</v>
      </c>
    </row>
    <row r="68" spans="1:8" ht="37.200000000000003" x14ac:dyDescent="0.3">
      <c r="A68" s="68" t="s">
        <v>82</v>
      </c>
      <c r="B68" s="71">
        <f t="shared" ref="B68:B81" si="5">F68/$I$4</f>
        <v>0</v>
      </c>
      <c r="C68" s="71">
        <f t="shared" ref="C68:C82" si="6">G68/$I$4</f>
        <v>0</v>
      </c>
      <c r="D68" s="81">
        <f t="shared" ref="D68:D82" si="7">H68/$I$4</f>
        <v>0</v>
      </c>
      <c r="E68" s="75" t="s">
        <v>82</v>
      </c>
      <c r="F68" s="67">
        <v>0</v>
      </c>
      <c r="G68" s="67">
        <v>0</v>
      </c>
      <c r="H68" s="67">
        <f t="shared" ref="H68:H82" si="8">SUM(F68:G68)</f>
        <v>0</v>
      </c>
    </row>
    <row r="69" spans="1:8" ht="37.200000000000003" x14ac:dyDescent="0.3">
      <c r="A69" s="68" t="s">
        <v>83</v>
      </c>
      <c r="B69" s="71">
        <f t="shared" si="5"/>
        <v>0</v>
      </c>
      <c r="C69" s="71">
        <f t="shared" si="6"/>
        <v>0</v>
      </c>
      <c r="D69" s="81">
        <f t="shared" si="7"/>
        <v>0</v>
      </c>
      <c r="E69" s="75" t="s">
        <v>83</v>
      </c>
      <c r="F69" s="67">
        <v>0</v>
      </c>
      <c r="G69" s="67">
        <v>0</v>
      </c>
      <c r="H69" s="67">
        <f t="shared" si="8"/>
        <v>0</v>
      </c>
    </row>
    <row r="70" spans="1:8" ht="37.200000000000003" x14ac:dyDescent="0.3">
      <c r="A70" s="68" t="s">
        <v>84</v>
      </c>
      <c r="B70" s="71">
        <f t="shared" si="5"/>
        <v>0</v>
      </c>
      <c r="C70" s="71">
        <f t="shared" si="6"/>
        <v>0</v>
      </c>
      <c r="D70" s="81">
        <f t="shared" si="7"/>
        <v>0</v>
      </c>
      <c r="E70" s="75" t="s">
        <v>84</v>
      </c>
      <c r="F70" s="67">
        <v>0</v>
      </c>
      <c r="G70" s="67">
        <v>0</v>
      </c>
      <c r="H70" s="67">
        <f t="shared" si="8"/>
        <v>0</v>
      </c>
    </row>
    <row r="71" spans="1:8" ht="37.200000000000003" x14ac:dyDescent="0.3">
      <c r="A71" s="68" t="s">
        <v>85</v>
      </c>
      <c r="B71" s="71">
        <f t="shared" si="5"/>
        <v>0</v>
      </c>
      <c r="C71" s="71">
        <f t="shared" si="6"/>
        <v>0</v>
      </c>
      <c r="D71" s="81">
        <f t="shared" si="7"/>
        <v>0</v>
      </c>
      <c r="E71" s="75" t="s">
        <v>85</v>
      </c>
      <c r="F71" s="67">
        <v>0</v>
      </c>
      <c r="G71" s="67">
        <v>0</v>
      </c>
      <c r="H71" s="67">
        <f t="shared" si="8"/>
        <v>0</v>
      </c>
    </row>
    <row r="72" spans="1:8" ht="37.200000000000003" x14ac:dyDescent="0.3">
      <c r="A72" s="68" t="s">
        <v>86</v>
      </c>
      <c r="B72" s="73">
        <f t="shared" si="5"/>
        <v>4.0817846691749322E-2</v>
      </c>
      <c r="C72" s="73">
        <f t="shared" si="6"/>
        <v>1.6337171740204461E-2</v>
      </c>
      <c r="D72" s="82">
        <f t="shared" si="7"/>
        <v>5.7155018431953787E-2</v>
      </c>
      <c r="E72" s="77" t="s">
        <v>86</v>
      </c>
      <c r="F72" s="67">
        <v>26851</v>
      </c>
      <c r="G72" s="67">
        <v>10747</v>
      </c>
      <c r="H72" s="67">
        <f t="shared" si="8"/>
        <v>37598</v>
      </c>
    </row>
    <row r="73" spans="1:8" ht="37.200000000000003" x14ac:dyDescent="0.3">
      <c r="A73" s="68" t="s">
        <v>87</v>
      </c>
      <c r="B73" s="71">
        <f t="shared" si="5"/>
        <v>0</v>
      </c>
      <c r="C73" s="71">
        <f t="shared" si="6"/>
        <v>0</v>
      </c>
      <c r="D73" s="81">
        <f t="shared" si="7"/>
        <v>0</v>
      </c>
      <c r="E73" s="75" t="s">
        <v>87</v>
      </c>
      <c r="F73" s="67">
        <v>0</v>
      </c>
      <c r="G73" s="67">
        <v>0</v>
      </c>
      <c r="H73" s="67">
        <f t="shared" si="8"/>
        <v>0</v>
      </c>
    </row>
    <row r="74" spans="1:8" ht="37.200000000000003" x14ac:dyDescent="0.3">
      <c r="A74" s="68" t="s">
        <v>88</v>
      </c>
      <c r="B74" s="71">
        <f t="shared" si="5"/>
        <v>7.7528217991107052E-5</v>
      </c>
      <c r="C74" s="71">
        <f t="shared" si="6"/>
        <v>1.5201611370805306E-6</v>
      </c>
      <c r="D74" s="81">
        <f t="shared" si="7"/>
        <v>7.9048379128187591E-5</v>
      </c>
      <c r="E74" s="75" t="s">
        <v>88</v>
      </c>
      <c r="F74" s="67">
        <v>51</v>
      </c>
      <c r="G74" s="67">
        <v>1</v>
      </c>
      <c r="H74" s="67">
        <f t="shared" si="8"/>
        <v>52</v>
      </c>
    </row>
    <row r="75" spans="1:8" ht="37.200000000000003" x14ac:dyDescent="0.3">
      <c r="A75" s="68" t="s">
        <v>89</v>
      </c>
      <c r="B75" s="76">
        <f t="shared" si="5"/>
        <v>2.0385360848249913E-3</v>
      </c>
      <c r="C75" s="76">
        <f t="shared" si="6"/>
        <v>1.0929958575609014E-3</v>
      </c>
      <c r="D75" s="80">
        <f t="shared" si="7"/>
        <v>3.1315319423858927E-3</v>
      </c>
      <c r="E75" s="75" t="s">
        <v>89</v>
      </c>
      <c r="F75" s="67">
        <v>1341</v>
      </c>
      <c r="G75" s="67">
        <v>719</v>
      </c>
      <c r="H75" s="67">
        <f t="shared" si="8"/>
        <v>2060</v>
      </c>
    </row>
    <row r="76" spans="1:8" ht="37.200000000000003" x14ac:dyDescent="0.3">
      <c r="A76" s="68" t="s">
        <v>90</v>
      </c>
      <c r="B76" s="76">
        <f t="shared" si="5"/>
        <v>2.6754836012617337E-3</v>
      </c>
      <c r="C76" s="76">
        <f t="shared" si="6"/>
        <v>2.8837456770417665E-3</v>
      </c>
      <c r="D76" s="80">
        <f t="shared" si="7"/>
        <v>5.5592292783034998E-3</v>
      </c>
      <c r="E76" s="75" t="s">
        <v>90</v>
      </c>
      <c r="F76" s="67">
        <v>1760</v>
      </c>
      <c r="G76" s="67">
        <v>1897</v>
      </c>
      <c r="H76" s="67">
        <f t="shared" si="8"/>
        <v>3657</v>
      </c>
    </row>
    <row r="77" spans="1:8" ht="37.200000000000003" x14ac:dyDescent="0.3">
      <c r="A77" s="68" t="s">
        <v>91</v>
      </c>
      <c r="B77" s="73">
        <f t="shared" si="5"/>
        <v>5.6572796716451941E-2</v>
      </c>
      <c r="C77" s="73">
        <f t="shared" si="6"/>
        <v>2.7964884277733439E-2</v>
      </c>
      <c r="D77" s="82">
        <f t="shared" si="7"/>
        <v>8.4537680994185377E-2</v>
      </c>
      <c r="E77" s="77" t="s">
        <v>91</v>
      </c>
      <c r="F77" s="67">
        <v>37215</v>
      </c>
      <c r="G77" s="67">
        <v>18396</v>
      </c>
      <c r="H77" s="67">
        <f t="shared" si="8"/>
        <v>55611</v>
      </c>
    </row>
    <row r="78" spans="1:8" ht="37.200000000000003" x14ac:dyDescent="0.3">
      <c r="A78" s="68" t="s">
        <v>92</v>
      </c>
      <c r="B78" s="71">
        <f t="shared" si="5"/>
        <v>1.5201611370805306E-6</v>
      </c>
      <c r="C78" s="71">
        <f t="shared" si="6"/>
        <v>0</v>
      </c>
      <c r="D78" s="81">
        <f t="shared" si="7"/>
        <v>1.5201611370805306E-6</v>
      </c>
      <c r="E78" s="75" t="s">
        <v>92</v>
      </c>
      <c r="F78" s="67">
        <v>1</v>
      </c>
      <c r="G78" s="67">
        <v>0</v>
      </c>
      <c r="H78" s="67">
        <f t="shared" si="8"/>
        <v>1</v>
      </c>
    </row>
    <row r="79" spans="1:8" ht="37.200000000000003" x14ac:dyDescent="0.3">
      <c r="A79" s="68" t="s">
        <v>93</v>
      </c>
      <c r="B79" s="76">
        <f t="shared" si="5"/>
        <v>5.7766123209060158E-5</v>
      </c>
      <c r="C79" s="76">
        <f t="shared" si="6"/>
        <v>4.2564511838254852E-5</v>
      </c>
      <c r="D79" s="80">
        <f t="shared" si="7"/>
        <v>1.0033063504731501E-4</v>
      </c>
      <c r="E79" s="75" t="s">
        <v>93</v>
      </c>
      <c r="F79" s="67">
        <v>38</v>
      </c>
      <c r="G79" s="67">
        <v>28</v>
      </c>
      <c r="H79" s="67">
        <f t="shared" si="8"/>
        <v>66</v>
      </c>
    </row>
    <row r="80" spans="1:8" ht="37.200000000000003" x14ac:dyDescent="0.3">
      <c r="A80" s="68" t="s">
        <v>94</v>
      </c>
      <c r="B80" s="76">
        <f t="shared" si="5"/>
        <v>2.2072739710409304E-3</v>
      </c>
      <c r="C80" s="76">
        <f t="shared" si="6"/>
        <v>1.0580321514080493E-3</v>
      </c>
      <c r="D80" s="80">
        <f t="shared" si="7"/>
        <v>3.2653061224489797E-3</v>
      </c>
      <c r="E80" s="75" t="s">
        <v>94</v>
      </c>
      <c r="F80" s="67">
        <v>1452</v>
      </c>
      <c r="G80" s="67">
        <v>696</v>
      </c>
      <c r="H80" s="67">
        <f t="shared" si="8"/>
        <v>2148</v>
      </c>
    </row>
    <row r="81" spans="1:8" ht="37.200000000000003" x14ac:dyDescent="0.3">
      <c r="A81" s="68" t="s">
        <v>95</v>
      </c>
      <c r="B81" s="76">
        <f t="shared" si="5"/>
        <v>3.3443545015771675E-5</v>
      </c>
      <c r="C81" s="76">
        <f t="shared" si="6"/>
        <v>9.4402006612700942E-4</v>
      </c>
      <c r="D81" s="80">
        <f t="shared" si="7"/>
        <v>9.7746361114278116E-4</v>
      </c>
      <c r="E81" s="75" t="s">
        <v>95</v>
      </c>
      <c r="F81" s="67">
        <v>22</v>
      </c>
      <c r="G81" s="67">
        <v>621</v>
      </c>
      <c r="H81" s="67">
        <f t="shared" si="8"/>
        <v>643</v>
      </c>
    </row>
    <row r="82" spans="1:8" ht="37.200000000000003" x14ac:dyDescent="0.3">
      <c r="A82" s="68" t="s">
        <v>96</v>
      </c>
      <c r="B82" s="71">
        <f>F82/$I$4</f>
        <v>0</v>
      </c>
      <c r="C82" s="71">
        <f t="shared" si="6"/>
        <v>0</v>
      </c>
      <c r="D82" s="81">
        <f t="shared" si="7"/>
        <v>0</v>
      </c>
      <c r="E82" s="75" t="s">
        <v>96</v>
      </c>
      <c r="F82" s="67">
        <v>0</v>
      </c>
      <c r="G82" s="67">
        <v>0</v>
      </c>
      <c r="H82" s="67">
        <f t="shared" si="8"/>
        <v>0</v>
      </c>
    </row>
    <row r="84" spans="1:8" ht="42.6" x14ac:dyDescent="0.3">
      <c r="A84" s="68" t="s">
        <v>6</v>
      </c>
      <c r="B84" s="72">
        <f t="shared" ref="B84:C84" si="9">SUM(B3:B82)</f>
        <v>0.60434918101318746</v>
      </c>
      <c r="C84" s="72">
        <f t="shared" si="9"/>
        <v>0.39565081898681254</v>
      </c>
      <c r="D84" s="83"/>
    </row>
  </sheetData>
  <customSheetViews>
    <customSheetView guid="{9BFF6103-5415-466A-907B-74245324218B}" scale="77" showPageBreaks="1" topLeftCell="B1">
      <selection activeCell="F4" sqref="F4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38C0-BCD0-4448-B247-4ED2753C3AAD}">
  <dimension ref="D1:G42"/>
  <sheetViews>
    <sheetView showGridLines="0" topLeftCell="A14" workbookViewId="0">
      <selection activeCell="G20" sqref="G20"/>
    </sheetView>
  </sheetViews>
  <sheetFormatPr baseColWidth="10" defaultRowHeight="14.4" x14ac:dyDescent="0.3"/>
  <cols>
    <col min="4" max="5" width="6.33203125" style="70" customWidth="1"/>
    <col min="6" max="6" width="6.33203125" style="78" customWidth="1"/>
    <col min="7" max="7" width="48.33203125" style="75" bestFit="1" customWidth="1"/>
  </cols>
  <sheetData>
    <row r="1" spans="4:7" x14ac:dyDescent="0.3">
      <c r="F1" s="85"/>
    </row>
    <row r="2" spans="4:7" ht="49.8" x14ac:dyDescent="0.3">
      <c r="D2" s="84" t="s">
        <v>97</v>
      </c>
      <c r="E2" s="84" t="s">
        <v>98</v>
      </c>
      <c r="F2" s="84" t="s">
        <v>6</v>
      </c>
    </row>
    <row r="3" spans="4:7" ht="37.200000000000003" x14ac:dyDescent="0.3">
      <c r="D3" s="76">
        <v>6.0806445483221225E-6</v>
      </c>
      <c r="E3" s="76">
        <v>8.6649184813590243E-5</v>
      </c>
      <c r="F3" s="80">
        <v>9.2729829361912357E-5</v>
      </c>
      <c r="G3" s="75" t="s">
        <v>17</v>
      </c>
    </row>
    <row r="4" spans="4:7" ht="37.200000000000003" x14ac:dyDescent="0.3">
      <c r="D4" s="76">
        <v>1.6113708053053623E-4</v>
      </c>
      <c r="E4" s="76">
        <v>5.9590316573556801E-4</v>
      </c>
      <c r="F4" s="80">
        <v>7.5704024626610425E-4</v>
      </c>
      <c r="G4" s="75" t="s">
        <v>18</v>
      </c>
    </row>
    <row r="5" spans="4:7" ht="37.200000000000003" x14ac:dyDescent="0.3">
      <c r="D5" s="76">
        <v>4.6501729183293433E-3</v>
      </c>
      <c r="E5" s="76">
        <v>2.9703948618553565E-3</v>
      </c>
      <c r="F5" s="80">
        <v>7.6205677801846998E-3</v>
      </c>
      <c r="G5" s="75" t="s">
        <v>22</v>
      </c>
    </row>
    <row r="6" spans="4:7" ht="37.200000000000003" x14ac:dyDescent="0.3">
      <c r="D6" s="76">
        <v>2.1221449473644207E-3</v>
      </c>
      <c r="E6" s="76">
        <v>1.188766009196975E-3</v>
      </c>
      <c r="F6" s="80">
        <v>3.3109109565613954E-3</v>
      </c>
      <c r="G6" s="75" t="s">
        <v>27</v>
      </c>
    </row>
    <row r="7" spans="4:7" ht="42.6" x14ac:dyDescent="0.3">
      <c r="D7" s="73">
        <v>9.1258313381218412E-2</v>
      </c>
      <c r="E7" s="73">
        <v>6.706950936799301E-2</v>
      </c>
      <c r="F7" s="82">
        <v>0.15832782274921142</v>
      </c>
      <c r="G7" s="77" t="s">
        <v>28</v>
      </c>
    </row>
    <row r="8" spans="4:7" ht="42.6" x14ac:dyDescent="0.3">
      <c r="D8" s="73">
        <v>9.3754417968304637E-2</v>
      </c>
      <c r="E8" s="73">
        <v>6.6399118306540494E-2</v>
      </c>
      <c r="F8" s="82">
        <v>0.16015353627484513</v>
      </c>
      <c r="G8" s="77" t="s">
        <v>30</v>
      </c>
    </row>
    <row r="9" spans="4:7" ht="37.200000000000003" x14ac:dyDescent="0.3">
      <c r="D9" s="71">
        <v>0</v>
      </c>
      <c r="E9" s="76">
        <v>8.391289476684529E-4</v>
      </c>
      <c r="F9" s="80">
        <v>8.391289476684529E-4</v>
      </c>
      <c r="G9" s="75" t="s">
        <v>35</v>
      </c>
    </row>
    <row r="10" spans="4:7" ht="37.200000000000003" x14ac:dyDescent="0.3">
      <c r="D10" s="76">
        <v>6.1809751833694368E-3</v>
      </c>
      <c r="E10" s="76">
        <v>2.9171892220575383E-3</v>
      </c>
      <c r="F10" s="80">
        <v>9.0981644054269756E-3</v>
      </c>
      <c r="G10" s="75" t="s">
        <v>37</v>
      </c>
    </row>
    <row r="11" spans="4:7" ht="37.200000000000003" x14ac:dyDescent="0.3">
      <c r="D11" s="71">
        <v>0</v>
      </c>
      <c r="E11" s="76">
        <v>4.4996769657583702E-3</v>
      </c>
      <c r="F11" s="80">
        <v>4.4996769657583702E-3</v>
      </c>
      <c r="G11" s="75" t="s">
        <v>38</v>
      </c>
    </row>
    <row r="12" spans="4:7" ht="37.200000000000003" x14ac:dyDescent="0.3">
      <c r="D12" s="73">
        <v>1.106069243339794E-2</v>
      </c>
      <c r="E12" s="73">
        <v>1.0055865921787709E-2</v>
      </c>
      <c r="F12" s="82">
        <v>2.1116558355185649E-2</v>
      </c>
      <c r="G12" s="77" t="s">
        <v>39</v>
      </c>
    </row>
    <row r="13" spans="4:7" ht="37.200000000000003" x14ac:dyDescent="0.3">
      <c r="D13" s="73">
        <v>1.1617071409569414E-2</v>
      </c>
      <c r="E13" s="73">
        <v>2.3106449283624063E-4</v>
      </c>
      <c r="F13" s="82">
        <v>1.1848135902405655E-2</v>
      </c>
      <c r="G13" s="77" t="s">
        <v>40</v>
      </c>
    </row>
    <row r="14" spans="4:7" ht="42.6" x14ac:dyDescent="0.3">
      <c r="D14" s="73">
        <v>7.2435678181887286E-2</v>
      </c>
      <c r="E14" s="73">
        <v>4.8487059628320603E-2</v>
      </c>
      <c r="F14" s="82">
        <v>0.12092273781020788</v>
      </c>
      <c r="G14" s="77" t="s">
        <v>41</v>
      </c>
    </row>
    <row r="15" spans="4:7" ht="37.200000000000003" x14ac:dyDescent="0.3">
      <c r="D15" s="71">
        <v>3.0403222741610612E-6</v>
      </c>
      <c r="E15" s="73">
        <v>3.4091133660167978E-2</v>
      </c>
      <c r="F15" s="82">
        <v>3.409417398244214E-2</v>
      </c>
      <c r="G15" s="77" t="s">
        <v>46</v>
      </c>
    </row>
    <row r="16" spans="4:7" ht="37.200000000000003" x14ac:dyDescent="0.3">
      <c r="D16" s="73">
        <v>3.4091133660167978E-2</v>
      </c>
      <c r="E16" s="73">
        <v>1.2513966480446927E-2</v>
      </c>
      <c r="F16" s="82">
        <v>4.6605100140614905E-2</v>
      </c>
      <c r="G16" s="77" t="s">
        <v>47</v>
      </c>
    </row>
    <row r="17" spans="4:7" ht="37.200000000000003" x14ac:dyDescent="0.3">
      <c r="D17" s="73">
        <v>2.4581005586592177E-2</v>
      </c>
      <c r="E17" s="76">
        <v>3.9372173450385739E-3</v>
      </c>
      <c r="F17" s="82">
        <v>2.8518222931630755E-2</v>
      </c>
      <c r="G17" s="77" t="s">
        <v>48</v>
      </c>
    </row>
    <row r="18" spans="4:7" ht="37.200000000000003" x14ac:dyDescent="0.3">
      <c r="D18" s="76">
        <v>4.1850036103827006E-3</v>
      </c>
      <c r="E18" s="76">
        <v>2.6663626344392505E-3</v>
      </c>
      <c r="F18" s="80">
        <v>6.8513662448219511E-3</v>
      </c>
      <c r="G18" s="75" t="s">
        <v>49</v>
      </c>
    </row>
    <row r="19" spans="4:7" ht="37.200000000000003" x14ac:dyDescent="0.3">
      <c r="D19" s="76">
        <v>6.0806445483221225E-6</v>
      </c>
      <c r="E19" s="76">
        <v>4.1652415156006537E-4</v>
      </c>
      <c r="F19" s="80">
        <v>4.2260479610838747E-4</v>
      </c>
      <c r="G19" s="75" t="s">
        <v>51</v>
      </c>
    </row>
    <row r="20" spans="4:7" ht="37.200000000000003" x14ac:dyDescent="0.3">
      <c r="D20" s="76">
        <v>4.7170600083608861E-3</v>
      </c>
      <c r="E20" s="76">
        <v>2.4581005586592178E-3</v>
      </c>
      <c r="F20" s="80">
        <v>7.1751605670201044E-3</v>
      </c>
      <c r="G20" s="75" t="s">
        <v>52</v>
      </c>
    </row>
    <row r="21" spans="4:7" ht="37.200000000000003" x14ac:dyDescent="0.3">
      <c r="D21" s="73">
        <v>2.3773800022802417E-2</v>
      </c>
      <c r="E21" s="76">
        <v>1.6326530612244899E-3</v>
      </c>
      <c r="F21" s="82">
        <v>2.5406453084026906E-2</v>
      </c>
      <c r="G21" s="77" t="s">
        <v>53</v>
      </c>
    </row>
    <row r="22" spans="4:7" ht="37.200000000000003" x14ac:dyDescent="0.3">
      <c r="D22" s="76">
        <v>4.2883745677041764E-3</v>
      </c>
      <c r="E22" s="76">
        <v>2.160148975791434E-3</v>
      </c>
      <c r="F22" s="80">
        <v>6.4485235434956108E-3</v>
      </c>
      <c r="G22" s="75" t="s">
        <v>54</v>
      </c>
    </row>
    <row r="23" spans="4:7" ht="37.200000000000003" x14ac:dyDescent="0.3">
      <c r="D23" s="76">
        <v>4.4403906814122294E-3</v>
      </c>
      <c r="E23" s="76">
        <v>6.8072815718466162E-3</v>
      </c>
      <c r="F23" s="82">
        <v>1.1247672253258845E-2</v>
      </c>
      <c r="G23" s="77" t="s">
        <v>55</v>
      </c>
    </row>
    <row r="24" spans="4:7" ht="37.200000000000003" x14ac:dyDescent="0.3">
      <c r="D24" s="76">
        <v>6.3846767757382285E-5</v>
      </c>
      <c r="E24" s="76">
        <v>2.736290046744955E-5</v>
      </c>
      <c r="F24" s="80">
        <v>9.1209668224831832E-5</v>
      </c>
      <c r="G24" s="75" t="s">
        <v>60</v>
      </c>
    </row>
    <row r="25" spans="4:7" ht="37.200000000000003" x14ac:dyDescent="0.3">
      <c r="D25" s="76">
        <v>3.5875802835100523E-4</v>
      </c>
      <c r="E25" s="76">
        <v>1.3225401892600616E-4</v>
      </c>
      <c r="F25" s="80">
        <v>4.9101204727701139E-4</v>
      </c>
      <c r="G25" s="75" t="s">
        <v>62</v>
      </c>
    </row>
    <row r="26" spans="4:7" ht="37.200000000000003" x14ac:dyDescent="0.3">
      <c r="D26" s="73">
        <v>2.5940029643142175E-2</v>
      </c>
      <c r="E26" s="73">
        <v>2.5322844221487478E-2</v>
      </c>
      <c r="F26" s="82">
        <v>5.1262873864629653E-2</v>
      </c>
      <c r="G26" s="77" t="s">
        <v>65</v>
      </c>
    </row>
    <row r="27" spans="4:7" ht="37.200000000000003" x14ac:dyDescent="0.3">
      <c r="D27" s="76">
        <v>1.6068103218941207E-3</v>
      </c>
      <c r="E27" s="76">
        <v>5.7918139322768209E-4</v>
      </c>
      <c r="F27" s="80">
        <v>2.1859917151218029E-3</v>
      </c>
      <c r="G27" s="75" t="s">
        <v>67</v>
      </c>
    </row>
    <row r="28" spans="4:7" ht="37.200000000000003" x14ac:dyDescent="0.3">
      <c r="D28" s="76">
        <v>4.1804431269714591E-4</v>
      </c>
      <c r="E28" s="76">
        <v>4.9253220841409193E-4</v>
      </c>
      <c r="F28" s="80">
        <v>9.1057652111123778E-4</v>
      </c>
      <c r="G28" s="75" t="s">
        <v>68</v>
      </c>
    </row>
    <row r="29" spans="4:7" ht="37.200000000000003" x14ac:dyDescent="0.3">
      <c r="D29" s="73">
        <v>2.4419868506061641E-2</v>
      </c>
      <c r="E29" s="76">
        <v>1.1629232698666058E-3</v>
      </c>
      <c r="F29" s="82">
        <v>2.5582791775928249E-2</v>
      </c>
      <c r="G29" s="77" t="s">
        <v>69</v>
      </c>
    </row>
    <row r="30" spans="4:7" ht="37.200000000000003" x14ac:dyDescent="0.3">
      <c r="D30" s="76">
        <v>8.8290958841637217E-3</v>
      </c>
      <c r="E30" s="76">
        <v>6.1444913160795048E-3</v>
      </c>
      <c r="F30" s="82">
        <v>1.4973587200243227E-2</v>
      </c>
      <c r="G30" s="77" t="s">
        <v>71</v>
      </c>
    </row>
    <row r="31" spans="4:7" ht="37.200000000000003" x14ac:dyDescent="0.3">
      <c r="D31" s="76">
        <v>6.6963098088397366E-3</v>
      </c>
      <c r="E31" s="76">
        <v>3.3777980465929387E-3</v>
      </c>
      <c r="F31" s="82">
        <v>1.0074107855432677E-2</v>
      </c>
      <c r="G31" s="77" t="s">
        <v>75</v>
      </c>
    </row>
    <row r="32" spans="4:7" ht="37.200000000000003" x14ac:dyDescent="0.3">
      <c r="D32" s="76">
        <v>1.6068103218941207E-3</v>
      </c>
      <c r="E32" s="76">
        <v>5.7918139322768209E-4</v>
      </c>
      <c r="F32" s="80">
        <v>2.1859917151218029E-3</v>
      </c>
      <c r="G32" s="75" t="s">
        <v>76</v>
      </c>
    </row>
    <row r="33" spans="4:7" ht="37.200000000000003" x14ac:dyDescent="0.3">
      <c r="D33" s="73">
        <v>3.6591798730665454E-2</v>
      </c>
      <c r="E33" s="73">
        <v>3.5483601261733742E-2</v>
      </c>
      <c r="F33" s="82">
        <v>7.2075399992399189E-2</v>
      </c>
      <c r="G33" s="77" t="s">
        <v>80</v>
      </c>
    </row>
    <row r="34" spans="4:7" ht="37.200000000000003" x14ac:dyDescent="0.3">
      <c r="D34" s="73">
        <v>4.0817846691749322E-2</v>
      </c>
      <c r="E34" s="73">
        <v>1.6337171740204461E-2</v>
      </c>
      <c r="F34" s="82">
        <v>5.7155018431953787E-2</v>
      </c>
      <c r="G34" s="77" t="s">
        <v>86</v>
      </c>
    </row>
    <row r="35" spans="4:7" ht="37.200000000000003" x14ac:dyDescent="0.3">
      <c r="D35" s="76">
        <v>2.0385360848249913E-3</v>
      </c>
      <c r="E35" s="76">
        <v>1.0929958575609014E-3</v>
      </c>
      <c r="F35" s="80">
        <v>3.1315319423858927E-3</v>
      </c>
      <c r="G35" s="75" t="s">
        <v>89</v>
      </c>
    </row>
    <row r="36" spans="4:7" ht="37.200000000000003" x14ac:dyDescent="0.3">
      <c r="D36" s="76">
        <v>2.6754836012617337E-3</v>
      </c>
      <c r="E36" s="76">
        <v>2.8837456770417665E-3</v>
      </c>
      <c r="F36" s="80">
        <v>5.5592292783034998E-3</v>
      </c>
      <c r="G36" s="75" t="s">
        <v>90</v>
      </c>
    </row>
    <row r="37" spans="4:7" ht="37.200000000000003" x14ac:dyDescent="0.3">
      <c r="D37" s="73">
        <v>5.6572796716451941E-2</v>
      </c>
      <c r="E37" s="73">
        <v>2.7964884277733439E-2</v>
      </c>
      <c r="F37" s="82">
        <v>8.4537680994185377E-2</v>
      </c>
      <c r="G37" s="77" t="s">
        <v>91</v>
      </c>
    </row>
    <row r="38" spans="4:7" ht="37.200000000000003" x14ac:dyDescent="0.3">
      <c r="D38" s="76">
        <v>5.7766123209060158E-5</v>
      </c>
      <c r="E38" s="76">
        <v>4.2564511838254852E-5</v>
      </c>
      <c r="F38" s="80">
        <v>1.0033063504731501E-4</v>
      </c>
      <c r="G38" s="75" t="s">
        <v>93</v>
      </c>
    </row>
    <row r="39" spans="4:7" ht="37.200000000000003" x14ac:dyDescent="0.3">
      <c r="D39" s="76">
        <v>2.2072739710409304E-3</v>
      </c>
      <c r="E39" s="76">
        <v>1.0580321514080493E-3</v>
      </c>
      <c r="F39" s="80">
        <v>3.2653061224489797E-3</v>
      </c>
      <c r="G39" s="75" t="s">
        <v>94</v>
      </c>
    </row>
    <row r="40" spans="4:7" ht="37.200000000000003" x14ac:dyDescent="0.3">
      <c r="D40" s="76">
        <v>3.3443545015771675E-5</v>
      </c>
      <c r="E40" s="76">
        <v>9.4402006612700942E-4</v>
      </c>
      <c r="F40" s="80">
        <v>9.7746361114278116E-4</v>
      </c>
      <c r="G40" s="75" t="s">
        <v>95</v>
      </c>
    </row>
    <row r="41" spans="4:7" ht="3.6" customHeight="1" x14ac:dyDescent="0.3"/>
    <row r="42" spans="4:7" ht="42.6" x14ac:dyDescent="0.3">
      <c r="D42" s="72">
        <v>0.60434918101318746</v>
      </c>
      <c r="E42" s="72">
        <v>0.39565081898681254</v>
      </c>
      <c r="F42" s="83"/>
      <c r="G42" s="7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Figure4C</vt:lpstr>
      <vt:lpstr>Figure8B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MARTINEZ</dc:creator>
  <cp:lastModifiedBy>PAULA MARTINEZ</cp:lastModifiedBy>
  <dcterms:created xsi:type="dcterms:W3CDTF">2021-06-24T22:29:40Z</dcterms:created>
  <dcterms:modified xsi:type="dcterms:W3CDTF">2021-07-01T11:57:36Z</dcterms:modified>
</cp:coreProperties>
</file>