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mc:AlternateContent xmlns:mc="http://schemas.openxmlformats.org/markup-compatibility/2006">
    <mc:Choice Requires="x15">
      <x15ac:absPath xmlns:x15ac="http://schemas.microsoft.com/office/spreadsheetml/2010/11/ac" url="C:\Users\robinson.parada\UNIDAD D\ROBINSON.PARADA\Mis documentos\ESTUDIO DE MERCADO\2017\218A232. SERV PRIMERA INF E2\INF COSTEO\DOT BTA\Ajustado\B. Unidos\"/>
    </mc:Choice>
  </mc:AlternateContent>
  <bookViews>
    <workbookView xWindow="0" yWindow="0" windowWidth="19200" windowHeight="10995" tabRatio="784"/>
  </bookViews>
  <sheets>
    <sheet name="HI EL CAFETERITO" sheetId="1" r:id="rId1"/>
    <sheet name="HI EL ESPLENDOR EL RECLUSORIO " sheetId="13" r:id="rId2"/>
    <sheet name=" HCB CASITA DE MADERA" sheetId="9" r:id="rId3"/>
    <sheet name="HCB HOGAR FELIZ" sheetId="11" r:id="rId4"/>
    <sheet name="HCB OSITO JUGUETON" sheetId="12" r:id="rId5"/>
    <sheet name="HCB MIS PITUFOS" sheetId="16" r:id="rId6"/>
    <sheet name="4. Mod. Familiar DIMF" sheetId="10" state="hidden"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___INDEX_SHEET___ASAP_Utilities" localSheetId="2">#N/A</definedName>
    <definedName name="___INDEX_SHEET___ASAP_Utilities" localSheetId="6">#N/A</definedName>
    <definedName name="___INDEX_SHEET___ASAP_Utilities" localSheetId="0">#N/A</definedName>
    <definedName name="___INDEX_SHEET___ASAP_Utilities">#N/A</definedName>
    <definedName name="_AMAZONAS" localSheetId="2">#REF!</definedName>
    <definedName name="_AMAZONAS" localSheetId="6">#REF!</definedName>
    <definedName name="_AMAZONAS" localSheetId="0">#REF!</definedName>
    <definedName name="_AMAZONAS">#REF!</definedName>
    <definedName name="_amazonas_" localSheetId="2">#REF!</definedName>
    <definedName name="_amazonas_" localSheetId="6">#REF!</definedName>
    <definedName name="_amazonas_" localSheetId="0">#REF!</definedName>
    <definedName name="_amazonas_">#REF!</definedName>
    <definedName name="_ANTIOQUIA" localSheetId="2">#REF!</definedName>
    <definedName name="_ANTIOQUIA" localSheetId="6">#REF!</definedName>
    <definedName name="_ANTIOQUIA" localSheetId="0">#REF!</definedName>
    <definedName name="_ANTIOQUIA">#REF!</definedName>
    <definedName name="_ARAUCA" localSheetId="2">#REF!</definedName>
    <definedName name="_ARAUCA" localSheetId="6">#REF!</definedName>
    <definedName name="_ARAUCA" localSheetId="0">#REF!</definedName>
    <definedName name="_ARAUCA">#REF!</definedName>
    <definedName name="_ATLANTICO" localSheetId="2">#REF!</definedName>
    <definedName name="_ATLANTICO" localSheetId="6">#REF!</definedName>
    <definedName name="_ATLANTICO" localSheetId="0">#REF!</definedName>
    <definedName name="_ATLANTICO">#REF!</definedName>
    <definedName name="_BOGOTADC" localSheetId="2">#REF!</definedName>
    <definedName name="_BOGOTADC" localSheetId="6">#REF!</definedName>
    <definedName name="_BOGOTADC" localSheetId="0">#REF!</definedName>
    <definedName name="_BOGOTADC">#REF!</definedName>
    <definedName name="_BOLIVAR" localSheetId="2">#REF!</definedName>
    <definedName name="_BOLIVAR" localSheetId="6">#REF!</definedName>
    <definedName name="_BOLIVAR" localSheetId="0">#REF!</definedName>
    <definedName name="_BOLIVAR">#REF!</definedName>
    <definedName name="_BOYACA" localSheetId="2">#REF!</definedName>
    <definedName name="_BOYACA" localSheetId="6">#REF!</definedName>
    <definedName name="_BOYACA" localSheetId="0">#REF!</definedName>
    <definedName name="_BOYACA">#REF!</definedName>
    <definedName name="_CALDAS" localSheetId="2">#REF!</definedName>
    <definedName name="_CALDAS" localSheetId="6">#REF!</definedName>
    <definedName name="_CALDAS" localSheetId="0">#REF!</definedName>
    <definedName name="_CALDAS">#REF!</definedName>
    <definedName name="_CAQUETA" localSheetId="2">#REF!</definedName>
    <definedName name="_CAQUETA" localSheetId="6">#REF!</definedName>
    <definedName name="_CAQUETA" localSheetId="0">#REF!</definedName>
    <definedName name="_CAQUETA">#REF!</definedName>
    <definedName name="_CASANARE" localSheetId="2">#REF!</definedName>
    <definedName name="_CASANARE" localSheetId="6">#REF!</definedName>
    <definedName name="_CASANARE" localSheetId="0">#REF!</definedName>
    <definedName name="_CASANARE">#REF!</definedName>
    <definedName name="_CAUCA" localSheetId="2">#REF!</definedName>
    <definedName name="_CAUCA" localSheetId="6">#REF!</definedName>
    <definedName name="_CAUCA" localSheetId="0">#REF!</definedName>
    <definedName name="_CAUCA">#REF!</definedName>
    <definedName name="_CESAR" localSheetId="2">#REF!</definedName>
    <definedName name="_CESAR" localSheetId="6">#REF!</definedName>
    <definedName name="_CESAR" localSheetId="0">#REF!</definedName>
    <definedName name="_CESAR">#REF!</definedName>
    <definedName name="_CHOCO" localSheetId="2">#REF!</definedName>
    <definedName name="_CHOCO" localSheetId="6">#REF!</definedName>
    <definedName name="_CHOCO" localSheetId="0">#REF!</definedName>
    <definedName name="_CHOCO">#REF!</definedName>
    <definedName name="_CORDOBA" localSheetId="2">#REF!</definedName>
    <definedName name="_CORDOBA" localSheetId="6">#REF!</definedName>
    <definedName name="_CORDOBA" localSheetId="0">#REF!</definedName>
    <definedName name="_CORDOBA">#REF!</definedName>
    <definedName name="_CUNDINAMARCA" localSheetId="2">#REF!</definedName>
    <definedName name="_CUNDINAMARCA" localSheetId="6">#REF!</definedName>
    <definedName name="_CUNDINAMARCA" localSheetId="0">#REF!</definedName>
    <definedName name="_CUNDINAMARCA">#REF!</definedName>
    <definedName name="_xlnm._FilterDatabase" localSheetId="2" hidden="1">' HCB CASITA DE MADERA'!$B$4:$L$30</definedName>
    <definedName name="_xlnm._FilterDatabase" localSheetId="6" hidden="1">'4. Mod. Familiar DIMF'!$B$4:$L$51</definedName>
    <definedName name="_xlnm._FilterDatabase" localSheetId="0" hidden="1">'HI EL CAFETERITO'!$B$4:$L$78</definedName>
    <definedName name="_GUAINIA" localSheetId="2">#REF!</definedName>
    <definedName name="_GUAINIA" localSheetId="6">#REF!</definedName>
    <definedName name="_GUAINIA" localSheetId="0">#REF!</definedName>
    <definedName name="_GUAINIA">#REF!</definedName>
    <definedName name="_GUAVIARE" localSheetId="2">#REF!</definedName>
    <definedName name="_GUAVIARE" localSheetId="6">#REF!</definedName>
    <definedName name="_GUAVIARE" localSheetId="0">#REF!</definedName>
    <definedName name="_GUAVIARE">#REF!</definedName>
    <definedName name="_HUILA" localSheetId="2">#REF!</definedName>
    <definedName name="_HUILA" localSheetId="6">#REF!</definedName>
    <definedName name="_HUILA" localSheetId="0">#REF!</definedName>
    <definedName name="_HUILA">#REF!</definedName>
    <definedName name="_LAGUAJIRA" localSheetId="2">#REF!</definedName>
    <definedName name="_LAGUAJIRA" localSheetId="6">#REF!</definedName>
    <definedName name="_LAGUAJIRA" localSheetId="0">#REF!</definedName>
    <definedName name="_LAGUAJIRA">#REF!</definedName>
    <definedName name="_MAGDALENA" localSheetId="2">#REF!</definedName>
    <definedName name="_MAGDALENA" localSheetId="6">#REF!</definedName>
    <definedName name="_MAGDALENA" localSheetId="0">#REF!</definedName>
    <definedName name="_MAGDALENA">#REF!</definedName>
    <definedName name="_META" localSheetId="2">#REF!</definedName>
    <definedName name="_META" localSheetId="6">#REF!</definedName>
    <definedName name="_META" localSheetId="0">#REF!</definedName>
    <definedName name="_META">#REF!</definedName>
    <definedName name="_NARIÑO" localSheetId="2">#REF!</definedName>
    <definedName name="_NARIÑO" localSheetId="6">#REF!</definedName>
    <definedName name="_NARIÑO" localSheetId="0">#REF!</definedName>
    <definedName name="_NARIÑO">#REF!</definedName>
    <definedName name="_NORTEDESANTANDER" localSheetId="2">#REF!</definedName>
    <definedName name="_NORTEDESANTANDER" localSheetId="6">#REF!</definedName>
    <definedName name="_NORTEDESANTANDER" localSheetId="0">#REF!</definedName>
    <definedName name="_NORTEDESANTANDER">#REF!</definedName>
    <definedName name="_PUTUMAYO" localSheetId="2">#REF!</definedName>
    <definedName name="_PUTUMAYO" localSheetId="6">#REF!</definedName>
    <definedName name="_PUTUMAYO" localSheetId="0">#REF!</definedName>
    <definedName name="_PUTUMAYO">#REF!</definedName>
    <definedName name="_QUINDIO" localSheetId="2">#REF!</definedName>
    <definedName name="_QUINDIO" localSheetId="6">#REF!</definedName>
    <definedName name="_QUINDIO" localSheetId="0">#REF!</definedName>
    <definedName name="_QUINDIO">#REF!</definedName>
    <definedName name="_RISARALDA" localSheetId="2">#REF!</definedName>
    <definedName name="_RISARALDA" localSheetId="6">#REF!</definedName>
    <definedName name="_RISARALDA" localSheetId="0">#REF!</definedName>
    <definedName name="_RISARALDA">#REF!</definedName>
    <definedName name="_SANANDRES" localSheetId="2">#REF!</definedName>
    <definedName name="_SANANDRES" localSheetId="6">#REF!</definedName>
    <definedName name="_SANANDRES" localSheetId="0">#REF!</definedName>
    <definedName name="_SANANDRES">#REF!</definedName>
    <definedName name="_SANTANDER" localSheetId="2">#REF!</definedName>
    <definedName name="_SANTANDER" localSheetId="6">#REF!</definedName>
    <definedName name="_SANTANDER" localSheetId="0">#REF!</definedName>
    <definedName name="_SANTANDER">#REF!</definedName>
    <definedName name="_SUCRE" localSheetId="2">#REF!</definedName>
    <definedName name="_SUCRE" localSheetId="6">#REF!</definedName>
    <definedName name="_SUCRE" localSheetId="0">#REF!</definedName>
    <definedName name="_SUCRE">#REF!</definedName>
    <definedName name="_TOLIMA" localSheetId="2">#REF!</definedName>
    <definedName name="_TOLIMA" localSheetId="6">#REF!</definedName>
    <definedName name="_TOLIMA" localSheetId="0">#REF!</definedName>
    <definedName name="_TOLIMA">#REF!</definedName>
    <definedName name="_UDS3" localSheetId="2">#REF!</definedName>
    <definedName name="_UDS3" localSheetId="6">#REF!</definedName>
    <definedName name="_UDS3" localSheetId="0">#REF!</definedName>
    <definedName name="_UDS3">#REF!</definedName>
    <definedName name="_VALLEDELCAUCA" localSheetId="2">#REF!</definedName>
    <definedName name="_VALLEDELCAUCA" localSheetId="6">#REF!</definedName>
    <definedName name="_VALLEDELCAUCA" localSheetId="0">#REF!</definedName>
    <definedName name="_VALLEDELCAUCA">#REF!</definedName>
    <definedName name="_VAUPES" localSheetId="2">#REF!</definedName>
    <definedName name="_VAUPES" localSheetId="6">#REF!</definedName>
    <definedName name="_VAUPES" localSheetId="0">#REF!</definedName>
    <definedName name="_VAUPES">#REF!</definedName>
    <definedName name="_VICHADA" localSheetId="2">#REF!</definedName>
    <definedName name="_VICHADA" localSheetId="6">#REF!</definedName>
    <definedName name="_VICHADA" localSheetId="0">#REF!</definedName>
    <definedName name="_VICHADA">#REF!</definedName>
    <definedName name="¿Quiénes_están_inscritos_dentro_del_sistema__incluye_desinscr___" localSheetId="2">#REF!</definedName>
    <definedName name="¿Quiénes_están_inscritos_dentro_del_sistema__incluye_desinscr___" localSheetId="6">#REF!</definedName>
    <definedName name="¿Quiénes_están_inscritos_dentro_del_sistema__incluye_desinscr___" localSheetId="0">#REF!</definedName>
    <definedName name="¿Quiénes_están_inscritos_dentro_del_sistema__incluye_desinscr___">#REF!</definedName>
    <definedName name="ActividadRE" localSheetId="2">#REF!</definedName>
    <definedName name="ActividadRE" localSheetId="6">#REF!</definedName>
    <definedName name="ActividadRE" localSheetId="0">#REF!</definedName>
    <definedName name="ActividadRE">#REF!</definedName>
    <definedName name="ALMUERZO">'[1]Resumen Preparaciones'!$C$52:$C$113</definedName>
    <definedName name="almuerzocena">'[1]Resumen Preparaciones'!$C$52:$C$141</definedName>
    <definedName name="AMAZONAS" localSheetId="2">#REF!</definedName>
    <definedName name="AMAZONAS" localSheetId="6">#REF!</definedName>
    <definedName name="AMAZONAS" localSheetId="0">#REF!</definedName>
    <definedName name="AMAZONAS">#REF!</definedName>
    <definedName name="ANTIOQUIA" localSheetId="2">#REF!</definedName>
    <definedName name="ANTIOQUIA" localSheetId="6">#REF!</definedName>
    <definedName name="ANTIOQUIA" localSheetId="0">#REF!</definedName>
    <definedName name="ANTIOQUIA">#REF!</definedName>
    <definedName name="ARAUCA" localSheetId="2">#REF!</definedName>
    <definedName name="ARAUCA" localSheetId="6">#REF!</definedName>
    <definedName name="ARAUCA" localSheetId="0">#REF!</definedName>
    <definedName name="ARAUCA">#REF!</definedName>
    <definedName name="_xlnm.Print_Area" localSheetId="2">' HCB CASITA DE MADERA'!$B$2:$H$30</definedName>
    <definedName name="_xlnm.Print_Area" localSheetId="6">'4. Mod. Familiar DIMF'!$B$2:$H$51</definedName>
    <definedName name="_xlnm.Print_Area" localSheetId="0">'HI EL CAFETERITO'!$B$2:$H$78</definedName>
    <definedName name="ATLANTICO" localSheetId="2">#REF!</definedName>
    <definedName name="ATLANTICO" localSheetId="6">#REF!</definedName>
    <definedName name="ATLANTICO" localSheetId="0">#REF!</definedName>
    <definedName name="ATLANTICO">#REF!</definedName>
    <definedName name="_xlnm.Database" localSheetId="2">#REF!</definedName>
    <definedName name="_xlnm.Database" localSheetId="6">#REF!</definedName>
    <definedName name="_xlnm.Database" localSheetId="0">#REF!</definedName>
    <definedName name="_xlnm.Database">#REF!</definedName>
    <definedName name="BOGOTA">[2]LISTAS!$J$2:$J$18</definedName>
    <definedName name="BOGOTA_DC" localSheetId="2">#REF!</definedName>
    <definedName name="BOGOTA_DC" localSheetId="6">#REF!</definedName>
    <definedName name="BOGOTA_DC" localSheetId="0">#REF!</definedName>
    <definedName name="BOGOTA_DC">#REF!</definedName>
    <definedName name="BOGOTADC" localSheetId="2">#REF!</definedName>
    <definedName name="BOGOTADC" localSheetId="6">#REF!</definedName>
    <definedName name="BOGOTADC" localSheetId="0">#REF!</definedName>
    <definedName name="BOGOTADC">#REF!</definedName>
    <definedName name="BOLIVAR" localSheetId="2">#REF!</definedName>
    <definedName name="BOLIVAR" localSheetId="6">#REF!</definedName>
    <definedName name="BOLIVAR" localSheetId="0">#REF!</definedName>
    <definedName name="BOLIVAR">#REF!</definedName>
    <definedName name="Borrar" localSheetId="2">#REF!</definedName>
    <definedName name="Borrar" localSheetId="6">#REF!</definedName>
    <definedName name="Borrar" localSheetId="0">#REF!</definedName>
    <definedName name="Borrar">#REF!</definedName>
    <definedName name="BOYACA" localSheetId="2">#REF!</definedName>
    <definedName name="BOYACA" localSheetId="6">#REF!</definedName>
    <definedName name="BOYACA" localSheetId="0">#REF!</definedName>
    <definedName name="BOYACA">#REF!</definedName>
    <definedName name="CALDAS" localSheetId="2">#REF!</definedName>
    <definedName name="CALDAS" localSheetId="6">#REF!</definedName>
    <definedName name="CALDAS" localSheetId="0">#REF!</definedName>
    <definedName name="CALDAS">#REF!</definedName>
    <definedName name="Calidad">[3]PERSONAL!$P$58</definedName>
    <definedName name="Campamento">[3]PERSONAL!$P$122</definedName>
    <definedName name="Cantidad">[2]LISTAS!$F$3:$F$32</definedName>
    <definedName name="Cantidad_de_profesionales">[4]PM1!$G$10</definedName>
    <definedName name="Cantidad_de_técnicos">[4]PM1!$G$24</definedName>
    <definedName name="CAPITALES2" localSheetId="2">#REF!</definedName>
    <definedName name="CAPITALES2" localSheetId="6">#REF!</definedName>
    <definedName name="CAPITALES2" localSheetId="0">#REF!</definedName>
    <definedName name="CAPITALES2">#REF!</definedName>
    <definedName name="CAQUETA" localSheetId="2">#REF!</definedName>
    <definedName name="CAQUETA" localSheetId="6">#REF!</definedName>
    <definedName name="CAQUETA" localSheetId="0">#REF!</definedName>
    <definedName name="CAQUETA">#REF!</definedName>
    <definedName name="CASANARE" localSheetId="2">#REF!</definedName>
    <definedName name="CASANARE" localSheetId="6">#REF!</definedName>
    <definedName name="CASANARE" localSheetId="0">#REF!</definedName>
    <definedName name="CASANARE">#REF!</definedName>
    <definedName name="CAUCA" localSheetId="2">#REF!</definedName>
    <definedName name="CAUCA" localSheetId="6">#REF!</definedName>
    <definedName name="CAUCA" localSheetId="0">#REF!</definedName>
    <definedName name="CAUCA">#REF!</definedName>
    <definedName name="CentroZonal" localSheetId="2">#REF!</definedName>
    <definedName name="CentroZonal" localSheetId="6">#REF!</definedName>
    <definedName name="CentroZonal" localSheetId="0">#REF!</definedName>
    <definedName name="CentroZonal">#REF!</definedName>
    <definedName name="CESAR" localSheetId="2">#REF!</definedName>
    <definedName name="CESAR" localSheetId="6">#REF!</definedName>
    <definedName name="CESAR" localSheetId="0">#REF!</definedName>
    <definedName name="CESAR">#REF!</definedName>
    <definedName name="CHOCO" localSheetId="2">#REF!</definedName>
    <definedName name="CHOCO" localSheetId="6">#REF!</definedName>
    <definedName name="CHOCO" localSheetId="0">#REF!</definedName>
    <definedName name="CHOCO">#REF!</definedName>
    <definedName name="CODIGO" localSheetId="2">#REF!</definedName>
    <definedName name="CODIGO" localSheetId="6">#REF!</definedName>
    <definedName name="CODIGO" localSheetId="0">#REF!</definedName>
    <definedName name="CODIGO">#REF!</definedName>
    <definedName name="Consulta1" localSheetId="2">#REF!</definedName>
    <definedName name="Consulta1" localSheetId="6">#REF!</definedName>
    <definedName name="Consulta1" localSheetId="0">#REF!</definedName>
    <definedName name="Consulta1">#REF!</definedName>
    <definedName name="CORDOBA" localSheetId="2">#REF!</definedName>
    <definedName name="CORDOBA" localSheetId="6">#REF!</definedName>
    <definedName name="CORDOBA" localSheetId="0">#REF!</definedName>
    <definedName name="CORDOBA">#REF!</definedName>
    <definedName name="CostoDirectoObra" localSheetId="2">#REF!</definedName>
    <definedName name="CostoDirectoObra" localSheetId="6">#REF!</definedName>
    <definedName name="CostoDirectoObra" localSheetId="0">#REF!</definedName>
    <definedName name="CostoDirectoObra">#REF!</definedName>
    <definedName name="CuantostieneEdSuperior" localSheetId="2">#REF!</definedName>
    <definedName name="CuantostieneEdSuperior" localSheetId="6">#REF!</definedName>
    <definedName name="CuantostieneEdSuperior" localSheetId="0">#REF!</definedName>
    <definedName name="CuantostieneEdSuperior">#REF!</definedName>
    <definedName name="CUNDINAMARCA" localSheetId="2">#REF!</definedName>
    <definedName name="CUNDINAMARCA" localSheetId="6">#REF!</definedName>
    <definedName name="CUNDINAMARCA" localSheetId="0">#REF!</definedName>
    <definedName name="CUNDINAMARCA">#REF!</definedName>
    <definedName name="CUPOS" localSheetId="2">#REF!</definedName>
    <definedName name="CUPOS" localSheetId="6">#REF!</definedName>
    <definedName name="CUPOS" localSheetId="0">#REF!</definedName>
    <definedName name="CUPOS">#REF!</definedName>
    <definedName name="CURSO">[2]LISTAS!$E$2:$E$68</definedName>
    <definedName name="dbo_trmunici" localSheetId="2">#REF!</definedName>
    <definedName name="dbo_trmunici" localSheetId="6">#REF!</definedName>
    <definedName name="dbo_trmunici" localSheetId="0">#REF!</definedName>
    <definedName name="dbo_trmunici">#REF!</definedName>
    <definedName name="Decision">[5]lista!$A$6:$A$7</definedName>
    <definedName name="Dedicacion" localSheetId="2">'[6]Tal Humano'!#REF!</definedName>
    <definedName name="Dedicacion" localSheetId="6">'[6]Tal Humano'!#REF!</definedName>
    <definedName name="Dedicacion" localSheetId="0">'[6]Tal Humano'!#REF!</definedName>
    <definedName name="Dedicacion">'[6]Tal Humano'!#REF!</definedName>
    <definedName name="Departamento" localSheetId="2">#REF!</definedName>
    <definedName name="Departamento" localSheetId="6">#REF!</definedName>
    <definedName name="Departamento" localSheetId="0">#REF!</definedName>
    <definedName name="Departamento">#REF!</definedName>
    <definedName name="Departamentos" localSheetId="2">#REF!</definedName>
    <definedName name="Departamentos" localSheetId="6">#REF!</definedName>
    <definedName name="Departamentos" localSheetId="0">#REF!</definedName>
    <definedName name="Departamentos">#REF!</definedName>
    <definedName name="desayuno">'[1]Resumen Preparaciones'!$C$5:$C$50</definedName>
    <definedName name="DESAYUNOS">'[1]Resumen Preparaciones'!$C$5:$C$33</definedName>
    <definedName name="DeseanCapacitacionEn" localSheetId="2">#REF!</definedName>
    <definedName name="DeseanCapacitacionEn" localSheetId="6">#REF!</definedName>
    <definedName name="DeseanCapacitacionEn" localSheetId="0">#REF!</definedName>
    <definedName name="DeseanCapacitacionEn">#REF!</definedName>
    <definedName name="DESINSCRITOS" localSheetId="2">#REF!</definedName>
    <definedName name="DESINSCRITOS" localSheetId="6">#REF!</definedName>
    <definedName name="DESINSCRITOS" localSheetId="0">#REF!</definedName>
    <definedName name="DESINSCRITOS">#REF!</definedName>
    <definedName name="DIAS" localSheetId="2">#REF!</definedName>
    <definedName name="DIAS" localSheetId="6">#REF!</definedName>
    <definedName name="DIAS" localSheetId="0">#REF!</definedName>
    <definedName name="DIAS">#REF!</definedName>
    <definedName name="DIASPRESTACION" localSheetId="2">#REF!</definedName>
    <definedName name="DIASPRESTACION" localSheetId="6">#REF!</definedName>
    <definedName name="DIASPRESTACION" localSheetId="0">#REF!</definedName>
    <definedName name="DIASPRESTACION">#REF!</definedName>
    <definedName name="DISTRIBUCIONPORTIPOCONTRATO" localSheetId="2">#REF!</definedName>
    <definedName name="DISTRIBUCIONPORTIPOCONTRATO" localSheetId="6">#REF!</definedName>
    <definedName name="DISTRIBUCIONPORTIPOCONTRATO" localSheetId="0">#REF!</definedName>
    <definedName name="DISTRIBUCIONPORTIPOCONTRATO">#REF!</definedName>
    <definedName name="Ed_cons_empr_CodEntidad" localSheetId="2">#REF!</definedName>
    <definedName name="Ed_cons_empr_CodEntidad" localSheetId="6">#REF!</definedName>
    <definedName name="Ed_cons_empr_CodEntidad" localSheetId="0">#REF!</definedName>
    <definedName name="Ed_cons_empr_CodEntidad">#REF!</definedName>
    <definedName name="Ed_emp_codemp" localSheetId="2">#REF!</definedName>
    <definedName name="Ed_emp_codemp" localSheetId="6">#REF!</definedName>
    <definedName name="Ed_emp_codemp" localSheetId="0">#REF!</definedName>
    <definedName name="Ed_emp_codemp">#REF!</definedName>
    <definedName name="EdSuperior2" localSheetId="2">#REF!</definedName>
    <definedName name="EdSuperior2" localSheetId="6">#REF!</definedName>
    <definedName name="EdSuperior2" localSheetId="0">#REF!</definedName>
    <definedName name="EdSuperior2">#REF!</definedName>
    <definedName name="EdSuperior3" localSheetId="2">#REF!</definedName>
    <definedName name="EdSuperior3" localSheetId="6">#REF!</definedName>
    <definedName name="EdSuperior3" localSheetId="0">#REF!</definedName>
    <definedName name="EdSuperior3">#REF!</definedName>
    <definedName name="Empresa" localSheetId="2">#REF!</definedName>
    <definedName name="Empresa" localSheetId="6">#REF!</definedName>
    <definedName name="Empresa" localSheetId="0">#REF!</definedName>
    <definedName name="Empresa">#REF!</definedName>
    <definedName name="Ensayos">[3]PERSONAL!$P$100</definedName>
    <definedName name="ESPACIOS">[2]LISTAS!$F$3:$F$22</definedName>
    <definedName name="EstadoMadCabFamilia" localSheetId="2">#REF!</definedName>
    <definedName name="EstadoMadCabFamilia" localSheetId="6">#REF!</definedName>
    <definedName name="EstadoMadCabFamilia" localSheetId="0">#REF!</definedName>
    <definedName name="EstadoMadCabFamilia">#REF!</definedName>
    <definedName name="Estrategia">[7]Tablas!$F$2:$F$34</definedName>
    <definedName name="Fuente">[7]Tablas!$D$2:$D$10</definedName>
    <definedName name="Funcionario" localSheetId="2">[8]frmFuncionario!#REF!</definedName>
    <definedName name="Funcionario" localSheetId="6">[8]frmFuncionario!#REF!</definedName>
    <definedName name="Funcionario" localSheetId="0">[8]frmFuncionario!#REF!</definedName>
    <definedName name="Funcionario">[8]frmFuncionario!#REF!</definedName>
    <definedName name="GruporUPS" localSheetId="2">#REF!</definedName>
    <definedName name="GruporUPS" localSheetId="6">#REF!</definedName>
    <definedName name="GruporUPS" localSheetId="0">#REF!</definedName>
    <definedName name="GruporUPS">#REF!</definedName>
    <definedName name="GUAINIA" localSheetId="2">#REF!</definedName>
    <definedName name="GUAINIA" localSheetId="6">#REF!</definedName>
    <definedName name="GUAINIA" localSheetId="0">#REF!</definedName>
    <definedName name="GUAINIA">#REF!</definedName>
    <definedName name="GUAVIARE" localSheetId="2">#REF!</definedName>
    <definedName name="GUAVIARE" localSheetId="6">#REF!</definedName>
    <definedName name="GUAVIARE" localSheetId="0">#REF!</definedName>
    <definedName name="GUAVIARE">#REF!</definedName>
    <definedName name="HA">#N/A</definedName>
    <definedName name="HCB_FAMI">#N/A</definedName>
    <definedName name="HFGHGFH3" localSheetId="2">[9]Planta_Super!#REF!</definedName>
    <definedName name="HFGHGFH3" localSheetId="6">[9]Planta_Super!#REF!</definedName>
    <definedName name="HFGHGFH3" localSheetId="0">[9]Planta_Super!#REF!</definedName>
    <definedName name="HFGHGFH3">[9]Planta_Super!#REF!</definedName>
    <definedName name="HOLA" localSheetId="2">#REF!</definedName>
    <definedName name="HOLA" localSheetId="6">#REF!</definedName>
    <definedName name="HOLA" localSheetId="0">#REF!</definedName>
    <definedName name="HOLA">#REF!</definedName>
    <definedName name="Horas" localSheetId="2">'[10]Tal Humano'!#REF!</definedName>
    <definedName name="Horas" localSheetId="6">'[10]Tal Humano'!#REF!</definedName>
    <definedName name="Horas" localSheetId="0">'[10]Tal Humano'!#REF!</definedName>
    <definedName name="Horas">'[10]Tal Humano'!#REF!</definedName>
    <definedName name="hrgc" localSheetId="2">#REF!</definedName>
    <definedName name="hrgc" localSheetId="6">#REF!</definedName>
    <definedName name="hrgc" localSheetId="0">#REF!</definedName>
    <definedName name="hrgc">#REF!</definedName>
    <definedName name="HUILA" localSheetId="2">#REF!</definedName>
    <definedName name="HUILA" localSheetId="6">#REF!</definedName>
    <definedName name="HUILA" localSheetId="0">#REF!</definedName>
    <definedName name="HUILA">#REF!</definedName>
    <definedName name="Incre" localSheetId="2">#REF!</definedName>
    <definedName name="Incre" localSheetId="6">#REF!</definedName>
    <definedName name="Incre" localSheetId="0">#REF!</definedName>
    <definedName name="Incre">#REF!</definedName>
    <definedName name="INCREMENTO" localSheetId="2">#REF!</definedName>
    <definedName name="INCREMENTO" localSheetId="6">#REF!</definedName>
    <definedName name="INCREMENTO" localSheetId="0">#REF!</definedName>
    <definedName name="INCREMENTO">#REF!</definedName>
    <definedName name="INCREMENTOS" localSheetId="2">#REF!</definedName>
    <definedName name="INCREMENTOS" localSheetId="6">#REF!</definedName>
    <definedName name="INCREMENTOS" localSheetId="0">#REF!</definedName>
    <definedName name="INCREMENTOS">#REF!</definedName>
    <definedName name="Indemnizacion" localSheetId="2">#REF!</definedName>
    <definedName name="Indemnizacion" localSheetId="6">#REF!</definedName>
    <definedName name="Indemnizacion" localSheetId="0">#REF!</definedName>
    <definedName name="Indemnizacion">#REF!</definedName>
    <definedName name="InfLaboral" localSheetId="2">#REF!</definedName>
    <definedName name="InfLaboral" localSheetId="6">#REF!</definedName>
    <definedName name="InfLaboral" localSheetId="0">#REF!</definedName>
    <definedName name="InfLaboral">#REF!</definedName>
    <definedName name="InfLabrl" localSheetId="2">#REF!</definedName>
    <definedName name="InfLabrl" localSheetId="6">#REF!</definedName>
    <definedName name="InfLabrl" localSheetId="0">#REF!</definedName>
    <definedName name="InfLabrl">#REF!</definedName>
    <definedName name="Ins" localSheetId="2">#REF!</definedName>
    <definedName name="Ins" localSheetId="6">#REF!</definedName>
    <definedName name="Ins" localSheetId="0">#REF!</definedName>
    <definedName name="Ins">#REF!</definedName>
    <definedName name="InsEnt" localSheetId="2">#REF!</definedName>
    <definedName name="InsEnt" localSheetId="6">#REF!</definedName>
    <definedName name="InsEnt" localSheetId="0">#REF!</definedName>
    <definedName name="InsEnt">#REF!</definedName>
    <definedName name="InsFisMag" localSheetId="2">#REF!</definedName>
    <definedName name="InsFisMag" localSheetId="6">#REF!</definedName>
    <definedName name="InsFisMag" localSheetId="0">#REF!</definedName>
    <definedName name="InsFisMag">#REF!</definedName>
    <definedName name="IVASobreUtilidad">[3]IMPUESTOS!$E$16</definedName>
    <definedName name="JARDIN_COMUNIT_DESAYUNO" localSheetId="2">#REF!</definedName>
    <definedName name="JARDIN_COMUNIT_DESAYUNO" localSheetId="6">#REF!</definedName>
    <definedName name="JARDIN_COMUNIT_DESAYUNO" localSheetId="0">#REF!</definedName>
    <definedName name="JARDIN_COMUNIT_DESAYUNO">#REF!</definedName>
    <definedName name="LA_GUAJIRA" localSheetId="2">#REF!</definedName>
    <definedName name="LA_GUAJIRA" localSheetId="6">#REF!</definedName>
    <definedName name="LA_GUAJIRA" localSheetId="0">#REF!</definedName>
    <definedName name="LA_GUAJIRA">#REF!</definedName>
    <definedName name="LimitacionAuditiva" localSheetId="2">#REF!</definedName>
    <definedName name="LimitacionAuditiva" localSheetId="6">#REF!</definedName>
    <definedName name="LimitacionAuditiva" localSheetId="0">#REF!</definedName>
    <definedName name="LimitacionAuditiva">#REF!</definedName>
    <definedName name="LimitacionFisicaOMental" localSheetId="2">#REF!</definedName>
    <definedName name="LimitacionFisicaOMental" localSheetId="6">#REF!</definedName>
    <definedName name="LimitacionFisicaOMental" localSheetId="0">#REF!</definedName>
    <definedName name="LimitacionFisicaOMental">#REF!</definedName>
    <definedName name="LimitacionVisual" localSheetId="2">#REF!</definedName>
    <definedName name="LimitacionVisual" localSheetId="6">#REF!</definedName>
    <definedName name="LimitacionVisual" localSheetId="0">#REF!</definedName>
    <definedName name="LimitacionVisual">#REF!</definedName>
    <definedName name="LISTA_1" localSheetId="2">#REF!</definedName>
    <definedName name="LISTA_1" localSheetId="6">#REF!</definedName>
    <definedName name="LISTA_1" localSheetId="0">#REF!</definedName>
    <definedName name="LISTA_1">#REF!</definedName>
    <definedName name="LISTA_2" localSheetId="2">#REF!</definedName>
    <definedName name="LISTA_2" localSheetId="6">#REF!</definedName>
    <definedName name="LISTA_2" localSheetId="0">#REF!</definedName>
    <definedName name="LISTA_2">#REF!</definedName>
    <definedName name="LISTA_PROM" localSheetId="2">#REF!</definedName>
    <definedName name="LISTA_PROM" localSheetId="6">#REF!</definedName>
    <definedName name="LISTA_PROM" localSheetId="0">#REF!</definedName>
    <definedName name="LISTA_PROM">#REF!</definedName>
    <definedName name="MadreCabezaFamilia" localSheetId="2">#REF!</definedName>
    <definedName name="MadreCabezaFamilia" localSheetId="6">#REF!</definedName>
    <definedName name="MadreCabezaFamilia" localSheetId="0">#REF!</definedName>
    <definedName name="MadreCabezaFamilia">#REF!</definedName>
    <definedName name="MAGDALENA" localSheetId="2">#REF!</definedName>
    <definedName name="MAGDALENA" localSheetId="6">#REF!</definedName>
    <definedName name="MAGDALENA" localSheetId="0">#REF!</definedName>
    <definedName name="MAGDALENA">#REF!</definedName>
    <definedName name="Mas_Bajo_Adminstración" localSheetId="2">'[11]Costo Total'!#REF!</definedName>
    <definedName name="Mas_Bajo_Adminstración" localSheetId="6">'[11]Costo Total'!#REF!</definedName>
    <definedName name="Mas_Bajo_Adminstración" localSheetId="0">'[11]Costo Total'!#REF!</definedName>
    <definedName name="Mas_Bajo_Adminstración">'[11]Costo Total'!#REF!</definedName>
    <definedName name="Mas_Bajo_Imprevistos" localSheetId="2">'[11]Costo Total'!#REF!</definedName>
    <definedName name="Mas_Bajo_Imprevistos" localSheetId="6">'[11]Costo Total'!#REF!</definedName>
    <definedName name="Mas_Bajo_Imprevistos" localSheetId="0">'[11]Costo Total'!#REF!</definedName>
    <definedName name="Mas_Bajo_Imprevistos">'[11]Costo Total'!#REF!</definedName>
    <definedName name="META" localSheetId="2">#REF!</definedName>
    <definedName name="META" localSheetId="6">#REF!</definedName>
    <definedName name="META" localSheetId="0">#REF!</definedName>
    <definedName name="META">#REF!</definedName>
    <definedName name="MMM" localSheetId="2">#REF!</definedName>
    <definedName name="MMM" localSheetId="6">#REF!</definedName>
    <definedName name="MMM" localSheetId="0">#REF!</definedName>
    <definedName name="MMM">#REF!</definedName>
    <definedName name="MUNI" localSheetId="2">#REF!</definedName>
    <definedName name="MUNI" localSheetId="6">#REF!</definedName>
    <definedName name="MUNI" localSheetId="0">#REF!</definedName>
    <definedName name="MUNI">#REF!</definedName>
    <definedName name="MUNI2" localSheetId="2">#REF!</definedName>
    <definedName name="MUNI2" localSheetId="6">#REF!</definedName>
    <definedName name="MUNI2" localSheetId="0">#REF!</definedName>
    <definedName name="MUNI2">#REF!</definedName>
    <definedName name="Municipio" localSheetId="2">#REF!</definedName>
    <definedName name="Municipio" localSheetId="6">#REF!</definedName>
    <definedName name="Municipio" localSheetId="0">#REF!</definedName>
    <definedName name="Municipio">#REF!</definedName>
    <definedName name="NARIÑO" localSheetId="2">#REF!</definedName>
    <definedName name="NARIÑO" localSheetId="6">#REF!</definedName>
    <definedName name="NARIÑO" localSheetId="0">#REF!</definedName>
    <definedName name="NARIÑO">#REF!</definedName>
    <definedName name="NEW_Centro_Acogida_Dllo">#N/A</definedName>
    <definedName name="Ninos">[2]LISTAS!$G$2:$G$17</definedName>
    <definedName name="NIVEL">[2]LISTAS!$H$8:$H$11</definedName>
    <definedName name="NivelEducacionBasica" localSheetId="2">#REF!</definedName>
    <definedName name="NivelEducacionBasica" localSheetId="6">#REF!</definedName>
    <definedName name="NivelEducacionBasica" localSheetId="0">#REF!</definedName>
    <definedName name="NivelEducacionBasica">#REF!</definedName>
    <definedName name="NIVELEDUCACIONSUP" localSheetId="2">#REF!</definedName>
    <definedName name="NIVELEDUCACIONSUP" localSheetId="6">#REF!</definedName>
    <definedName name="NIVELEDUCACIONSUP" localSheetId="0">#REF!</definedName>
    <definedName name="NIVELEDUCACIONSUP">#REF!</definedName>
    <definedName name="NivelEducacionSuperior" localSheetId="2">#REF!</definedName>
    <definedName name="NivelEducacionSuperior" localSheetId="6">#REF!</definedName>
    <definedName name="NivelEducacionSuperior" localSheetId="0">#REF!</definedName>
    <definedName name="NivelEducacionSuperior">#REF!</definedName>
    <definedName name="nn">#N/A</definedName>
    <definedName name="NNN" localSheetId="2">#REF!</definedName>
    <definedName name="NNN" localSheetId="6">#REF!</definedName>
    <definedName name="NNN" localSheetId="0">#REF!</definedName>
    <definedName name="NNN">#REF!</definedName>
    <definedName name="NO">[2]LISTAS!$G$2</definedName>
    <definedName name="NoFacturable">[3]PERSONAL!$P$46</definedName>
    <definedName name="NoNOInscritos" localSheetId="2">#REF!</definedName>
    <definedName name="NoNOInscritos" localSheetId="6">#REF!</definedName>
    <definedName name="NoNOInscritos" localSheetId="0">#REF!</definedName>
    <definedName name="NoNOInscritos">#REF!</definedName>
    <definedName name="NORTE_DE_SANTANDER" localSheetId="2">#REF!</definedName>
    <definedName name="NORTE_DE_SANTANDER" localSheetId="6">#REF!</definedName>
    <definedName name="NORTE_DE_SANTANDER" localSheetId="0">#REF!</definedName>
    <definedName name="NORTE_DE_SANTANDER">#REF!</definedName>
    <definedName name="NUMERO" localSheetId="2">[9]Planta_Super!#REF!</definedName>
    <definedName name="NUMERO" localSheetId="6">[9]Planta_Super!#REF!</definedName>
    <definedName name="NUMERO" localSheetId="0">[9]Planta_Super!#REF!</definedName>
    <definedName name="NUMERO">[9]Planta_Super!#REF!</definedName>
    <definedName name="Objetivos">[7]Tablas!$E$2:$E$17</definedName>
    <definedName name="Oficina">[3]PERSONAL!$P$69</definedName>
    <definedName name="opciones" localSheetId="2">#REF!</definedName>
    <definedName name="opciones" localSheetId="6">#REF!</definedName>
    <definedName name="opciones" localSheetId="0">#REF!</definedName>
    <definedName name="opciones">#REF!</definedName>
    <definedName name="Operador" localSheetId="2">#REF!</definedName>
    <definedName name="Operador" localSheetId="6">#REF!</definedName>
    <definedName name="Operador" localSheetId="0">#REF!</definedName>
    <definedName name="Operador">#REF!</definedName>
    <definedName name="PagoRE" localSheetId="2">#REF!</definedName>
    <definedName name="PagoRE" localSheetId="6">#REF!</definedName>
    <definedName name="PagoRE" localSheetId="0">#REF!</definedName>
    <definedName name="PagoRE">#REF!</definedName>
    <definedName name="PARTICIPACION">[5]lista!$A$15:$A$17</definedName>
    <definedName name="PERFILES">'[12]Salarios de Ref'!$B$6:$B$120</definedName>
    <definedName name="pilares">[7]Tablas!$G$2:$G$6</definedName>
    <definedName name="PMCL" localSheetId="2">#REF!</definedName>
    <definedName name="PMCL" localSheetId="6">#REF!</definedName>
    <definedName name="PMCL" localSheetId="0">#REF!</definedName>
    <definedName name="PMCL">#REF!</definedName>
    <definedName name="Procedencia">[5]lista!$A$2:$A$3</definedName>
    <definedName name="Producto" localSheetId="2">#REF!</definedName>
    <definedName name="Producto" localSheetId="6">#REF!</definedName>
    <definedName name="Producto" localSheetId="0">#REF!</definedName>
    <definedName name="Producto">#REF!</definedName>
    <definedName name="productosdef">'[1]Precios Alimentos'!$A$5031:$A$5730</definedName>
    <definedName name="Profesional">[3]PERSONAL!$P$12</definedName>
    <definedName name="Promd_Administración" localSheetId="2">'[11]Costo Total'!#REF!</definedName>
    <definedName name="Promd_Administración" localSheetId="6">'[11]Costo Total'!#REF!</definedName>
    <definedName name="Promd_Administración" localSheetId="0">'[11]Costo Total'!#REF!</definedName>
    <definedName name="Promd_Administración">'[11]Costo Total'!#REF!</definedName>
    <definedName name="Promd_Adnimistración" localSheetId="2">'[11]Costo Total'!#REF!</definedName>
    <definedName name="Promd_Adnimistración" localSheetId="6">'[11]Costo Total'!#REF!</definedName>
    <definedName name="Promd_Adnimistración" localSheetId="0">'[11]Costo Total'!#REF!</definedName>
    <definedName name="Promd_Adnimistración">'[11]Costo Total'!#REF!</definedName>
    <definedName name="Promd_Imprevistos" localSheetId="2">'[11]Costo Total'!#REF!</definedName>
    <definedName name="Promd_Imprevistos" localSheetId="6">'[11]Costo Total'!#REF!</definedName>
    <definedName name="Promd_Imprevistos" localSheetId="0">'[11]Costo Total'!#REF!</definedName>
    <definedName name="Promd_Imprevistos">'[11]Costo Total'!#REF!</definedName>
    <definedName name="Promd_Utilidad" localSheetId="2">'[11]Costo Total'!#REF!</definedName>
    <definedName name="Promd_Utilidad" localSheetId="6">'[11]Costo Total'!#REF!</definedName>
    <definedName name="Promd_Utilidad" localSheetId="0">'[11]Costo Total'!#REF!</definedName>
    <definedName name="Promd_Utilidad">'[11]Costo Total'!#REF!</definedName>
    <definedName name="promedios" localSheetId="2">'[13]Proyección valor Lacteo MADR'!#REF!</definedName>
    <definedName name="promedios" localSheetId="6">'[13]Proyección valor Lacteo MADR'!#REF!</definedName>
    <definedName name="promedios" localSheetId="0">'[13]Proyección valor Lacteo MADR'!#REF!</definedName>
    <definedName name="promedios">'[13]Proyección valor Lacteo MADR'!#REF!</definedName>
    <definedName name="Proporcionalidad" localSheetId="2">'[6]Tal Humano'!#REF!</definedName>
    <definedName name="Proporcionalidad" localSheetId="6">'[6]Tal Humano'!#REF!</definedName>
    <definedName name="Proporcionalidad" localSheetId="0">'[6]Tal Humano'!#REF!</definedName>
    <definedName name="Proporcionalidad">'[6]Tal Humano'!#REF!</definedName>
    <definedName name="ProximoPension" localSheetId="2">#REF!</definedName>
    <definedName name="ProximoPension" localSheetId="6">#REF!</definedName>
    <definedName name="ProximoPension" localSheetId="0">#REF!</definedName>
    <definedName name="ProximoPension">#REF!</definedName>
    <definedName name="prueba" localSheetId="2">#REF!</definedName>
    <definedName name="prueba" localSheetId="6">#REF!</definedName>
    <definedName name="prueba" localSheetId="0">#REF!</definedName>
    <definedName name="prueba">#REF!</definedName>
    <definedName name="PUTUMAYO" localSheetId="2">#REF!</definedName>
    <definedName name="PUTUMAYO" localSheetId="6">#REF!</definedName>
    <definedName name="PUTUMAYO" localSheetId="0">#REF!</definedName>
    <definedName name="PUTUMAYO">#REF!</definedName>
    <definedName name="q" localSheetId="2">#REF!</definedName>
    <definedName name="q" localSheetId="6">#REF!</definedName>
    <definedName name="q" localSheetId="0">#REF!</definedName>
    <definedName name="q">#REF!</definedName>
    <definedName name="QUINDIO" localSheetId="2">#REF!</definedName>
    <definedName name="QUINDIO" localSheetId="6">#REF!</definedName>
    <definedName name="QUINDIO" localSheetId="0">#REF!</definedName>
    <definedName name="QUINDIO">#REF!</definedName>
    <definedName name="RANGO">[14]PILOTO!$A$2:$H$54</definedName>
    <definedName name="RECapacitacion" localSheetId="2">#REF!</definedName>
    <definedName name="RECapacitacion" localSheetId="6">#REF!</definedName>
    <definedName name="RECapacitacion" localSheetId="0">#REF!</definedName>
    <definedName name="RECapacitacion">#REF!</definedName>
    <definedName name="REContPrivada" localSheetId="2">#REF!</definedName>
    <definedName name="REContPrivada" localSheetId="6">#REF!</definedName>
    <definedName name="REContPrivada" localSheetId="0">#REF!</definedName>
    <definedName name="REContPrivada">#REF!</definedName>
    <definedName name="Reg" localSheetId="2">#REF!</definedName>
    <definedName name="Reg" localSheetId="6">#REF!</definedName>
    <definedName name="Reg" localSheetId="0">#REF!</definedName>
    <definedName name="Reg">#REF!</definedName>
    <definedName name="Regional" localSheetId="2">#REF!</definedName>
    <definedName name="Regional" localSheetId="6">#REF!</definedName>
    <definedName name="Regional" localSheetId="0">#REF!</definedName>
    <definedName name="Regional">#REF!</definedName>
    <definedName name="REGIONALCZ" localSheetId="2">#REF!</definedName>
    <definedName name="REGIONALCZ" localSheetId="6">#REF!</definedName>
    <definedName name="REGIONALCZ" localSheetId="0">#REF!</definedName>
    <definedName name="REGIONALCZ">#REF!</definedName>
    <definedName name="RegSeccional" localSheetId="2">#REF!</definedName>
    <definedName name="RegSeccional" localSheetId="6">#REF!</definedName>
    <definedName name="RegSeccional" localSheetId="0">#REF!</definedName>
    <definedName name="RegSeccional">#REF!</definedName>
    <definedName name="RISARALDA" localSheetId="2">#REF!</definedName>
    <definedName name="RISARALDA" localSheetId="6">#REF!</definedName>
    <definedName name="RISARALDA" localSheetId="0">#REF!</definedName>
    <definedName name="RISARALDA">#REF!</definedName>
    <definedName name="RURAL" localSheetId="2">#REF!</definedName>
    <definedName name="RURAL" localSheetId="6">#REF!</definedName>
    <definedName name="RURAL" localSheetId="0">#REF!</definedName>
    <definedName name="RURAL">#REF!</definedName>
    <definedName name="salariosref">'[11]Salarios de Referencia'!$B$7:$B$120</definedName>
    <definedName name="SalarioSuperora3SMLVMyProfesionalidad" localSheetId="2">#REF!</definedName>
    <definedName name="SalarioSuperora3SMLVMyProfesionalidad" localSheetId="6">#REF!</definedName>
    <definedName name="SalarioSuperora3SMLVMyProfesionalidad" localSheetId="0">#REF!</definedName>
    <definedName name="SalarioSuperora3SMLVMyProfesionalidad">#REF!</definedName>
    <definedName name="SAN_ANDRES" localSheetId="2">#REF!</definedName>
    <definedName name="SAN_ANDRES" localSheetId="6">#REF!</definedName>
    <definedName name="SAN_ANDRES" localSheetId="0">#REF!</definedName>
    <definedName name="SAN_ANDRES">#REF!</definedName>
    <definedName name="sanitario">[2]LISTAS!$F$3:$F$12</definedName>
    <definedName name="SANTANDER" localSheetId="2">#REF!</definedName>
    <definedName name="SANTANDER" localSheetId="6">#REF!</definedName>
    <definedName name="SANTANDER" localSheetId="0">#REF!</definedName>
    <definedName name="SANTANDER">#REF!</definedName>
    <definedName name="Seguimiento" localSheetId="2">#REF!</definedName>
    <definedName name="Seguimiento" localSheetId="6">#REF!</definedName>
    <definedName name="Seguimiento" localSheetId="0">#REF!</definedName>
    <definedName name="Seguimiento">#REF!</definedName>
    <definedName name="Sexo" localSheetId="2">#REF!</definedName>
    <definedName name="Sexo" localSheetId="6">#REF!</definedName>
    <definedName name="Sexo" localSheetId="0">#REF!</definedName>
    <definedName name="Sexo">#REF!</definedName>
    <definedName name="sininteres">[2]LISTAS!$E$69</definedName>
    <definedName name="SINO">[2]LISTAS!$H$13:$H$14</definedName>
    <definedName name="SSSS" localSheetId="2">#REF!</definedName>
    <definedName name="SSSS" localSheetId="6">#REF!</definedName>
    <definedName name="SSSS" localSheetId="0">#REF!</definedName>
    <definedName name="SSSS">#REF!</definedName>
    <definedName name="SUCRE" localSheetId="2">#REF!</definedName>
    <definedName name="SUCRE" localSheetId="6">#REF!</definedName>
    <definedName name="SUCRE" localSheetId="0">#REF!</definedName>
    <definedName name="SUCRE">#REF!</definedName>
    <definedName name="Sueldos" localSheetId="2">#REF!</definedName>
    <definedName name="Sueldos" localSheetId="6">#REF!</definedName>
    <definedName name="Sueldos" localSheetId="0">#REF!</definedName>
    <definedName name="Sueldos">#REF!</definedName>
    <definedName name="Tecnico">[3]PERSONAL!$P$34</definedName>
    <definedName name="Telefono" localSheetId="2">#REF!</definedName>
    <definedName name="Telefono" localSheetId="6">#REF!</definedName>
    <definedName name="Telefono" localSheetId="0">#REF!</definedName>
    <definedName name="Telefono">#REF!</definedName>
    <definedName name="tipo">[5]lista!$A$11:$A$13</definedName>
    <definedName name="TIPOCONT" localSheetId="2">#REF!</definedName>
    <definedName name="TIPOCONT" localSheetId="6">#REF!</definedName>
    <definedName name="TIPOCONT" localSheetId="0">#REF!</definedName>
    <definedName name="TIPOCONT">#REF!</definedName>
    <definedName name="tipodeanalisis">'[1]Analisis microbiologico'!$A$110:$A$182</definedName>
    <definedName name="TipoEmpresa" localSheetId="2">#REF!</definedName>
    <definedName name="TipoEmpresa" localSheetId="6">#REF!</definedName>
    <definedName name="TipoEmpresa" localSheetId="0">#REF!</definedName>
    <definedName name="TipoEmpresa">#REF!</definedName>
    <definedName name="TIPOOPERADOR" localSheetId="2">#REF!</definedName>
    <definedName name="TIPOOPERADOR" localSheetId="6">#REF!</definedName>
    <definedName name="TIPOOPERADOR" localSheetId="0">#REF!</definedName>
    <definedName name="TIPOOPERADOR">#REF!</definedName>
    <definedName name="_xlnm.Print_Titles" localSheetId="2">' HCB CASITA DE MADERA'!$2:$3</definedName>
    <definedName name="_xlnm.Print_Titles" localSheetId="6">'4. Mod. Familiar DIMF'!$2:$3</definedName>
    <definedName name="_xlnm.Print_Titles" localSheetId="0">'HI EL CAFETERITO'!$2:$3</definedName>
    <definedName name="TOLIMA" localSheetId="2">#REF!</definedName>
    <definedName name="TOLIMA" localSheetId="6">#REF!</definedName>
    <definedName name="TOLIMA" localSheetId="0">#REF!</definedName>
    <definedName name="TOLIMA">#REF!</definedName>
    <definedName name="TotalContratoSinIVA" localSheetId="2">#REF!</definedName>
    <definedName name="TotalContratoSinIVA" localSheetId="6">#REF!</definedName>
    <definedName name="TotalContratoSinIVA" localSheetId="0">#REF!</definedName>
    <definedName name="TotalContratoSinIVA">#REF!</definedName>
    <definedName name="TotalImpuestosObra">[3]IMPUESTOS!$F$10</definedName>
    <definedName name="Tramite">[3]PERSONAL!$P$88</definedName>
    <definedName name="UNIDADMOBIL" localSheetId="2">#REF!</definedName>
    <definedName name="UNIDADMOBIL" localSheetId="6">#REF!</definedName>
    <definedName name="UNIDADMOBIL" localSheetId="0">#REF!</definedName>
    <definedName name="UNIDADMOBIL">#REF!</definedName>
    <definedName name="URBANA" localSheetId="2">#REF!</definedName>
    <definedName name="URBANA" localSheetId="6">#REF!</definedName>
    <definedName name="URBANA" localSheetId="0">#REF!</definedName>
    <definedName name="URBANA">#REF!</definedName>
    <definedName name="VALLE_DEL_CAUCA" localSheetId="2">#REF!</definedName>
    <definedName name="VALLE_DEL_CAUCA" localSheetId="6">#REF!</definedName>
    <definedName name="VALLE_DEL_CAUCA" localSheetId="0">#REF!</definedName>
    <definedName name="VALLE_DEL_CAUCA">#REF!</definedName>
    <definedName name="VAUPES" localSheetId="2">#REF!</definedName>
    <definedName name="VAUPES" localSheetId="6">#REF!</definedName>
    <definedName name="VAUPES" localSheetId="0">#REF!</definedName>
    <definedName name="VAUPES">#REF!</definedName>
    <definedName name="Viajes">[3]PERSONAL!$P$93</definedName>
    <definedName name="VICHADA" localSheetId="2">#REF!</definedName>
    <definedName name="VICHADA" localSheetId="6">#REF!</definedName>
    <definedName name="VICHADA" localSheetId="0">#REF!</definedName>
    <definedName name="VICHADA">#REF!</definedName>
    <definedName name="Visita">[2]LISTAS!$F$2:$F$32</definedName>
    <definedName name="x">[15]lista!$A$11:$A$13</definedName>
    <definedName name="ZZ">[16]Listas!$B$2:$B$34</definedName>
    <definedName name="zzz">[16]Listas!$B$2:$B$34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6" i="16" l="1"/>
  <c r="F15" i="16"/>
  <c r="F64" i="16"/>
  <c r="F63" i="16"/>
  <c r="F62" i="16"/>
  <c r="F61" i="16"/>
  <c r="F57" i="16"/>
  <c r="F55" i="16"/>
  <c r="F52" i="16"/>
  <c r="F51" i="16"/>
  <c r="F50" i="16"/>
  <c r="F49" i="16"/>
  <c r="F48" i="16"/>
  <c r="F47" i="16"/>
  <c r="F46" i="16"/>
  <c r="F45" i="16"/>
  <c r="F43" i="16"/>
  <c r="F42" i="16"/>
  <c r="F41" i="16"/>
  <c r="F36" i="16"/>
  <c r="F32" i="16"/>
  <c r="F28" i="16"/>
  <c r="AO27" i="16"/>
  <c r="F27" i="16"/>
  <c r="AO26" i="16"/>
  <c r="F26" i="16"/>
  <c r="AO25" i="16"/>
  <c r="AO24" i="16"/>
  <c r="AO23" i="16"/>
  <c r="F23" i="16"/>
  <c r="AO13" i="16"/>
  <c r="F13" i="16"/>
  <c r="A13" i="16"/>
  <c r="A23" i="16" s="1"/>
  <c r="A24" i="16" s="1"/>
  <c r="A25" i="16" s="1"/>
  <c r="A26" i="16" s="1"/>
  <c r="A27" i="16" s="1"/>
  <c r="A28" i="16" s="1"/>
  <c r="A29" i="16" s="1"/>
  <c r="A30" i="16" s="1"/>
  <c r="A31" i="16" s="1"/>
  <c r="A32" i="16" s="1"/>
  <c r="A33" i="16" s="1"/>
  <c r="A34" i="16" s="1"/>
  <c r="A35" i="16" s="1"/>
  <c r="A36" i="16" s="1"/>
  <c r="A37" i="16" s="1"/>
  <c r="A38" i="16" s="1"/>
  <c r="A39" i="16" s="1"/>
  <c r="AO12" i="16"/>
  <c r="AO11" i="16"/>
  <c r="AO10" i="16"/>
  <c r="F10" i="16"/>
  <c r="AO9" i="16"/>
  <c r="F9" i="16"/>
  <c r="AO8" i="16"/>
  <c r="F8" i="16"/>
  <c r="AO7" i="16"/>
  <c r="F7" i="16"/>
  <c r="AO6" i="16"/>
  <c r="F6" i="16"/>
  <c r="A6" i="16"/>
  <c r="A7" i="16" s="1"/>
  <c r="A8" i="16" s="1"/>
  <c r="A9" i="16" s="1"/>
  <c r="A10" i="16" s="1"/>
  <c r="AO4" i="16"/>
  <c r="F16" i="16" s="1"/>
  <c r="F4" i="16"/>
  <c r="AO3" i="16"/>
  <c r="F30" i="16" l="1"/>
  <c r="F34" i="16"/>
  <c r="F17" i="16"/>
  <c r="F12" i="16"/>
  <c r="F29" i="16"/>
  <c r="F31" i="16"/>
  <c r="F33" i="16"/>
  <c r="F35" i="16"/>
  <c r="F37" i="16"/>
  <c r="F14" i="16"/>
  <c r="F64" i="13"/>
  <c r="F63" i="13"/>
  <c r="F62" i="13"/>
  <c r="F61" i="13"/>
  <c r="F60" i="13"/>
  <c r="F59" i="13"/>
  <c r="F58" i="13"/>
  <c r="F57" i="13"/>
  <c r="F56" i="13"/>
  <c r="F55" i="13"/>
  <c r="F54" i="13"/>
  <c r="F53" i="13"/>
  <c r="F52" i="13"/>
  <c r="F51" i="13"/>
  <c r="F50" i="13"/>
  <c r="F46" i="13"/>
  <c r="F44" i="13"/>
  <c r="F43" i="13"/>
  <c r="F42" i="13"/>
  <c r="F41" i="13"/>
  <c r="F33" i="13"/>
  <c r="F32" i="13"/>
  <c r="F31" i="13"/>
  <c r="F30" i="13"/>
  <c r="F29" i="13"/>
  <c r="F28" i="13"/>
  <c r="F27" i="13"/>
  <c r="AO17" i="13"/>
  <c r="AO16" i="13"/>
  <c r="AO13" i="13"/>
  <c r="AO12" i="13"/>
  <c r="AO11" i="13"/>
  <c r="AO10" i="13"/>
  <c r="AO9" i="13"/>
  <c r="F9" i="13"/>
  <c r="AO8" i="13"/>
  <c r="F8" i="13"/>
  <c r="AO7" i="13"/>
  <c r="F7" i="13"/>
  <c r="AO6" i="13"/>
  <c r="F6" i="13"/>
  <c r="AO5" i="13"/>
  <c r="F5" i="13"/>
  <c r="AO4" i="13"/>
  <c r="F49" i="13" s="1"/>
  <c r="AO3" i="13"/>
  <c r="F4" i="13" s="1"/>
  <c r="F53" i="12"/>
  <c r="F52" i="12"/>
  <c r="F51" i="12"/>
  <c r="F50" i="12"/>
  <c r="F46" i="12"/>
  <c r="F44" i="12"/>
  <c r="F43" i="12"/>
  <c r="F42" i="12"/>
  <c r="F41" i="12"/>
  <c r="F40" i="12"/>
  <c r="F39" i="12"/>
  <c r="F38" i="12"/>
  <c r="F37" i="12"/>
  <c r="F36" i="12"/>
  <c r="F35" i="12"/>
  <c r="F34" i="12"/>
  <c r="F33" i="12"/>
  <c r="F31" i="12"/>
  <c r="F30" i="12"/>
  <c r="F29" i="12"/>
  <c r="F28" i="12"/>
  <c r="F27" i="12"/>
  <c r="F26" i="12"/>
  <c r="F25" i="12"/>
  <c r="F24" i="12"/>
  <c r="H23" i="12"/>
  <c r="F23" i="12"/>
  <c r="H22" i="12"/>
  <c r="F22" i="12"/>
  <c r="F21" i="12"/>
  <c r="H20" i="12"/>
  <c r="F20" i="12"/>
  <c r="AO19" i="12"/>
  <c r="F19" i="12"/>
  <c r="AO18" i="12"/>
  <c r="F18" i="12"/>
  <c r="AO17" i="12"/>
  <c r="H17" i="12"/>
  <c r="F17" i="12"/>
  <c r="AO16" i="12"/>
  <c r="H16" i="12"/>
  <c r="F16" i="12"/>
  <c r="AO15" i="12"/>
  <c r="F15" i="12"/>
  <c r="AO14" i="12"/>
  <c r="F14" i="12"/>
  <c r="AO13" i="12"/>
  <c r="H13" i="12"/>
  <c r="F13" i="12"/>
  <c r="A13" i="12"/>
  <c r="A14" i="12" s="1"/>
  <c r="A15" i="12" s="1"/>
  <c r="A16" i="12" s="1"/>
  <c r="A17" i="12" s="1"/>
  <c r="A18" i="12" s="1"/>
  <c r="A19" i="12" s="1"/>
  <c r="A20" i="12" s="1"/>
  <c r="A21" i="12" s="1"/>
  <c r="A22" i="12" s="1"/>
  <c r="A23" i="12" s="1"/>
  <c r="A24" i="12" s="1"/>
  <c r="A25" i="12" s="1"/>
  <c r="A26" i="12" s="1"/>
  <c r="A27" i="12" s="1"/>
  <c r="A28" i="12" s="1"/>
  <c r="A29" i="12" s="1"/>
  <c r="A30" i="12" s="1"/>
  <c r="A31" i="12" s="1"/>
  <c r="AO12" i="12"/>
  <c r="H12" i="12"/>
  <c r="F12" i="12"/>
  <c r="AO11" i="12"/>
  <c r="AO10" i="12"/>
  <c r="F10" i="12"/>
  <c r="AO9" i="12"/>
  <c r="F9" i="12"/>
  <c r="AO8" i="12"/>
  <c r="F8" i="12"/>
  <c r="AO7" i="12"/>
  <c r="F7" i="12"/>
  <c r="AO6" i="12"/>
  <c r="F6" i="12"/>
  <c r="A6" i="12"/>
  <c r="A7" i="12" s="1"/>
  <c r="A8" i="12" s="1"/>
  <c r="A9" i="12" s="1"/>
  <c r="A10" i="12" s="1"/>
  <c r="AO4" i="12"/>
  <c r="F4" i="12"/>
  <c r="AO3" i="12"/>
  <c r="F53" i="11"/>
  <c r="F52" i="11"/>
  <c r="F51" i="11"/>
  <c r="F50" i="11"/>
  <c r="F46" i="11"/>
  <c r="F44" i="11"/>
  <c r="F43" i="11"/>
  <c r="F42" i="11"/>
  <c r="F41" i="11"/>
  <c r="F40" i="11"/>
  <c r="F39" i="11"/>
  <c r="F38" i="11"/>
  <c r="F37" i="11"/>
  <c r="F36" i="11"/>
  <c r="F35" i="11"/>
  <c r="F34" i="11"/>
  <c r="F33" i="11"/>
  <c r="F31" i="11"/>
  <c r="F30" i="11"/>
  <c r="F29" i="11"/>
  <c r="F28" i="11"/>
  <c r="F27" i="11"/>
  <c r="F26" i="11"/>
  <c r="F25" i="11"/>
  <c r="F24" i="11"/>
  <c r="H23" i="11"/>
  <c r="F23" i="11"/>
  <c r="H22" i="11"/>
  <c r="F22" i="11"/>
  <c r="F21" i="11"/>
  <c r="H20" i="11"/>
  <c r="F20" i="11"/>
  <c r="AO19" i="11"/>
  <c r="F19" i="11"/>
  <c r="AO18" i="11"/>
  <c r="F18" i="11"/>
  <c r="AO17" i="11"/>
  <c r="H17" i="11"/>
  <c r="F17" i="11"/>
  <c r="AO16" i="11"/>
  <c r="H16" i="11"/>
  <c r="F16" i="11"/>
  <c r="AO15" i="11"/>
  <c r="F15" i="11"/>
  <c r="AO14" i="11"/>
  <c r="F14" i="11"/>
  <c r="AO13" i="11"/>
  <c r="H13" i="11"/>
  <c r="F13" i="11"/>
  <c r="A13" i="11"/>
  <c r="A14" i="11" s="1"/>
  <c r="A15" i="11" s="1"/>
  <c r="A16" i="11" s="1"/>
  <c r="A17" i="11" s="1"/>
  <c r="A18" i="11" s="1"/>
  <c r="A19" i="11" s="1"/>
  <c r="A20" i="11" s="1"/>
  <c r="A21" i="11" s="1"/>
  <c r="A22" i="11" s="1"/>
  <c r="A23" i="11" s="1"/>
  <c r="A24" i="11" s="1"/>
  <c r="A25" i="11" s="1"/>
  <c r="A26" i="11" s="1"/>
  <c r="A27" i="11" s="1"/>
  <c r="A28" i="11" s="1"/>
  <c r="A29" i="11" s="1"/>
  <c r="A30" i="11" s="1"/>
  <c r="A31" i="11" s="1"/>
  <c r="AO12" i="11"/>
  <c r="H12" i="11"/>
  <c r="F12" i="11"/>
  <c r="AO11" i="11"/>
  <c r="AO10" i="11"/>
  <c r="F10" i="11"/>
  <c r="AO9" i="11"/>
  <c r="F9" i="11"/>
  <c r="AO8" i="11"/>
  <c r="F8" i="11"/>
  <c r="AO7" i="11"/>
  <c r="F7" i="11"/>
  <c r="AO6" i="11"/>
  <c r="F6" i="11"/>
  <c r="A6" i="11"/>
  <c r="A7" i="11" s="1"/>
  <c r="A8" i="11" s="1"/>
  <c r="A9" i="11" s="1"/>
  <c r="A10" i="11" s="1"/>
  <c r="AO4" i="11"/>
  <c r="F4" i="11"/>
  <c r="AO3" i="11"/>
  <c r="F36" i="1"/>
  <c r="F34" i="1"/>
  <c r="F35" i="1"/>
  <c r="H11" i="1"/>
  <c r="H6" i="1"/>
  <c r="F32" i="9"/>
  <c r="F52" i="9"/>
  <c r="F51" i="9"/>
  <c r="F50" i="9"/>
  <c r="F49" i="9"/>
  <c r="F45" i="9"/>
  <c r="F43" i="9"/>
  <c r="F42" i="9"/>
  <c r="F41" i="9"/>
  <c r="F40" i="9"/>
  <c r="F39" i="9"/>
  <c r="F38" i="9"/>
  <c r="F37" i="9"/>
  <c r="F36" i="9"/>
  <c r="F35" i="9"/>
  <c r="F34" i="9"/>
  <c r="F33" i="9"/>
  <c r="H22" i="9"/>
  <c r="H21" i="9"/>
  <c r="H19" i="9"/>
  <c r="H16" i="9"/>
  <c r="H15" i="9"/>
  <c r="H12" i="9"/>
  <c r="H11" i="9"/>
  <c r="F37" i="13" l="1"/>
  <c r="F36" i="13"/>
  <c r="F38" i="13"/>
  <c r="F17" i="13"/>
  <c r="F40" i="13"/>
  <c r="F12" i="13"/>
  <c r="F15" i="13"/>
  <c r="F20" i="13"/>
  <c r="F13" i="13"/>
  <c r="F14" i="13"/>
  <c r="F21" i="13"/>
  <c r="F22" i="13"/>
  <c r="F47" i="13"/>
  <c r="F48" i="13"/>
  <c r="F11" i="13"/>
  <c r="F16" i="13"/>
  <c r="F51" i="10"/>
  <c r="F50" i="10"/>
  <c r="F49" i="10"/>
  <c r="F48" i="10"/>
  <c r="F47" i="10"/>
  <c r="F46" i="10"/>
  <c r="F45" i="10"/>
  <c r="F44" i="10"/>
  <c r="F43" i="10"/>
  <c r="F42" i="10"/>
  <c r="F41" i="10"/>
  <c r="F40" i="10"/>
  <c r="F39" i="10"/>
  <c r="F38" i="10"/>
  <c r="F37" i="10"/>
  <c r="F36" i="10"/>
  <c r="F35" i="10"/>
  <c r="F34" i="10"/>
  <c r="F33" i="10"/>
  <c r="A33" i="10"/>
  <c r="A34" i="10"/>
  <c r="A35" i="10" s="1"/>
  <c r="A36" i="10" s="1"/>
  <c r="A37" i="10" s="1"/>
  <c r="A38" i="10" s="1"/>
  <c r="A39" i="10" s="1"/>
  <c r="A40" i="10" s="1"/>
  <c r="A41" i="10" s="1"/>
  <c r="A42" i="10" s="1"/>
  <c r="A43" i="10" s="1"/>
  <c r="A44" i="10" s="1"/>
  <c r="A45" i="10" s="1"/>
  <c r="A46" i="10" s="1"/>
  <c r="A47" i="10" s="1"/>
  <c r="A48" i="10" s="1"/>
  <c r="A49" i="10" s="1"/>
  <c r="A50" i="10" s="1"/>
  <c r="A51" i="10" s="1"/>
  <c r="F32" i="10"/>
  <c r="F30" i="10"/>
  <c r="F29" i="10"/>
  <c r="F28" i="10"/>
  <c r="F27" i="10"/>
  <c r="F26" i="10"/>
  <c r="F25" i="10"/>
  <c r="F24" i="10"/>
  <c r="F23" i="10"/>
  <c r="F22" i="10"/>
  <c r="F21" i="10"/>
  <c r="F20" i="10"/>
  <c r="F19" i="10"/>
  <c r="AO18" i="10"/>
  <c r="F18" i="10"/>
  <c r="AO17" i="10"/>
  <c r="F17" i="10"/>
  <c r="AO16" i="10"/>
  <c r="F16" i="10"/>
  <c r="AO15" i="10"/>
  <c r="F15" i="10"/>
  <c r="AO14" i="10"/>
  <c r="F14" i="10"/>
  <c r="AO13" i="10"/>
  <c r="F13" i="10"/>
  <c r="AO12" i="10"/>
  <c r="F12" i="10"/>
  <c r="A12" i="10"/>
  <c r="A13" i="10"/>
  <c r="A14" i="10" s="1"/>
  <c r="A15" i="10" s="1"/>
  <c r="A16" i="10" s="1"/>
  <c r="A17" i="10" s="1"/>
  <c r="A18" i="10" s="1"/>
  <c r="A19" i="10" s="1"/>
  <c r="A20" i="10" s="1"/>
  <c r="A21" i="10" s="1"/>
  <c r="A22" i="10" s="1"/>
  <c r="A23" i="10" s="1"/>
  <c r="A24" i="10" s="1"/>
  <c r="A25" i="10" s="1"/>
  <c r="A26" i="10" s="1"/>
  <c r="A27" i="10" s="1"/>
  <c r="A28" i="10" s="1"/>
  <c r="A29" i="10" s="1"/>
  <c r="A30" i="10" s="1"/>
  <c r="AO11" i="10"/>
  <c r="F11" i="10"/>
  <c r="AO10" i="10"/>
  <c r="AO9" i="10"/>
  <c r="F9" i="10"/>
  <c r="AO8" i="10"/>
  <c r="F8" i="10"/>
  <c r="AO7" i="10"/>
  <c r="F7" i="10"/>
  <c r="AO6" i="10"/>
  <c r="F6" i="10"/>
  <c r="AO5" i="10"/>
  <c r="F5" i="10"/>
  <c r="A5" i="10"/>
  <c r="A6" i="10"/>
  <c r="A7" i="10" s="1"/>
  <c r="A8" i="10" s="1"/>
  <c r="A9" i="10" s="1"/>
  <c r="AO4" i="10"/>
  <c r="AO3" i="10"/>
  <c r="F4" i="10"/>
  <c r="AO10" i="9"/>
  <c r="F11" i="9"/>
  <c r="AO11" i="9"/>
  <c r="A12" i="9"/>
  <c r="A13" i="9" s="1"/>
  <c r="A14" i="9" s="1"/>
  <c r="A15" i="9" s="1"/>
  <c r="A16" i="9" s="1"/>
  <c r="A17" i="9" s="1"/>
  <c r="A18" i="9" s="1"/>
  <c r="A19" i="9" s="1"/>
  <c r="A20" i="9" s="1"/>
  <c r="A21" i="9" s="1"/>
  <c r="A22" i="9" s="1"/>
  <c r="A23" i="9" s="1"/>
  <c r="A24" i="9" s="1"/>
  <c r="A25" i="9" s="1"/>
  <c r="A26" i="9" s="1"/>
  <c r="A27" i="9" s="1"/>
  <c r="A28" i="9" s="1"/>
  <c r="A29" i="9" s="1"/>
  <c r="A30" i="9" s="1"/>
  <c r="F12" i="9"/>
  <c r="AO12" i="9"/>
  <c r="F13" i="9"/>
  <c r="AO13" i="9"/>
  <c r="F14" i="9"/>
  <c r="AO14" i="9"/>
  <c r="F15" i="9"/>
  <c r="AO15" i="9"/>
  <c r="F16" i="9"/>
  <c r="AO16" i="9"/>
  <c r="F17" i="9"/>
  <c r="AO17" i="9"/>
  <c r="F18" i="9"/>
  <c r="AO18" i="9"/>
  <c r="F19" i="9"/>
  <c r="F20" i="9"/>
  <c r="F21" i="9"/>
  <c r="F22" i="9"/>
  <c r="F23" i="9"/>
  <c r="F24" i="9"/>
  <c r="F25" i="9"/>
  <c r="F26" i="9"/>
  <c r="F27" i="9"/>
  <c r="F28" i="9"/>
  <c r="F29" i="9"/>
  <c r="F30" i="9"/>
  <c r="AO9" i="9"/>
  <c r="F9" i="9"/>
  <c r="AO8" i="9"/>
  <c r="F8" i="9"/>
  <c r="AO7" i="9"/>
  <c r="F7" i="9"/>
  <c r="AO6" i="9"/>
  <c r="F6" i="9"/>
  <c r="AO5" i="9"/>
  <c r="F5" i="9"/>
  <c r="A5" i="9"/>
  <c r="A6" i="9" s="1"/>
  <c r="A7" i="9" s="1"/>
  <c r="A8" i="9" s="1"/>
  <c r="A9" i="9" s="1"/>
  <c r="AO4" i="9"/>
  <c r="AO3" i="9"/>
  <c r="F4" i="9" s="1"/>
  <c r="F78" i="1"/>
  <c r="F77" i="1"/>
  <c r="F76" i="1"/>
  <c r="F75" i="1"/>
  <c r="F74" i="1"/>
  <c r="F73" i="1"/>
  <c r="F72" i="1"/>
  <c r="F71" i="1"/>
  <c r="F70" i="1"/>
  <c r="F69" i="1"/>
  <c r="F68" i="1"/>
  <c r="F67" i="1"/>
  <c r="F66" i="1"/>
  <c r="F65" i="1"/>
  <c r="F64" i="1"/>
  <c r="F60" i="1"/>
  <c r="F57" i="1"/>
  <c r="F55" i="1"/>
  <c r="F54" i="1"/>
  <c r="F53" i="1"/>
  <c r="F49" i="1"/>
  <c r="F48" i="1"/>
  <c r="F47" i="1"/>
  <c r="F46" i="1"/>
  <c r="F40" i="1"/>
  <c r="F39" i="1"/>
  <c r="F38" i="1"/>
  <c r="F33" i="1"/>
  <c r="F19" i="1"/>
  <c r="F18" i="1"/>
  <c r="F9" i="1"/>
  <c r="F8" i="1"/>
  <c r="F7" i="1"/>
  <c r="F6" i="1"/>
  <c r="F5" i="1"/>
  <c r="AO19" i="1"/>
  <c r="AO18" i="1"/>
  <c r="AO16" i="1"/>
  <c r="AO13" i="1"/>
  <c r="AO12" i="1"/>
  <c r="AO11" i="1"/>
  <c r="AO10" i="1"/>
  <c r="AO9" i="1"/>
  <c r="AO8" i="1"/>
  <c r="AO7" i="1"/>
  <c r="AO6" i="1"/>
  <c r="F50" i="1" s="1"/>
  <c r="AO5" i="1"/>
  <c r="AO4" i="1"/>
  <c r="F61" i="1" s="1"/>
  <c r="AO3" i="1"/>
  <c r="F4" i="1" s="1"/>
  <c r="F62" i="1"/>
  <c r="F37" i="1"/>
  <c r="F56" i="1" l="1"/>
  <c r="F58" i="1"/>
  <c r="F23" i="1"/>
  <c r="F15" i="1"/>
  <c r="F14" i="1"/>
  <c r="F17" i="1"/>
  <c r="F12" i="1"/>
  <c r="F16" i="1"/>
  <c r="F21" i="1"/>
  <c r="F22" i="1"/>
  <c r="F25" i="1"/>
  <c r="F52" i="1"/>
  <c r="F63" i="1"/>
  <c r="F11" i="1"/>
  <c r="F13" i="1"/>
  <c r="F20" i="1"/>
  <c r="F24" i="1"/>
</calcChain>
</file>

<file path=xl/comments1.xml><?xml version="1.0" encoding="utf-8"?>
<comments xmlns="http://schemas.openxmlformats.org/spreadsheetml/2006/main">
  <authors>
    <author>Catherine Angelica Cuenca Gomez</author>
    <author>Gabriel</author>
  </authors>
  <commentList>
    <comment ref="C3" authorId="0" shapeId="0">
      <text>
        <r>
          <rPr>
            <sz val="9"/>
            <color indexed="81"/>
            <rFont val="Tahoma"/>
            <family val="2"/>
          </rPr>
          <t>Diligenciar el número de niños y niñas beneficiarios de la UDS</t>
        </r>
      </text>
    </comment>
    <comment ref="E3" authorId="1" shapeId="0">
      <text>
        <r>
          <rPr>
            <sz val="9"/>
            <color indexed="81"/>
            <rFont val="Tahoma"/>
            <family val="2"/>
          </rPr>
          <t xml:space="preserve">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3" authorId="1" shapeId="0">
      <text>
        <r>
          <rPr>
            <sz val="9"/>
            <color indexed="81"/>
            <rFont val="Tahoma"/>
            <family val="2"/>
          </rPr>
          <t>Para servicios públicos indicar si es facturación mensual, bimestral, etc.</t>
        </r>
      </text>
    </comment>
    <comment ref="E10" authorId="1" shapeId="0">
      <text>
        <r>
          <rPr>
            <sz val="9"/>
            <color indexed="81"/>
            <rFont val="Tahoma"/>
            <family val="2"/>
          </rPr>
          <t xml:space="preserve">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10" authorId="1" shapeId="0">
      <text>
        <r>
          <rPr>
            <sz val="9"/>
            <color indexed="81"/>
            <rFont val="Tahoma"/>
            <family val="2"/>
          </rPr>
          <t>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t>
        </r>
      </text>
    </comment>
    <comment ref="E32" authorId="1"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32" authorId="1"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 ref="E59" authorId="1"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59" authorId="1"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List>
</comments>
</file>

<file path=xl/comments2.xml><?xml version="1.0" encoding="utf-8"?>
<comments xmlns="http://schemas.openxmlformats.org/spreadsheetml/2006/main">
  <authors>
    <author>Catherine Angelica Cuenca Gomez</author>
    <author>Gabriel</author>
  </authors>
  <commentList>
    <comment ref="C3" authorId="0" shapeId="0">
      <text>
        <r>
          <rPr>
            <sz val="9"/>
            <color indexed="81"/>
            <rFont val="Tahoma"/>
            <family val="2"/>
          </rPr>
          <t>Diligenciar el número de niños y niñas beneficiarios de la UDS</t>
        </r>
      </text>
    </comment>
    <comment ref="E3" authorId="1" shapeId="0">
      <text>
        <r>
          <rPr>
            <sz val="9"/>
            <color indexed="81"/>
            <rFont val="Tahoma"/>
            <family val="2"/>
          </rPr>
          <t xml:space="preserve">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3" authorId="1" shapeId="0">
      <text>
        <r>
          <rPr>
            <sz val="9"/>
            <color indexed="81"/>
            <rFont val="Tahoma"/>
            <family val="2"/>
          </rPr>
          <t>Para servicios públicos indicar si es facturación mensual, bimestral, etc.</t>
        </r>
      </text>
    </comment>
    <comment ref="E10" authorId="1" shapeId="0">
      <text>
        <r>
          <rPr>
            <sz val="9"/>
            <color indexed="81"/>
            <rFont val="Tahoma"/>
            <family val="2"/>
          </rPr>
          <t xml:space="preserve">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10" authorId="1" shapeId="0">
      <text>
        <r>
          <rPr>
            <sz val="9"/>
            <color indexed="81"/>
            <rFont val="Tahoma"/>
            <family val="2"/>
          </rPr>
          <t>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t>
        </r>
      </text>
    </comment>
    <comment ref="E26" authorId="1"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26" authorId="1"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 ref="E45" authorId="1"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45" authorId="1"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List>
</comments>
</file>

<file path=xl/comments3.xml><?xml version="1.0" encoding="utf-8"?>
<comments xmlns="http://schemas.openxmlformats.org/spreadsheetml/2006/main">
  <authors>
    <author>Gabriel</author>
    <author>Catherine Angelica Cuenca Gomez</author>
  </authors>
  <commentList>
    <comment ref="C2" authorId="0" shapeId="0">
      <text>
        <r>
          <rPr>
            <b/>
            <sz val="9"/>
            <color indexed="81"/>
            <rFont val="Tahoma"/>
            <family val="2"/>
          </rPr>
          <t>Gabriel:</t>
        </r>
        <r>
          <rPr>
            <sz val="9"/>
            <color indexed="81"/>
            <rFont val="Tahoma"/>
            <family val="2"/>
          </rPr>
          <t xml:space="preserve">
Indicar para cuantos niños alcanza</t>
        </r>
      </text>
    </comment>
    <comment ref="C3" authorId="1" shapeId="0">
      <text>
        <r>
          <rPr>
            <sz val="9"/>
            <color indexed="81"/>
            <rFont val="Tahoma"/>
            <family val="2"/>
          </rPr>
          <t xml:space="preserve">Diligenciar el número de niños y niñas beneficiarios de la UDS
</t>
        </r>
      </text>
    </comment>
    <comment ref="E3"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3" authorId="0" shapeId="0">
      <text>
        <r>
          <rPr>
            <b/>
            <sz val="9"/>
            <color indexed="81"/>
            <rFont val="Tahoma"/>
            <family val="2"/>
          </rPr>
          <t>Gabriel:</t>
        </r>
        <r>
          <rPr>
            <sz val="9"/>
            <color indexed="81"/>
            <rFont val="Tahoma"/>
            <family val="2"/>
          </rPr>
          <t>Para servicios públicos indicar si es facturación mensual, bimestral, etc.</t>
        </r>
      </text>
    </comment>
    <comment ref="E10"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10"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 ref="C31" authorId="1" shapeId="0">
      <text>
        <r>
          <rPr>
            <sz val="9"/>
            <color indexed="81"/>
            <rFont val="Tahoma"/>
            <family val="2"/>
          </rPr>
          <t xml:space="preserve">Diligenciar el número de niños y niñas beneficiarios de la UDS
</t>
        </r>
      </text>
    </comment>
    <comment ref="E31"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31"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 ref="E44"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44"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List>
</comments>
</file>

<file path=xl/comments4.xml><?xml version="1.0" encoding="utf-8"?>
<comments xmlns="http://schemas.openxmlformats.org/spreadsheetml/2006/main">
  <authors>
    <author>Gabriel</author>
    <author>Catherine Angelica Cuenca Gomez</author>
  </authors>
  <commentList>
    <comment ref="C2" authorId="0" shapeId="0">
      <text>
        <r>
          <rPr>
            <b/>
            <sz val="9"/>
            <color indexed="81"/>
            <rFont val="Tahoma"/>
            <family val="2"/>
          </rPr>
          <t>Gabriel:</t>
        </r>
        <r>
          <rPr>
            <sz val="9"/>
            <color indexed="81"/>
            <rFont val="Tahoma"/>
            <family val="2"/>
          </rPr>
          <t xml:space="preserve">
Indicar para cuantos niños alcanza</t>
        </r>
      </text>
    </comment>
    <comment ref="C3" authorId="1" shapeId="0">
      <text>
        <r>
          <rPr>
            <sz val="9"/>
            <color indexed="81"/>
            <rFont val="Tahoma"/>
            <family val="2"/>
          </rPr>
          <t xml:space="preserve">Diligenciar el número de niños y niñas beneficiarios de la UDS
</t>
        </r>
      </text>
    </comment>
    <comment ref="E3"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3" authorId="0" shapeId="0">
      <text>
        <r>
          <rPr>
            <b/>
            <sz val="9"/>
            <color indexed="81"/>
            <rFont val="Tahoma"/>
            <family val="2"/>
          </rPr>
          <t>Gabriel:</t>
        </r>
        <r>
          <rPr>
            <sz val="9"/>
            <color indexed="81"/>
            <rFont val="Tahoma"/>
            <family val="2"/>
          </rPr>
          <t>Para servicios públicos indicar si es facturación mensual, bimestral, etc.</t>
        </r>
      </text>
    </comment>
    <comment ref="E11"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11"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 ref="C32" authorId="1" shapeId="0">
      <text>
        <r>
          <rPr>
            <sz val="9"/>
            <color indexed="81"/>
            <rFont val="Tahoma"/>
            <family val="2"/>
          </rPr>
          <t xml:space="preserve">Diligenciar el número de niños y niñas beneficiarios de la UDS
</t>
        </r>
      </text>
    </comment>
    <comment ref="E32"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32"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 ref="E45"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45"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List>
</comments>
</file>

<file path=xl/comments5.xml><?xml version="1.0" encoding="utf-8"?>
<comments xmlns="http://schemas.openxmlformats.org/spreadsheetml/2006/main">
  <authors>
    <author>Gabriel</author>
    <author>Catherine Angelica Cuenca Gomez</author>
  </authors>
  <commentList>
    <comment ref="C2" authorId="0" shapeId="0">
      <text>
        <r>
          <rPr>
            <b/>
            <sz val="9"/>
            <color indexed="81"/>
            <rFont val="Tahoma"/>
            <family val="2"/>
          </rPr>
          <t>Gabriel:</t>
        </r>
        <r>
          <rPr>
            <sz val="9"/>
            <color indexed="81"/>
            <rFont val="Tahoma"/>
            <family val="2"/>
          </rPr>
          <t xml:space="preserve">
Indicar para cuantos niños alcanza</t>
        </r>
      </text>
    </comment>
    <comment ref="C3" authorId="1" shapeId="0">
      <text>
        <r>
          <rPr>
            <sz val="9"/>
            <color indexed="81"/>
            <rFont val="Tahoma"/>
            <family val="2"/>
          </rPr>
          <t xml:space="preserve">Diligenciar el número de niños y niñas beneficiarios de la UDS
</t>
        </r>
      </text>
    </comment>
    <comment ref="E3"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3" authorId="0" shapeId="0">
      <text>
        <r>
          <rPr>
            <b/>
            <sz val="9"/>
            <color indexed="81"/>
            <rFont val="Tahoma"/>
            <family val="2"/>
          </rPr>
          <t>Gabriel:</t>
        </r>
        <r>
          <rPr>
            <sz val="9"/>
            <color indexed="81"/>
            <rFont val="Tahoma"/>
            <family val="2"/>
          </rPr>
          <t>Para servicios públicos indicar si es facturación mensual, bimestral, etc.</t>
        </r>
      </text>
    </comment>
    <comment ref="E11"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11"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 ref="C32" authorId="1" shapeId="0">
      <text>
        <r>
          <rPr>
            <sz val="9"/>
            <color indexed="81"/>
            <rFont val="Tahoma"/>
            <family val="2"/>
          </rPr>
          <t xml:space="preserve">Diligenciar el número de niños y niñas beneficiarios de la UDS
</t>
        </r>
      </text>
    </comment>
    <comment ref="E32"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32"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 ref="E45"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45"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List>
</comments>
</file>

<file path=xl/comments6.xml><?xml version="1.0" encoding="utf-8"?>
<comments xmlns="http://schemas.openxmlformats.org/spreadsheetml/2006/main">
  <authors>
    <author>Gabriel</author>
    <author>Catherine Angelica Cuenca Gomez</author>
  </authors>
  <commentList>
    <comment ref="C2" authorId="0" shapeId="0">
      <text>
        <r>
          <rPr>
            <b/>
            <sz val="9"/>
            <color indexed="81"/>
            <rFont val="Tahoma"/>
            <family val="2"/>
          </rPr>
          <t>Gabriel:</t>
        </r>
        <r>
          <rPr>
            <sz val="9"/>
            <color indexed="81"/>
            <rFont val="Tahoma"/>
            <family val="2"/>
          </rPr>
          <t xml:space="preserve">
Indicar para cuantos niños alcanza</t>
        </r>
      </text>
    </comment>
    <comment ref="C3" authorId="1" shapeId="0">
      <text>
        <r>
          <rPr>
            <sz val="9"/>
            <color indexed="81"/>
            <rFont val="Tahoma"/>
            <family val="2"/>
          </rPr>
          <t xml:space="preserve">Diligenciar el número de niños y niñas beneficiarios de la UDS
</t>
        </r>
      </text>
    </comment>
    <comment ref="E3"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3" authorId="0" shapeId="0">
      <text>
        <r>
          <rPr>
            <b/>
            <sz val="9"/>
            <color indexed="81"/>
            <rFont val="Tahoma"/>
            <family val="2"/>
          </rPr>
          <t>Gabriel:</t>
        </r>
        <r>
          <rPr>
            <sz val="9"/>
            <color indexed="81"/>
            <rFont val="Tahoma"/>
            <family val="2"/>
          </rPr>
          <t>Para servicios públicos indicar si es facturación mensual, bimestral, etc.</t>
        </r>
      </text>
    </comment>
    <comment ref="E11"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11"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 ref="C40" authorId="1" shapeId="0">
      <text>
        <r>
          <rPr>
            <sz val="9"/>
            <color indexed="81"/>
            <rFont val="Tahoma"/>
            <family val="2"/>
          </rPr>
          <t xml:space="preserve">Diligenciar el número de niños y niñas beneficiarios de la UDS
</t>
        </r>
      </text>
    </comment>
    <comment ref="E40"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40"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 ref="E56"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56"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List>
</comments>
</file>

<file path=xl/comments7.xml><?xml version="1.0" encoding="utf-8"?>
<comments xmlns="http://schemas.openxmlformats.org/spreadsheetml/2006/main">
  <authors>
    <author>Gabriel</author>
  </authors>
  <commentList>
    <comment ref="C2" authorId="0" shapeId="0">
      <text>
        <r>
          <rPr>
            <b/>
            <sz val="9"/>
            <color indexed="81"/>
            <rFont val="Tahoma"/>
            <family val="2"/>
          </rPr>
          <t>Gabriel:</t>
        </r>
        <r>
          <rPr>
            <sz val="9"/>
            <color indexed="81"/>
            <rFont val="Tahoma"/>
            <family val="2"/>
          </rPr>
          <t xml:space="preserve">
Indicar para cuantos niños alcanza</t>
        </r>
      </text>
    </comment>
    <comment ref="E3"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3" authorId="0" shapeId="0">
      <text>
        <r>
          <rPr>
            <b/>
            <sz val="9"/>
            <color indexed="81"/>
            <rFont val="Tahoma"/>
            <family val="2"/>
          </rPr>
          <t>Gabriel:</t>
        </r>
        <r>
          <rPr>
            <sz val="9"/>
            <color indexed="81"/>
            <rFont val="Tahoma"/>
            <family val="2"/>
          </rPr>
          <t xml:space="preserve">
Para servicios públicos indicar si es facturación mensual, bimestral, etc.
</t>
        </r>
      </text>
    </comment>
    <comment ref="E10"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10"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 ref="E31"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 un cepillo de dientes por niño cada tres meses
Se entrega un galón de hipoclorito por unidad de servicio cada mes
</t>
        </r>
      </text>
    </comment>
    <comment ref="G31" authorId="0" shapeId="0">
      <text>
        <r>
          <rPr>
            <b/>
            <sz val="9"/>
            <color indexed="81"/>
            <rFont val="Tahoma"/>
            <family val="2"/>
          </rPr>
          <t>Gabriel:</t>
        </r>
        <r>
          <rPr>
            <sz val="9"/>
            <color indexed="81"/>
            <rFont val="Tahoma"/>
            <family val="2"/>
          </rPr>
          <t xml:space="preserve">
Para servicios públicos indicar si es facturación mensual, bimestral, etc.
Para Dotación de consumo, Aseo Personal y Elementos de Aseo: indicar la periodicidad de entrega del elemento. Por ejemplo: Se entregan 10 barras de plástilina por aula cada mes. 
Se entregan un cepillo de dientes por niño cada tres meses
Se entrega un galn de hipoclorito al mes por unidad de servicio
</t>
        </r>
      </text>
    </comment>
  </commentList>
</comments>
</file>

<file path=xl/sharedStrings.xml><?xml version="1.0" encoding="utf-8"?>
<sst xmlns="http://schemas.openxmlformats.org/spreadsheetml/2006/main" count="1264" uniqueCount="262">
  <si>
    <t>MODALIDAD FAMILIAR (Desarrollo Infantil en Medio Familiar)</t>
  </si>
  <si>
    <t>Semanalmente</t>
  </si>
  <si>
    <t>CAPACIDAD UDS / DESCRIPCIÓN</t>
  </si>
  <si>
    <t>VALORES</t>
  </si>
  <si>
    <t>Mensual</t>
  </si>
  <si>
    <t>Cantidad</t>
  </si>
  <si>
    <t>Periodicidad
 de 
suministro</t>
  </si>
  <si>
    <t>Veces
/año</t>
  </si>
  <si>
    <t>Decripción PARA ATENCION DE 125 NIÑOS</t>
  </si>
  <si>
    <t>Precio o valor
(unitario)
(IVA incluido)</t>
  </si>
  <si>
    <t>Bimestral</t>
  </si>
  <si>
    <t>Serv. Publicos</t>
  </si>
  <si>
    <t>Acueducto y alcantarillado</t>
  </si>
  <si>
    <t>Trimestral</t>
  </si>
  <si>
    <t>Energía</t>
  </si>
  <si>
    <t>Cuatrimestral</t>
  </si>
  <si>
    <t>Teléfono fijo</t>
  </si>
  <si>
    <t>Semestral</t>
  </si>
  <si>
    <t>Celular</t>
  </si>
  <si>
    <t>Cada 7 Meses</t>
  </si>
  <si>
    <t>Gas</t>
  </si>
  <si>
    <t>Cada 8 Meses</t>
  </si>
  <si>
    <t>Otro</t>
  </si>
  <si>
    <t>Cada 9 Meses</t>
  </si>
  <si>
    <t>Decripción</t>
  </si>
  <si>
    <t>Cada 10 Meses</t>
  </si>
  <si>
    <r>
      <t xml:space="preserve">Dotación de consumo </t>
    </r>
    <r>
      <rPr>
        <b/>
        <sz val="8"/>
        <rFont val="Arial"/>
        <family val="2"/>
      </rPr>
      <t>(Material didáctico para actividades pedagógicas de acuerdo con lo establecido en lineamientos técnicos y papelería)</t>
    </r>
  </si>
  <si>
    <t>VINILOS</t>
  </si>
  <si>
    <t>Cada 11 Meses</t>
  </si>
  <si>
    <t>PLASTILINA</t>
  </si>
  <si>
    <t>Anual</t>
  </si>
  <si>
    <t>CRAYOLAS</t>
  </si>
  <si>
    <t>Cada 2 Años</t>
  </si>
  <si>
    <t>CARTULINA</t>
  </si>
  <si>
    <t>Cada 3 Años</t>
  </si>
  <si>
    <t>PAPEL IRIS</t>
  </si>
  <si>
    <t>Cada 4 Años</t>
  </si>
  <si>
    <t>PAPEL SEDA</t>
  </si>
  <si>
    <t>Cada 5 Años</t>
  </si>
  <si>
    <t>Cada 10 Años</t>
  </si>
  <si>
    <t>Cada 20 Años</t>
  </si>
  <si>
    <t>COLBON</t>
  </si>
  <si>
    <t>PAPEL CRAK</t>
  </si>
  <si>
    <t>MARCADORES</t>
  </si>
  <si>
    <t>PAPEL COPIA CARTA Y OFICIO</t>
  </si>
  <si>
    <t>TINTAS</t>
  </si>
  <si>
    <t>Dotación de aseo personal</t>
  </si>
  <si>
    <t>LIMPIDO</t>
  </si>
  <si>
    <t>FABULOSO</t>
  </si>
  <si>
    <t>SABRAS</t>
  </si>
  <si>
    <t>GUANTES</t>
  </si>
  <si>
    <t>BOLSAS BASURA</t>
  </si>
  <si>
    <t>ESCOBAS</t>
  </si>
  <si>
    <t>TRAPEROS</t>
  </si>
  <si>
    <t>RECOJEDOR</t>
  </si>
  <si>
    <t>CREMA DENTAL</t>
  </si>
  <si>
    <t>ESPONJAS</t>
  </si>
  <si>
    <r>
      <t xml:space="preserve">Mantenimiento y adecuaciones </t>
    </r>
    <r>
      <rPr>
        <b/>
        <sz val="8"/>
        <rFont val="Arial"/>
        <family val="2"/>
      </rPr>
      <t>(Elementos de aseo institucional, mantenimiento de la sede, el control de agua (lavado de tanques), fumigaciones, manejo de basuras y control de plagas)</t>
    </r>
  </si>
  <si>
    <t>LIMPIEZA DE PRADO</t>
  </si>
  <si>
    <t>FUMIGACION</t>
  </si>
  <si>
    <t>FUMIGACION Y CONTROL DE PLAGAS</t>
  </si>
  <si>
    <t>LAVADO TANQUES</t>
  </si>
  <si>
    <t>MANTENIMIENTO LICUADORAS E INSTALACIONES LOCATIVAS</t>
  </si>
  <si>
    <t>A 31 DE MARZO EJECUTADO POR LA INSTITUCION EN MANTENIMIENTOS DE EQUIPOS E INSTLACIONES</t>
  </si>
  <si>
    <t>Unidad de medida</t>
  </si>
  <si>
    <t>Dotación de aseo personal e Institucional</t>
  </si>
  <si>
    <t>Es pipeta de gas cada 40 dias para los 13 niños, aun no hay el servicio de gas natural</t>
  </si>
  <si>
    <t>ACUALCOS ESP- CADA DOS MESES</t>
  </si>
  <si>
    <t>EL VALOR DEL CONSUMO ES DE $76,983- $26604 DE SUBSIDIO</t>
  </si>
  <si>
    <t>pago mensual de servicio telefono fijo, SE PAGA CON UN PIN</t>
  </si>
  <si>
    <t>RESMA CARTA</t>
  </si>
  <si>
    <t>PAPEL CARTA PARA PARTE ADMINISTRATIVA</t>
  </si>
  <si>
    <t>COLORES X 12</t>
  </si>
  <si>
    <t>CAJA DE COLORES DE 12 UIDADES TAMAÑO JUMBO</t>
  </si>
  <si>
    <t>PAPEL PERIODICO X 25 PLIEGOS</t>
  </si>
  <si>
    <t>MANO DE PAPEL PERIOSICO DE 25 PLIEGOS</t>
  </si>
  <si>
    <t xml:space="preserve">PAPEL KRAF X 25 </t>
  </si>
  <si>
    <t>PAPEL SILUETA 1/8</t>
  </si>
  <si>
    <t>PAPEL SILUETA DE 1/8 X 10HOJAS</t>
  </si>
  <si>
    <t>PAPEL KRAT X 25</t>
  </si>
  <si>
    <t xml:space="preserve">PAPEL CREPE </t>
  </si>
  <si>
    <t xml:space="preserve">PAPEL CREPE X 10 HOJAS </t>
  </si>
  <si>
    <t>CAJA DE CRAYOLAS JUMBO X 10</t>
  </si>
  <si>
    <t xml:space="preserve">BLOCK IRIS </t>
  </si>
  <si>
    <t>BLOCK IRIS CARTA</t>
  </si>
  <si>
    <t>PALOS DE PALETAS</t>
  </si>
  <si>
    <t>PALOS DE PALETA</t>
  </si>
  <si>
    <t>CARTULINA EN 1/8</t>
  </si>
  <si>
    <t>PAQUETE DE CARTULINA DE 1/8 COLORES SURTIDOS</t>
  </si>
  <si>
    <t>VINILOS X 125 GRAMOS</t>
  </si>
  <si>
    <t>PLATILINA</t>
  </si>
  <si>
    <t>PAQUETE DE KILO X 12 BARRAS</t>
  </si>
  <si>
    <t>ESCARCHA</t>
  </si>
  <si>
    <t>ESCARCHA 6 TARRITOS DE 90GRAMOS C/U DIFENTES COLORES</t>
  </si>
  <si>
    <t>CINTA</t>
  </si>
  <si>
    <t>CINTA DE ENMASCARAR</t>
  </si>
  <si>
    <t>CINTA ANCHA 48M*100</t>
  </si>
  <si>
    <t>PEGANTE</t>
  </si>
  <si>
    <t>COLBON KILO</t>
  </si>
  <si>
    <t>PLUMON</t>
  </si>
  <si>
    <t>PLUMON ESTUCHE GRANDE X SEIS</t>
  </si>
  <si>
    <t>LANA</t>
  </si>
  <si>
    <t>PAQUETE DE LANA ESCOLAR X DOCE UNIDADES</t>
  </si>
  <si>
    <t>NOTA: ESTA DOTACION ESTA ESTIMADA PARA 4 MESES EN HCB D 14 NIÑOS</t>
  </si>
  <si>
    <t>PAPEL HIGIENICO</t>
  </si>
  <si>
    <t>TARRO DE CLORO DE 2000 MILILITROS</t>
  </si>
  <si>
    <t>JABON EN POLVO</t>
  </si>
  <si>
    <t>BOLSA DE DETERGENTE DE 2500GRS</t>
  </si>
  <si>
    <t>JABON LIQUIDO ANTIBACTERIAL</t>
  </si>
  <si>
    <t>JABONES LIQUIDOS DE 500 ML</t>
  </si>
  <si>
    <t>CREMA DENTAL KIDS DE 75</t>
  </si>
  <si>
    <t>PAR DE GUANTES</t>
  </si>
  <si>
    <t xml:space="preserve">3 PAQUETES DE BOLSAS DE BASURA MEDIANAS </t>
  </si>
  <si>
    <t>1/CADA SEIS MESES</t>
  </si>
  <si>
    <t>PAPEL HIGIENCICO X 20 ROLLOS TRIPLE HOJA</t>
  </si>
  <si>
    <t>JABON PARA LAVAR PLATOS</t>
  </si>
  <si>
    <t>JABONES PARA LAVAR PLATOS DE 500 GRS</t>
  </si>
  <si>
    <t>N/A</t>
  </si>
  <si>
    <t>UNA LIMPIEZA CADA 6 MESES</t>
  </si>
  <si>
    <t>UN LAVADO DE TANQUES CADA SEIS MESES</t>
  </si>
  <si>
    <t>200 niños</t>
  </si>
  <si>
    <t>acueducto y alcantarillado cada dos meses,</t>
  </si>
  <si>
    <t>energia mensual promedio de los tres ultimos meses</t>
  </si>
  <si>
    <t>telefonia mensual incluyendo uso de celular</t>
  </si>
  <si>
    <t>promedio factura de gas ultimos tres meses</t>
  </si>
  <si>
    <t>alarma valor mensual</t>
  </si>
  <si>
    <t>TANQUE DE 500 LTS</t>
  </si>
  <si>
    <t>SE REALIZAN ESTOS MANTENIMIENTOS DOS VECES EN EL AÑO</t>
  </si>
  <si>
    <t>ESTA DOTACION ES PARA TRES MESES</t>
  </si>
  <si>
    <t>SERVICIOS MENSUALES</t>
  </si>
  <si>
    <t>CADA DOS MESES</t>
  </si>
  <si>
    <t>VINILO GALON X CADA COLOR 4 GALONES</t>
  </si>
  <si>
    <t>PLSTILINA DE 250 GRS DE VARIOS COLORES- 180 BARRAS PARA EL TRIMESTRE</t>
  </si>
  <si>
    <t>CAJAS DE CRAYOLA JUMBO X 10 UNIDADES</t>
  </si>
  <si>
    <t>COLORES</t>
  </si>
  <si>
    <t>CAJAS DE COLORES TRIANGULARES GRUESOS GRANDES DE 12 COLORES</t>
  </si>
  <si>
    <t>TROQUELADORES</t>
  </si>
  <si>
    <t>COMPRAS 10 TROQUELADORES CADA TRIMESTRE</t>
  </si>
  <si>
    <t>TIJERAS PUNTA ROMANA</t>
  </si>
  <si>
    <t>TIJERAS</t>
  </si>
  <si>
    <t>PLIEGOS DE CARTULINA PARA EL TRIMESTRE EN COLORES VARIADOS</t>
  </si>
  <si>
    <t>CARTULINA EN PAQUETES DE 1/8 * 10 UDS</t>
  </si>
  <si>
    <t>4 MANOS DE PAPEL SEDA DE 25 PLIEGOS C/U</t>
  </si>
  <si>
    <t>2 MANOS DE PAPEL SEDA DE 25 PLIEGOS C/U</t>
  </si>
  <si>
    <t>CUATRO GALONES DE COLBON</t>
  </si>
  <si>
    <t>MARCADORES RECARGABLES DE DIFERENTES COLRES</t>
  </si>
  <si>
    <t>PLUMONES</t>
  </si>
  <si>
    <t>CAJA DE PLUMONES X12 UNIDADES</t>
  </si>
  <si>
    <t>RESMAS DE PAPEL OFICIO Y CARTA</t>
  </si>
  <si>
    <t>TINTAS PARA IMPRESORA DIFERENTES COLORES PARA DOS IMPRESORAS</t>
  </si>
  <si>
    <t>ESPEROS NEGROS Y AZULES</t>
  </si>
  <si>
    <t>2 CAJAS DE ESFEROS</t>
  </si>
  <si>
    <t>ESCARCHA DE DIRENTES COLORES 3 KILOS</t>
  </si>
  <si>
    <t>TONNER PARA IMPRESORA</t>
  </si>
  <si>
    <t>TONNER IMPRESORA NEGRO</t>
  </si>
  <si>
    <t xml:space="preserve">FOMMI </t>
  </si>
  <si>
    <t>FOMMI DIF COLORES  PLGO GUMIX UND</t>
  </si>
  <si>
    <t>JABON  AZUL</t>
  </si>
  <si>
    <t>JABON EN BARRA AZUL</t>
  </si>
  <si>
    <t>TOALLAS DE MANO</t>
  </si>
  <si>
    <t>TOALLA MANOS NATURAL 24*150</t>
  </si>
  <si>
    <t xml:space="preserve">FOSFORO </t>
  </si>
  <si>
    <t>20UNIDADES DE FOSFORO DIAMANTE * 20 UND</t>
  </si>
  <si>
    <t xml:space="preserve">PAQUETE DE PAPEL HIGIENICO MEGA * 24 UDS </t>
  </si>
  <si>
    <t>PAQ ESPONJA ESPIRAL DE ACERO * 12</t>
  </si>
  <si>
    <t>BLANQUEADOR * 3800  SE COMPRAN 16 GL</t>
  </si>
  <si>
    <t>PINO GALON MAGISTRAL * 3000</t>
  </si>
  <si>
    <t>PAQUETES * 12 UDS ESPONJILLON</t>
  </si>
  <si>
    <t>GUANTE INDUSTRIAL NEGRO Y AMARILLO</t>
  </si>
  <si>
    <t xml:space="preserve">KILOS DE BOLSAS 28*40 No9 </t>
  </si>
  <si>
    <t>PAQUETES DE BOLSAS No 16*24 No. 9</t>
  </si>
  <si>
    <t>PAQUETES DE BOLSAS No 16*24 No. BC</t>
  </si>
  <si>
    <t>KILOS DE BOLSAS 28*40 No BC</t>
  </si>
  <si>
    <t xml:space="preserve">PAQUETES GUANTES MANIPULACION </t>
  </si>
  <si>
    <t>ESTA DOTACION SE COMPRA DOS VECES N EL AÑO</t>
  </si>
  <si>
    <t>SABRA FIBRA VERDE 3 DOCENAS</t>
  </si>
  <si>
    <t>SE COMPRAN DEPENDE EL CLIMA</t>
  </si>
  <si>
    <t>SHAMPO ALFOMBRA</t>
  </si>
  <si>
    <t>SHAMPOO ALFOMBRA * 800 GRS</t>
  </si>
  <si>
    <t>DETERGENTE EN POLVO</t>
  </si>
  <si>
    <t>DETERGENTE EN POLVO * 500 GRS</t>
  </si>
  <si>
    <t>12 TUBOS DE CREMA DENTAL DE 75 ML</t>
  </si>
  <si>
    <t>JABON LIQUIDO</t>
  </si>
  <si>
    <t>JABON LIQ ANTIBACTRIAL DE 1000</t>
  </si>
  <si>
    <t>JOBON PARA PLATOS</t>
  </si>
  <si>
    <t>JABON CREMA DE 900GRS</t>
  </si>
  <si>
    <t>JABON POLVO</t>
  </si>
  <si>
    <t>JABON POLVO 850 GRS</t>
  </si>
  <si>
    <t>GALON * 4000 ML</t>
  </si>
  <si>
    <t>DESENGRAANTE</t>
  </si>
  <si>
    <t>DOS VECES AL AÑO</t>
  </si>
  <si>
    <t>SERVILLETA</t>
  </si>
  <si>
    <t>CAJA DE SERVILLETA TIPO FAMILIAR 24*200</t>
  </si>
  <si>
    <t>NOTA: LA DUNDACION TIENE 10 HOGARES COMUNITARIOS, LA PARTE DE ASEO Y LA DOTACION Y MATERIAL DE CONSUMO( MATERIAL DIDACTICO ES LA MISMA, YA QUE COMPRAN Y SE REPARTEN LAS MISMAS CANTIDADES)</t>
  </si>
  <si>
    <t>ASEO CADA DOS MESES</t>
  </si>
  <si>
    <t>ENERGIA MENSUAL- PROMEDIO DE TRES MESES</t>
  </si>
  <si>
    <t>pago mensual de servicio telefono fijO CON INTERNET</t>
  </si>
  <si>
    <t>servicio mensual</t>
  </si>
  <si>
    <t>servicio mensual redegas</t>
  </si>
  <si>
    <t>14 cupos</t>
  </si>
  <si>
    <t>17 CUPOS ACTIVOS</t>
  </si>
  <si>
    <t>ESTOS DATOS LOS TIENE EL INPEC</t>
  </si>
  <si>
    <t>VINILO PARCHESITO PRLADO SURTIDO X 125 GR</t>
  </si>
  <si>
    <t>BLOCK IRIS OFICIO COLORES SURTIDOS</t>
  </si>
  <si>
    <t>13 NIÑOS</t>
  </si>
  <si>
    <t>PEGANTE BARRA 25 GRS</t>
  </si>
  <si>
    <t xml:space="preserve">MEMORIA </t>
  </si>
  <si>
    <t>MEMORIA USB 8 GB KINGSTON DATA TRAVELER</t>
  </si>
  <si>
    <t>PROTECTOR VINILO CARTA BARCELONA</t>
  </si>
  <si>
    <t>MARC BORRABLE</t>
  </si>
  <si>
    <t xml:space="preserve">MARCADOR BORRABLE </t>
  </si>
  <si>
    <t>BOL GEL ESCARCHA X 6</t>
  </si>
  <si>
    <t>MARCADOR</t>
  </si>
  <si>
    <t>MARCADOR SHARPIE DIFERENTES COLORES</t>
  </si>
  <si>
    <t>SILICONA</t>
  </si>
  <si>
    <t>SILICONA LIQUIDA 250ML EMP*72 PEGAJOSO</t>
  </si>
  <si>
    <t>SACAPUNTA</t>
  </si>
  <si>
    <t xml:space="preserve">SACAPUNTA I-GLOO DOBLE </t>
  </si>
  <si>
    <t>150 PEPELES SEDA DIFERENTES COLORES PEPELCINTAS - HOJAS</t>
  </si>
  <si>
    <t>PEGANTE ESCARCHADO * 12 COLORES PEGAJOSO</t>
  </si>
  <si>
    <t>REGLA</t>
  </si>
  <si>
    <t>REGLA 30 CM</t>
  </si>
  <si>
    <t>LAPIZ</t>
  </si>
  <si>
    <t>LAPIZ MIRADO  KIDS</t>
  </si>
  <si>
    <t>ENERGIA MENSUAL</t>
  </si>
  <si>
    <t>servicio mensual GAS NATURAL</t>
  </si>
  <si>
    <t>EMPRESA DE ACUEDUCTO - DOS MESES</t>
  </si>
  <si>
    <t>JABOL LIQUIDO DE 500 ML</t>
  </si>
  <si>
    <t>AROMATIZANTE</t>
  </si>
  <si>
    <t>FRASCO SANPIC O AROMATIZANTE DE 500 ML</t>
  </si>
  <si>
    <t xml:space="preserve">TOALLAS </t>
  </si>
  <si>
    <t>PAQUETE DE TOALLAS DE MANO DE 100</t>
  </si>
  <si>
    <t xml:space="preserve"> </t>
  </si>
  <si>
    <t>PLASTILINA DE 250 GRS DE VARIOS COLORES</t>
  </si>
  <si>
    <t>MARCADORES SHARPIE  COLORES SUTIDOS</t>
  </si>
  <si>
    <t>PLUMONES PARCHESITOS CAJA NX12 UNIDADES</t>
  </si>
  <si>
    <t xml:space="preserve">PAPEL CREPE  </t>
  </si>
  <si>
    <t>PAPEL CREPE PLIEGO PTE X 10U</t>
  </si>
  <si>
    <t>PAPEL CELOFAN</t>
  </si>
  <si>
    <t>PAPEL CELOFAN PLIEGO * 25 U</t>
  </si>
  <si>
    <t>PEGANTE EN BARRA 40GRS</t>
  </si>
  <si>
    <t>PINCEL</t>
  </si>
  <si>
    <t>PINCEL 9 AL 12 12 PLANO</t>
  </si>
  <si>
    <t>17 NIÑOS</t>
  </si>
  <si>
    <t xml:space="preserve">BLANQUEADOR * 3800  </t>
  </si>
  <si>
    <t>BOLSA INDUSTRIAL NEGRA 70*90 PAQ *5</t>
  </si>
  <si>
    <t>BOLSA TIPO APARTAMENTO NEGRA * 10 UNIDADES</t>
  </si>
  <si>
    <t>DESENGRASANTE</t>
  </si>
  <si>
    <t>DESENGRASANTE INDUSTRIAL  GALON *3750</t>
  </si>
  <si>
    <t>DETERGENTE EN POLVO * 1000 GRS</t>
  </si>
  <si>
    <t>TUBO DE CREMA DENTAL DE 75 ML</t>
  </si>
  <si>
    <t>ESTA DOTACION ES PARA TRES O CUATRO MESES</t>
  </si>
  <si>
    <t>LO ASUME EL INPEC</t>
  </si>
  <si>
    <t>14 CUPOS</t>
  </si>
  <si>
    <t>MODALIDAD INSTITUCIONAL HI EL CEFETERITO - BARRIOS UNIDOS</t>
  </si>
  <si>
    <t>MODALIDAD INSTITUCIONAL HI EL ESPLENDOR RECLUSORIO DE MUJERES - BARRIOS UNIDOS</t>
  </si>
  <si>
    <t>HCB LA CASITA DE MADERA
MODALIDAD COMUNITARIA ( Familiar, Agrupado)
MODALIDAD FAMILIAR (HCB Fami)  - BARRIOS UNIDOS</t>
  </si>
  <si>
    <t>HCB HOGAR FELIZ
MODALIDAD COMUNITARIA ( Familiar, Agrupado)
MODALIDAD FAMILIAR (HCB Fami)  - BARRIOS UNIDOS</t>
  </si>
  <si>
    <t>HCB OSITO JUGUETON
MODALIDAD COMUNITARIA ( Familiar, Agrupado)
MODALIDAD FAMILIAR (HCB Fami) - BARRIOS UNIDOS</t>
  </si>
  <si>
    <t>HCB MIS PITUFOS
MODALIDAD COMUNITARIA ( Familiar, Agrupado)
MODALIDAD FAMILIAR (HCB Fami) - BARRIOS UNIDOS</t>
  </si>
  <si>
    <t>ROLLOS DE PAPEL GRAFT ROLLO * 4 * 60GRS</t>
  </si>
  <si>
    <t>NOTA: LA FUNDACION TIENE 10 HOGARES COMUNITARIOS, LA PARTE DE ASEO Y LA DOTACION Y MATERIAL DE CONSUMO( MATERIAL DIDACTICO ES LA MISMA, YA QUE COMPRAN Y SE REPARTEN LAS MISMAS CANTIDADES)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</si>
</sst>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quot;$&quot;* #,##0.00_-;_-&quot;$&quot;* &quot;-&quot;??_-;_-@_-"/>
    <numFmt numFmtId="164" formatCode="_-* #,##0.00\ _€_-;\-* #,##0.00\ _€_-;_-* &quot;-&quot;??\ _€_-;_-@_-"/>
    <numFmt numFmtId="165" formatCode="_(&quot;$&quot;\ * #,##0.00_);_(&quot;$&quot;\ * \(#,##0.00\);_(&quot;$&quot;\ * &quot;-&quot;??_);_(@_)"/>
    <numFmt numFmtId="166" formatCode="_ * #,##0.00_ ;_ * \-#,##0.00_ ;_ * &quot;-&quot;??_ ;_ @_ "/>
    <numFmt numFmtId="167" formatCode="0\ &quot;niñ@s&quot;"/>
    <numFmt numFmtId="168" formatCode="0.0"/>
  </numFmts>
  <fonts count="13">
    <font>
      <sz val="11"/>
      <color theme="1"/>
      <name val="Calibri"/>
      <family val="2"/>
      <scheme val="minor"/>
    </font>
    <font>
      <sz val="11"/>
      <color theme="1"/>
      <name val="Calibri"/>
      <family val="2"/>
      <scheme val="minor"/>
    </font>
    <font>
      <sz val="10"/>
      <name val="Arial"/>
      <family val="2"/>
    </font>
    <font>
      <b/>
      <sz val="14"/>
      <name val="Arial"/>
      <family val="2"/>
    </font>
    <font>
      <sz val="9"/>
      <name val="Arial"/>
      <family val="2"/>
    </font>
    <font>
      <b/>
      <sz val="10"/>
      <name val="Arial"/>
      <family val="2"/>
    </font>
    <font>
      <sz val="8"/>
      <name val="Arial"/>
      <family val="2"/>
    </font>
    <font>
      <sz val="10"/>
      <name val="Zurich BT"/>
      <family val="2"/>
    </font>
    <font>
      <sz val="9"/>
      <color indexed="81"/>
      <name val="Tahoma"/>
      <family val="2"/>
    </font>
    <font>
      <b/>
      <sz val="9"/>
      <color indexed="81"/>
      <name val="Tahoma"/>
      <family val="2"/>
    </font>
    <font>
      <b/>
      <sz val="12"/>
      <color theme="1"/>
      <name val="Arial"/>
      <family val="2"/>
    </font>
    <font>
      <b/>
      <sz val="8"/>
      <name val="Arial"/>
      <family val="2"/>
    </font>
    <font>
      <b/>
      <sz val="12"/>
      <name val="Arial"/>
      <family val="2"/>
    </font>
  </fonts>
  <fills count="9">
    <fill>
      <patternFill patternType="none"/>
    </fill>
    <fill>
      <patternFill patternType="gray125"/>
    </fill>
    <fill>
      <patternFill patternType="solid">
        <fgColor indexed="43"/>
        <bgColor indexed="64"/>
      </patternFill>
    </fill>
    <fill>
      <patternFill patternType="solid">
        <fgColor theme="0" tint="-4.9989318521683403E-2"/>
        <bgColor indexed="64"/>
      </patternFill>
    </fill>
    <fill>
      <patternFill patternType="solid">
        <fgColor indexed="26"/>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FF00"/>
        <bgColor indexed="64"/>
      </patternFill>
    </fill>
  </fills>
  <borders count="14">
    <border>
      <left/>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3">
    <xf numFmtId="0" fontId="0" fillId="0" borderId="0"/>
    <xf numFmtId="0" fontId="2" fillId="0" borderId="0"/>
    <xf numFmtId="165" fontId="7" fillId="0" borderId="0" applyFont="0" applyFill="0" applyBorder="0" applyAlignment="0" applyProtection="0"/>
    <xf numFmtId="164" fontId="7"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9" fontId="7" fillId="0" borderId="0" applyFont="0" applyFill="0" applyBorder="0" applyAlignment="0" applyProtection="0"/>
    <xf numFmtId="0" fontId="2" fillId="0" borderId="0"/>
    <xf numFmtId="165" fontId="1" fillId="0" borderId="0" applyFont="0" applyFill="0" applyBorder="0" applyAlignment="0" applyProtection="0"/>
    <xf numFmtId="164" fontId="1" fillId="0" borderId="0" applyFont="0" applyFill="0" applyBorder="0" applyAlignment="0" applyProtection="0"/>
    <xf numFmtId="166" fontId="2" fillId="0" borderId="0" applyFont="0" applyFill="0" applyBorder="0" applyAlignment="0" applyProtection="0"/>
    <xf numFmtId="0" fontId="2" fillId="0" borderId="0"/>
    <xf numFmtId="44" fontId="1" fillId="0" borderId="0" applyFont="0" applyFill="0" applyBorder="0" applyAlignment="0" applyProtection="0"/>
  </cellStyleXfs>
  <cellXfs count="86">
    <xf numFmtId="0" fontId="0" fillId="0" borderId="0" xfId="0"/>
    <xf numFmtId="0" fontId="2" fillId="0" borderId="0" xfId="1"/>
    <xf numFmtId="0" fontId="2" fillId="0" borderId="0" xfId="1" applyFont="1"/>
    <xf numFmtId="0" fontId="2" fillId="0" borderId="0" xfId="1" applyAlignment="1">
      <alignment horizontal="center"/>
    </xf>
    <xf numFmtId="0" fontId="2" fillId="2" borderId="0" xfId="1" applyFill="1"/>
    <xf numFmtId="0" fontId="2" fillId="2" borderId="0" xfId="1" applyFont="1" applyFill="1"/>
    <xf numFmtId="167" fontId="6" fillId="2" borderId="2" xfId="1" applyNumberFormat="1" applyFont="1" applyFill="1" applyBorder="1" applyAlignment="1">
      <alignment horizontal="center" vertical="center"/>
    </xf>
    <xf numFmtId="0" fontId="5" fillId="0" borderId="2" xfId="1" applyFont="1" applyBorder="1" applyAlignment="1">
      <alignment horizontal="center"/>
    </xf>
    <xf numFmtId="0" fontId="2" fillId="0" borderId="0" xfId="1" applyFill="1"/>
    <xf numFmtId="0" fontId="2" fillId="0" borderId="2" xfId="1" applyFill="1" applyBorder="1" applyAlignment="1">
      <alignment horizontal="center"/>
    </xf>
    <xf numFmtId="0" fontId="2" fillId="0" borderId="0" xfId="1" applyFont="1" applyAlignment="1">
      <alignment horizontal="center"/>
    </xf>
    <xf numFmtId="0" fontId="5" fillId="3" borderId="2" xfId="1" applyFont="1" applyFill="1" applyBorder="1" applyAlignment="1">
      <alignment horizontal="center" vertical="top" wrapText="1"/>
    </xf>
    <xf numFmtId="0" fontId="2" fillId="0" borderId="2" xfId="1" applyFont="1" applyFill="1" applyBorder="1" applyAlignment="1">
      <alignment horizontal="center"/>
    </xf>
    <xf numFmtId="167" fontId="6" fillId="2" borderId="2" xfId="1" applyNumberFormat="1" applyFont="1" applyFill="1" applyBorder="1" applyAlignment="1">
      <alignment horizontal="center" vertical="center" wrapText="1"/>
    </xf>
    <xf numFmtId="0" fontId="0" fillId="0" borderId="2" xfId="0" applyBorder="1"/>
    <xf numFmtId="0" fontId="3" fillId="0" borderId="1" xfId="1" applyFont="1" applyBorder="1" applyAlignment="1">
      <alignment horizontal="center"/>
    </xf>
    <xf numFmtId="0" fontId="5" fillId="0" borderId="2" xfId="1" applyFont="1" applyBorder="1" applyAlignment="1">
      <alignment horizontal="center" vertical="center"/>
    </xf>
    <xf numFmtId="44" fontId="5" fillId="0" borderId="2" xfId="12" applyFont="1" applyFill="1" applyBorder="1" applyAlignment="1">
      <alignment horizontal="left" vertical="center" wrapText="1"/>
    </xf>
    <xf numFmtId="44" fontId="5" fillId="3" borderId="2" xfId="12" applyFont="1" applyFill="1" applyBorder="1" applyAlignment="1">
      <alignment horizontal="center" vertical="top" wrapText="1"/>
    </xf>
    <xf numFmtId="44" fontId="2" fillId="0" borderId="0" xfId="12" applyFont="1"/>
    <xf numFmtId="0" fontId="2" fillId="0" borderId="9" xfId="0" applyFont="1" applyBorder="1"/>
    <xf numFmtId="2" fontId="0" fillId="0" borderId="10" xfId="0" applyNumberFormat="1" applyBorder="1"/>
    <xf numFmtId="0" fontId="0" fillId="0" borderId="10" xfId="0" applyBorder="1"/>
    <xf numFmtId="1" fontId="0" fillId="0" borderId="10" xfId="0" applyNumberFormat="1" applyBorder="1"/>
    <xf numFmtId="0" fontId="2" fillId="0" borderId="11" xfId="0" applyFont="1" applyBorder="1"/>
    <xf numFmtId="0" fontId="0" fillId="0" borderId="12" xfId="0" applyBorder="1"/>
    <xf numFmtId="0" fontId="0" fillId="0" borderId="13" xfId="0" applyBorder="1"/>
    <xf numFmtId="0" fontId="0" fillId="0" borderId="0" xfId="0" applyBorder="1"/>
    <xf numFmtId="0" fontId="4" fillId="4" borderId="2" xfId="0" applyFont="1" applyFill="1" applyBorder="1" applyAlignment="1">
      <alignment horizontal="center" vertical="top" wrapText="1"/>
    </xf>
    <xf numFmtId="168" fontId="4" fillId="0" borderId="5" xfId="0" applyNumberFormat="1" applyFont="1" applyBorder="1" applyAlignment="1">
      <alignment horizontal="center" vertical="top" wrapText="1"/>
    </xf>
    <xf numFmtId="0" fontId="2" fillId="5" borderId="2" xfId="1" applyFill="1" applyBorder="1" applyAlignment="1">
      <alignment horizontal="center"/>
    </xf>
    <xf numFmtId="0" fontId="2" fillId="6" borderId="2" xfId="1" applyFill="1" applyBorder="1" applyAlignment="1">
      <alignment horizontal="center"/>
    </xf>
    <xf numFmtId="0" fontId="10" fillId="6" borderId="2" xfId="1" applyFont="1" applyFill="1" applyBorder="1" applyAlignment="1">
      <alignment horizontal="center" vertical="center" wrapText="1"/>
    </xf>
    <xf numFmtId="0" fontId="12" fillId="6" borderId="2" xfId="1" applyFont="1" applyFill="1" applyBorder="1" applyAlignment="1">
      <alignment horizontal="center" vertical="center" wrapText="1"/>
    </xf>
    <xf numFmtId="0" fontId="2" fillId="7" borderId="2" xfId="1" applyFill="1" applyBorder="1" applyAlignment="1">
      <alignment horizontal="center"/>
    </xf>
    <xf numFmtId="0" fontId="10" fillId="5" borderId="2" xfId="1" applyFont="1" applyFill="1" applyBorder="1" applyAlignment="1">
      <alignment horizontal="center" vertical="center" wrapText="1"/>
    </xf>
    <xf numFmtId="0" fontId="12" fillId="5" borderId="2" xfId="1" applyFont="1" applyFill="1" applyBorder="1" applyAlignment="1">
      <alignment horizontal="center" vertical="center" wrapText="1"/>
    </xf>
    <xf numFmtId="0" fontId="10" fillId="7" borderId="2" xfId="1" applyFont="1" applyFill="1" applyBorder="1" applyAlignment="1">
      <alignment horizontal="center" vertical="center" wrapText="1"/>
    </xf>
    <xf numFmtId="0" fontId="12" fillId="7" borderId="2" xfId="1" applyFont="1" applyFill="1" applyBorder="1" applyAlignment="1">
      <alignment horizontal="center" vertical="center" wrapText="1"/>
    </xf>
    <xf numFmtId="0" fontId="2" fillId="0" borderId="2" xfId="1" applyFill="1" applyBorder="1" applyAlignment="1">
      <alignment horizontal="left"/>
    </xf>
    <xf numFmtId="0" fontId="2" fillId="0" borderId="2" xfId="1" applyFill="1" applyBorder="1" applyAlignment="1">
      <alignment horizontal="left" wrapText="1"/>
    </xf>
    <xf numFmtId="0" fontId="2" fillId="0" borderId="0" xfId="1" applyFont="1" applyBorder="1" applyAlignment="1">
      <alignment horizontal="center"/>
    </xf>
    <xf numFmtId="0" fontId="2" fillId="0" borderId="0" xfId="1" applyBorder="1" applyAlignment="1"/>
    <xf numFmtId="44" fontId="2" fillId="0" borderId="0" xfId="12" applyFont="1" applyBorder="1"/>
    <xf numFmtId="168" fontId="4" fillId="0" borderId="2" xfId="0" applyNumberFormat="1" applyFont="1" applyBorder="1" applyAlignment="1">
      <alignment horizontal="center" vertical="top" wrapText="1"/>
    </xf>
    <xf numFmtId="0" fontId="6" fillId="0" borderId="2" xfId="1" applyFont="1" applyFill="1" applyBorder="1" applyAlignment="1">
      <alignment horizontal="left"/>
    </xf>
    <xf numFmtId="0" fontId="2" fillId="0" borderId="0" xfId="1" applyBorder="1" applyAlignment="1">
      <alignment horizontal="center"/>
    </xf>
    <xf numFmtId="0" fontId="2" fillId="0" borderId="0" xfId="1" applyBorder="1" applyAlignment="1">
      <alignment horizontal="center"/>
    </xf>
    <xf numFmtId="0" fontId="2" fillId="0" borderId="2" xfId="1" applyFont="1" applyFill="1" applyBorder="1" applyAlignment="1">
      <alignment horizontal="left"/>
    </xf>
    <xf numFmtId="16" fontId="2" fillId="0" borderId="2" xfId="1" applyNumberFormat="1" applyFill="1" applyBorder="1" applyAlignment="1">
      <alignment horizontal="center"/>
    </xf>
    <xf numFmtId="0" fontId="5" fillId="0" borderId="0" xfId="1" applyFont="1"/>
    <xf numFmtId="0" fontId="5" fillId="0" borderId="0" xfId="1" applyFont="1" applyAlignment="1">
      <alignment horizontal="center"/>
    </xf>
    <xf numFmtId="0" fontId="5" fillId="0" borderId="0" xfId="1" applyFont="1" applyFill="1" applyBorder="1" applyAlignment="1">
      <alignment horizontal="center" vertical="center" textRotation="90" wrapText="1"/>
    </xf>
    <xf numFmtId="0" fontId="2" fillId="0" borderId="0" xfId="1" applyFill="1" applyBorder="1" applyAlignment="1">
      <alignment horizontal="center"/>
    </xf>
    <xf numFmtId="0" fontId="4" fillId="4" borderId="0" xfId="0" applyFont="1" applyFill="1" applyBorder="1" applyAlignment="1">
      <alignment horizontal="center" vertical="top" wrapText="1"/>
    </xf>
    <xf numFmtId="168" fontId="4" fillId="0" borderId="0" xfId="0" applyNumberFormat="1" applyFont="1" applyBorder="1" applyAlignment="1">
      <alignment horizontal="center" vertical="top" wrapText="1"/>
    </xf>
    <xf numFmtId="0" fontId="2" fillId="0" borderId="0" xfId="1" applyFont="1" applyFill="1" applyBorder="1" applyAlignment="1">
      <alignment horizontal="left"/>
    </xf>
    <xf numFmtId="44" fontId="5" fillId="0" borderId="0" xfId="12" applyFont="1" applyFill="1" applyBorder="1" applyAlignment="1">
      <alignment horizontal="left" vertical="center" wrapText="1"/>
    </xf>
    <xf numFmtId="0" fontId="5" fillId="0" borderId="3" xfId="1" applyFont="1" applyFill="1" applyBorder="1" applyAlignment="1">
      <alignment horizontal="center" vertical="center"/>
    </xf>
    <xf numFmtId="167" fontId="2" fillId="0" borderId="2" xfId="1" applyNumberFormat="1" applyFont="1" applyFill="1" applyBorder="1" applyAlignment="1">
      <alignment horizontal="left" vertical="center"/>
    </xf>
    <xf numFmtId="167" fontId="2" fillId="0" borderId="2" xfId="1" applyNumberFormat="1" applyFont="1" applyFill="1" applyBorder="1" applyAlignment="1">
      <alignment horizontal="center" vertical="center" wrapText="1"/>
    </xf>
    <xf numFmtId="167" fontId="2" fillId="0" borderId="2" xfId="1" applyNumberFormat="1" applyFont="1" applyFill="1" applyBorder="1" applyAlignment="1">
      <alignment horizontal="left" vertical="center" wrapText="1"/>
    </xf>
    <xf numFmtId="0" fontId="2" fillId="0" borderId="2" xfId="1" applyFont="1" applyFill="1" applyBorder="1" applyAlignment="1">
      <alignment horizontal="left" wrapText="1"/>
    </xf>
    <xf numFmtId="167" fontId="6" fillId="2" borderId="2" xfId="1" applyNumberFormat="1" applyFont="1" applyFill="1" applyBorder="1" applyAlignment="1">
      <alignment horizontal="left" vertical="center" wrapText="1"/>
    </xf>
    <xf numFmtId="0" fontId="5" fillId="0" borderId="2" xfId="1" applyFont="1" applyFill="1" applyBorder="1" applyAlignment="1">
      <alignment horizontal="left"/>
    </xf>
    <xf numFmtId="0" fontId="2" fillId="0" borderId="0" xfId="0" applyFont="1" applyBorder="1"/>
    <xf numFmtId="2" fontId="0" fillId="0" borderId="0" xfId="0" applyNumberFormat="1" applyBorder="1"/>
    <xf numFmtId="0" fontId="2" fillId="8" borderId="2" xfId="1" applyFill="1" applyBorder="1" applyAlignment="1">
      <alignment horizontal="center"/>
    </xf>
    <xf numFmtId="0" fontId="2" fillId="0" borderId="0" xfId="1" applyFill="1" applyBorder="1" applyAlignment="1">
      <alignment horizontal="left"/>
    </xf>
    <xf numFmtId="0" fontId="5" fillId="0" borderId="0" xfId="1" applyFont="1" applyAlignment="1">
      <alignment horizontal="left"/>
    </xf>
    <xf numFmtId="0" fontId="5" fillId="0" borderId="3" xfId="1" applyFont="1" applyFill="1" applyBorder="1" applyAlignment="1">
      <alignment horizontal="center" vertical="center" textRotation="90" wrapText="1"/>
    </xf>
    <xf numFmtId="0" fontId="5" fillId="0" borderId="4" xfId="1" applyFont="1" applyFill="1" applyBorder="1" applyAlignment="1">
      <alignment horizontal="center" vertical="center" textRotation="90" wrapText="1"/>
    </xf>
    <xf numFmtId="0" fontId="5" fillId="0" borderId="5" xfId="1" applyFont="1" applyFill="1" applyBorder="1" applyAlignment="1">
      <alignment horizontal="center" vertical="center" textRotation="90" wrapText="1"/>
    </xf>
    <xf numFmtId="0" fontId="5" fillId="0" borderId="2" xfId="1" applyFont="1" applyFill="1" applyBorder="1" applyAlignment="1">
      <alignment horizontal="center" vertical="center" textRotation="90" wrapText="1"/>
    </xf>
    <xf numFmtId="0" fontId="10" fillId="6" borderId="6" xfId="1" applyFont="1" applyFill="1" applyBorder="1" applyAlignment="1">
      <alignment horizontal="center" vertical="center" wrapText="1"/>
    </xf>
    <xf numFmtId="0" fontId="10" fillId="6" borderId="7" xfId="1" applyFont="1" applyFill="1" applyBorder="1" applyAlignment="1">
      <alignment horizontal="center" vertical="center" wrapText="1"/>
    </xf>
    <xf numFmtId="0" fontId="10" fillId="6" borderId="8" xfId="1" applyFont="1" applyFill="1" applyBorder="1" applyAlignment="1">
      <alignment horizontal="center" vertical="center" wrapText="1"/>
    </xf>
    <xf numFmtId="0" fontId="5" fillId="0" borderId="3" xfId="1" applyFont="1" applyFill="1" applyBorder="1" applyAlignment="1">
      <alignment horizontal="center" vertical="center" textRotation="90"/>
    </xf>
    <xf numFmtId="0" fontId="5" fillId="0" borderId="4" xfId="1" applyFont="1" applyFill="1" applyBorder="1" applyAlignment="1">
      <alignment horizontal="center" vertical="center" textRotation="90"/>
    </xf>
    <xf numFmtId="0" fontId="5" fillId="0" borderId="5" xfId="1" applyFont="1" applyFill="1" applyBorder="1" applyAlignment="1">
      <alignment horizontal="center" vertical="center" textRotation="90"/>
    </xf>
    <xf numFmtId="0" fontId="10" fillId="5" borderId="6" xfId="1" applyFont="1" applyFill="1" applyBorder="1" applyAlignment="1">
      <alignment horizontal="center" vertical="center" wrapText="1"/>
    </xf>
    <xf numFmtId="0" fontId="10" fillId="5" borderId="7" xfId="1" applyFont="1" applyFill="1" applyBorder="1" applyAlignment="1">
      <alignment horizontal="center" vertical="center" wrapText="1"/>
    </xf>
    <xf numFmtId="0" fontId="10" fillId="5" borderId="8" xfId="1" applyFont="1" applyFill="1" applyBorder="1" applyAlignment="1">
      <alignment horizontal="center" vertical="center" wrapText="1"/>
    </xf>
    <xf numFmtId="0" fontId="10" fillId="7" borderId="6" xfId="1" applyFont="1" applyFill="1" applyBorder="1" applyAlignment="1">
      <alignment horizontal="center" vertical="center" wrapText="1"/>
    </xf>
    <xf numFmtId="0" fontId="10" fillId="7" borderId="7" xfId="1" applyFont="1" applyFill="1" applyBorder="1" applyAlignment="1">
      <alignment horizontal="center" vertical="center" wrapText="1"/>
    </xf>
    <xf numFmtId="0" fontId="10" fillId="7" borderId="8" xfId="1" applyFont="1" applyFill="1" applyBorder="1" applyAlignment="1">
      <alignment horizontal="center" vertical="center" wrapText="1"/>
    </xf>
  </cellXfs>
  <cellStyles count="13">
    <cellStyle name="Millares 2 2 9" xfId="3"/>
    <cellStyle name="Millares 3" xfId="10"/>
    <cellStyle name="Millares 7" xfId="5"/>
    <cellStyle name="Millares 7 2 2" xfId="9"/>
    <cellStyle name="Moneda" xfId="12" builtinId="4"/>
    <cellStyle name="Moneda 2 2" xfId="2"/>
    <cellStyle name="Moneda 3 3" xfId="4"/>
    <cellStyle name="Moneda 3 3 2 2" xfId="8"/>
    <cellStyle name="Normal" xfId="0" builtinId="0"/>
    <cellStyle name="Normal 10" xfId="11"/>
    <cellStyle name="Normal 2" xfId="1"/>
    <cellStyle name="Normal 2 2" xfId="7"/>
    <cellStyle name="Porcentual 2 2 2" xfId="6"/>
  </cellStyles>
  <dxfs count="30">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bf.gov.co\Users\Gabriel\Downloads\INPEC\imprimir\Ajustado_Modelo_de_costos_INPEC_10_01_201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icbf.gov.co\Users\Gabriel\Downloads\Documents%20and%20Settings\diego.quintanilla\Escritorio\ICBF\Direcci&#243;n%20de%20Logistica%20y%20Abastecimiento\Consultoria%20Bienestarina\CONSULTORIA%20BIENESTARINA%2031-07-1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icbf.gov.co\Users\Gabriel\Downloads\Documents%20and%20Settings\diego.quintanilla\Escritorio\ICBF\Direcci&#243;n%20de%20Logistica%20y%20Abastecimiento\Encuesta%20Nacional%20de%20Juventud\E.C.%20Encuesta%20Nacional%20de%20Juventud.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d.docs.live.net/Andres_Mutis/COSTEOS%20PRIMERA%20INFANCIA/MODELO%20DE%20COSTOS%20PI%20-%20VIGENCIA%202014/Version_1_MODELO_COSTOS_HCB_2014_25_Agosto.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icbf.gov.co\Users\Gabriel\Downloads\Documents%20and%20Settings\diego.quintanilla\Configuraci&#243;n%20local\Archivos%20temporales%20de%20Internet\Content.Outlook\Y3XOUI2P\Revisado_Edilberto_Desayunos_Infantiles_con_Amor_Nov_26_2012.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icbf.gov.co\Downloads\Documents%20and%20Settings\liliana.jaramillo.ICBF\Configuraci&#243;n%20local\Archivos%20temporales%20de%20Internet\OLK5E\Coberturas\Participantes\MODELOS\Copia%20de%20Copia%20de%20MODELO.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72.16.9.31\archivosicbf\Users\Engree.Duica\AppData\Local\Microsoft\Windows\Temporary%20Internet%20Files\Content.Outlook\E4EMGSL4\DEVUELTOS\EQUIPOS%20DE%20METROLOGIA\SDI\EQUIPOS%20METROLOGIA%20-%20SDI%20020713.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d.docs.live.net/CONSOLIDADO_GENERAL_SEDES_PAE_1502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16.9.30\rub\Documents%20and%20Settings\heidy.guillen\Configuraci&#243;n%20local\Archivos%20temporales%20de%20Internet\Content.Outlook\80LG8T3L\MadresComunitarias_FAMI_Extranjeros_Liliana%2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cbf.gov.co\Users\Gabriel\Downloads\DIRECCION%20TECNICA%20ICBF\Archivos%20FONADE\COSTEO%20DIAGNOSTICOS.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DIRECCION%20TECNICA%20ICBF\1.%20Direcci&#243;n%20de%20Logistica%20y%20Abastecimiento\Interventoria%20Adulto%20Mayor%202011\Costeo%20INTERVENTORIA%20PANAM%202011%20Enero.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72.16.9.31\archivosicbf\Users\Engree.Duica\AppData\Local\Microsoft\Windows\Temporary%20Internet%20Files\Content.Outlook\E4EMGSL4\EQUIPOS%20DE%20METROLOGIA\EQUIPOS%20METROLOGIA%20-%20SDI%2002071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cbf.gov.co\Users\Gabriel\Downloads\Documents%20and%20Settings\diego.quintanilla\Escritorio\Jardines%20Sociales\Estudio%20de%20Costos%20Jardines%20Sociale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72.16.9.30\Disco%20local%20(F)\Datos\2012\ANTEPROYECTO\INGRESOS\BASE%20PND%202011-2014%20-%20PR%20SOCIAL%20feb%201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gbog90\d\DOCUME~1\J0ZAMB~1\CONFIG~1\Temp\PP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icbf.gov.co\Users\Gabriel\Downloads\Documents%20and%20Settings\Huber.Garcia\Mis%20documentos\Datos\Rafa\PLANTA-2008\AMPLIACION%20PLANTA\DATOS_COSTOS-SUPERNUMERARIOS-401_CUPOS-19-08-20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
      <sheetName val="Parametros"/>
      <sheetName val="Precios Alimentos"/>
      <sheetName val="Precios_leche_UHT"/>
      <sheetName val="Costo de Ing de Prep"/>
      <sheetName val="Resumen Preparaciones"/>
      <sheetName val="Factor de Conversión"/>
      <sheetName val="Menú"/>
      <sheetName val="Salarios de Ref"/>
      <sheetName val="Estanda T.H."/>
      <sheetName val="Componentes T.H."/>
      <sheetName val="Centros P y C"/>
      <sheetName val="Hoja1"/>
      <sheetName val="Estandar Menaje"/>
      <sheetName val="Resumen De Menaje"/>
      <sheetName val="Resumen Costos"/>
      <sheetName val="Analisis de Costos"/>
      <sheetName val="Analisis microbiologico"/>
    </sheetNames>
    <sheetDataSet>
      <sheetData sheetId="0"/>
      <sheetData sheetId="1"/>
      <sheetData sheetId="2">
        <row r="5031">
          <cell r="A5031" t="str">
            <v>Aceite girasol</v>
          </cell>
        </row>
        <row r="5032">
          <cell r="A5032" t="str">
            <v>Aceite soya</v>
          </cell>
        </row>
        <row r="5033">
          <cell r="A5033" t="str">
            <v>Aceite vegetal mezcla</v>
          </cell>
        </row>
        <row r="5034">
          <cell r="A5034" t="str">
            <v>Acelga</v>
          </cell>
        </row>
        <row r="5035">
          <cell r="A5035" t="str">
            <v>Aguacate común</v>
          </cell>
        </row>
        <row r="5036">
          <cell r="A5036" t="str">
            <v>Aguacate Hass</v>
          </cell>
        </row>
        <row r="5037">
          <cell r="A5037" t="str">
            <v>Aguacate papelillo</v>
          </cell>
        </row>
        <row r="5038">
          <cell r="A5038" t="str">
            <v>Ahuyama</v>
          </cell>
        </row>
        <row r="5039">
          <cell r="A5039" t="str">
            <v>Ají dulce</v>
          </cell>
        </row>
        <row r="5040">
          <cell r="A5040" t="str">
            <v>Ají topito dulce</v>
          </cell>
        </row>
        <row r="5041">
          <cell r="A5041" t="str">
            <v>Ajo</v>
          </cell>
        </row>
        <row r="5042">
          <cell r="A5042" t="str">
            <v>Ajo importado</v>
          </cell>
        </row>
        <row r="5043">
          <cell r="A5043" t="str">
            <v>Alas de pollo con costillar</v>
          </cell>
        </row>
        <row r="5044">
          <cell r="A5044" t="str">
            <v>Alas de pollo sin costillar</v>
          </cell>
        </row>
        <row r="5045">
          <cell r="A5045" t="str">
            <v>Almejas con concha</v>
          </cell>
        </row>
        <row r="5046">
          <cell r="A5046" t="str">
            <v>Almejas sin concha</v>
          </cell>
        </row>
        <row r="5047">
          <cell r="A5047" t="str">
            <v>Apio</v>
          </cell>
        </row>
        <row r="5048">
          <cell r="A5048" t="str">
            <v>Arracacha amarilla</v>
          </cell>
        </row>
        <row r="5049">
          <cell r="A5049" t="str">
            <v>Arracacha blanca</v>
          </cell>
        </row>
        <row r="5050">
          <cell r="A5050" t="str">
            <v>Arroz de primera</v>
          </cell>
        </row>
        <row r="5051">
          <cell r="A5051" t="str">
            <v>Arroz de segunda</v>
          </cell>
        </row>
        <row r="5052">
          <cell r="A5052" t="str">
            <v>Arroz excelso</v>
          </cell>
        </row>
        <row r="5053">
          <cell r="A5053" t="str">
            <v>Arroz sopa cristal</v>
          </cell>
        </row>
        <row r="5054">
          <cell r="A5054" t="str">
            <v>Arveja amarilla seca importada</v>
          </cell>
        </row>
        <row r="5055">
          <cell r="A5055" t="str">
            <v>Arveja enlatada</v>
          </cell>
        </row>
        <row r="5056">
          <cell r="A5056" t="str">
            <v>Arveja verde en vaina</v>
          </cell>
        </row>
        <row r="5057">
          <cell r="A5057" t="str">
            <v>Arveja verde en vaina pastusa</v>
          </cell>
        </row>
        <row r="5058">
          <cell r="A5058" t="str">
            <v>Arveja verde seca importada</v>
          </cell>
        </row>
        <row r="5059">
          <cell r="A5059" t="str">
            <v>Avena en hojuelas</v>
          </cell>
        </row>
        <row r="5060">
          <cell r="A5060" t="str">
            <v>Avena molida</v>
          </cell>
        </row>
        <row r="5061">
          <cell r="A5061" t="str">
            <v>Azúcar morena</v>
          </cell>
        </row>
        <row r="5062">
          <cell r="A5062" t="str">
            <v>Azúcar refinada</v>
          </cell>
        </row>
        <row r="5063">
          <cell r="A5063" t="str">
            <v>Azúcar sulfitada</v>
          </cell>
        </row>
        <row r="5064">
          <cell r="A5064" t="str">
            <v>Badea</v>
          </cell>
        </row>
        <row r="5065">
          <cell r="A5065" t="str">
            <v>Bagre rayado en postas congelado</v>
          </cell>
        </row>
        <row r="5066">
          <cell r="A5066" t="str">
            <v>Bagre rayado entero congelado</v>
          </cell>
        </row>
        <row r="5067">
          <cell r="A5067" t="str">
            <v>Bagre rayado entero fresco</v>
          </cell>
        </row>
        <row r="5068">
          <cell r="A5068" t="str">
            <v>Banano bocadillo</v>
          </cell>
        </row>
        <row r="5069">
          <cell r="A5069" t="str">
            <v>Banano criollo</v>
          </cell>
        </row>
        <row r="5070">
          <cell r="A5070" t="str">
            <v>Banano Urabá</v>
          </cell>
        </row>
        <row r="5071">
          <cell r="A5071" t="str">
            <v>Berenjena</v>
          </cell>
        </row>
        <row r="5072">
          <cell r="A5072" t="str">
            <v>Blanquillo entero fresco</v>
          </cell>
        </row>
        <row r="5073">
          <cell r="A5073" t="str">
            <v>Bocachico criollo fresco</v>
          </cell>
        </row>
        <row r="5074">
          <cell r="A5074" t="str">
            <v>Bocachico importado congelado</v>
          </cell>
        </row>
        <row r="5075">
          <cell r="A5075" t="str">
            <v>Bocadillo veleño</v>
          </cell>
        </row>
        <row r="5076">
          <cell r="A5076" t="str">
            <v>Borojó</v>
          </cell>
        </row>
        <row r="5077">
          <cell r="A5077" t="str">
            <v>Breva</v>
          </cell>
        </row>
        <row r="5078">
          <cell r="A5078" t="str">
            <v>Brócoli</v>
          </cell>
        </row>
        <row r="5079">
          <cell r="A5079" t="str">
            <v>Cachama de cultivo fresca</v>
          </cell>
        </row>
        <row r="5080">
          <cell r="A5080" t="str">
            <v>Café instantáneo</v>
          </cell>
        </row>
        <row r="5081">
          <cell r="A5081" t="str">
            <v>Café molido</v>
          </cell>
        </row>
        <row r="5082">
          <cell r="A5082" t="str">
            <v>Calabacín</v>
          </cell>
        </row>
        <row r="5083">
          <cell r="A5083" t="str">
            <v>Calabaza</v>
          </cell>
        </row>
        <row r="5084">
          <cell r="A5084" t="str">
            <v>Calamar anillos</v>
          </cell>
        </row>
        <row r="5085">
          <cell r="A5085" t="str">
            <v>Calamar blanco entero</v>
          </cell>
        </row>
        <row r="5086">
          <cell r="A5086" t="str">
            <v>Calamar morado entero</v>
          </cell>
        </row>
        <row r="5087">
          <cell r="A5087" t="str">
            <v>Camarón tigre precocido seco</v>
          </cell>
        </row>
        <row r="5088">
          <cell r="A5088" t="str">
            <v>Camarón tití precocido seco</v>
          </cell>
        </row>
        <row r="5089">
          <cell r="A5089" t="str">
            <v>Capaz Magdalena fresco</v>
          </cell>
        </row>
        <row r="5090">
          <cell r="A5090" t="str">
            <v>Carne de cerdo en canal</v>
          </cell>
        </row>
        <row r="5091">
          <cell r="A5091" t="str">
            <v>Carne de cerdo, brazo con hueso</v>
          </cell>
        </row>
        <row r="5092">
          <cell r="A5092" t="str">
            <v>Carne de cerdo, brazo sin hueso</v>
          </cell>
        </row>
        <row r="5093">
          <cell r="A5093" t="str">
            <v>Carne de cerdo, cabeza de lomo</v>
          </cell>
        </row>
        <row r="5094">
          <cell r="A5094" t="str">
            <v>Carne de cerdo, costilla</v>
          </cell>
        </row>
        <row r="5095">
          <cell r="A5095" t="str">
            <v>Carne de cerdo, espinazo</v>
          </cell>
        </row>
        <row r="5096">
          <cell r="A5096" t="str">
            <v>Carne de cerdo, lomo con hueso</v>
          </cell>
        </row>
        <row r="5097">
          <cell r="A5097" t="str">
            <v>Carne de cerdo, lomo sin hueso</v>
          </cell>
        </row>
        <row r="5098">
          <cell r="A5098" t="str">
            <v>Carne de cerdo, pernil con hueso</v>
          </cell>
        </row>
        <row r="5099">
          <cell r="A5099" t="str">
            <v>Carne de cerdo, pernil sin hueso</v>
          </cell>
        </row>
        <row r="5100">
          <cell r="A5100" t="str">
            <v>Carne de cerdo, tocino barriga</v>
          </cell>
        </row>
        <row r="5101">
          <cell r="A5101" t="str">
            <v>Carne de cerdo, tocino papada</v>
          </cell>
        </row>
        <row r="5102">
          <cell r="A5102" t="str">
            <v>Carne de res en canal</v>
          </cell>
        </row>
        <row r="5103">
          <cell r="A5103" t="str">
            <v>Carne de res molida, murillo</v>
          </cell>
        </row>
        <row r="5104">
          <cell r="A5104" t="str">
            <v>Carne de res, bola de brazo</v>
          </cell>
        </row>
        <row r="5105">
          <cell r="A5105" t="str">
            <v>Carne de res, bola de pierna</v>
          </cell>
        </row>
        <row r="5106">
          <cell r="A5106" t="str">
            <v>Carne de res, bota</v>
          </cell>
        </row>
        <row r="5107">
          <cell r="A5107" t="str">
            <v>Carne de res, cadera</v>
          </cell>
        </row>
        <row r="5108">
          <cell r="A5108" t="str">
            <v>Carne de res, centro de pierna</v>
          </cell>
        </row>
        <row r="5109">
          <cell r="A5109" t="str">
            <v>Carne de res, chatas</v>
          </cell>
        </row>
        <row r="5110">
          <cell r="A5110" t="str">
            <v>Carne de res, cogote</v>
          </cell>
        </row>
        <row r="5111">
          <cell r="A5111" t="str">
            <v>Carne de res, costilla</v>
          </cell>
        </row>
        <row r="5112">
          <cell r="A5112" t="str">
            <v>Carne de res, falda</v>
          </cell>
        </row>
        <row r="5113">
          <cell r="A5113" t="str">
            <v>Carne de res, lomo de brazo</v>
          </cell>
        </row>
        <row r="5114">
          <cell r="A5114" t="str">
            <v>Carne de res, lomo fino</v>
          </cell>
        </row>
        <row r="5115">
          <cell r="A5115" t="str">
            <v>Carne de res, morrillo</v>
          </cell>
        </row>
        <row r="5116">
          <cell r="A5116" t="str">
            <v>Carne de res, muchacho</v>
          </cell>
        </row>
        <row r="5117">
          <cell r="A5117" t="str">
            <v>Carne de res, murillo</v>
          </cell>
        </row>
        <row r="5118">
          <cell r="A5118" t="str">
            <v>Carne de res, pecho</v>
          </cell>
        </row>
        <row r="5119">
          <cell r="A5119" t="str">
            <v>Carne de res, punta de anca</v>
          </cell>
        </row>
        <row r="5120">
          <cell r="A5120" t="str">
            <v>Carne de res, sobrebarriga</v>
          </cell>
        </row>
        <row r="5121">
          <cell r="A5121" t="str">
            <v>Cazuela de mariscos (paquete)</v>
          </cell>
        </row>
        <row r="5122">
          <cell r="A5122" t="str">
            <v>Cebolla cabezona blanca</v>
          </cell>
        </row>
        <row r="5123">
          <cell r="A5123" t="str">
            <v>Cebolla cabezona blanca bogotana</v>
          </cell>
        </row>
        <row r="5124">
          <cell r="A5124" t="str">
            <v>Cebolla cabezona blanca ecuatoriana</v>
          </cell>
        </row>
        <row r="5125">
          <cell r="A5125" t="str">
            <v>Cebolla cabezona blanca importada</v>
          </cell>
        </row>
        <row r="5126">
          <cell r="A5126" t="str">
            <v>Cebolla cabezona blanca pastusa</v>
          </cell>
        </row>
        <row r="5127">
          <cell r="A5127" t="str">
            <v>Cebolla cabezona blanca peruana</v>
          </cell>
        </row>
        <row r="5128">
          <cell r="A5128" t="str">
            <v>Cebolla cabezona roja ecuatoriana</v>
          </cell>
        </row>
        <row r="5129">
          <cell r="A5129" t="str">
            <v>Cebolla cabezona roja importada</v>
          </cell>
        </row>
        <row r="5130">
          <cell r="A5130" t="str">
            <v>Cebolla cabezona roja ocañera</v>
          </cell>
        </row>
        <row r="5131">
          <cell r="A5131" t="str">
            <v>Cebolla cabezona roja peruana</v>
          </cell>
        </row>
        <row r="5132">
          <cell r="A5132" t="str">
            <v>Cebolla junca</v>
          </cell>
        </row>
        <row r="5133">
          <cell r="A5133" t="str">
            <v>Cebolla junca Aquitania</v>
          </cell>
        </row>
        <row r="5134">
          <cell r="A5134" t="str">
            <v>Cebolla junca Berlín</v>
          </cell>
        </row>
        <row r="5135">
          <cell r="A5135" t="str">
            <v>Cebolla junca pastusa</v>
          </cell>
        </row>
        <row r="5136">
          <cell r="A5136" t="str">
            <v>Cebolla junca Tenerife</v>
          </cell>
        </row>
        <row r="5137">
          <cell r="A5137" t="str">
            <v>Cebolla puerro</v>
          </cell>
        </row>
        <row r="5138">
          <cell r="A5138" t="str">
            <v>Cebollín chino</v>
          </cell>
        </row>
        <row r="5139">
          <cell r="A5139" t="str">
            <v>Chocolate amargo</v>
          </cell>
        </row>
        <row r="5140">
          <cell r="A5140" t="str">
            <v>Chocolate dulce</v>
          </cell>
        </row>
        <row r="5141">
          <cell r="A5141" t="str">
            <v>Chocolate instantáneo</v>
          </cell>
        </row>
        <row r="5142">
          <cell r="A5142" t="str">
            <v>Chócolo mazorca</v>
          </cell>
        </row>
        <row r="5143">
          <cell r="A5143" t="str">
            <v>Cidra</v>
          </cell>
        </row>
        <row r="5144">
          <cell r="A5144" t="str">
            <v>Cilantro</v>
          </cell>
        </row>
        <row r="5145">
          <cell r="A5145" t="str">
            <v>Ciruela negra chilena</v>
          </cell>
        </row>
        <row r="5146">
          <cell r="A5146" t="str">
            <v>Ciruela roja</v>
          </cell>
        </row>
        <row r="5147">
          <cell r="A5147" t="str">
            <v>Coco</v>
          </cell>
        </row>
        <row r="5148">
          <cell r="A5148" t="str">
            <v>Coles</v>
          </cell>
        </row>
        <row r="5149">
          <cell r="A5149" t="str">
            <v>Coliflor</v>
          </cell>
        </row>
        <row r="5150">
          <cell r="A5150" t="str">
            <v>Color (bolsita)</v>
          </cell>
        </row>
        <row r="5151">
          <cell r="A5151" t="str">
            <v>Corvina, filete congelado nacional</v>
          </cell>
        </row>
        <row r="5152">
          <cell r="A5152" t="str">
            <v>Cuchuco de cebada</v>
          </cell>
        </row>
        <row r="5153">
          <cell r="A5153" t="str">
            <v>Cuchuco de maíz</v>
          </cell>
        </row>
        <row r="5154">
          <cell r="A5154" t="str">
            <v>Curuba larga</v>
          </cell>
        </row>
        <row r="5155">
          <cell r="A5155" t="str">
            <v>Curuba redonda</v>
          </cell>
        </row>
        <row r="5156">
          <cell r="A5156" t="str">
            <v>Durazno importado</v>
          </cell>
        </row>
        <row r="5157">
          <cell r="A5157" t="str">
            <v>Durazno nacional</v>
          </cell>
        </row>
        <row r="5158">
          <cell r="A5158" t="str">
            <v>Espinaca</v>
          </cell>
        </row>
        <row r="5159">
          <cell r="A5159" t="str">
            <v>Fécula de maíz</v>
          </cell>
        </row>
        <row r="5160">
          <cell r="A5160" t="str">
            <v>Feijoa</v>
          </cell>
        </row>
        <row r="5161">
          <cell r="A5161" t="str">
            <v>Fresa</v>
          </cell>
        </row>
        <row r="5162">
          <cell r="A5162" t="str">
            <v>Fríjol bolón</v>
          </cell>
        </row>
        <row r="5163">
          <cell r="A5163" t="str">
            <v>Fríjol cabeza negra importado</v>
          </cell>
        </row>
        <row r="5164">
          <cell r="A5164" t="str">
            <v>Fríjol cabeza negra nacional</v>
          </cell>
        </row>
        <row r="5165">
          <cell r="A5165" t="str">
            <v>Fríjol calima</v>
          </cell>
        </row>
        <row r="5166">
          <cell r="A5166" t="str">
            <v>Fríjol cargamanto blanco</v>
          </cell>
        </row>
        <row r="5167">
          <cell r="A5167" t="str">
            <v>Fríjol cargamanto rojo</v>
          </cell>
        </row>
        <row r="5168">
          <cell r="A5168" t="str">
            <v>Fríjol enlatado</v>
          </cell>
        </row>
        <row r="5169">
          <cell r="A5169" t="str">
            <v>Fríjol nima calima</v>
          </cell>
        </row>
        <row r="5170">
          <cell r="A5170" t="str">
            <v>Fríjol palomito importado</v>
          </cell>
        </row>
        <row r="5171">
          <cell r="A5171" t="str">
            <v>Fríjol radical</v>
          </cell>
        </row>
        <row r="5172">
          <cell r="A5172" t="str">
            <v>Fríjol Uribe rosado</v>
          </cell>
        </row>
        <row r="5173">
          <cell r="A5173" t="str">
            <v>Fríjol verde bolo</v>
          </cell>
        </row>
        <row r="5174">
          <cell r="A5174" t="str">
            <v>Fríjol verde cargamanto</v>
          </cell>
        </row>
        <row r="5175">
          <cell r="A5175" t="str">
            <v>Fríjol verde en vaina</v>
          </cell>
        </row>
        <row r="5176">
          <cell r="A5176" t="str">
            <v>Fríjol Zaragoza</v>
          </cell>
        </row>
        <row r="5177">
          <cell r="A5177" t="str">
            <v>Galletas dulces redondas con crema</v>
          </cell>
        </row>
        <row r="5178">
          <cell r="A5178" t="str">
            <v>Galletas saladas 3 tacos</v>
          </cell>
        </row>
        <row r="5179">
          <cell r="A5179" t="str">
            <v>Garbanzo importado</v>
          </cell>
        </row>
        <row r="5180">
          <cell r="A5180" t="str">
            <v>Gelatina</v>
          </cell>
        </row>
        <row r="5181">
          <cell r="A5181" t="str">
            <v>Granadilla</v>
          </cell>
        </row>
        <row r="5182">
          <cell r="A5182" t="str">
            <v>Guanábana</v>
          </cell>
        </row>
        <row r="5183">
          <cell r="A5183" t="str">
            <v>Guayaba agria</v>
          </cell>
        </row>
        <row r="5184">
          <cell r="A5184" t="str">
            <v>Guayaba común</v>
          </cell>
        </row>
        <row r="5185">
          <cell r="A5185" t="str">
            <v>Guayaba manzana</v>
          </cell>
        </row>
        <row r="5186">
          <cell r="A5186" t="str">
            <v>Guayaba pera</v>
          </cell>
        </row>
        <row r="5187">
          <cell r="A5187" t="str">
            <v>Gulupa</v>
          </cell>
        </row>
        <row r="5188">
          <cell r="A5188" t="str">
            <v>Haba verde</v>
          </cell>
        </row>
        <row r="5189">
          <cell r="A5189" t="str">
            <v>Habichuela</v>
          </cell>
        </row>
        <row r="5190">
          <cell r="A5190" t="str">
            <v>Habichuela larga</v>
          </cell>
        </row>
        <row r="5191">
          <cell r="A5191" t="str">
            <v>Harina de trigo</v>
          </cell>
        </row>
        <row r="5192">
          <cell r="A5192" t="str">
            <v>Harina precocida de maíz</v>
          </cell>
        </row>
        <row r="5193">
          <cell r="A5193" t="str">
            <v>Higo</v>
          </cell>
        </row>
        <row r="5194">
          <cell r="A5194" t="str">
            <v>Huevo blanco A</v>
          </cell>
        </row>
        <row r="5195">
          <cell r="A5195" t="str">
            <v>Huevo blanco AA</v>
          </cell>
        </row>
        <row r="5196">
          <cell r="A5196" t="str">
            <v>Huevo blanco B</v>
          </cell>
        </row>
        <row r="5197">
          <cell r="A5197" t="str">
            <v>Huevo blanco extra</v>
          </cell>
        </row>
        <row r="5198">
          <cell r="A5198" t="str">
            <v>Huevo rojo A</v>
          </cell>
        </row>
        <row r="5199">
          <cell r="A5199" t="str">
            <v>Huevo rojo AA</v>
          </cell>
        </row>
        <row r="5200">
          <cell r="A5200" t="str">
            <v>Huevo rojo B</v>
          </cell>
        </row>
        <row r="5201">
          <cell r="A5201" t="str">
            <v>Huevo rojo extra</v>
          </cell>
        </row>
        <row r="5202">
          <cell r="A5202" t="str">
            <v>Jugo de frutas</v>
          </cell>
        </row>
        <row r="5203">
          <cell r="A5203" t="str">
            <v>Jugo instantáneo (sobre)</v>
          </cell>
        </row>
        <row r="5204">
          <cell r="A5204" t="str">
            <v>Kiwi</v>
          </cell>
        </row>
        <row r="5205">
          <cell r="A5205" t="str">
            <v>Langostino 16-20</v>
          </cell>
        </row>
        <row r="5206">
          <cell r="A5206" t="str">
            <v>Langostino U12</v>
          </cell>
        </row>
        <row r="5207">
          <cell r="A5207" t="str">
            <v>Leche en polvo</v>
          </cell>
        </row>
        <row r="5208">
          <cell r="A5208" t="str">
            <v>Lechuga Batavia</v>
          </cell>
        </row>
        <row r="5209">
          <cell r="A5209" t="str">
            <v>Lechuga crespa morada</v>
          </cell>
        </row>
        <row r="5210">
          <cell r="A5210" t="str">
            <v>Lechuga crespa verde</v>
          </cell>
        </row>
        <row r="5211">
          <cell r="A5211" t="str">
            <v>Lenteja importada</v>
          </cell>
        </row>
        <row r="5212">
          <cell r="A5212" t="str">
            <v>Limón común</v>
          </cell>
        </row>
        <row r="5213">
          <cell r="A5213" t="str">
            <v>Limón común Ciénaga</v>
          </cell>
        </row>
        <row r="5214">
          <cell r="A5214" t="str">
            <v>Limón común valluno</v>
          </cell>
        </row>
        <row r="5215">
          <cell r="A5215" t="str">
            <v>Limón mandarino</v>
          </cell>
        </row>
        <row r="5216">
          <cell r="A5216" t="str">
            <v>Limón Tahití</v>
          </cell>
        </row>
        <row r="5217">
          <cell r="A5217" t="str">
            <v>Lomitos de atún en lata</v>
          </cell>
        </row>
        <row r="5218">
          <cell r="A5218" t="str">
            <v>Lulo</v>
          </cell>
        </row>
        <row r="5219">
          <cell r="A5219" t="str">
            <v>Maíz amarillo cáscara</v>
          </cell>
        </row>
        <row r="5220">
          <cell r="A5220" t="str">
            <v>Maíz amarillo trillado</v>
          </cell>
        </row>
        <row r="5221">
          <cell r="A5221" t="str">
            <v>Maíz blanco cáscara</v>
          </cell>
        </row>
        <row r="5222">
          <cell r="A5222" t="str">
            <v>Maíz blanco retrillado</v>
          </cell>
        </row>
        <row r="5223">
          <cell r="A5223" t="str">
            <v>Maíz blanco trillado</v>
          </cell>
        </row>
        <row r="5224">
          <cell r="A5224" t="str">
            <v>Maíz pira</v>
          </cell>
        </row>
        <row r="5225">
          <cell r="A5225" t="str">
            <v>Mandarina arrayana</v>
          </cell>
        </row>
        <row r="5226">
          <cell r="A5226" t="str">
            <v>Mandarina común</v>
          </cell>
        </row>
        <row r="5227">
          <cell r="A5227" t="str">
            <v>Mandarina Oneco</v>
          </cell>
        </row>
        <row r="5228">
          <cell r="A5228" t="str">
            <v>Mango común</v>
          </cell>
        </row>
        <row r="5229">
          <cell r="A5229" t="str">
            <v>Mango de azúcar</v>
          </cell>
        </row>
        <row r="5230">
          <cell r="A5230" t="str">
            <v>Mango manzano</v>
          </cell>
        </row>
        <row r="5231">
          <cell r="A5231" t="str">
            <v>Mango reina</v>
          </cell>
        </row>
        <row r="5232">
          <cell r="A5232" t="str">
            <v>Mango Tommy</v>
          </cell>
        </row>
        <row r="5233">
          <cell r="A5233" t="str">
            <v>Manteca</v>
          </cell>
        </row>
        <row r="5234">
          <cell r="A5234" t="str">
            <v>Manzana nacional</v>
          </cell>
        </row>
        <row r="5235">
          <cell r="A5235" t="str">
            <v>Manzana roja importada</v>
          </cell>
        </row>
        <row r="5236">
          <cell r="A5236" t="str">
            <v>Manzana royal gala importada</v>
          </cell>
        </row>
        <row r="5237">
          <cell r="A5237" t="str">
            <v>Manzana verde importada</v>
          </cell>
        </row>
        <row r="5238">
          <cell r="A5238" t="str">
            <v>Maracuyá</v>
          </cell>
        </row>
        <row r="5239">
          <cell r="A5239" t="str">
            <v>Maracuyá antioqueño</v>
          </cell>
        </row>
        <row r="5240">
          <cell r="A5240" t="str">
            <v>Maracuyá huilense</v>
          </cell>
        </row>
        <row r="5241">
          <cell r="A5241" t="str">
            <v>Maracuyá santandereano</v>
          </cell>
        </row>
        <row r="5242">
          <cell r="A5242" t="str">
            <v>Maracuyá valluno</v>
          </cell>
        </row>
        <row r="5243">
          <cell r="A5243" t="str">
            <v>Margarina</v>
          </cell>
        </row>
        <row r="5244">
          <cell r="A5244" t="str">
            <v>Mayonesa doy pack</v>
          </cell>
        </row>
        <row r="5245">
          <cell r="A5245" t="str">
            <v>Melón Cantalup</v>
          </cell>
        </row>
        <row r="5246">
          <cell r="A5246" t="str">
            <v>Menudencias de pollo</v>
          </cell>
        </row>
        <row r="5247">
          <cell r="A5247" t="str">
            <v>Merluza, filete importado</v>
          </cell>
        </row>
        <row r="5248">
          <cell r="A5248" t="str">
            <v>Merluza, filete nacional</v>
          </cell>
        </row>
        <row r="5249">
          <cell r="A5249" t="str">
            <v>Mojarra lora entera congelada</v>
          </cell>
        </row>
        <row r="5250">
          <cell r="A5250" t="str">
            <v>Mojarra lora entera fresca</v>
          </cell>
        </row>
        <row r="5251">
          <cell r="A5251" t="str">
            <v>Mora de Castilla</v>
          </cell>
        </row>
        <row r="5252">
          <cell r="A5252" t="str">
            <v>Muslos de pollo con rabadilla</v>
          </cell>
        </row>
        <row r="5253">
          <cell r="A5253" t="str">
            <v>Muslos de pollo sin rabadilla</v>
          </cell>
        </row>
        <row r="5254">
          <cell r="A5254" t="str">
            <v>Naranja común</v>
          </cell>
        </row>
        <row r="5255">
          <cell r="A5255" t="str">
            <v>Naranja Valencia</v>
          </cell>
        </row>
        <row r="5256">
          <cell r="A5256" t="str">
            <v>Nicuro fresco</v>
          </cell>
        </row>
        <row r="5257">
          <cell r="A5257" t="str">
            <v>Ñame criollo</v>
          </cell>
        </row>
        <row r="5258">
          <cell r="A5258" t="str">
            <v>Ñame diamante</v>
          </cell>
        </row>
        <row r="5259">
          <cell r="A5259" t="str">
            <v>Ñame espino</v>
          </cell>
        </row>
        <row r="5260">
          <cell r="A5260" t="str">
            <v>Palmitos de mar</v>
          </cell>
        </row>
        <row r="5261">
          <cell r="A5261" t="str">
            <v>Panela cuadrada blanca</v>
          </cell>
        </row>
        <row r="5262">
          <cell r="A5262" t="str">
            <v>Panela cuadrada morena</v>
          </cell>
        </row>
        <row r="5263">
          <cell r="A5263" t="str">
            <v>Panela redonda morena</v>
          </cell>
        </row>
        <row r="5264">
          <cell r="A5264" t="str">
            <v>Papa capira</v>
          </cell>
        </row>
        <row r="5265">
          <cell r="A5265" t="str">
            <v>Papa capira carmenia</v>
          </cell>
        </row>
        <row r="5266">
          <cell r="A5266" t="str">
            <v>Papa criolla limpia</v>
          </cell>
        </row>
        <row r="5267">
          <cell r="A5267" t="str">
            <v>Papa criolla para lavar</v>
          </cell>
        </row>
        <row r="5268">
          <cell r="A5268" t="str">
            <v>Papa criolla sucia</v>
          </cell>
        </row>
        <row r="5269">
          <cell r="A5269" t="str">
            <v>Papa frita</v>
          </cell>
        </row>
        <row r="5270">
          <cell r="A5270" t="str">
            <v>Papa ICA-Huila</v>
          </cell>
        </row>
        <row r="5271">
          <cell r="A5271" t="str">
            <v>Papa Morasurco</v>
          </cell>
        </row>
        <row r="5272">
          <cell r="A5272" t="str">
            <v>Papa nevada</v>
          </cell>
        </row>
        <row r="5273">
          <cell r="A5273" t="str">
            <v>Papa parda para lavar</v>
          </cell>
        </row>
        <row r="5274">
          <cell r="A5274" t="str">
            <v>Papa parda pastusa</v>
          </cell>
        </row>
        <row r="5275">
          <cell r="A5275" t="str">
            <v>Papa Puracé</v>
          </cell>
        </row>
        <row r="5276">
          <cell r="A5276" t="str">
            <v>Papa R-12 negra</v>
          </cell>
        </row>
        <row r="5277">
          <cell r="A5277" t="str">
            <v>Papa R-12 roja</v>
          </cell>
        </row>
        <row r="5278">
          <cell r="A5278" t="str">
            <v>Papa roja peruana</v>
          </cell>
        </row>
        <row r="5279">
          <cell r="A5279" t="str">
            <v>Papa ruby</v>
          </cell>
        </row>
        <row r="5280">
          <cell r="A5280" t="str">
            <v>Papa sabanera</v>
          </cell>
        </row>
        <row r="5281">
          <cell r="A5281" t="str">
            <v>Papa San Félix</v>
          </cell>
        </row>
        <row r="5282">
          <cell r="A5282" t="str">
            <v>Papa suprema</v>
          </cell>
        </row>
        <row r="5283">
          <cell r="A5283" t="str">
            <v>Papa tocana</v>
          </cell>
        </row>
        <row r="5284">
          <cell r="A5284" t="str">
            <v>Papa tocarreña</v>
          </cell>
        </row>
        <row r="5285">
          <cell r="A5285" t="str">
            <v>Papa única</v>
          </cell>
        </row>
        <row r="5286">
          <cell r="A5286" t="str">
            <v>Papaya hawaiana</v>
          </cell>
        </row>
        <row r="5287">
          <cell r="A5287" t="str">
            <v>Papaya Maradol</v>
          </cell>
        </row>
        <row r="5288">
          <cell r="A5288" t="str">
            <v>Papaya melona</v>
          </cell>
        </row>
        <row r="5289">
          <cell r="A5289" t="str">
            <v>Papaya redonda</v>
          </cell>
        </row>
        <row r="5290">
          <cell r="A5290" t="str">
            <v>Pargo rojo entero congelado</v>
          </cell>
        </row>
        <row r="5291">
          <cell r="A5291" t="str">
            <v>Pargo rojo entero fresco</v>
          </cell>
        </row>
        <row r="5292">
          <cell r="A5292" t="str">
            <v>Pargo rojo platero</v>
          </cell>
        </row>
        <row r="5293">
          <cell r="A5293" t="str">
            <v>Pastas alimenticias</v>
          </cell>
        </row>
        <row r="5294">
          <cell r="A5294" t="str">
            <v>Patilla</v>
          </cell>
        </row>
        <row r="5295">
          <cell r="A5295" t="str">
            <v>Pechuga de pollo</v>
          </cell>
        </row>
        <row r="5296">
          <cell r="A5296" t="str">
            <v>Pepino cohombro</v>
          </cell>
        </row>
        <row r="5297">
          <cell r="A5297" t="str">
            <v>Pepino de rellenar</v>
          </cell>
        </row>
        <row r="5298">
          <cell r="A5298" t="str">
            <v>Pera importada</v>
          </cell>
        </row>
        <row r="5299">
          <cell r="A5299" t="str">
            <v>Perejil</v>
          </cell>
        </row>
        <row r="5300">
          <cell r="A5300" t="str">
            <v>Pescado cabezas</v>
          </cell>
        </row>
        <row r="5301">
          <cell r="A5301" t="str">
            <v>Pierna pernil con rabadilla</v>
          </cell>
        </row>
        <row r="5302">
          <cell r="A5302" t="str">
            <v>Pierna pernil sin rabadilla</v>
          </cell>
        </row>
        <row r="5303">
          <cell r="A5303" t="str">
            <v>Piernas de pollo</v>
          </cell>
        </row>
        <row r="5304">
          <cell r="A5304" t="str">
            <v>Pimentón</v>
          </cell>
        </row>
        <row r="5305">
          <cell r="A5305" t="str">
            <v>Pimentón verde</v>
          </cell>
        </row>
        <row r="5306">
          <cell r="A5306" t="str">
            <v>Piña gold</v>
          </cell>
        </row>
        <row r="5307">
          <cell r="A5307" t="str">
            <v>Piña manzana</v>
          </cell>
        </row>
        <row r="5308">
          <cell r="A5308" t="str">
            <v>Piña perolera</v>
          </cell>
        </row>
        <row r="5309">
          <cell r="A5309" t="str">
            <v>Pitahaya</v>
          </cell>
        </row>
        <row r="5310">
          <cell r="A5310" t="str">
            <v>Plátano comino</v>
          </cell>
        </row>
        <row r="5311">
          <cell r="A5311" t="str">
            <v>Plátano dominico hartón maduro</v>
          </cell>
        </row>
        <row r="5312">
          <cell r="A5312" t="str">
            <v>Plátano dominico hartón verde</v>
          </cell>
        </row>
        <row r="5313">
          <cell r="A5313" t="str">
            <v>Plátano dominico verde</v>
          </cell>
        </row>
        <row r="5314">
          <cell r="A5314" t="str">
            <v>Plátano guineo</v>
          </cell>
        </row>
        <row r="5315">
          <cell r="A5315" t="str">
            <v>Plátano hartón maduro</v>
          </cell>
        </row>
        <row r="5316">
          <cell r="A5316" t="str">
            <v>Plátano hartón verde</v>
          </cell>
        </row>
        <row r="5317">
          <cell r="A5317" t="str">
            <v>Plátano hartón verde llanero</v>
          </cell>
        </row>
        <row r="5318">
          <cell r="A5318" t="str">
            <v>Pollo entero congelado sin vísceras</v>
          </cell>
        </row>
        <row r="5319">
          <cell r="A5319" t="str">
            <v>Pollo entero fresco con vísceras</v>
          </cell>
        </row>
        <row r="5320">
          <cell r="A5320" t="str">
            <v>Pollo entero fresco sin vísceras</v>
          </cell>
        </row>
        <row r="5321">
          <cell r="A5321" t="str">
            <v>Queso campesino</v>
          </cell>
        </row>
        <row r="5322">
          <cell r="A5322" t="str">
            <v>Queso costeño</v>
          </cell>
        </row>
        <row r="5323">
          <cell r="A5323" t="str">
            <v>Queso cuajada</v>
          </cell>
        </row>
        <row r="5324">
          <cell r="A5324" t="str">
            <v>Queso doble crema</v>
          </cell>
        </row>
        <row r="5325">
          <cell r="A5325" t="str">
            <v>Rabadillas de pollo</v>
          </cell>
        </row>
        <row r="5326">
          <cell r="A5326" t="str">
            <v>Rábano rojo</v>
          </cell>
        </row>
        <row r="5327">
          <cell r="A5327" t="str">
            <v>Remolacha</v>
          </cell>
        </row>
        <row r="5328">
          <cell r="A5328" t="str">
            <v>Remolacha bogotana</v>
          </cell>
        </row>
        <row r="5329">
          <cell r="A5329" t="str">
            <v>Remolacha regional</v>
          </cell>
        </row>
        <row r="5330">
          <cell r="A5330" t="str">
            <v>Repollo blanco</v>
          </cell>
        </row>
        <row r="5331">
          <cell r="A5331" t="str">
            <v>Repollo blanco bogotano</v>
          </cell>
        </row>
        <row r="5332">
          <cell r="A5332" t="str">
            <v>Repollo blanco valluno</v>
          </cell>
        </row>
        <row r="5333">
          <cell r="A5333" t="str">
            <v>Repollo morado</v>
          </cell>
        </row>
        <row r="5334">
          <cell r="A5334" t="str">
            <v>Repollo morado antioqueño</v>
          </cell>
        </row>
        <row r="5335">
          <cell r="A5335" t="str">
            <v>Repollo verde regional</v>
          </cell>
        </row>
        <row r="5336">
          <cell r="A5336" t="str">
            <v>Róbalo, filete congelado</v>
          </cell>
        </row>
        <row r="5337">
          <cell r="A5337" t="str">
            <v>Sal yodada</v>
          </cell>
        </row>
        <row r="5338">
          <cell r="A5338" t="str">
            <v>Salmón, filete congelado</v>
          </cell>
        </row>
        <row r="5339">
          <cell r="A5339" t="str">
            <v>Salsa de tomate doy pack</v>
          </cell>
        </row>
        <row r="5340">
          <cell r="A5340" t="str">
            <v>Sardinas en lata</v>
          </cell>
        </row>
        <row r="5341">
          <cell r="A5341" t="str">
            <v>Sierra entera congelada</v>
          </cell>
        </row>
        <row r="5342">
          <cell r="A5342" t="str">
            <v>Sopa de pollo (caja)</v>
          </cell>
        </row>
        <row r="5343">
          <cell r="A5343" t="str">
            <v>Tangelo</v>
          </cell>
        </row>
        <row r="5344">
          <cell r="A5344" t="str">
            <v>Tilapia roja entera congelada</v>
          </cell>
        </row>
        <row r="5345">
          <cell r="A5345" t="str">
            <v>Tilapia roja entera fresca</v>
          </cell>
        </row>
        <row r="5346">
          <cell r="A5346" t="str">
            <v>Tilapia, filete congelado</v>
          </cell>
        </row>
        <row r="5347">
          <cell r="A5347" t="str">
            <v>Tilapia, lomitos</v>
          </cell>
        </row>
        <row r="5348">
          <cell r="A5348" t="str">
            <v>Tomate chonto</v>
          </cell>
        </row>
        <row r="5349">
          <cell r="A5349" t="str">
            <v>Tomate chonto antioqueño</v>
          </cell>
        </row>
        <row r="5350">
          <cell r="A5350" t="str">
            <v>Tomate chonto valluno</v>
          </cell>
        </row>
        <row r="5351">
          <cell r="A5351" t="str">
            <v>Tomate de árbol</v>
          </cell>
        </row>
        <row r="5352">
          <cell r="A5352" t="str">
            <v>Tomate larga vida</v>
          </cell>
        </row>
        <row r="5353">
          <cell r="A5353" t="str">
            <v>Tomate riñón</v>
          </cell>
        </row>
        <row r="5354">
          <cell r="A5354" t="str">
            <v>Tomate riñón valluno</v>
          </cell>
        </row>
        <row r="5355">
          <cell r="A5355" t="str">
            <v>Tomate Riogrande</v>
          </cell>
        </row>
        <row r="5356">
          <cell r="A5356" t="str">
            <v>Tomate Riogrande bumangués</v>
          </cell>
        </row>
        <row r="5357">
          <cell r="A5357" t="str">
            <v>Tomate Riogrande ocañero</v>
          </cell>
        </row>
        <row r="5358">
          <cell r="A5358" t="str">
            <v>Toyo blanco, filete congelado</v>
          </cell>
        </row>
        <row r="5359">
          <cell r="A5359" t="str">
            <v>Trucha en corte mariposa</v>
          </cell>
        </row>
        <row r="5360">
          <cell r="A5360" t="str">
            <v>Trucha entera fresca</v>
          </cell>
        </row>
        <row r="5361">
          <cell r="A5361" t="str">
            <v>Uchuva con cáscara</v>
          </cell>
        </row>
        <row r="5362">
          <cell r="A5362" t="str">
            <v>Ulluco</v>
          </cell>
        </row>
        <row r="5363">
          <cell r="A5363" t="str">
            <v>Uva importada</v>
          </cell>
        </row>
        <row r="5364">
          <cell r="A5364" t="str">
            <v>Uva Isabela</v>
          </cell>
        </row>
        <row r="5365">
          <cell r="A5365" t="str">
            <v>Uva negra</v>
          </cell>
        </row>
        <row r="5366">
          <cell r="A5366" t="str">
            <v>Uva red globe nacional</v>
          </cell>
        </row>
        <row r="5367">
          <cell r="A5367" t="str">
            <v>Uva roja</v>
          </cell>
        </row>
        <row r="5368">
          <cell r="A5368" t="str">
            <v>Uva verde</v>
          </cell>
        </row>
        <row r="5369">
          <cell r="A5369" t="str">
            <v>Vinagre</v>
          </cell>
        </row>
        <row r="5370">
          <cell r="A5370" t="str">
            <v>Yuca chirosa</v>
          </cell>
        </row>
        <row r="5371">
          <cell r="A5371" t="str">
            <v>Yuca criolla</v>
          </cell>
        </row>
        <row r="5372">
          <cell r="A5372" t="str">
            <v>Yuca ICA</v>
          </cell>
        </row>
        <row r="5373">
          <cell r="A5373" t="str">
            <v>Yuca llanera</v>
          </cell>
        </row>
        <row r="5374">
          <cell r="A5374" t="str">
            <v>Zanahoria</v>
          </cell>
        </row>
        <row r="5375">
          <cell r="A5375" t="str">
            <v>Zanahoria bogotana</v>
          </cell>
        </row>
        <row r="5376">
          <cell r="A5376" t="str">
            <v>Zanahoria</v>
          </cell>
        </row>
        <row r="5377">
          <cell r="A5377" t="str">
            <v>Zanahoria bogotana</v>
          </cell>
        </row>
        <row r="5378">
          <cell r="A5378" t="str">
            <v>Leche entera UHT</v>
          </cell>
        </row>
        <row r="5379">
          <cell r="A5379" t="str">
            <v>Mortadela</v>
          </cell>
        </row>
        <row r="5380">
          <cell r="A5380" t="str">
            <v>Salchicha</v>
          </cell>
        </row>
        <row r="5381">
          <cell r="A5381" t="str">
            <v>Arepa</v>
          </cell>
        </row>
        <row r="5382">
          <cell r="A5382" t="str">
            <v>Calado Mantequilla</v>
          </cell>
        </row>
        <row r="5383">
          <cell r="A5383" t="str">
            <v>Pan Blanco</v>
          </cell>
        </row>
        <row r="5384">
          <cell r="A5384" t="str">
            <v>Pan Integral</v>
          </cell>
        </row>
        <row r="5385">
          <cell r="A5385" t="str">
            <v>Pan queso</v>
          </cell>
        </row>
        <row r="5386">
          <cell r="A5386" t="str">
            <v xml:space="preserve">Mogolla </v>
          </cell>
        </row>
        <row r="5387">
          <cell r="A5387" t="str">
            <v>Mojicón Con azúcar</v>
          </cell>
        </row>
        <row r="5388">
          <cell r="A5388" t="str">
            <v>Pan Tostadas</v>
          </cell>
        </row>
        <row r="5389">
          <cell r="A5389" t="str">
            <v>Mermeladas</v>
          </cell>
        </row>
        <row r="5390">
          <cell r="A5390" t="str">
            <v>Te</v>
          </cell>
        </row>
        <row r="5391">
          <cell r="A5391" t="str">
            <v>Pan coco</v>
          </cell>
        </row>
        <row r="5392">
          <cell r="A5392" t="str">
            <v>Queso campesino</v>
          </cell>
        </row>
        <row r="5393">
          <cell r="A5393" t="str">
            <v>Pan blandito</v>
          </cell>
        </row>
        <row r="5394">
          <cell r="A5394" t="str">
            <v>Calado</v>
          </cell>
        </row>
        <row r="5395">
          <cell r="A5395" t="str">
            <v>Pan mantequilla</v>
          </cell>
        </row>
        <row r="5396">
          <cell r="A5396" t="str">
            <v>Galleta de sal</v>
          </cell>
        </row>
        <row r="5397">
          <cell r="A5397" t="str">
            <v>Arepa de choclo</v>
          </cell>
        </row>
        <row r="5398">
          <cell r="A5398" t="str">
            <v>Salchichon</v>
          </cell>
        </row>
        <row r="5399">
          <cell r="A5399" t="str">
            <v>Jamón</v>
          </cell>
        </row>
        <row r="5400">
          <cell r="A5400" t="str">
            <v>Crema de leche</v>
          </cell>
        </row>
        <row r="5401">
          <cell r="A5401" t="str">
            <v>Guascas</v>
          </cell>
        </row>
        <row r="5402">
          <cell r="A5402" t="str">
            <v>-</v>
          </cell>
        </row>
        <row r="5403">
          <cell r="A5403" t="str">
            <v>-</v>
          </cell>
        </row>
        <row r="5404">
          <cell r="A5404" t="str">
            <v>-</v>
          </cell>
        </row>
        <row r="5405">
          <cell r="A5405" t="str">
            <v>-</v>
          </cell>
        </row>
        <row r="5406">
          <cell r="A5406" t="str">
            <v>-</v>
          </cell>
        </row>
        <row r="5407">
          <cell r="A5407" t="str">
            <v>-</v>
          </cell>
        </row>
        <row r="5408">
          <cell r="A5408" t="str">
            <v>-</v>
          </cell>
        </row>
        <row r="5409">
          <cell r="A5409" t="str">
            <v>-</v>
          </cell>
        </row>
        <row r="5410">
          <cell r="A5410" t="str">
            <v>-</v>
          </cell>
        </row>
        <row r="5411">
          <cell r="A5411" t="str">
            <v>-</v>
          </cell>
        </row>
        <row r="5412">
          <cell r="A5412" t="str">
            <v>-</v>
          </cell>
        </row>
        <row r="5413">
          <cell r="A5413" t="str">
            <v>-</v>
          </cell>
        </row>
        <row r="5414">
          <cell r="A5414" t="str">
            <v>-</v>
          </cell>
        </row>
        <row r="5415">
          <cell r="A5415" t="str">
            <v>-</v>
          </cell>
        </row>
        <row r="5416">
          <cell r="A5416" t="str">
            <v>-</v>
          </cell>
        </row>
        <row r="5417">
          <cell r="A5417" t="str">
            <v>-</v>
          </cell>
        </row>
        <row r="5418">
          <cell r="A5418" t="str">
            <v>-</v>
          </cell>
        </row>
        <row r="5419">
          <cell r="A5419" t="str">
            <v>-</v>
          </cell>
        </row>
        <row r="5420">
          <cell r="A5420" t="str">
            <v>-</v>
          </cell>
        </row>
        <row r="5421">
          <cell r="A5421" t="str">
            <v>-</v>
          </cell>
        </row>
        <row r="5422">
          <cell r="A5422" t="str">
            <v>-</v>
          </cell>
        </row>
        <row r="5423">
          <cell r="A5423" t="str">
            <v>-</v>
          </cell>
        </row>
        <row r="5424">
          <cell r="A5424" t="str">
            <v>-</v>
          </cell>
        </row>
        <row r="5425">
          <cell r="A5425" t="str">
            <v>-</v>
          </cell>
        </row>
        <row r="5426">
          <cell r="A5426" t="str">
            <v>-</v>
          </cell>
        </row>
        <row r="5427">
          <cell r="A5427" t="str">
            <v>-</v>
          </cell>
        </row>
        <row r="5428">
          <cell r="A5428" t="str">
            <v>-</v>
          </cell>
        </row>
        <row r="5429">
          <cell r="A5429" t="str">
            <v>-</v>
          </cell>
        </row>
        <row r="5430">
          <cell r="A5430" t="str">
            <v>-</v>
          </cell>
        </row>
        <row r="5431">
          <cell r="A5431" t="str">
            <v>-</v>
          </cell>
        </row>
        <row r="5432">
          <cell r="A5432" t="str">
            <v>-</v>
          </cell>
        </row>
        <row r="5433">
          <cell r="A5433" t="str">
            <v>-</v>
          </cell>
        </row>
        <row r="5434">
          <cell r="A5434" t="str">
            <v>-</v>
          </cell>
        </row>
        <row r="5435">
          <cell r="A5435" t="str">
            <v>-</v>
          </cell>
        </row>
        <row r="5436">
          <cell r="A5436" t="str">
            <v>-</v>
          </cell>
        </row>
        <row r="5437">
          <cell r="A5437" t="str">
            <v>-</v>
          </cell>
        </row>
        <row r="5438">
          <cell r="A5438" t="str">
            <v>-</v>
          </cell>
        </row>
        <row r="5439">
          <cell r="A5439" t="str">
            <v>-</v>
          </cell>
        </row>
        <row r="5440">
          <cell r="A5440" t="str">
            <v>-</v>
          </cell>
        </row>
        <row r="5441">
          <cell r="A5441" t="str">
            <v>-</v>
          </cell>
        </row>
        <row r="5442">
          <cell r="A5442" t="str">
            <v>-</v>
          </cell>
        </row>
        <row r="5443">
          <cell r="A5443" t="str">
            <v>-</v>
          </cell>
        </row>
        <row r="5444">
          <cell r="A5444" t="str">
            <v>-</v>
          </cell>
        </row>
        <row r="5445">
          <cell r="A5445" t="str">
            <v>-</v>
          </cell>
        </row>
        <row r="5446">
          <cell r="A5446" t="str">
            <v>-</v>
          </cell>
        </row>
        <row r="5447">
          <cell r="A5447" t="str">
            <v>-</v>
          </cell>
        </row>
        <row r="5448">
          <cell r="A5448" t="str">
            <v>-</v>
          </cell>
        </row>
        <row r="5449">
          <cell r="A5449" t="str">
            <v>-</v>
          </cell>
        </row>
        <row r="5450">
          <cell r="A5450" t="str">
            <v>-</v>
          </cell>
        </row>
        <row r="5451">
          <cell r="A5451" t="str">
            <v>-</v>
          </cell>
        </row>
        <row r="5452">
          <cell r="A5452" t="str">
            <v>-</v>
          </cell>
        </row>
        <row r="5453">
          <cell r="A5453" t="str">
            <v>-</v>
          </cell>
        </row>
        <row r="5454">
          <cell r="A5454" t="str">
            <v>-</v>
          </cell>
        </row>
        <row r="5455">
          <cell r="A5455" t="str">
            <v>-</v>
          </cell>
        </row>
        <row r="5456">
          <cell r="A5456" t="str">
            <v>-</v>
          </cell>
        </row>
        <row r="5457">
          <cell r="A5457" t="str">
            <v>-</v>
          </cell>
        </row>
        <row r="5458">
          <cell r="A5458" t="str">
            <v>-</v>
          </cell>
        </row>
        <row r="5459">
          <cell r="A5459" t="str">
            <v>-</v>
          </cell>
        </row>
        <row r="5460">
          <cell r="A5460" t="str">
            <v>-</v>
          </cell>
        </row>
        <row r="5461">
          <cell r="A5461" t="str">
            <v>-</v>
          </cell>
        </row>
        <row r="5462">
          <cell r="A5462" t="str">
            <v>-</v>
          </cell>
        </row>
        <row r="5463">
          <cell r="A5463" t="str">
            <v>-</v>
          </cell>
        </row>
        <row r="5464">
          <cell r="A5464" t="str">
            <v>-</v>
          </cell>
        </row>
        <row r="5465">
          <cell r="A5465" t="str">
            <v>-</v>
          </cell>
        </row>
        <row r="5466">
          <cell r="A5466" t="str">
            <v>-</v>
          </cell>
        </row>
        <row r="5467">
          <cell r="A5467" t="str">
            <v>-</v>
          </cell>
        </row>
        <row r="5468">
          <cell r="A5468" t="str">
            <v>-</v>
          </cell>
        </row>
        <row r="5469">
          <cell r="A5469" t="str">
            <v>-</v>
          </cell>
        </row>
        <row r="5470">
          <cell r="A5470" t="str">
            <v>-</v>
          </cell>
        </row>
        <row r="5471">
          <cell r="A5471" t="str">
            <v>-</v>
          </cell>
        </row>
        <row r="5472">
          <cell r="A5472" t="str">
            <v>-</v>
          </cell>
        </row>
        <row r="5473">
          <cell r="A5473" t="str">
            <v>-</v>
          </cell>
        </row>
        <row r="5474">
          <cell r="A5474" t="str">
            <v>-</v>
          </cell>
        </row>
        <row r="5475">
          <cell r="A5475" t="str">
            <v>-</v>
          </cell>
        </row>
        <row r="5476">
          <cell r="A5476" t="str">
            <v>-</v>
          </cell>
        </row>
        <row r="5477">
          <cell r="A5477" t="str">
            <v>-</v>
          </cell>
        </row>
        <row r="5478">
          <cell r="A5478" t="str">
            <v>-</v>
          </cell>
        </row>
        <row r="5479">
          <cell r="A5479" t="str">
            <v>-</v>
          </cell>
        </row>
        <row r="5480">
          <cell r="A5480" t="str">
            <v>-</v>
          </cell>
        </row>
        <row r="5481">
          <cell r="A5481" t="str">
            <v>-</v>
          </cell>
        </row>
        <row r="5482">
          <cell r="A5482" t="str">
            <v>-</v>
          </cell>
        </row>
        <row r="5483">
          <cell r="A5483" t="str">
            <v>-</v>
          </cell>
        </row>
        <row r="5484">
          <cell r="A5484" t="str">
            <v>-</v>
          </cell>
        </row>
        <row r="5485">
          <cell r="A5485" t="str">
            <v>-</v>
          </cell>
        </row>
        <row r="5486">
          <cell r="A5486" t="str">
            <v>-</v>
          </cell>
        </row>
        <row r="5487">
          <cell r="A5487" t="str">
            <v>-</v>
          </cell>
        </row>
        <row r="5488">
          <cell r="A5488" t="str">
            <v>-</v>
          </cell>
        </row>
        <row r="5489">
          <cell r="A5489" t="str">
            <v>-</v>
          </cell>
        </row>
        <row r="5490">
          <cell r="A5490" t="str">
            <v>-</v>
          </cell>
        </row>
        <row r="5491">
          <cell r="A5491" t="str">
            <v>-</v>
          </cell>
        </row>
        <row r="5492">
          <cell r="A5492" t="str">
            <v>-</v>
          </cell>
        </row>
        <row r="5493">
          <cell r="A5493" t="str">
            <v>-</v>
          </cell>
        </row>
        <row r="5494">
          <cell r="A5494" t="str">
            <v>-</v>
          </cell>
        </row>
        <row r="5495">
          <cell r="A5495" t="str">
            <v>-</v>
          </cell>
        </row>
        <row r="5496">
          <cell r="A5496" t="str">
            <v>-</v>
          </cell>
        </row>
        <row r="5497">
          <cell r="A5497" t="str">
            <v>-</v>
          </cell>
        </row>
        <row r="5498">
          <cell r="A5498" t="str">
            <v>-</v>
          </cell>
        </row>
        <row r="5499">
          <cell r="A5499" t="str">
            <v>-</v>
          </cell>
        </row>
        <row r="5500">
          <cell r="A5500" t="str">
            <v>-</v>
          </cell>
        </row>
        <row r="5501">
          <cell r="A5501" t="str">
            <v>-</v>
          </cell>
        </row>
        <row r="5502">
          <cell r="A5502" t="str">
            <v>-</v>
          </cell>
        </row>
        <row r="5503">
          <cell r="A5503" t="str">
            <v>-</v>
          </cell>
        </row>
        <row r="5504">
          <cell r="A5504" t="str">
            <v>-</v>
          </cell>
        </row>
        <row r="5505">
          <cell r="A5505" t="str">
            <v>-</v>
          </cell>
        </row>
        <row r="5506">
          <cell r="A5506" t="str">
            <v>-</v>
          </cell>
        </row>
        <row r="5507">
          <cell r="A5507" t="str">
            <v>-</v>
          </cell>
        </row>
        <row r="5508">
          <cell r="A5508" t="str">
            <v>-</v>
          </cell>
        </row>
        <row r="5509">
          <cell r="A5509" t="str">
            <v>-</v>
          </cell>
        </row>
        <row r="5510">
          <cell r="A5510" t="str">
            <v>-</v>
          </cell>
        </row>
        <row r="5511">
          <cell r="A5511" t="str">
            <v>-</v>
          </cell>
        </row>
        <row r="5512">
          <cell r="A5512" t="str">
            <v>-</v>
          </cell>
        </row>
        <row r="5513">
          <cell r="A5513" t="str">
            <v>-</v>
          </cell>
        </row>
        <row r="5514">
          <cell r="A5514" t="str">
            <v>-</v>
          </cell>
        </row>
        <row r="5515">
          <cell r="A5515" t="str">
            <v>-</v>
          </cell>
        </row>
        <row r="5516">
          <cell r="A5516" t="str">
            <v>-</v>
          </cell>
        </row>
        <row r="5517">
          <cell r="A5517" t="str">
            <v>-</v>
          </cell>
        </row>
        <row r="5518">
          <cell r="A5518" t="str">
            <v>-</v>
          </cell>
        </row>
        <row r="5519">
          <cell r="A5519" t="str">
            <v>-</v>
          </cell>
        </row>
        <row r="5520">
          <cell r="A5520" t="str">
            <v>-</v>
          </cell>
        </row>
        <row r="5521">
          <cell r="A5521" t="str">
            <v>-</v>
          </cell>
        </row>
        <row r="5522">
          <cell r="A5522" t="str">
            <v>-</v>
          </cell>
        </row>
        <row r="5523">
          <cell r="A5523" t="str">
            <v>-</v>
          </cell>
        </row>
        <row r="5524">
          <cell r="A5524" t="str">
            <v>-</v>
          </cell>
        </row>
        <row r="5525">
          <cell r="A5525" t="str">
            <v>-</v>
          </cell>
        </row>
        <row r="5526">
          <cell r="A5526" t="str">
            <v>-</v>
          </cell>
        </row>
        <row r="5527">
          <cell r="A5527" t="str">
            <v>-</v>
          </cell>
        </row>
        <row r="5528">
          <cell r="A5528" t="str">
            <v>-</v>
          </cell>
        </row>
        <row r="5529">
          <cell r="A5529" t="str">
            <v>-</v>
          </cell>
        </row>
        <row r="5530">
          <cell r="A5530" t="str">
            <v>-</v>
          </cell>
        </row>
        <row r="5531">
          <cell r="A5531" t="str">
            <v>-</v>
          </cell>
        </row>
        <row r="5532">
          <cell r="A5532" t="str">
            <v>-</v>
          </cell>
        </row>
        <row r="5533">
          <cell r="A5533" t="str">
            <v>-</v>
          </cell>
        </row>
        <row r="5534">
          <cell r="A5534" t="str">
            <v>-</v>
          </cell>
        </row>
        <row r="5535">
          <cell r="A5535" t="str">
            <v>-</v>
          </cell>
        </row>
        <row r="5536">
          <cell r="A5536" t="str">
            <v>-</v>
          </cell>
        </row>
        <row r="5537">
          <cell r="A5537" t="str">
            <v>-</v>
          </cell>
        </row>
        <row r="5538">
          <cell r="A5538" t="str">
            <v>-</v>
          </cell>
        </row>
        <row r="5539">
          <cell r="A5539" t="str">
            <v>-</v>
          </cell>
        </row>
        <row r="5540">
          <cell r="A5540" t="str">
            <v>-</v>
          </cell>
        </row>
        <row r="5541">
          <cell r="A5541" t="str">
            <v>-</v>
          </cell>
        </row>
        <row r="5542">
          <cell r="A5542" t="str">
            <v>-</v>
          </cell>
        </row>
        <row r="5543">
          <cell r="A5543" t="str">
            <v>-</v>
          </cell>
        </row>
        <row r="5544">
          <cell r="A5544" t="str">
            <v>-</v>
          </cell>
        </row>
        <row r="5545">
          <cell r="A5545" t="str">
            <v>-</v>
          </cell>
        </row>
        <row r="5546">
          <cell r="A5546" t="str">
            <v>-</v>
          </cell>
        </row>
        <row r="5547">
          <cell r="A5547" t="str">
            <v>-</v>
          </cell>
        </row>
        <row r="5548">
          <cell r="A5548" t="str">
            <v>-</v>
          </cell>
        </row>
        <row r="5549">
          <cell r="A5549" t="str">
            <v>-</v>
          </cell>
        </row>
        <row r="5550">
          <cell r="A5550" t="str">
            <v>-</v>
          </cell>
        </row>
        <row r="5551">
          <cell r="A5551" t="str">
            <v>-</v>
          </cell>
        </row>
        <row r="5552">
          <cell r="A5552" t="str">
            <v>-</v>
          </cell>
        </row>
        <row r="5553">
          <cell r="A5553" t="str">
            <v>-</v>
          </cell>
        </row>
        <row r="5554">
          <cell r="A5554" t="str">
            <v>-</v>
          </cell>
        </row>
        <row r="5555">
          <cell r="A5555" t="str">
            <v>-</v>
          </cell>
        </row>
        <row r="5556">
          <cell r="A5556" t="str">
            <v>-</v>
          </cell>
        </row>
        <row r="5557">
          <cell r="A5557" t="str">
            <v>-</v>
          </cell>
        </row>
        <row r="5558">
          <cell r="A5558" t="str">
            <v>-</v>
          </cell>
        </row>
        <row r="5559">
          <cell r="A5559" t="str">
            <v>-</v>
          </cell>
        </row>
        <row r="5560">
          <cell r="A5560" t="str">
            <v>-</v>
          </cell>
        </row>
        <row r="5561">
          <cell r="A5561" t="str">
            <v>-</v>
          </cell>
        </row>
        <row r="5562">
          <cell r="A5562" t="str">
            <v>-</v>
          </cell>
        </row>
        <row r="5563">
          <cell r="A5563" t="str">
            <v>-</v>
          </cell>
        </row>
        <row r="5564">
          <cell r="A5564" t="str">
            <v>-</v>
          </cell>
        </row>
        <row r="5565">
          <cell r="A5565" t="str">
            <v>-</v>
          </cell>
        </row>
        <row r="5566">
          <cell r="A5566" t="str">
            <v>-</v>
          </cell>
        </row>
        <row r="5567">
          <cell r="A5567" t="str">
            <v>-</v>
          </cell>
        </row>
        <row r="5568">
          <cell r="A5568" t="str">
            <v>-</v>
          </cell>
        </row>
        <row r="5569">
          <cell r="A5569" t="str">
            <v>-</v>
          </cell>
        </row>
        <row r="5570">
          <cell r="A5570" t="str">
            <v>-</v>
          </cell>
        </row>
        <row r="5571">
          <cell r="A5571" t="str">
            <v>-</v>
          </cell>
        </row>
        <row r="5572">
          <cell r="A5572" t="str">
            <v>-</v>
          </cell>
        </row>
        <row r="5573">
          <cell r="A5573" t="str">
            <v>-</v>
          </cell>
        </row>
        <row r="5574">
          <cell r="A5574" t="str">
            <v>-</v>
          </cell>
        </row>
        <row r="5575">
          <cell r="A5575" t="str">
            <v>-</v>
          </cell>
        </row>
        <row r="5576">
          <cell r="A5576" t="str">
            <v>-</v>
          </cell>
        </row>
        <row r="5577">
          <cell r="A5577" t="str">
            <v>-</v>
          </cell>
        </row>
        <row r="5578">
          <cell r="A5578" t="str">
            <v>-</v>
          </cell>
        </row>
        <row r="5579">
          <cell r="A5579" t="str">
            <v>-</v>
          </cell>
        </row>
        <row r="5580">
          <cell r="A5580" t="str">
            <v>-</v>
          </cell>
        </row>
        <row r="5581">
          <cell r="A5581" t="str">
            <v>-</v>
          </cell>
        </row>
        <row r="5582">
          <cell r="A5582" t="str">
            <v>-</v>
          </cell>
        </row>
        <row r="5583">
          <cell r="A5583" t="str">
            <v>-</v>
          </cell>
        </row>
        <row r="5584">
          <cell r="A5584" t="str">
            <v>-</v>
          </cell>
        </row>
        <row r="5585">
          <cell r="A5585" t="str">
            <v>-</v>
          </cell>
        </row>
        <row r="5586">
          <cell r="A5586" t="str">
            <v>-</v>
          </cell>
        </row>
        <row r="5587">
          <cell r="A5587" t="str">
            <v>-</v>
          </cell>
        </row>
        <row r="5588">
          <cell r="A5588" t="str">
            <v>-</v>
          </cell>
        </row>
        <row r="5589">
          <cell r="A5589" t="str">
            <v>-</v>
          </cell>
        </row>
        <row r="5590">
          <cell r="A5590" t="str">
            <v>-</v>
          </cell>
        </row>
        <row r="5591">
          <cell r="A5591" t="str">
            <v>-</v>
          </cell>
        </row>
        <row r="5592">
          <cell r="A5592" t="str">
            <v>-</v>
          </cell>
        </row>
        <row r="5593">
          <cell r="A5593" t="str">
            <v>-</v>
          </cell>
        </row>
        <row r="5594">
          <cell r="A5594" t="str">
            <v>-</v>
          </cell>
        </row>
        <row r="5595">
          <cell r="A5595" t="str">
            <v>-</v>
          </cell>
        </row>
        <row r="5596">
          <cell r="A5596" t="str">
            <v>-</v>
          </cell>
        </row>
        <row r="5597">
          <cell r="A5597" t="str">
            <v>-</v>
          </cell>
        </row>
        <row r="5598">
          <cell r="A5598" t="str">
            <v>-</v>
          </cell>
        </row>
        <row r="5599">
          <cell r="A5599" t="str">
            <v>-</v>
          </cell>
        </row>
        <row r="5600">
          <cell r="A5600" t="str">
            <v>-</v>
          </cell>
        </row>
        <row r="5601">
          <cell r="A5601" t="str">
            <v>-</v>
          </cell>
        </row>
        <row r="5602">
          <cell r="A5602" t="str">
            <v>-</v>
          </cell>
        </row>
        <row r="5603">
          <cell r="A5603" t="str">
            <v>-</v>
          </cell>
        </row>
        <row r="5604">
          <cell r="A5604" t="str">
            <v>-</v>
          </cell>
        </row>
        <row r="5605">
          <cell r="A5605" t="str">
            <v>-</v>
          </cell>
        </row>
        <row r="5606">
          <cell r="A5606" t="str">
            <v>-</v>
          </cell>
        </row>
        <row r="5607">
          <cell r="A5607" t="str">
            <v>-</v>
          </cell>
        </row>
        <row r="5608">
          <cell r="A5608" t="str">
            <v>-</v>
          </cell>
        </row>
        <row r="5609">
          <cell r="A5609" t="str">
            <v>-</v>
          </cell>
        </row>
        <row r="5610">
          <cell r="A5610" t="str">
            <v>-</v>
          </cell>
        </row>
        <row r="5611">
          <cell r="A5611" t="str">
            <v>-</v>
          </cell>
        </row>
        <row r="5612">
          <cell r="A5612" t="str">
            <v>-</v>
          </cell>
        </row>
        <row r="5613">
          <cell r="A5613" t="str">
            <v>-</v>
          </cell>
        </row>
        <row r="5614">
          <cell r="A5614" t="str">
            <v>-</v>
          </cell>
        </row>
        <row r="5615">
          <cell r="A5615" t="str">
            <v>-</v>
          </cell>
        </row>
        <row r="5616">
          <cell r="A5616" t="str">
            <v>-</v>
          </cell>
        </row>
        <row r="5617">
          <cell r="A5617" t="str">
            <v>-</v>
          </cell>
        </row>
        <row r="5618">
          <cell r="A5618" t="str">
            <v>-</v>
          </cell>
        </row>
        <row r="5619">
          <cell r="A5619" t="str">
            <v>-</v>
          </cell>
        </row>
        <row r="5620">
          <cell r="A5620" t="str">
            <v>-</v>
          </cell>
        </row>
        <row r="5621">
          <cell r="A5621" t="str">
            <v>-</v>
          </cell>
        </row>
        <row r="5622">
          <cell r="A5622" t="str">
            <v>-</v>
          </cell>
        </row>
        <row r="5623">
          <cell r="A5623" t="str">
            <v>-</v>
          </cell>
        </row>
        <row r="5624">
          <cell r="A5624" t="str">
            <v>-</v>
          </cell>
        </row>
        <row r="5625">
          <cell r="A5625" t="str">
            <v>-</v>
          </cell>
        </row>
        <row r="5626">
          <cell r="A5626" t="str">
            <v>-</v>
          </cell>
        </row>
        <row r="5627">
          <cell r="A5627" t="str">
            <v>-</v>
          </cell>
        </row>
        <row r="5628">
          <cell r="A5628" t="str">
            <v>-</v>
          </cell>
        </row>
        <row r="5629">
          <cell r="A5629" t="str">
            <v>-</v>
          </cell>
        </row>
        <row r="5630">
          <cell r="A5630" t="str">
            <v>-</v>
          </cell>
        </row>
        <row r="5631">
          <cell r="A5631" t="str">
            <v>-</v>
          </cell>
        </row>
        <row r="5632">
          <cell r="A5632" t="str">
            <v>-</v>
          </cell>
        </row>
        <row r="5633">
          <cell r="A5633" t="str">
            <v>-</v>
          </cell>
        </row>
        <row r="5634">
          <cell r="A5634" t="str">
            <v>-</v>
          </cell>
        </row>
        <row r="5635">
          <cell r="A5635" t="str">
            <v>-</v>
          </cell>
        </row>
        <row r="5636">
          <cell r="A5636" t="str">
            <v>-</v>
          </cell>
        </row>
        <row r="5637">
          <cell r="A5637" t="str">
            <v>-</v>
          </cell>
        </row>
        <row r="5638">
          <cell r="A5638" t="str">
            <v>-</v>
          </cell>
        </row>
        <row r="5639">
          <cell r="A5639" t="str">
            <v>-</v>
          </cell>
        </row>
        <row r="5640">
          <cell r="A5640" t="str">
            <v>-</v>
          </cell>
        </row>
        <row r="5641">
          <cell r="A5641" t="str">
            <v>-</v>
          </cell>
        </row>
        <row r="5642">
          <cell r="A5642" t="str">
            <v>-</v>
          </cell>
        </row>
        <row r="5643">
          <cell r="A5643" t="str">
            <v>-</v>
          </cell>
        </row>
        <row r="5644">
          <cell r="A5644" t="str">
            <v>-</v>
          </cell>
        </row>
        <row r="5645">
          <cell r="A5645" t="str">
            <v>-</v>
          </cell>
        </row>
        <row r="5646">
          <cell r="A5646" t="str">
            <v>-</v>
          </cell>
        </row>
        <row r="5647">
          <cell r="A5647" t="str">
            <v>-</v>
          </cell>
        </row>
        <row r="5648">
          <cell r="A5648" t="str">
            <v>-</v>
          </cell>
        </row>
        <row r="5649">
          <cell r="A5649" t="str">
            <v>-</v>
          </cell>
        </row>
        <row r="5650">
          <cell r="A5650" t="str">
            <v>-</v>
          </cell>
        </row>
        <row r="5651">
          <cell r="A5651" t="str">
            <v>-</v>
          </cell>
        </row>
        <row r="5652">
          <cell r="A5652" t="str">
            <v>-</v>
          </cell>
        </row>
        <row r="5653">
          <cell r="A5653" t="str">
            <v>-</v>
          </cell>
        </row>
        <row r="5654">
          <cell r="A5654" t="str">
            <v>-</v>
          </cell>
        </row>
        <row r="5655">
          <cell r="A5655" t="str">
            <v>-</v>
          </cell>
        </row>
        <row r="5656">
          <cell r="A5656" t="str">
            <v>-</v>
          </cell>
        </row>
        <row r="5657">
          <cell r="A5657" t="str">
            <v>-</v>
          </cell>
        </row>
        <row r="5658">
          <cell r="A5658" t="str">
            <v>-</v>
          </cell>
        </row>
        <row r="5659">
          <cell r="A5659" t="str">
            <v>-</v>
          </cell>
        </row>
        <row r="5660">
          <cell r="A5660" t="str">
            <v>-</v>
          </cell>
        </row>
        <row r="5661">
          <cell r="A5661" t="str">
            <v>-</v>
          </cell>
        </row>
        <row r="5662">
          <cell r="A5662" t="str">
            <v>-</v>
          </cell>
        </row>
        <row r="5663">
          <cell r="A5663" t="str">
            <v>-</v>
          </cell>
        </row>
        <row r="5664">
          <cell r="A5664" t="str">
            <v>-</v>
          </cell>
        </row>
        <row r="5665">
          <cell r="A5665" t="str">
            <v>-</v>
          </cell>
        </row>
        <row r="5666">
          <cell r="A5666" t="str">
            <v>-</v>
          </cell>
        </row>
        <row r="5667">
          <cell r="A5667" t="str">
            <v>-</v>
          </cell>
        </row>
        <row r="5668">
          <cell r="A5668" t="str">
            <v>-</v>
          </cell>
        </row>
        <row r="5669">
          <cell r="A5669" t="str">
            <v>-</v>
          </cell>
        </row>
        <row r="5670">
          <cell r="A5670" t="str">
            <v>-</v>
          </cell>
        </row>
        <row r="5671">
          <cell r="A5671" t="str">
            <v>-</v>
          </cell>
        </row>
        <row r="5672">
          <cell r="A5672" t="str">
            <v>-</v>
          </cell>
        </row>
        <row r="5673">
          <cell r="A5673" t="str">
            <v>-</v>
          </cell>
        </row>
        <row r="5674">
          <cell r="A5674" t="str">
            <v>-</v>
          </cell>
        </row>
        <row r="5675">
          <cell r="A5675" t="str">
            <v>-</v>
          </cell>
        </row>
        <row r="5676">
          <cell r="A5676" t="str">
            <v>-</v>
          </cell>
        </row>
        <row r="5677">
          <cell r="A5677" t="str">
            <v>-</v>
          </cell>
        </row>
        <row r="5678">
          <cell r="A5678" t="str">
            <v>-</v>
          </cell>
        </row>
        <row r="5679">
          <cell r="A5679" t="str">
            <v>-</v>
          </cell>
        </row>
        <row r="5680">
          <cell r="A5680" t="str">
            <v>-</v>
          </cell>
        </row>
        <row r="5681">
          <cell r="A5681" t="str">
            <v>-</v>
          </cell>
        </row>
        <row r="5682">
          <cell r="A5682" t="str">
            <v>-</v>
          </cell>
        </row>
        <row r="5683">
          <cell r="A5683" t="str">
            <v>-</v>
          </cell>
        </row>
        <row r="5684">
          <cell r="A5684" t="str">
            <v>-</v>
          </cell>
        </row>
        <row r="5685">
          <cell r="A5685" t="str">
            <v>-</v>
          </cell>
        </row>
        <row r="5686">
          <cell r="A5686" t="str">
            <v>-</v>
          </cell>
        </row>
        <row r="5687">
          <cell r="A5687" t="str">
            <v>-</v>
          </cell>
        </row>
        <row r="5688">
          <cell r="A5688" t="str">
            <v>-</v>
          </cell>
        </row>
        <row r="5689">
          <cell r="A5689" t="str">
            <v>-</v>
          </cell>
        </row>
        <row r="5690">
          <cell r="A5690" t="str">
            <v>-</v>
          </cell>
        </row>
        <row r="5691">
          <cell r="A5691" t="str">
            <v>-</v>
          </cell>
        </row>
        <row r="5692">
          <cell r="A5692" t="str">
            <v>-</v>
          </cell>
        </row>
        <row r="5693">
          <cell r="A5693" t="str">
            <v>-</v>
          </cell>
        </row>
        <row r="5694">
          <cell r="A5694" t="str">
            <v>-</v>
          </cell>
        </row>
        <row r="5695">
          <cell r="A5695" t="str">
            <v>-</v>
          </cell>
        </row>
        <row r="5696">
          <cell r="A5696" t="str">
            <v>-</v>
          </cell>
        </row>
        <row r="5697">
          <cell r="A5697" t="str">
            <v>-</v>
          </cell>
        </row>
        <row r="5698">
          <cell r="A5698" t="str">
            <v>-</v>
          </cell>
        </row>
        <row r="5699">
          <cell r="A5699" t="str">
            <v>-</v>
          </cell>
        </row>
        <row r="5700">
          <cell r="A5700" t="str">
            <v>-</v>
          </cell>
        </row>
        <row r="5701">
          <cell r="A5701" t="str">
            <v>-</v>
          </cell>
        </row>
        <row r="5702">
          <cell r="A5702" t="str">
            <v>-</v>
          </cell>
        </row>
        <row r="5703">
          <cell r="A5703" t="str">
            <v>-</v>
          </cell>
        </row>
        <row r="5704">
          <cell r="A5704" t="str">
            <v>-</v>
          </cell>
        </row>
        <row r="5705">
          <cell r="A5705" t="str">
            <v>-</v>
          </cell>
        </row>
        <row r="5706">
          <cell r="A5706" t="str">
            <v>-</v>
          </cell>
        </row>
        <row r="5707">
          <cell r="A5707" t="str">
            <v>-</v>
          </cell>
        </row>
        <row r="5708">
          <cell r="A5708" t="str">
            <v>-</v>
          </cell>
        </row>
        <row r="5709">
          <cell r="A5709" t="str">
            <v>-</v>
          </cell>
        </row>
        <row r="5710">
          <cell r="A5710" t="str">
            <v>-</v>
          </cell>
        </row>
        <row r="5711">
          <cell r="A5711" t="str">
            <v>-</v>
          </cell>
        </row>
        <row r="5712">
          <cell r="A5712" t="str">
            <v>-</v>
          </cell>
        </row>
        <row r="5713">
          <cell r="A5713" t="str">
            <v>-</v>
          </cell>
        </row>
        <row r="5714">
          <cell r="A5714" t="str">
            <v>-</v>
          </cell>
        </row>
        <row r="5715">
          <cell r="A5715" t="str">
            <v>-</v>
          </cell>
        </row>
        <row r="5716">
          <cell r="A5716" t="str">
            <v>-</v>
          </cell>
        </row>
        <row r="5717">
          <cell r="A5717" t="str">
            <v>-</v>
          </cell>
        </row>
        <row r="5718">
          <cell r="A5718" t="str">
            <v>-</v>
          </cell>
        </row>
        <row r="5719">
          <cell r="A5719" t="str">
            <v>-</v>
          </cell>
        </row>
        <row r="5720">
          <cell r="A5720" t="str">
            <v>-</v>
          </cell>
        </row>
        <row r="5721">
          <cell r="A5721" t="str">
            <v>-</v>
          </cell>
        </row>
        <row r="5722">
          <cell r="A5722" t="str">
            <v>-</v>
          </cell>
        </row>
        <row r="5723">
          <cell r="A5723" t="str">
            <v>-</v>
          </cell>
        </row>
        <row r="5724">
          <cell r="A5724" t="str">
            <v>-</v>
          </cell>
        </row>
        <row r="5725">
          <cell r="A5725" t="str">
            <v>-</v>
          </cell>
        </row>
        <row r="5726">
          <cell r="A5726" t="str">
            <v>-</v>
          </cell>
        </row>
        <row r="5727">
          <cell r="A5727" t="str">
            <v>-</v>
          </cell>
        </row>
        <row r="5728">
          <cell r="A5728" t="str">
            <v>-</v>
          </cell>
        </row>
        <row r="5729">
          <cell r="A5729" t="str">
            <v>-</v>
          </cell>
        </row>
        <row r="5730">
          <cell r="A5730" t="str">
            <v>-</v>
          </cell>
        </row>
      </sheetData>
      <sheetData sheetId="3"/>
      <sheetData sheetId="4"/>
      <sheetData sheetId="5">
        <row r="5">
          <cell r="C5" t="str">
            <v>Café con leche</v>
          </cell>
        </row>
        <row r="6">
          <cell r="C6" t="str">
            <v>Té con leche</v>
          </cell>
        </row>
        <row r="7">
          <cell r="C7" t="str">
            <v>Chocolate en leche</v>
          </cell>
        </row>
        <row r="8">
          <cell r="C8" t="str">
            <v>Aguadepanela con leche</v>
          </cell>
        </row>
        <row r="9">
          <cell r="C9" t="str">
            <v xml:space="preserve">Avena   </v>
          </cell>
        </row>
        <row r="10">
          <cell r="C10" t="str">
            <v>Fecula de maiz</v>
          </cell>
        </row>
        <row r="11">
          <cell r="C11" t="str">
            <v xml:space="preserve">Colada en leche </v>
          </cell>
        </row>
        <row r="12">
          <cell r="C12" t="str">
            <v>Carne Pechuga De pollo</v>
          </cell>
        </row>
        <row r="13">
          <cell r="C13" t="str">
            <v>Carne MenuDencias De pollo</v>
          </cell>
        </row>
        <row r="14">
          <cell r="C14" t="str">
            <v xml:space="preserve">Huevo </v>
          </cell>
        </row>
        <row r="15">
          <cell r="C15" t="str">
            <v>Embutido MortaDela</v>
          </cell>
        </row>
        <row r="16">
          <cell r="C16" t="str">
            <v>Carne Semigorda De res</v>
          </cell>
        </row>
        <row r="17">
          <cell r="C17" t="str">
            <v>Queso Semiblando con crema</v>
          </cell>
        </row>
        <row r="18">
          <cell r="C18" t="str">
            <v>Embutido Salchicha</v>
          </cell>
        </row>
        <row r="19">
          <cell r="C19" t="str">
            <v xml:space="preserve">Salchichón </v>
          </cell>
        </row>
        <row r="20">
          <cell r="C20" t="str">
            <v>Arepa Maíz</v>
          </cell>
        </row>
        <row r="21">
          <cell r="C21" t="str">
            <v>Calado Mantequilla</v>
          </cell>
        </row>
        <row r="22">
          <cell r="C22" t="str">
            <v>Pan Blanco</v>
          </cell>
        </row>
        <row r="23">
          <cell r="C23" t="str">
            <v>Pan Integral</v>
          </cell>
        </row>
        <row r="24">
          <cell r="C24" t="str">
            <v>Pan queso</v>
          </cell>
        </row>
        <row r="25">
          <cell r="C25" t="str">
            <v xml:space="preserve">Mogolla </v>
          </cell>
        </row>
        <row r="26">
          <cell r="C26" t="str">
            <v>Mojicón Con azúcar</v>
          </cell>
        </row>
        <row r="27">
          <cell r="C27" t="str">
            <v>Pan Tostadas</v>
          </cell>
        </row>
        <row r="28">
          <cell r="C28" t="str">
            <v>Frutas</v>
          </cell>
        </row>
        <row r="29">
          <cell r="C29" t="str">
            <v>Azúcar</v>
          </cell>
        </row>
        <row r="30">
          <cell r="C30" t="str">
            <v>Chocolate</v>
          </cell>
        </row>
        <row r="31">
          <cell r="C31" t="str">
            <v>Mermeladas</v>
          </cell>
        </row>
        <row r="32">
          <cell r="C32" t="str">
            <v>Panela</v>
          </cell>
        </row>
        <row r="33">
          <cell r="C33" t="str">
            <v>Aceite Soya</v>
          </cell>
        </row>
        <row r="34">
          <cell r="C34" t="str">
            <v>Caldo de carne</v>
          </cell>
        </row>
        <row r="35">
          <cell r="C35" t="str">
            <v>Caldo de menudencias</v>
          </cell>
        </row>
        <row r="36">
          <cell r="C36" t="str">
            <v>Pan coco</v>
          </cell>
        </row>
        <row r="37">
          <cell r="C37" t="str">
            <v>Queso campesino</v>
          </cell>
        </row>
        <row r="38">
          <cell r="C38" t="str">
            <v>Calado</v>
          </cell>
        </row>
        <row r="39">
          <cell r="C39" t="str">
            <v>Caldo de pollo</v>
          </cell>
        </row>
        <row r="40">
          <cell r="C40" t="str">
            <v>Queso doble crema</v>
          </cell>
        </row>
        <row r="41">
          <cell r="C41" t="str">
            <v>Pan mantequilla</v>
          </cell>
        </row>
        <row r="42">
          <cell r="C42" t="str">
            <v>Galleta de sal</v>
          </cell>
        </row>
        <row r="43">
          <cell r="C43" t="str">
            <v>Arepa de choclo</v>
          </cell>
        </row>
        <row r="44">
          <cell r="C44" t="str">
            <v>Changua con huevo</v>
          </cell>
        </row>
        <row r="45">
          <cell r="C45" t="str">
            <v>Jamón</v>
          </cell>
        </row>
        <row r="46">
          <cell r="C46" t="str">
            <v>Otros</v>
          </cell>
        </row>
        <row r="47">
          <cell r="C47" t="str">
            <v>Otros</v>
          </cell>
        </row>
        <row r="48">
          <cell r="C48" t="str">
            <v>Otros</v>
          </cell>
        </row>
        <row r="49">
          <cell r="C49" t="str">
            <v>Otros</v>
          </cell>
        </row>
        <row r="50">
          <cell r="C50" t="str">
            <v>Otros</v>
          </cell>
        </row>
        <row r="52">
          <cell r="C52" t="str">
            <v>Sopa de arroz</v>
          </cell>
        </row>
        <row r="53">
          <cell r="C53" t="str">
            <v>Sopa de guandul</v>
          </cell>
        </row>
        <row r="54">
          <cell r="C54" t="str">
            <v>Sopa de avena</v>
          </cell>
        </row>
        <row r="55">
          <cell r="C55" t="str">
            <v>Sopa de pasta</v>
          </cell>
        </row>
        <row r="56">
          <cell r="C56" t="str">
            <v>Sopa de frijoles</v>
          </cell>
        </row>
        <row r="57">
          <cell r="C57" t="str">
            <v>Sopa de cuchuco</v>
          </cell>
        </row>
        <row r="58">
          <cell r="C58" t="str">
            <v>Sopa de lentejas</v>
          </cell>
        </row>
        <row r="59">
          <cell r="C59" t="str">
            <v>Sopa de harina de maíz amarillo</v>
          </cell>
        </row>
        <row r="60">
          <cell r="C60" t="str">
            <v>Sopa de cuchuco de trigo</v>
          </cell>
        </row>
        <row r="61">
          <cell r="C61" t="str">
            <v>Mute santandereano</v>
          </cell>
        </row>
        <row r="62">
          <cell r="C62" t="str">
            <v>Mazamorra chiquita</v>
          </cell>
        </row>
        <row r="63">
          <cell r="C63" t="str">
            <v>Sopa de garbanzo</v>
          </cell>
        </row>
        <row r="64">
          <cell r="C64" t="str">
            <v>Sopa de colí</v>
          </cell>
        </row>
        <row r="65">
          <cell r="C65" t="str">
            <v>Sopa de plátano</v>
          </cell>
        </row>
        <row r="66">
          <cell r="C66" t="str">
            <v>Sopa de mute</v>
          </cell>
        </row>
        <row r="67">
          <cell r="C67" t="str">
            <v>Sopa de arracacha</v>
          </cell>
        </row>
        <row r="68">
          <cell r="C68" t="str">
            <v>Sopa de ñame</v>
          </cell>
        </row>
        <row r="69">
          <cell r="C69" t="str">
            <v>Sopa de verduras</v>
          </cell>
        </row>
        <row r="70">
          <cell r="C70" t="str">
            <v>Pechuga De pollo</v>
          </cell>
        </row>
        <row r="71">
          <cell r="C71" t="str">
            <v>Semigorda De cerdo</v>
          </cell>
        </row>
        <row r="72">
          <cell r="C72" t="str">
            <v>Semigorda De res</v>
          </cell>
        </row>
        <row r="73">
          <cell r="C73" t="str">
            <v>Atún</v>
          </cell>
        </row>
        <row r="74">
          <cell r="C74" t="str">
            <v>Pescado</v>
          </cell>
        </row>
        <row r="75">
          <cell r="C75" t="str">
            <v>Sardina</v>
          </cell>
        </row>
        <row r="76">
          <cell r="C76" t="str">
            <v>Arroz Blanco</v>
          </cell>
        </row>
        <row r="77">
          <cell r="C77" t="str">
            <v>Arracacha Amarilla</v>
          </cell>
        </row>
        <row r="78">
          <cell r="C78" t="str">
            <v>Ñame 0</v>
          </cell>
        </row>
        <row r="79">
          <cell r="C79" t="str">
            <v>Papa Común</v>
          </cell>
        </row>
        <row r="80">
          <cell r="C80" t="str">
            <v>Papa Criolla</v>
          </cell>
        </row>
        <row r="81">
          <cell r="C81" t="str">
            <v>Yuca 0</v>
          </cell>
        </row>
        <row r="82">
          <cell r="C82" t="str">
            <v>Plátano Hartón</v>
          </cell>
        </row>
        <row r="83">
          <cell r="C83" t="str">
            <v>Ensalada 1</v>
          </cell>
        </row>
        <row r="84">
          <cell r="C84" t="str">
            <v>Ensalada 2</v>
          </cell>
        </row>
        <row r="85">
          <cell r="C85" t="str">
            <v>Ensalada 3</v>
          </cell>
        </row>
        <row r="86">
          <cell r="C86" t="str">
            <v>Ensalada 4</v>
          </cell>
        </row>
        <row r="87">
          <cell r="C87" t="str">
            <v>Ensalada 5</v>
          </cell>
        </row>
        <row r="88">
          <cell r="C88" t="str">
            <v>Ensalada 6</v>
          </cell>
        </row>
        <row r="89">
          <cell r="C89" t="str">
            <v>Ensalada 7</v>
          </cell>
        </row>
        <row r="90">
          <cell r="C90" t="str">
            <v>Ensalada 8</v>
          </cell>
        </row>
        <row r="91">
          <cell r="C91" t="str">
            <v>Ensalada 9</v>
          </cell>
        </row>
        <row r="92">
          <cell r="C92" t="str">
            <v>Ensalada 10</v>
          </cell>
        </row>
        <row r="93">
          <cell r="C93" t="str">
            <v>Ensalada 11</v>
          </cell>
        </row>
        <row r="94">
          <cell r="C94" t="str">
            <v>Ensalada 12</v>
          </cell>
        </row>
        <row r="95">
          <cell r="C95" t="str">
            <v>Ensalada 13</v>
          </cell>
        </row>
        <row r="96">
          <cell r="C96" t="str">
            <v>Ensalada 14</v>
          </cell>
        </row>
        <row r="97">
          <cell r="C97" t="str">
            <v>Mayonesa Con sal</v>
          </cell>
        </row>
        <row r="98">
          <cell r="C98" t="str">
            <v>Crema De leche</v>
          </cell>
        </row>
        <row r="99">
          <cell r="C99" t="str">
            <v>Aceite Vegetal</v>
          </cell>
        </row>
        <row r="100">
          <cell r="C100" t="str">
            <v>jugo Fresa</v>
          </cell>
        </row>
        <row r="101">
          <cell r="C101" t="str">
            <v>jugo Guayaba</v>
          </cell>
        </row>
        <row r="102">
          <cell r="C102" t="str">
            <v>jugo Lulo</v>
          </cell>
        </row>
        <row r="103">
          <cell r="C103" t="str">
            <v>jugo Mango</v>
          </cell>
        </row>
        <row r="104">
          <cell r="C104" t="str">
            <v>jugo Maracuyá</v>
          </cell>
        </row>
        <row r="105">
          <cell r="C105" t="str">
            <v>jugo Mora</v>
          </cell>
        </row>
        <row r="106">
          <cell r="C106" t="str">
            <v>jugo Tomate de árbol</v>
          </cell>
        </row>
        <row r="107">
          <cell r="C107" t="str">
            <v>Jugo de fruta</v>
          </cell>
        </row>
        <row r="108">
          <cell r="C108" t="str">
            <v>Azúcar</v>
          </cell>
        </row>
        <row r="109">
          <cell r="C109" t="str">
            <v>Panela</v>
          </cell>
        </row>
        <row r="110">
          <cell r="C110" t="str">
            <v>Aceite Soya</v>
          </cell>
        </row>
        <row r="111">
          <cell r="C111" t="str">
            <v>Tomate Chonto</v>
          </cell>
        </row>
        <row r="112">
          <cell r="C112" t="str">
            <v>Cebolla Cabezona</v>
          </cell>
        </row>
        <row r="113">
          <cell r="C113" t="str">
            <v>Aceite Soya-</v>
          </cell>
        </row>
        <row r="114">
          <cell r="C114" t="str">
            <v>Guisos</v>
          </cell>
        </row>
        <row r="115">
          <cell r="C115" t="str">
            <v>Sopa de ajiaco</v>
          </cell>
        </row>
        <row r="116">
          <cell r="C116" t="str">
            <v>Pernil de pollo</v>
          </cell>
        </row>
        <row r="117">
          <cell r="C117" t="str">
            <v>Sopa de torrejas</v>
          </cell>
        </row>
        <row r="118">
          <cell r="C118" t="str">
            <v xml:space="preserve">Cascabeles </v>
          </cell>
        </row>
        <row r="119">
          <cell r="C119" t="str">
            <v>Carne de cerdo</v>
          </cell>
        </row>
        <row r="120">
          <cell r="C120" t="str">
            <v>Mojarra</v>
          </cell>
        </row>
        <row r="121">
          <cell r="C121" t="str">
            <v>Sancocho (papa, yuca, plátano)</v>
          </cell>
        </row>
        <row r="122">
          <cell r="C122" t="str">
            <v>Sobrebarriga</v>
          </cell>
        </row>
        <row r="123">
          <cell r="C123" t="str">
            <v>Mixto de res y de pollo</v>
          </cell>
        </row>
        <row r="124">
          <cell r="C124" t="str">
            <v>Mazamorra dulce</v>
          </cell>
        </row>
        <row r="125">
          <cell r="C125" t="str">
            <v>Sopa de cebada perlada</v>
          </cell>
        </row>
        <row r="126">
          <cell r="C126" t="str">
            <v>Cazuela de lentejas</v>
          </cell>
        </row>
        <row r="127">
          <cell r="C127" t="str">
            <v>Otros</v>
          </cell>
        </row>
        <row r="128">
          <cell r="C128" t="str">
            <v>Cazuela de frijoles</v>
          </cell>
        </row>
        <row r="129">
          <cell r="C129" t="str">
            <v>Pico de gallo</v>
          </cell>
        </row>
        <row r="130">
          <cell r="C130" t="str">
            <v>Sancocho de gallina tipico</v>
          </cell>
        </row>
        <row r="131">
          <cell r="C131" t="str">
            <v>Sopa de pajarilla</v>
          </cell>
        </row>
        <row r="132">
          <cell r="C132" t="str">
            <v>Filete de merluza</v>
          </cell>
        </row>
        <row r="133">
          <cell r="C133" t="str">
            <v>Sopa de pollo</v>
          </cell>
        </row>
        <row r="134">
          <cell r="C134" t="str">
            <v>Sopa de carne</v>
          </cell>
        </row>
        <row r="135">
          <cell r="C135" t="str">
            <v>Sopa de mondongo con garbanzos</v>
          </cell>
        </row>
        <row r="136">
          <cell r="C136" t="str">
            <v xml:space="preserve">Sopa de la huerta </v>
          </cell>
        </row>
        <row r="137">
          <cell r="C137" t="str">
            <v>Otros</v>
          </cell>
        </row>
        <row r="138">
          <cell r="C138" t="str">
            <v>Otros</v>
          </cell>
        </row>
        <row r="139">
          <cell r="C139" t="str">
            <v>Otros</v>
          </cell>
        </row>
        <row r="140">
          <cell r="C140" t="str">
            <v>Otros</v>
          </cell>
        </row>
        <row r="141">
          <cell r="C141" t="str">
            <v>Otros</v>
          </cell>
        </row>
      </sheetData>
      <sheetData sheetId="6"/>
      <sheetData sheetId="7"/>
      <sheetData sheetId="8">
        <row r="6">
          <cell r="B6" t="str">
            <v>Directivo 1</v>
          </cell>
        </row>
      </sheetData>
      <sheetData sheetId="9"/>
      <sheetData sheetId="10"/>
      <sheetData sheetId="11"/>
      <sheetData sheetId="12"/>
      <sheetData sheetId="13"/>
      <sheetData sheetId="14"/>
      <sheetData sheetId="15"/>
      <sheetData sheetId="16"/>
      <sheetData sheetId="17">
        <row r="110">
          <cell r="A110" t="str">
            <v>Sensorial</v>
          </cell>
        </row>
        <row r="111">
          <cell r="A111" t="str">
            <v>Densidad</v>
          </cell>
        </row>
        <row r="112">
          <cell r="A112" t="str">
            <v>Acidez como ácido láctico</v>
          </cell>
        </row>
        <row r="113">
          <cell r="A113" t="str">
            <v>PH</v>
          </cell>
        </row>
        <row r="114">
          <cell r="A114" t="str">
            <v>Volúmen por ración</v>
          </cell>
        </row>
        <row r="115">
          <cell r="A115" t="str">
            <v>Peso por ración</v>
          </cell>
        </row>
        <row r="116">
          <cell r="A116" t="str">
            <v>Extracto seco no graso</v>
          </cell>
        </row>
        <row r="117">
          <cell r="A117" t="str">
            <v>Indice insolubilidad</v>
          </cell>
        </row>
        <row r="118">
          <cell r="A118" t="str">
            <v>Vitamina A</v>
          </cell>
        </row>
        <row r="119">
          <cell r="A119" t="str">
            <v>Vitamina D</v>
          </cell>
        </row>
        <row r="120">
          <cell r="A120" t="str">
            <v>°Brix</v>
          </cell>
        </row>
        <row r="121">
          <cell r="A121" t="str">
            <v>Zinc</v>
          </cell>
        </row>
        <row r="122">
          <cell r="A122" t="str">
            <v>Hierro</v>
          </cell>
        </row>
        <row r="123">
          <cell r="A123" t="str">
            <v>Sodio (cloruro de)</v>
          </cell>
        </row>
        <row r="124">
          <cell r="A124" t="str">
            <v>Arsénico</v>
          </cell>
        </row>
        <row r="125">
          <cell r="A125" t="str">
            <v>Cloro</v>
          </cell>
        </row>
        <row r="126">
          <cell r="A126" t="str">
            <v>Plomo</v>
          </cell>
        </row>
        <row r="127">
          <cell r="A127" t="str">
            <v>Cobre</v>
          </cell>
        </row>
        <row r="128">
          <cell r="A128" t="str">
            <v>Cadmio</v>
          </cell>
        </row>
        <row r="129">
          <cell r="A129" t="str">
            <v>Mercurio</v>
          </cell>
        </row>
        <row r="130">
          <cell r="A130" t="str">
            <v>Metilmercurio</v>
          </cell>
        </row>
        <row r="131">
          <cell r="A131" t="str">
            <v>Iodo</v>
          </cell>
        </row>
        <row r="132">
          <cell r="A132" t="str">
            <v>Fluor</v>
          </cell>
        </row>
        <row r="133">
          <cell r="A133" t="str">
            <v>Fósforo, cromo</v>
          </cell>
        </row>
        <row r="134">
          <cell r="A134" t="str">
            <v>Ácido Fólico</v>
          </cell>
        </row>
        <row r="135">
          <cell r="A135" t="str">
            <v>Proteínas</v>
          </cell>
        </row>
        <row r="136">
          <cell r="A136" t="str">
            <v>Carbohidratos</v>
          </cell>
        </row>
        <row r="137">
          <cell r="A137" t="str">
            <v>Grasas</v>
          </cell>
        </row>
        <row r="138">
          <cell r="A138" t="str">
            <v>Cenizas</v>
          </cell>
        </row>
        <row r="139">
          <cell r="A139" t="str">
            <v>Mesófilos</v>
          </cell>
        </row>
        <row r="140">
          <cell r="A140" t="str">
            <v>Coliformes Totales</v>
          </cell>
        </row>
        <row r="141">
          <cell r="A141" t="str">
            <v>E. Coli</v>
          </cell>
        </row>
        <row r="142">
          <cell r="A142" t="str">
            <v xml:space="preserve">Salmonella </v>
          </cell>
        </row>
        <row r="143">
          <cell r="A143" t="str">
            <v>Mohos y levaduras</v>
          </cell>
        </row>
        <row r="144">
          <cell r="A144" t="str">
            <v>Esporas Clostridium sulfito reductoras</v>
          </cell>
        </row>
        <row r="145">
          <cell r="A145" t="str">
            <v>Staphylococcus aureus coagulasa positivos</v>
          </cell>
        </row>
        <row r="146">
          <cell r="A146" t="str">
            <v>Bacillus Cereus</v>
          </cell>
        </row>
        <row r="147">
          <cell r="A147" t="str">
            <v>Listeria monocytogenes</v>
          </cell>
        </row>
        <row r="148">
          <cell r="A148" t="str">
            <v>Esterilidad Comercial</v>
          </cell>
        </row>
        <row r="149">
          <cell r="A149" t="str">
            <v>Humedad</v>
          </cell>
        </row>
        <row r="150">
          <cell r="A150" t="str">
            <v>%granos partidos</v>
          </cell>
        </row>
        <row r="151">
          <cell r="A151" t="str">
            <v>%granos yesados</v>
          </cell>
        </row>
        <row r="152">
          <cell r="A152" t="str">
            <v>%granos rojos</v>
          </cell>
        </row>
        <row r="153">
          <cell r="A153" t="str">
            <v>%impurezas</v>
          </cell>
        </row>
        <row r="154">
          <cell r="A154" t="str">
            <v>Índice de refracción</v>
          </cell>
        </row>
        <row r="155">
          <cell r="A155" t="str">
            <v>Índice de peróxidos</v>
          </cell>
        </row>
        <row r="156">
          <cell r="A156" t="str">
            <v>Perfil lipídico</v>
          </cell>
        </row>
        <row r="157">
          <cell r="A157" t="str">
            <v xml:space="preserve"> Aflatoxinas B1</v>
          </cell>
        </row>
        <row r="158">
          <cell r="A158" t="str">
            <v xml:space="preserve"> Aflatoxinas B2</v>
          </cell>
        </row>
        <row r="159">
          <cell r="A159" t="str">
            <v>Aflatoxinas M1</v>
          </cell>
        </row>
        <row r="160">
          <cell r="A160" t="str">
            <v>Aflatoxinas M2</v>
          </cell>
        </row>
        <row r="161">
          <cell r="A161" t="str">
            <v>Aflatoxinas G1</v>
          </cell>
        </row>
        <row r="162">
          <cell r="A162" t="str">
            <v xml:space="preserve"> Aflatoxinas  G2</v>
          </cell>
        </row>
        <row r="163">
          <cell r="A163" t="str">
            <v>Residuos de plaguicidas</v>
          </cell>
        </row>
        <row r="164">
          <cell r="A164" t="str">
            <v>Propionato</v>
          </cell>
        </row>
        <row r="165">
          <cell r="A165" t="str">
            <v xml:space="preserve"> Acido Sorbico y sus sales</v>
          </cell>
        </row>
        <row r="166">
          <cell r="A166" t="str">
            <v>Acido benzoico y sus sales</v>
          </cell>
        </row>
        <row r="167">
          <cell r="A167" t="str">
            <v>Calcio</v>
          </cell>
        </row>
        <row r="168">
          <cell r="A168" t="str">
            <v>Vitamina C</v>
          </cell>
        </row>
        <row r="169">
          <cell r="A169" t="str">
            <v>Tiamina (vitamina B1)</v>
          </cell>
        </row>
        <row r="170">
          <cell r="A170" t="str">
            <v>Niacina</v>
          </cell>
        </row>
        <row r="171">
          <cell r="A171" t="str">
            <v xml:space="preserve">Rivoflavina (vitamina B2) </v>
          </cell>
        </row>
        <row r="172">
          <cell r="A172" t="str">
            <v>Vitamina B12</v>
          </cell>
        </row>
        <row r="173">
          <cell r="A173" t="str">
            <v>Granulometria</v>
          </cell>
        </row>
        <row r="174">
          <cell r="A174" t="str">
            <v>Vitamina B6</v>
          </cell>
        </row>
        <row r="175">
          <cell r="A175" t="str">
            <v>Pollo, carne, pescado o huevo y verdura cocida</v>
          </cell>
        </row>
        <row r="176">
          <cell r="A176" t="str">
            <v>Ensalada Cruda (Cuando no haya verdura cocida)</v>
          </cell>
        </row>
        <row r="177">
          <cell r="A177" t="str">
            <v>Jugos de fruta</v>
          </cell>
        </row>
        <row r="178">
          <cell r="A178" t="str">
            <v>Leche servida (Cuando no haya jugo)</v>
          </cell>
        </row>
        <row r="179">
          <cell r="A179" t="str">
            <v>Agua Potable</v>
          </cell>
        </row>
        <row r="180">
          <cell r="A180" t="str">
            <v>Frotis de manos limpias</v>
          </cell>
        </row>
        <row r="181">
          <cell r="A181" t="str">
            <v>Frotis de superficie</v>
          </cell>
        </row>
        <row r="182">
          <cell r="A182" t="str">
            <v>Ambientes</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 índice"/>
      <sheetName val="Tal Humano"/>
      <sheetName val="Resumen de Costos"/>
      <sheetName val="tabla de Viaticos"/>
      <sheetName val="Cotización tiq Aereos"/>
    </sheetNames>
    <sheetDataSet>
      <sheetData sheetId="0"/>
      <sheetData sheetId="1"/>
      <sheetData sheetId="2">
        <row r="15">
          <cell r="J15">
            <v>4</v>
          </cell>
        </row>
      </sheetData>
      <sheetData sheetId="3"/>
      <sheetData sheetId="4">
        <row r="11">
          <cell r="G11">
            <v>479191</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o Total"/>
      <sheetName val="Salarios de Referencia"/>
      <sheetName val="Talento Humano"/>
      <sheetName val="Transporte y Viaticos"/>
      <sheetName val="Hoja2"/>
      <sheetName val="Hoja1"/>
      <sheetName val="Hoja3"/>
    </sheetNames>
    <sheetDataSet>
      <sheetData sheetId="0"/>
      <sheetData sheetId="1">
        <row r="7">
          <cell r="B7" t="str">
            <v>Directivo 1</v>
          </cell>
        </row>
        <row r="8">
          <cell r="B8" t="str">
            <v>Directivo 2</v>
          </cell>
        </row>
        <row r="9">
          <cell r="B9" t="str">
            <v>Directivo 3</v>
          </cell>
        </row>
        <row r="10">
          <cell r="B10" t="str">
            <v>Directivo 4</v>
          </cell>
        </row>
        <row r="11">
          <cell r="B11" t="str">
            <v>Directivo 5</v>
          </cell>
        </row>
        <row r="12">
          <cell r="B12" t="str">
            <v>Directivo 6</v>
          </cell>
        </row>
        <row r="13">
          <cell r="B13" t="str">
            <v>Directivo 7</v>
          </cell>
        </row>
        <row r="14">
          <cell r="B14" t="str">
            <v>Directivo 8</v>
          </cell>
        </row>
        <row r="15">
          <cell r="B15" t="str">
            <v>Directivo 9</v>
          </cell>
        </row>
        <row r="16">
          <cell r="B16" t="str">
            <v>Directivo 10</v>
          </cell>
        </row>
        <row r="17">
          <cell r="B17" t="str">
            <v>Directivo 11</v>
          </cell>
        </row>
        <row r="18">
          <cell r="B18" t="str">
            <v>Directivo 12</v>
          </cell>
        </row>
        <row r="19">
          <cell r="B19" t="str">
            <v>Directivo 13</v>
          </cell>
        </row>
        <row r="20">
          <cell r="B20" t="str">
            <v>Directivo 14</v>
          </cell>
        </row>
        <row r="21">
          <cell r="B21" t="str">
            <v>Directivo 15</v>
          </cell>
        </row>
        <row r="22">
          <cell r="B22" t="str">
            <v>Directivo 16</v>
          </cell>
        </row>
        <row r="23">
          <cell r="B23" t="str">
            <v>Directivo 17</v>
          </cell>
        </row>
        <row r="24">
          <cell r="B24" t="str">
            <v>Directivo 18</v>
          </cell>
        </row>
        <row r="25">
          <cell r="B25" t="str">
            <v>Directivo 19</v>
          </cell>
        </row>
        <row r="26">
          <cell r="B26" t="str">
            <v>Directivo 20</v>
          </cell>
        </row>
        <row r="27">
          <cell r="B27" t="str">
            <v>Directivo 21</v>
          </cell>
        </row>
        <row r="28">
          <cell r="B28" t="str">
            <v>Directivo 22</v>
          </cell>
        </row>
        <row r="29">
          <cell r="B29" t="str">
            <v>Directivo 23</v>
          </cell>
        </row>
        <row r="30">
          <cell r="B30" t="str">
            <v>Directivo 24</v>
          </cell>
        </row>
        <row r="31">
          <cell r="B31" t="str">
            <v>Directivo 25</v>
          </cell>
        </row>
        <row r="32">
          <cell r="B32" t="str">
            <v>Directivo 26</v>
          </cell>
        </row>
        <row r="33">
          <cell r="B33" t="str">
            <v>Directivo 27</v>
          </cell>
        </row>
        <row r="34">
          <cell r="B34" t="str">
            <v>asesor 1</v>
          </cell>
        </row>
        <row r="35">
          <cell r="B35" t="str">
            <v>asesor 2</v>
          </cell>
        </row>
        <row r="36">
          <cell r="B36" t="str">
            <v>asesor 3</v>
          </cell>
        </row>
        <row r="37">
          <cell r="B37" t="str">
            <v>asesor 4</v>
          </cell>
        </row>
        <row r="38">
          <cell r="B38" t="str">
            <v>asesor 5</v>
          </cell>
        </row>
        <row r="39">
          <cell r="B39" t="str">
            <v>asesor 6</v>
          </cell>
        </row>
        <row r="40">
          <cell r="B40" t="str">
            <v>asesor 7</v>
          </cell>
        </row>
        <row r="41">
          <cell r="B41" t="str">
            <v>asesor 8</v>
          </cell>
        </row>
        <row r="42">
          <cell r="B42" t="str">
            <v>asesor 9</v>
          </cell>
        </row>
        <row r="43">
          <cell r="B43" t="str">
            <v>asesor 10</v>
          </cell>
        </row>
        <row r="44">
          <cell r="B44" t="str">
            <v>asesor 11</v>
          </cell>
        </row>
        <row r="45">
          <cell r="B45" t="str">
            <v>asesor 12</v>
          </cell>
        </row>
        <row r="46">
          <cell r="B46" t="str">
            <v>asesor 13</v>
          </cell>
        </row>
        <row r="47">
          <cell r="B47" t="str">
            <v>asesor 14</v>
          </cell>
        </row>
        <row r="48">
          <cell r="B48" t="str">
            <v>asesor 15</v>
          </cell>
        </row>
        <row r="49">
          <cell r="B49" t="str">
            <v>asesor 16</v>
          </cell>
        </row>
        <row r="50">
          <cell r="B50" t="str">
            <v>asesor 17</v>
          </cell>
        </row>
        <row r="51">
          <cell r="B51" t="str">
            <v>asesor 18</v>
          </cell>
        </row>
        <row r="52">
          <cell r="B52" t="str">
            <v>profesional  1</v>
          </cell>
        </row>
        <row r="53">
          <cell r="B53" t="str">
            <v>profesional  2</v>
          </cell>
        </row>
        <row r="54">
          <cell r="B54" t="str">
            <v>profesional  3</v>
          </cell>
        </row>
        <row r="55">
          <cell r="B55" t="str">
            <v>profesional  4</v>
          </cell>
        </row>
        <row r="56">
          <cell r="B56" t="str">
            <v>profesional  5</v>
          </cell>
        </row>
        <row r="57">
          <cell r="B57" t="str">
            <v>profesional  6</v>
          </cell>
        </row>
        <row r="58">
          <cell r="B58" t="str">
            <v>profesional  7</v>
          </cell>
        </row>
        <row r="59">
          <cell r="B59" t="str">
            <v>profesional  8</v>
          </cell>
        </row>
        <row r="60">
          <cell r="B60" t="str">
            <v>profesional  9</v>
          </cell>
        </row>
        <row r="61">
          <cell r="B61" t="str">
            <v>profesional  10</v>
          </cell>
        </row>
        <row r="62">
          <cell r="B62" t="str">
            <v>profesional  11</v>
          </cell>
        </row>
        <row r="63">
          <cell r="B63" t="str">
            <v>profesional  12</v>
          </cell>
        </row>
        <row r="64">
          <cell r="B64" t="str">
            <v>profesional  13</v>
          </cell>
        </row>
        <row r="65">
          <cell r="B65" t="str">
            <v>profesional  14</v>
          </cell>
        </row>
        <row r="66">
          <cell r="B66" t="str">
            <v>profesional  15</v>
          </cell>
        </row>
        <row r="67">
          <cell r="B67" t="str">
            <v>profesional  16</v>
          </cell>
        </row>
        <row r="68">
          <cell r="B68" t="str">
            <v>profesional  17</v>
          </cell>
        </row>
        <row r="69">
          <cell r="B69" t="str">
            <v>profesional  18</v>
          </cell>
        </row>
        <row r="70">
          <cell r="B70" t="str">
            <v>profesional  19</v>
          </cell>
        </row>
        <row r="71">
          <cell r="B71" t="str">
            <v>profesional  20</v>
          </cell>
        </row>
        <row r="72">
          <cell r="B72" t="str">
            <v>profesional  21</v>
          </cell>
        </row>
        <row r="73">
          <cell r="B73" t="str">
            <v>profesional  22</v>
          </cell>
        </row>
        <row r="74">
          <cell r="B74" t="str">
            <v>profesional  23</v>
          </cell>
        </row>
        <row r="75">
          <cell r="B75" t="str">
            <v>profesional  24</v>
          </cell>
        </row>
        <row r="76">
          <cell r="B76" t="str">
            <v>tecnico 1</v>
          </cell>
        </row>
        <row r="77">
          <cell r="B77" t="str">
            <v>tecnico  2</v>
          </cell>
        </row>
        <row r="78">
          <cell r="B78" t="str">
            <v>tecnico  3</v>
          </cell>
        </row>
        <row r="79">
          <cell r="B79" t="str">
            <v>tecnico  4</v>
          </cell>
        </row>
        <row r="80">
          <cell r="B80" t="str">
            <v>tecnico  5</v>
          </cell>
        </row>
        <row r="81">
          <cell r="B81" t="str">
            <v>tecnico  6</v>
          </cell>
        </row>
        <row r="82">
          <cell r="B82" t="str">
            <v>tecnico  7</v>
          </cell>
        </row>
        <row r="83">
          <cell r="B83" t="str">
            <v>tecnico  8</v>
          </cell>
        </row>
        <row r="84">
          <cell r="B84" t="str">
            <v>tecnico  9</v>
          </cell>
        </row>
        <row r="85">
          <cell r="B85" t="str">
            <v>tecnico  10</v>
          </cell>
        </row>
        <row r="86">
          <cell r="B86" t="str">
            <v>tecnico  11</v>
          </cell>
        </row>
        <row r="87">
          <cell r="B87" t="str">
            <v>tecnico  12</v>
          </cell>
        </row>
        <row r="88">
          <cell r="B88" t="str">
            <v>tecnico  13</v>
          </cell>
        </row>
        <row r="89">
          <cell r="B89" t="str">
            <v>tecnico  14</v>
          </cell>
        </row>
        <row r="90">
          <cell r="B90" t="str">
            <v>tecnico  15</v>
          </cell>
        </row>
        <row r="91">
          <cell r="B91" t="str">
            <v>tecnico  16</v>
          </cell>
        </row>
        <row r="92">
          <cell r="B92" t="str">
            <v>tecnico  17</v>
          </cell>
        </row>
        <row r="93">
          <cell r="B93" t="str">
            <v>tecnico  18</v>
          </cell>
        </row>
        <row r="94">
          <cell r="B94" t="str">
            <v>asistencial  1</v>
          </cell>
        </row>
        <row r="95">
          <cell r="B95" t="str">
            <v>asistencial  2</v>
          </cell>
        </row>
        <row r="96">
          <cell r="B96" t="str">
            <v>asistencial  3</v>
          </cell>
        </row>
        <row r="97">
          <cell r="B97" t="str">
            <v>asistencial  4</v>
          </cell>
        </row>
        <row r="98">
          <cell r="B98" t="str">
            <v>asistencial  5</v>
          </cell>
        </row>
        <row r="99">
          <cell r="B99" t="str">
            <v>asistencial  6</v>
          </cell>
        </row>
        <row r="100">
          <cell r="B100" t="str">
            <v>asistencial  7</v>
          </cell>
        </row>
        <row r="101">
          <cell r="B101" t="str">
            <v>asistencial  8</v>
          </cell>
        </row>
        <row r="102">
          <cell r="B102" t="str">
            <v>asistencial  9</v>
          </cell>
        </row>
        <row r="103">
          <cell r="B103" t="str">
            <v>asistencial  10</v>
          </cell>
        </row>
        <row r="104">
          <cell r="B104" t="str">
            <v>asistencial  11</v>
          </cell>
        </row>
        <row r="105">
          <cell r="B105" t="str">
            <v>asistencial  12</v>
          </cell>
        </row>
        <row r="106">
          <cell r="B106" t="str">
            <v>asistencial  13</v>
          </cell>
        </row>
        <row r="107">
          <cell r="B107" t="str">
            <v>asistencial  14</v>
          </cell>
        </row>
        <row r="108">
          <cell r="B108" t="str">
            <v>asistencial  15</v>
          </cell>
        </row>
        <row r="109">
          <cell r="B109" t="str">
            <v>asistencial  16</v>
          </cell>
        </row>
        <row r="110">
          <cell r="B110" t="str">
            <v>asistencial  17</v>
          </cell>
        </row>
        <row r="111">
          <cell r="B111" t="str">
            <v>asistencial  18</v>
          </cell>
        </row>
        <row r="112">
          <cell r="B112" t="str">
            <v>asistencial  19</v>
          </cell>
        </row>
        <row r="113">
          <cell r="B113" t="str">
            <v>asistencial  20</v>
          </cell>
        </row>
        <row r="114">
          <cell r="B114" t="str">
            <v>asistencial  21</v>
          </cell>
        </row>
        <row r="115">
          <cell r="B115" t="str">
            <v>asistencial  22</v>
          </cell>
        </row>
        <row r="116">
          <cell r="B116" t="str">
            <v>asistencial  23</v>
          </cell>
        </row>
        <row r="117">
          <cell r="B117" t="str">
            <v>asistencial  24</v>
          </cell>
        </row>
        <row r="118">
          <cell r="B118" t="str">
            <v>asistencial  25</v>
          </cell>
        </row>
        <row r="119">
          <cell r="B119" t="str">
            <v>asistencial  26</v>
          </cell>
        </row>
        <row r="120">
          <cell r="B120" t="str">
            <v>SMMLV</v>
          </cell>
        </row>
      </sheetData>
      <sheetData sheetId="2"/>
      <sheetData sheetId="3"/>
      <sheetData sheetId="4"/>
      <sheetData sheetId="5"/>
      <sheetData sheetId="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_Generales"/>
      <sheetName val="Dat_Entrada_TH_CDI"/>
      <sheetName val="Indicadores Proy Precios"/>
      <sheetName val="Salarios de Ref"/>
      <sheetName val="Dat Entrada_Elem_Vid_Precio_JS"/>
      <sheetName val="Calculos Proporc_JS"/>
      <sheetName val="JARDIN SOCIAL"/>
      <sheetName val="INDICE"/>
      <sheetName val="D.C. Modalidad Institucional"/>
      <sheetName val="Dat Ent_Elem_Vid_Precio_CDI´s"/>
      <sheetName val="Calculos Proporc_CDI´s"/>
      <sheetName val="CDI_INSTITUCIONAL"/>
      <sheetName val="Dat Entrada_Elem_Vid_Precio_HA"/>
      <sheetName val="Calculos Proporc_HA"/>
      <sheetName val="HOGAR AGRUPADO"/>
      <sheetName val="Dat Entrada_Elem_Vid_Precio_HM"/>
      <sheetName val="Calculos Proporc_HM"/>
      <sheetName val="HOGAR MULTIPLE"/>
      <sheetName val="Dat Entrada_Elem_Vid_Precio_HCB"/>
      <sheetName val="Calculos Proporc_HCB_y_FAMI"/>
      <sheetName val="HCB_FAMILIAR_TC"/>
      <sheetName val="HCB_FAMILIAR_MT"/>
      <sheetName val="HCB_FAMI"/>
      <sheetName val="______"/>
      <sheetName val="Cantid_minutas_y_raciones"/>
      <sheetName val="Hoja índice_Alimentos"/>
      <sheetName val="CUDRO RESUMEN para Canasta"/>
      <sheetName val="Resumen costos 100% "/>
      <sheetName val="PARA COSTOS 6 a 8 meses"/>
      <sheetName val="6  8 meses CON BIENESTARINA"/>
      <sheetName val="PARA COSTOS 9 a 11 meses"/>
      <sheetName val="9  11 meses CON BIENESTARINA"/>
      <sheetName val="PARA COSTOS 1 a 3 años"/>
      <sheetName val="1 a 3 años CON BIENESTARINA"/>
      <sheetName val="PARA COSTOS 4 a 5 años"/>
      <sheetName val="4 a 5 años CON BIENESTARINA"/>
      <sheetName val="Fuente precios SIPSA"/>
      <sheetName val="Fuente precios Otros productos"/>
      <sheetName val="HCB_Tradicional_6_a_11_meses"/>
      <sheetName val="HCB_Tradicional_1_a_3_años"/>
      <sheetName val="HCB_Tradicional_4_a_5_años"/>
    </sheetNames>
    <sheetDataSet>
      <sheetData sheetId="0">
        <row r="44">
          <cell r="C44">
            <v>616000</v>
          </cell>
        </row>
      </sheetData>
      <sheetData sheetId="1">
        <row r="7">
          <cell r="A7" t="str">
            <v>Coordinador(a)</v>
          </cell>
        </row>
      </sheetData>
      <sheetData sheetId="2"/>
      <sheetData sheetId="3">
        <row r="6">
          <cell r="B6" t="str">
            <v>Directivo 1</v>
          </cell>
        </row>
        <row r="7">
          <cell r="B7" t="str">
            <v>Directivo 2</v>
          </cell>
        </row>
        <row r="8">
          <cell r="B8" t="str">
            <v>Directivo 3</v>
          </cell>
        </row>
        <row r="9">
          <cell r="B9" t="str">
            <v>Directivo 4</v>
          </cell>
        </row>
        <row r="10">
          <cell r="B10" t="str">
            <v>Directivo 5</v>
          </cell>
        </row>
        <row r="11">
          <cell r="B11" t="str">
            <v>Directivo 6</v>
          </cell>
        </row>
        <row r="12">
          <cell r="B12" t="str">
            <v>Directivo 7</v>
          </cell>
        </row>
        <row r="13">
          <cell r="B13" t="str">
            <v>Directivo 8</v>
          </cell>
        </row>
        <row r="14">
          <cell r="B14" t="str">
            <v>Directivo 9</v>
          </cell>
        </row>
        <row r="15">
          <cell r="B15" t="str">
            <v>Directivo 10</v>
          </cell>
        </row>
        <row r="16">
          <cell r="B16" t="str">
            <v>Directivo 11</v>
          </cell>
        </row>
        <row r="17">
          <cell r="B17" t="str">
            <v>Directivo 12</v>
          </cell>
        </row>
        <row r="18">
          <cell r="B18" t="str">
            <v>Directivo 13</v>
          </cell>
        </row>
        <row r="19">
          <cell r="B19" t="str">
            <v>Directivo 14</v>
          </cell>
        </row>
        <row r="20">
          <cell r="B20" t="str">
            <v>Directivo 15</v>
          </cell>
        </row>
        <row r="21">
          <cell r="B21" t="str">
            <v>Directivo 16</v>
          </cell>
        </row>
        <row r="22">
          <cell r="B22" t="str">
            <v>Directivo 17</v>
          </cell>
        </row>
        <row r="23">
          <cell r="B23" t="str">
            <v>Directivo 18</v>
          </cell>
        </row>
        <row r="24">
          <cell r="B24" t="str">
            <v>Directivo 19</v>
          </cell>
        </row>
        <row r="25">
          <cell r="B25" t="str">
            <v>Directivo 20</v>
          </cell>
        </row>
        <row r="26">
          <cell r="B26" t="str">
            <v>Directivo 21</v>
          </cell>
        </row>
        <row r="27">
          <cell r="B27" t="str">
            <v>Directivo 22</v>
          </cell>
        </row>
        <row r="28">
          <cell r="B28" t="str">
            <v>Directivo 23</v>
          </cell>
        </row>
        <row r="29">
          <cell r="B29" t="str">
            <v>Directivo 24</v>
          </cell>
        </row>
        <row r="30">
          <cell r="B30" t="str">
            <v>Directivo 25</v>
          </cell>
        </row>
        <row r="31">
          <cell r="B31" t="str">
            <v>Directivo 26</v>
          </cell>
        </row>
        <row r="32">
          <cell r="B32" t="str">
            <v>Directivo 27</v>
          </cell>
        </row>
        <row r="33">
          <cell r="B33" t="str">
            <v>Directivo 28</v>
          </cell>
        </row>
        <row r="34">
          <cell r="B34" t="str">
            <v>Asesor 1</v>
          </cell>
        </row>
        <row r="35">
          <cell r="B35" t="str">
            <v>Asesor 2</v>
          </cell>
        </row>
        <row r="36">
          <cell r="B36" t="str">
            <v>Asesor 3</v>
          </cell>
        </row>
        <row r="37">
          <cell r="B37" t="str">
            <v>Asesor 4</v>
          </cell>
        </row>
        <row r="38">
          <cell r="B38" t="str">
            <v>Asesor 5</v>
          </cell>
        </row>
        <row r="39">
          <cell r="B39" t="str">
            <v>Asesor 6</v>
          </cell>
        </row>
        <row r="40">
          <cell r="B40" t="str">
            <v>Asesor 7</v>
          </cell>
        </row>
        <row r="41">
          <cell r="B41" t="str">
            <v>Asesor 8</v>
          </cell>
        </row>
        <row r="42">
          <cell r="B42" t="str">
            <v>Asesor 9</v>
          </cell>
        </row>
        <row r="43">
          <cell r="B43" t="str">
            <v>Asesor 10</v>
          </cell>
        </row>
        <row r="44">
          <cell r="B44" t="str">
            <v>Asesor 11</v>
          </cell>
        </row>
        <row r="45">
          <cell r="B45" t="str">
            <v>Asesor 12</v>
          </cell>
        </row>
        <row r="46">
          <cell r="B46" t="str">
            <v>Asesor 13</v>
          </cell>
        </row>
        <row r="47">
          <cell r="B47" t="str">
            <v>Asesor 14</v>
          </cell>
        </row>
        <row r="48">
          <cell r="B48" t="str">
            <v>Asesor 15</v>
          </cell>
        </row>
        <row r="49">
          <cell r="B49" t="str">
            <v>Asesor 16</v>
          </cell>
        </row>
        <row r="50">
          <cell r="B50" t="str">
            <v>Asesor 17</v>
          </cell>
        </row>
        <row r="51">
          <cell r="B51" t="str">
            <v>Asesor 18</v>
          </cell>
        </row>
        <row r="52">
          <cell r="B52" t="str">
            <v>Profesional  1</v>
          </cell>
        </row>
        <row r="53">
          <cell r="B53" t="str">
            <v>Profesional  2</v>
          </cell>
        </row>
        <row r="54">
          <cell r="B54" t="str">
            <v>Profesional  3</v>
          </cell>
        </row>
        <row r="55">
          <cell r="B55" t="str">
            <v>Profesional  4</v>
          </cell>
        </row>
        <row r="56">
          <cell r="B56" t="str">
            <v>Profesional  5</v>
          </cell>
        </row>
        <row r="57">
          <cell r="B57" t="str">
            <v>Profesional  6</v>
          </cell>
        </row>
        <row r="58">
          <cell r="B58" t="str">
            <v>Profesional  7</v>
          </cell>
        </row>
        <row r="59">
          <cell r="B59" t="str">
            <v>Profesional  8</v>
          </cell>
        </row>
        <row r="60">
          <cell r="B60" t="str">
            <v>Profesional  9</v>
          </cell>
        </row>
        <row r="61">
          <cell r="B61" t="str">
            <v>Profesional  10</v>
          </cell>
        </row>
        <row r="62">
          <cell r="B62" t="str">
            <v>Profesional  11</v>
          </cell>
        </row>
        <row r="63">
          <cell r="B63" t="str">
            <v>Profesional  12</v>
          </cell>
        </row>
        <row r="64">
          <cell r="B64" t="str">
            <v>Profesional  13</v>
          </cell>
        </row>
        <row r="65">
          <cell r="B65" t="str">
            <v>Profesional  14</v>
          </cell>
        </row>
        <row r="66">
          <cell r="B66" t="str">
            <v>Profesional  15</v>
          </cell>
        </row>
        <row r="67">
          <cell r="B67" t="str">
            <v>Profesional  16</v>
          </cell>
        </row>
        <row r="68">
          <cell r="B68" t="str">
            <v>Profesional  17</v>
          </cell>
        </row>
        <row r="69">
          <cell r="B69" t="str">
            <v>Profesional  18</v>
          </cell>
        </row>
        <row r="70">
          <cell r="B70" t="str">
            <v>Profesional  19</v>
          </cell>
        </row>
        <row r="71">
          <cell r="B71" t="str">
            <v>Profesional  20</v>
          </cell>
        </row>
        <row r="72">
          <cell r="B72" t="str">
            <v>Profesional  21</v>
          </cell>
        </row>
        <row r="73">
          <cell r="B73" t="str">
            <v>Profesional  22</v>
          </cell>
        </row>
        <row r="74">
          <cell r="B74" t="str">
            <v>Profesional  23</v>
          </cell>
        </row>
        <row r="75">
          <cell r="B75" t="str">
            <v>Profesional  24</v>
          </cell>
        </row>
        <row r="76">
          <cell r="B76" t="str">
            <v>Técnico 1</v>
          </cell>
        </row>
        <row r="77">
          <cell r="B77" t="str">
            <v>Técnico 2</v>
          </cell>
        </row>
        <row r="78">
          <cell r="B78" t="str">
            <v>Técnico 3</v>
          </cell>
        </row>
        <row r="79">
          <cell r="B79" t="str">
            <v>Técnico 4</v>
          </cell>
        </row>
        <row r="80">
          <cell r="B80" t="str">
            <v>Técnico 5</v>
          </cell>
        </row>
        <row r="81">
          <cell r="B81" t="str">
            <v>Técnico 6</v>
          </cell>
        </row>
        <row r="82">
          <cell r="B82" t="str">
            <v>Técnico 7</v>
          </cell>
        </row>
        <row r="83">
          <cell r="B83" t="str">
            <v>Técnico 8</v>
          </cell>
        </row>
        <row r="84">
          <cell r="B84" t="str">
            <v>Técnico 9</v>
          </cell>
        </row>
        <row r="85">
          <cell r="B85" t="str">
            <v>Técnico 10</v>
          </cell>
        </row>
        <row r="86">
          <cell r="B86" t="str">
            <v>Técnico 11</v>
          </cell>
        </row>
        <row r="87">
          <cell r="B87" t="str">
            <v>Técnico 12</v>
          </cell>
        </row>
        <row r="88">
          <cell r="B88" t="str">
            <v>Técnico 13</v>
          </cell>
        </row>
        <row r="89">
          <cell r="B89" t="str">
            <v>Técnico 14</v>
          </cell>
        </row>
        <row r="90">
          <cell r="B90" t="str">
            <v>Técnico 15</v>
          </cell>
        </row>
        <row r="91">
          <cell r="B91" t="str">
            <v>Técnico 16</v>
          </cell>
        </row>
        <row r="92">
          <cell r="B92" t="str">
            <v>Técnico 17</v>
          </cell>
        </row>
        <row r="93">
          <cell r="B93" t="str">
            <v>Técnico 18</v>
          </cell>
        </row>
        <row r="94">
          <cell r="B94" t="str">
            <v>Asistencial  1</v>
          </cell>
        </row>
        <row r="95">
          <cell r="B95" t="str">
            <v>Asistencial  2</v>
          </cell>
        </row>
        <row r="96">
          <cell r="B96" t="str">
            <v>Asistencial  3</v>
          </cell>
        </row>
        <row r="97">
          <cell r="B97" t="str">
            <v>Asistencial  4</v>
          </cell>
        </row>
        <row r="98">
          <cell r="B98" t="str">
            <v>Asistencial  5</v>
          </cell>
        </row>
        <row r="99">
          <cell r="B99" t="str">
            <v>Asistencial  6</v>
          </cell>
        </row>
        <row r="100">
          <cell r="B100" t="str">
            <v>Asistencial  7</v>
          </cell>
        </row>
        <row r="101">
          <cell r="B101" t="str">
            <v>Asistencial  8</v>
          </cell>
        </row>
        <row r="102">
          <cell r="B102" t="str">
            <v>Asistencial  9</v>
          </cell>
        </row>
        <row r="103">
          <cell r="B103" t="str">
            <v>Asistencial  10</v>
          </cell>
        </row>
        <row r="104">
          <cell r="B104" t="str">
            <v>Asistencial  11</v>
          </cell>
        </row>
        <row r="105">
          <cell r="B105" t="str">
            <v>Asistencial  12</v>
          </cell>
        </row>
        <row r="106">
          <cell r="B106" t="str">
            <v>Asistencial  13</v>
          </cell>
        </row>
        <row r="107">
          <cell r="B107" t="str">
            <v>Asistencial  14</v>
          </cell>
        </row>
        <row r="108">
          <cell r="B108" t="str">
            <v>Asistencial  15</v>
          </cell>
        </row>
        <row r="109">
          <cell r="B109" t="str">
            <v>Asistencial  16</v>
          </cell>
        </row>
        <row r="110">
          <cell r="B110" t="str">
            <v>Asistencial  17</v>
          </cell>
        </row>
        <row r="111">
          <cell r="B111" t="str">
            <v>Asistencial  18</v>
          </cell>
        </row>
        <row r="112">
          <cell r="B112" t="str">
            <v>Asistencial  19</v>
          </cell>
        </row>
        <row r="113">
          <cell r="B113" t="str">
            <v>Asistencial  20</v>
          </cell>
        </row>
        <row r="114">
          <cell r="B114" t="str">
            <v>Asistencial  21</v>
          </cell>
        </row>
        <row r="115">
          <cell r="B115" t="str">
            <v>Asistencial  22</v>
          </cell>
        </row>
        <row r="116">
          <cell r="B116" t="str">
            <v>Asistencial  23</v>
          </cell>
        </row>
        <row r="117">
          <cell r="B117" t="str">
            <v>Asistencial  24</v>
          </cell>
        </row>
        <row r="118">
          <cell r="B118" t="str">
            <v>Asistencial  25</v>
          </cell>
        </row>
        <row r="119">
          <cell r="B119" t="str">
            <v>Asistencial  26</v>
          </cell>
        </row>
        <row r="120">
          <cell r="B120" t="str">
            <v>SMMLV</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 índice"/>
      <sheetName val="Indices empleados y Parametros"/>
      <sheetName val="RESUMEN "/>
      <sheetName val="Logistica Integral"/>
      <sheetName val="Logistica No Integral"/>
      <sheetName val="Impuestos y comisiones"/>
      <sheetName val="Cantidades y Ctos Prod Totales"/>
      <sheetName val="Tot_Frecuencias x Ciclo-Leche "/>
      <sheetName val="Total lacteo_galletas_bienest_A"/>
      <sheetName val="Calculo und regionalizado_A"/>
      <sheetName val="Frecuencia Lacteos "/>
      <sheetName val="Tot_Frecuencias x Ciclo-Acompañ"/>
      <sheetName val="Frecuencia Acompañante"/>
      <sheetName val="Costos Unitarios Acompañante"/>
      <sheetName val="Materiales_Acompañantes"/>
      <sheetName val="Formulacion_Prod_Acompañan"/>
      <sheetName val="Costos Unitarios Lacteos"/>
      <sheetName val="Materiales Productos Lacteos"/>
      <sheetName val="Formulacion_Productos_Lacteos"/>
      <sheetName val="Macros y Cobertura"/>
      <sheetName val="Cobertura"/>
      <sheetName val="FT_26_Nov_2012"/>
      <sheetName val="Los precios Leche --&gt;"/>
      <sheetName val="Precios historicos Leche-MADR"/>
      <sheetName val="Proyección valor Lacteo MADR"/>
      <sheetName val="Fuente negociac. y new prod--&gt;"/>
      <sheetName val="NEGO 1er SEM 2012"/>
      <sheetName val="NEGO 1ro y 2do Sem x Dpto"/>
      <sheetName val="Formulacion New productos"/>
      <sheetName val="COSTO COMISIÓN "/>
      <sheetName val="Con BMC--&gt;"/>
      <sheetName val="Logistica CON_BMC"/>
      <sheetName val="Productos CON_BMC "/>
      <sheetName val="Con 650 benef --&gt;"/>
      <sheetName val="Total lacteo_galletas_bienest_B"/>
      <sheetName val="Calculo und regionalizado_B"/>
      <sheetName val="Estados financieros --&gt;"/>
      <sheetName val="An Financ E.S."/>
      <sheetName val="Cotizaciones_Logistica"/>
      <sheetName val="Proyecto plieg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Capitales"/>
      <sheetName val="Hoja1"/>
      <sheetName val="Todo"/>
      <sheetName val="TODO_PARA_INVERSION"/>
      <sheetName val="PILOTO"/>
      <sheetName val="Resumen Programa"/>
      <sheetName val="Participantes Pais"/>
      <sheetName val="Participantes menor de 100"/>
      <sheetName val="Amazonas"/>
      <sheetName val="Antioquia"/>
      <sheetName val="Arauca"/>
      <sheetName val="Atlantico"/>
      <sheetName val="Bogota"/>
      <sheetName val="Bolivar"/>
      <sheetName val="Boyaca"/>
      <sheetName val="Caldas"/>
      <sheetName val="Caqueta"/>
      <sheetName val="Casanare"/>
      <sheetName val="Cauca"/>
      <sheetName val="Cesar"/>
      <sheetName val="Choco"/>
      <sheetName val="Cordoba"/>
      <sheetName val="Cundinamarca"/>
      <sheetName val="Guainia"/>
      <sheetName val="Guaviare"/>
      <sheetName val="Huila"/>
      <sheetName val="La Guajira"/>
      <sheetName val="Magdalena"/>
      <sheetName val="Meta"/>
      <sheetName val="Nariño"/>
      <sheetName val="Nte de Sder"/>
      <sheetName val="Putumayo"/>
      <sheetName val="Quindio"/>
      <sheetName val="Risaralda"/>
      <sheetName val="San Andres"/>
      <sheetName val="Santander"/>
      <sheetName val="Sucre"/>
      <sheetName val="Tolima"/>
      <sheetName val="Valle"/>
      <sheetName val="Vaupes"/>
      <sheetName val="Vichada"/>
      <sheetName val="Participantes Capital Operador"/>
      <sheetName val="Resumen Capitales por Operador"/>
      <sheetName val="Participantes Capitales"/>
      <sheetName val="Participantes_Operador"/>
      <sheetName val="Participantes_Depto"/>
      <sheetName val="Resumen por Depto"/>
      <sheetName val="Participantes_Operador_Dpto"/>
    </sheetNames>
    <sheetDataSet>
      <sheetData sheetId="0"/>
      <sheetData sheetId="1"/>
      <sheetData sheetId="2"/>
      <sheetData sheetId="3"/>
      <sheetData sheetId="4" refreshError="1">
        <row r="2">
          <cell r="A2" t="str">
            <v>05045</v>
          </cell>
          <cell r="B2" t="str">
            <v>ANTIOQUIA</v>
          </cell>
          <cell r="C2" t="str">
            <v>APARTADÓ</v>
          </cell>
          <cell r="D2">
            <v>764</v>
          </cell>
          <cell r="E2">
            <v>469</v>
          </cell>
          <cell r="F2">
            <v>295</v>
          </cell>
          <cell r="G2">
            <v>290</v>
          </cell>
          <cell r="H2">
            <v>304</v>
          </cell>
        </row>
        <row r="3">
          <cell r="A3" t="str">
            <v>05475</v>
          </cell>
          <cell r="B3" t="str">
            <v>ANTIOQUIA</v>
          </cell>
          <cell r="C3" t="str">
            <v>MURINDÓ</v>
          </cell>
          <cell r="D3">
            <v>30</v>
          </cell>
          <cell r="E3">
            <v>0</v>
          </cell>
          <cell r="F3">
            <v>30</v>
          </cell>
          <cell r="G3">
            <v>77</v>
          </cell>
          <cell r="H3">
            <v>10</v>
          </cell>
        </row>
        <row r="4">
          <cell r="A4">
            <v>81065</v>
          </cell>
          <cell r="B4" t="str">
            <v>ARAUCA</v>
          </cell>
          <cell r="C4" t="str">
            <v>ARAUQUITA</v>
          </cell>
          <cell r="D4">
            <v>647</v>
          </cell>
          <cell r="E4">
            <v>215</v>
          </cell>
          <cell r="F4">
            <v>432</v>
          </cell>
          <cell r="G4">
            <v>141</v>
          </cell>
          <cell r="H4">
            <v>171</v>
          </cell>
        </row>
        <row r="5">
          <cell r="A5">
            <v>81300</v>
          </cell>
          <cell r="B5" t="str">
            <v>ARAUCA</v>
          </cell>
          <cell r="C5" t="str">
            <v>FORTUL</v>
          </cell>
          <cell r="D5">
            <v>267</v>
          </cell>
          <cell r="E5">
            <v>120</v>
          </cell>
          <cell r="F5">
            <v>147</v>
          </cell>
          <cell r="G5">
            <v>108</v>
          </cell>
          <cell r="H5">
            <v>59</v>
          </cell>
        </row>
        <row r="6">
          <cell r="A6">
            <v>81736</v>
          </cell>
          <cell r="B6" t="str">
            <v>ARAUCA</v>
          </cell>
          <cell r="C6" t="str">
            <v>SARAVENA</v>
          </cell>
          <cell r="D6">
            <v>543</v>
          </cell>
          <cell r="E6">
            <v>477</v>
          </cell>
          <cell r="F6">
            <v>66</v>
          </cell>
          <cell r="G6">
            <v>176</v>
          </cell>
          <cell r="H6">
            <v>224</v>
          </cell>
        </row>
        <row r="7">
          <cell r="A7">
            <v>81794</v>
          </cell>
          <cell r="B7" t="str">
            <v>ARAUCA</v>
          </cell>
          <cell r="C7" t="str">
            <v>TAME</v>
          </cell>
          <cell r="D7">
            <v>374</v>
          </cell>
          <cell r="E7">
            <v>213</v>
          </cell>
          <cell r="F7">
            <v>161</v>
          </cell>
          <cell r="G7">
            <v>328</v>
          </cell>
          <cell r="H7">
            <v>155</v>
          </cell>
        </row>
        <row r="8">
          <cell r="A8">
            <v>18150</v>
          </cell>
          <cell r="B8" t="str">
            <v>CAQUETÁ</v>
          </cell>
          <cell r="C8" t="str">
            <v>CARTAGENA DEL CHAIRÁ</v>
          </cell>
          <cell r="D8">
            <v>158</v>
          </cell>
          <cell r="E8">
            <v>100</v>
          </cell>
          <cell r="F8">
            <v>58</v>
          </cell>
          <cell r="G8">
            <v>199</v>
          </cell>
          <cell r="H8">
            <v>65</v>
          </cell>
        </row>
        <row r="9">
          <cell r="A9">
            <v>18753</v>
          </cell>
          <cell r="B9" t="str">
            <v>CAQUETÁ</v>
          </cell>
          <cell r="C9" t="str">
            <v>SAN VICENTE DEL CAGUÁN</v>
          </cell>
          <cell r="D9">
            <v>574</v>
          </cell>
          <cell r="E9">
            <v>150</v>
          </cell>
          <cell r="F9">
            <v>424</v>
          </cell>
          <cell r="G9">
            <v>182</v>
          </cell>
          <cell r="H9">
            <v>155</v>
          </cell>
        </row>
        <row r="10">
          <cell r="A10">
            <v>19142</v>
          </cell>
          <cell r="B10" t="str">
            <v>CAUCA</v>
          </cell>
          <cell r="C10" t="str">
            <v>CALOTO</v>
          </cell>
          <cell r="D10">
            <v>643</v>
          </cell>
          <cell r="E10">
            <v>423</v>
          </cell>
          <cell r="F10">
            <v>220</v>
          </cell>
          <cell r="G10">
            <v>193</v>
          </cell>
          <cell r="H10">
            <v>189</v>
          </cell>
        </row>
        <row r="11">
          <cell r="A11">
            <v>19212</v>
          </cell>
          <cell r="B11" t="str">
            <v>CAUCA</v>
          </cell>
          <cell r="C11" t="str">
            <v>CORINTO</v>
          </cell>
          <cell r="D11">
            <v>220</v>
          </cell>
          <cell r="E11">
            <v>133</v>
          </cell>
          <cell r="F11">
            <v>87</v>
          </cell>
          <cell r="G11">
            <v>124</v>
          </cell>
          <cell r="H11">
            <v>96</v>
          </cell>
        </row>
        <row r="12">
          <cell r="A12">
            <v>19364</v>
          </cell>
          <cell r="B12" t="str">
            <v>CAUCA</v>
          </cell>
          <cell r="C12" t="str">
            <v>JAMBALÓ</v>
          </cell>
          <cell r="D12">
            <v>7</v>
          </cell>
          <cell r="E12">
            <v>0</v>
          </cell>
          <cell r="F12">
            <v>7</v>
          </cell>
          <cell r="G12">
            <v>65</v>
          </cell>
          <cell r="H12">
            <v>10</v>
          </cell>
        </row>
        <row r="13">
          <cell r="A13">
            <v>19573</v>
          </cell>
          <cell r="B13" t="str">
            <v>CAUCA</v>
          </cell>
          <cell r="C13" t="str">
            <v>PUERTO TEJADA</v>
          </cell>
          <cell r="D13">
            <v>359</v>
          </cell>
          <cell r="E13">
            <v>300</v>
          </cell>
          <cell r="F13">
            <v>59</v>
          </cell>
          <cell r="G13">
            <v>129</v>
          </cell>
          <cell r="H13">
            <v>226</v>
          </cell>
        </row>
        <row r="14">
          <cell r="A14">
            <v>19821</v>
          </cell>
          <cell r="B14" t="str">
            <v>CAUCA</v>
          </cell>
          <cell r="C14" t="str">
            <v>TORIBIO</v>
          </cell>
          <cell r="D14">
            <v>0</v>
          </cell>
          <cell r="E14">
            <v>0</v>
          </cell>
          <cell r="F14">
            <v>0</v>
          </cell>
          <cell r="G14">
            <v>151</v>
          </cell>
          <cell r="H14">
            <v>10</v>
          </cell>
        </row>
        <row r="15">
          <cell r="A15">
            <v>20238</v>
          </cell>
          <cell r="B15" t="str">
            <v>CESAR</v>
          </cell>
          <cell r="C15" t="str">
            <v>EL COPEY</v>
          </cell>
          <cell r="D15">
            <v>371</v>
          </cell>
          <cell r="E15">
            <v>250</v>
          </cell>
          <cell r="F15">
            <v>121</v>
          </cell>
          <cell r="G15">
            <v>122</v>
          </cell>
          <cell r="H15">
            <v>123</v>
          </cell>
        </row>
        <row r="16">
          <cell r="A16">
            <v>20570</v>
          </cell>
          <cell r="B16" t="str">
            <v>CESAR</v>
          </cell>
          <cell r="C16" t="str">
            <v>PUEBLO BELLO</v>
          </cell>
          <cell r="D16">
            <v>301</v>
          </cell>
          <cell r="E16">
            <v>191</v>
          </cell>
          <cell r="F16">
            <v>110</v>
          </cell>
          <cell r="G16">
            <v>105</v>
          </cell>
          <cell r="H16">
            <v>57</v>
          </cell>
        </row>
        <row r="17">
          <cell r="A17">
            <v>20001</v>
          </cell>
          <cell r="B17" t="str">
            <v>CESAR</v>
          </cell>
          <cell r="C17" t="str">
            <v>VALLEDUPAR</v>
          </cell>
          <cell r="D17">
            <v>3018</v>
          </cell>
          <cell r="E17">
            <v>2070</v>
          </cell>
          <cell r="F17">
            <v>948</v>
          </cell>
          <cell r="G17">
            <v>1043</v>
          </cell>
          <cell r="H17">
            <v>1372</v>
          </cell>
        </row>
        <row r="18">
          <cell r="A18">
            <v>27006</v>
          </cell>
          <cell r="B18" t="str">
            <v>CHOCÓ</v>
          </cell>
          <cell r="C18" t="str">
            <v>ACANDÍ</v>
          </cell>
          <cell r="D18">
            <v>184</v>
          </cell>
          <cell r="E18">
            <v>120</v>
          </cell>
          <cell r="F18">
            <v>64</v>
          </cell>
          <cell r="G18">
            <v>227</v>
          </cell>
          <cell r="H18">
            <v>17</v>
          </cell>
        </row>
        <row r="19">
          <cell r="A19">
            <v>27086</v>
          </cell>
          <cell r="B19" t="str">
            <v>CHOCÓ</v>
          </cell>
          <cell r="C19" t="str">
            <v>BELÉN DE BAJIRÁ</v>
          </cell>
          <cell r="D19">
            <v>59</v>
          </cell>
          <cell r="E19">
            <v>59</v>
          </cell>
          <cell r="F19">
            <v>0</v>
          </cell>
          <cell r="G19">
            <v>0</v>
          </cell>
          <cell r="H19">
            <v>10</v>
          </cell>
        </row>
        <row r="20">
          <cell r="A20">
            <v>27099</v>
          </cell>
          <cell r="B20" t="str">
            <v>CHOCÓ</v>
          </cell>
          <cell r="C20" t="str">
            <v>BOJAYÁ (BELLAVISTA)</v>
          </cell>
          <cell r="D20">
            <v>132</v>
          </cell>
          <cell r="E20">
            <v>0</v>
          </cell>
          <cell r="F20">
            <v>132</v>
          </cell>
          <cell r="G20">
            <v>196</v>
          </cell>
          <cell r="H20">
            <v>10</v>
          </cell>
        </row>
        <row r="21">
          <cell r="A21">
            <v>27150</v>
          </cell>
          <cell r="B21" t="str">
            <v>CHOCÓ</v>
          </cell>
          <cell r="C21" t="str">
            <v>CARMEN DEL DARIÉN</v>
          </cell>
          <cell r="D21">
            <v>67</v>
          </cell>
          <cell r="E21">
            <v>0</v>
          </cell>
          <cell r="F21">
            <v>67</v>
          </cell>
          <cell r="G21">
            <v>53</v>
          </cell>
          <cell r="H21">
            <v>16</v>
          </cell>
        </row>
        <row r="22">
          <cell r="A22">
            <v>27245</v>
          </cell>
          <cell r="B22" t="str">
            <v>CHOCÓ</v>
          </cell>
          <cell r="C22" t="str">
            <v>EL CARMEN DE ATRATO</v>
          </cell>
          <cell r="D22">
            <v>99</v>
          </cell>
          <cell r="E22">
            <v>54</v>
          </cell>
          <cell r="F22">
            <v>45</v>
          </cell>
          <cell r="G22">
            <v>119</v>
          </cell>
          <cell r="H22">
            <v>26</v>
          </cell>
        </row>
        <row r="23">
          <cell r="A23">
            <v>27615</v>
          </cell>
          <cell r="B23" t="str">
            <v>CHOCÓ</v>
          </cell>
          <cell r="C23" t="str">
            <v>RIOSUCIO</v>
          </cell>
          <cell r="D23">
            <v>198</v>
          </cell>
          <cell r="E23">
            <v>0</v>
          </cell>
          <cell r="F23">
            <v>198</v>
          </cell>
          <cell r="G23">
            <v>44</v>
          </cell>
          <cell r="H23">
            <v>44</v>
          </cell>
        </row>
        <row r="24">
          <cell r="A24">
            <v>27800</v>
          </cell>
          <cell r="B24" t="str">
            <v>CHOCÓ</v>
          </cell>
          <cell r="C24" t="str">
            <v>UNGUÍA</v>
          </cell>
          <cell r="D24">
            <v>206</v>
          </cell>
          <cell r="E24">
            <v>130</v>
          </cell>
          <cell r="F24">
            <v>76</v>
          </cell>
          <cell r="G24">
            <v>54</v>
          </cell>
          <cell r="H24">
            <v>27</v>
          </cell>
        </row>
        <row r="25">
          <cell r="A25">
            <v>23807</v>
          </cell>
          <cell r="B25" t="str">
            <v>CÓRDOBA</v>
          </cell>
          <cell r="C25" t="str">
            <v>TIERRALTA</v>
          </cell>
          <cell r="D25">
            <v>1190</v>
          </cell>
          <cell r="E25">
            <v>780</v>
          </cell>
          <cell r="F25">
            <v>410</v>
          </cell>
          <cell r="G25">
            <v>583</v>
          </cell>
          <cell r="H25">
            <v>372</v>
          </cell>
        </row>
        <row r="26">
          <cell r="A26">
            <v>23855</v>
          </cell>
          <cell r="B26" t="str">
            <v>CÓRDOBA</v>
          </cell>
          <cell r="C26" t="str">
            <v>VALENCIA</v>
          </cell>
          <cell r="D26">
            <v>686</v>
          </cell>
          <cell r="E26">
            <v>84</v>
          </cell>
          <cell r="F26">
            <v>602</v>
          </cell>
          <cell r="G26">
            <v>252</v>
          </cell>
          <cell r="H26">
            <v>151</v>
          </cell>
        </row>
        <row r="27">
          <cell r="A27">
            <v>95015</v>
          </cell>
          <cell r="B27" t="str">
            <v>GUAVIARE</v>
          </cell>
          <cell r="C27" t="str">
            <v>CALAMAR</v>
          </cell>
          <cell r="D27">
            <v>104</v>
          </cell>
          <cell r="E27">
            <v>25</v>
          </cell>
          <cell r="F27">
            <v>79</v>
          </cell>
          <cell r="G27">
            <v>65</v>
          </cell>
          <cell r="H27">
            <v>14</v>
          </cell>
        </row>
        <row r="28">
          <cell r="A28">
            <v>95200</v>
          </cell>
          <cell r="B28" t="str">
            <v>GUAVIARE</v>
          </cell>
          <cell r="C28" t="str">
            <v>MIRAFLORES</v>
          </cell>
          <cell r="D28">
            <v>106</v>
          </cell>
          <cell r="E28">
            <v>0</v>
          </cell>
          <cell r="F28">
            <v>106</v>
          </cell>
          <cell r="G28">
            <v>73</v>
          </cell>
          <cell r="H28">
            <v>21</v>
          </cell>
        </row>
        <row r="29">
          <cell r="A29">
            <v>44090</v>
          </cell>
          <cell r="B29" t="str">
            <v>LA GUAJIRA</v>
          </cell>
          <cell r="C29" t="str">
            <v>DIBULLA</v>
          </cell>
          <cell r="D29">
            <v>81</v>
          </cell>
          <cell r="E29">
            <v>0</v>
          </cell>
          <cell r="F29">
            <v>81</v>
          </cell>
          <cell r="G29">
            <v>130</v>
          </cell>
          <cell r="H29">
            <v>81</v>
          </cell>
        </row>
        <row r="30">
          <cell r="A30">
            <v>44650</v>
          </cell>
          <cell r="B30" t="str">
            <v>LA GUAJIRA</v>
          </cell>
          <cell r="C30" t="str">
            <v>SAN JUAN DEL CESAR</v>
          </cell>
          <cell r="D30">
            <v>573</v>
          </cell>
          <cell r="E30">
            <v>362</v>
          </cell>
          <cell r="F30">
            <v>211</v>
          </cell>
          <cell r="G30">
            <v>193</v>
          </cell>
          <cell r="H30">
            <v>198</v>
          </cell>
        </row>
        <row r="31">
          <cell r="A31">
            <v>47053</v>
          </cell>
          <cell r="B31" t="str">
            <v>MAGDALENA</v>
          </cell>
          <cell r="C31" t="str">
            <v>ARACATACA</v>
          </cell>
          <cell r="D31">
            <v>599</v>
          </cell>
          <cell r="E31">
            <v>550</v>
          </cell>
          <cell r="F31">
            <v>49</v>
          </cell>
          <cell r="G31">
            <v>111</v>
          </cell>
          <cell r="H31">
            <v>149</v>
          </cell>
        </row>
        <row r="32">
          <cell r="A32">
            <v>47189</v>
          </cell>
          <cell r="B32" t="str">
            <v>MAGDALENA</v>
          </cell>
          <cell r="C32" t="str">
            <v>CIÉNAGA</v>
          </cell>
          <cell r="D32">
            <v>1945</v>
          </cell>
          <cell r="E32">
            <v>1050</v>
          </cell>
          <cell r="F32">
            <v>895</v>
          </cell>
          <cell r="G32">
            <v>571</v>
          </cell>
          <cell r="H32">
            <v>588</v>
          </cell>
        </row>
        <row r="33">
          <cell r="A33">
            <v>47288</v>
          </cell>
          <cell r="B33" t="str">
            <v>MAGDALENA</v>
          </cell>
          <cell r="C33" t="str">
            <v>FUNDACIÓN</v>
          </cell>
          <cell r="D33">
            <v>875</v>
          </cell>
          <cell r="E33">
            <v>500</v>
          </cell>
          <cell r="F33">
            <v>375</v>
          </cell>
          <cell r="G33">
            <v>195</v>
          </cell>
          <cell r="H33">
            <v>142</v>
          </cell>
        </row>
        <row r="34">
          <cell r="A34">
            <v>50350</v>
          </cell>
          <cell r="B34" t="str">
            <v>META</v>
          </cell>
          <cell r="C34" t="str">
            <v>LA MACARENA</v>
          </cell>
          <cell r="D34">
            <v>132</v>
          </cell>
          <cell r="E34">
            <v>43</v>
          </cell>
          <cell r="F34">
            <v>89</v>
          </cell>
          <cell r="G34">
            <v>83</v>
          </cell>
          <cell r="H34">
            <v>26</v>
          </cell>
        </row>
        <row r="35">
          <cell r="A35">
            <v>50370</v>
          </cell>
          <cell r="B35" t="str">
            <v>META</v>
          </cell>
          <cell r="C35" t="str">
            <v>LA URIBE</v>
          </cell>
          <cell r="D35">
            <v>178</v>
          </cell>
          <cell r="E35">
            <v>23</v>
          </cell>
          <cell r="F35">
            <v>155</v>
          </cell>
          <cell r="G35">
            <v>36</v>
          </cell>
          <cell r="H35">
            <v>27</v>
          </cell>
        </row>
        <row r="36">
          <cell r="A36">
            <v>50590</v>
          </cell>
          <cell r="B36" t="str">
            <v>META</v>
          </cell>
          <cell r="C36" t="str">
            <v>PUERTO RICO</v>
          </cell>
          <cell r="D36">
            <v>164</v>
          </cell>
          <cell r="E36">
            <v>100</v>
          </cell>
          <cell r="F36">
            <v>64</v>
          </cell>
          <cell r="G36">
            <v>76</v>
          </cell>
          <cell r="H36">
            <v>40</v>
          </cell>
        </row>
        <row r="37">
          <cell r="A37">
            <v>50711</v>
          </cell>
          <cell r="B37" t="str">
            <v>META</v>
          </cell>
          <cell r="C37" t="str">
            <v>VISTAHERMOSA</v>
          </cell>
          <cell r="D37">
            <v>284</v>
          </cell>
          <cell r="E37">
            <v>200</v>
          </cell>
          <cell r="F37">
            <v>84</v>
          </cell>
          <cell r="G37">
            <v>104</v>
          </cell>
          <cell r="H37">
            <v>72</v>
          </cell>
        </row>
        <row r="38">
          <cell r="A38">
            <v>52835</v>
          </cell>
          <cell r="B38" t="str">
            <v>NARIÑO</v>
          </cell>
          <cell r="C38" t="str">
            <v>TUMACO</v>
          </cell>
          <cell r="D38">
            <v>1940</v>
          </cell>
          <cell r="E38">
            <v>989</v>
          </cell>
          <cell r="F38">
            <v>951</v>
          </cell>
          <cell r="G38">
            <v>404</v>
          </cell>
          <cell r="H38">
            <v>516</v>
          </cell>
        </row>
        <row r="39">
          <cell r="A39">
            <v>54003</v>
          </cell>
          <cell r="B39" t="str">
            <v>NORTE DE SANTANDER</v>
          </cell>
          <cell r="C39" t="str">
            <v>ABREGO</v>
          </cell>
          <cell r="D39">
            <v>484</v>
          </cell>
          <cell r="E39">
            <v>147</v>
          </cell>
          <cell r="F39">
            <v>337</v>
          </cell>
          <cell r="G39">
            <v>306</v>
          </cell>
          <cell r="H39">
            <v>142</v>
          </cell>
        </row>
        <row r="40">
          <cell r="A40">
            <v>54206</v>
          </cell>
          <cell r="B40" t="str">
            <v>NORTE DE SANTANDER</v>
          </cell>
          <cell r="C40" t="str">
            <v>CONVENCIÓN</v>
          </cell>
          <cell r="D40">
            <v>276</v>
          </cell>
          <cell r="E40">
            <v>50</v>
          </cell>
          <cell r="F40">
            <v>226</v>
          </cell>
          <cell r="G40">
            <v>142</v>
          </cell>
          <cell r="H40">
            <v>104</v>
          </cell>
        </row>
        <row r="41">
          <cell r="A41">
            <v>54245</v>
          </cell>
          <cell r="B41" t="str">
            <v>NORTE DE SANTANDER</v>
          </cell>
          <cell r="C41" t="str">
            <v>EL CARMEN</v>
          </cell>
          <cell r="D41">
            <v>337</v>
          </cell>
          <cell r="E41">
            <v>98</v>
          </cell>
          <cell r="F41">
            <v>239</v>
          </cell>
          <cell r="G41">
            <v>73</v>
          </cell>
          <cell r="H41">
            <v>81</v>
          </cell>
        </row>
        <row r="42">
          <cell r="A42">
            <v>54250</v>
          </cell>
          <cell r="B42" t="str">
            <v>NORTE DE SANTANDER</v>
          </cell>
          <cell r="C42" t="str">
            <v>EL TARRA</v>
          </cell>
          <cell r="D42">
            <v>152</v>
          </cell>
          <cell r="E42">
            <v>128</v>
          </cell>
          <cell r="F42">
            <v>24</v>
          </cell>
          <cell r="G42">
            <v>126</v>
          </cell>
          <cell r="H42">
            <v>35</v>
          </cell>
        </row>
        <row r="43">
          <cell r="A43">
            <v>54344</v>
          </cell>
          <cell r="B43" t="str">
            <v>NORTE DE SANTANDER</v>
          </cell>
          <cell r="C43" t="str">
            <v>HACARÍ</v>
          </cell>
          <cell r="D43">
            <v>164</v>
          </cell>
          <cell r="E43">
            <v>21</v>
          </cell>
          <cell r="F43">
            <v>143</v>
          </cell>
          <cell r="G43">
            <v>58</v>
          </cell>
          <cell r="H43">
            <v>33</v>
          </cell>
        </row>
        <row r="44">
          <cell r="A44">
            <v>54398</v>
          </cell>
          <cell r="B44" t="str">
            <v>NORTE DE SANTANDER</v>
          </cell>
          <cell r="C44" t="str">
            <v>LA PLAYA</v>
          </cell>
          <cell r="D44">
            <v>112</v>
          </cell>
          <cell r="E44">
            <v>0</v>
          </cell>
          <cell r="F44">
            <v>112</v>
          </cell>
          <cell r="G44">
            <v>143</v>
          </cell>
          <cell r="H44">
            <v>43</v>
          </cell>
        </row>
        <row r="45">
          <cell r="A45">
            <v>54498</v>
          </cell>
          <cell r="B45" t="str">
            <v>NORTE DE SANTANDER</v>
          </cell>
          <cell r="C45" t="str">
            <v>OCAÑA</v>
          </cell>
          <cell r="D45">
            <v>1368</v>
          </cell>
          <cell r="E45">
            <v>1251</v>
          </cell>
          <cell r="F45">
            <v>117</v>
          </cell>
          <cell r="G45">
            <v>541</v>
          </cell>
          <cell r="H45">
            <v>579</v>
          </cell>
        </row>
        <row r="46">
          <cell r="A46">
            <v>54670</v>
          </cell>
          <cell r="B46" t="str">
            <v>NORTE DE SANTANDER</v>
          </cell>
          <cell r="C46" t="str">
            <v>SAN CALIXTO</v>
          </cell>
          <cell r="D46">
            <v>180</v>
          </cell>
          <cell r="E46">
            <v>0</v>
          </cell>
          <cell r="F46">
            <v>180</v>
          </cell>
          <cell r="G46">
            <v>130</v>
          </cell>
          <cell r="H46">
            <v>28</v>
          </cell>
        </row>
        <row r="47">
          <cell r="A47">
            <v>54800</v>
          </cell>
          <cell r="B47" t="str">
            <v>NORTE DE SANTANDER</v>
          </cell>
          <cell r="C47" t="str">
            <v>TEORAMA</v>
          </cell>
          <cell r="D47">
            <v>224</v>
          </cell>
          <cell r="E47">
            <v>71</v>
          </cell>
          <cell r="F47">
            <v>153</v>
          </cell>
          <cell r="G47">
            <v>78</v>
          </cell>
          <cell r="H47">
            <v>55</v>
          </cell>
        </row>
        <row r="48">
          <cell r="A48">
            <v>54810</v>
          </cell>
          <cell r="B48" t="str">
            <v>NORTE DE SANTANDER</v>
          </cell>
          <cell r="C48" t="str">
            <v>TIBÚ</v>
          </cell>
          <cell r="D48">
            <v>593</v>
          </cell>
          <cell r="E48">
            <v>420</v>
          </cell>
          <cell r="F48">
            <v>173</v>
          </cell>
          <cell r="G48">
            <v>183</v>
          </cell>
          <cell r="H48">
            <v>152</v>
          </cell>
        </row>
        <row r="49">
          <cell r="A49">
            <v>86320</v>
          </cell>
          <cell r="B49" t="str">
            <v>PUTUMAYO</v>
          </cell>
          <cell r="C49" t="str">
            <v>ORITO</v>
          </cell>
          <cell r="D49">
            <v>444</v>
          </cell>
          <cell r="E49">
            <v>150</v>
          </cell>
          <cell r="F49">
            <v>294</v>
          </cell>
          <cell r="G49">
            <v>134</v>
          </cell>
          <cell r="H49">
            <v>112</v>
          </cell>
        </row>
        <row r="50">
          <cell r="A50">
            <v>86568</v>
          </cell>
          <cell r="B50" t="str">
            <v>PUTUMAYO</v>
          </cell>
          <cell r="C50" t="str">
            <v>PUERTO ASÍS</v>
          </cell>
          <cell r="D50">
            <v>698</v>
          </cell>
          <cell r="E50">
            <v>400</v>
          </cell>
          <cell r="F50">
            <v>298</v>
          </cell>
          <cell r="G50">
            <v>137</v>
          </cell>
          <cell r="H50">
            <v>169</v>
          </cell>
        </row>
        <row r="51">
          <cell r="A51">
            <v>86571</v>
          </cell>
          <cell r="B51" t="str">
            <v>PUTUMAYO</v>
          </cell>
          <cell r="C51" t="str">
            <v>PUERTO GUZMÁN</v>
          </cell>
          <cell r="D51">
            <v>374</v>
          </cell>
          <cell r="E51">
            <v>0</v>
          </cell>
          <cell r="F51">
            <v>374</v>
          </cell>
          <cell r="G51">
            <v>161</v>
          </cell>
          <cell r="H51">
            <v>44</v>
          </cell>
        </row>
        <row r="52">
          <cell r="A52">
            <v>86573</v>
          </cell>
          <cell r="B52" t="str">
            <v>PUTUMAYO</v>
          </cell>
          <cell r="C52" t="str">
            <v>PUERTO LEGUÍZAMO</v>
          </cell>
          <cell r="D52">
            <v>54</v>
          </cell>
          <cell r="E52">
            <v>38</v>
          </cell>
          <cell r="F52">
            <v>16</v>
          </cell>
          <cell r="G52">
            <v>332</v>
          </cell>
          <cell r="H52">
            <v>41</v>
          </cell>
        </row>
        <row r="53">
          <cell r="A53">
            <v>86757</v>
          </cell>
          <cell r="B53" t="str">
            <v>PUTUMAYO</v>
          </cell>
          <cell r="C53" t="str">
            <v>SAN MIGUEL</v>
          </cell>
          <cell r="D53">
            <v>230</v>
          </cell>
          <cell r="E53">
            <v>103</v>
          </cell>
          <cell r="F53">
            <v>127</v>
          </cell>
          <cell r="G53">
            <v>50</v>
          </cell>
          <cell r="H53">
            <v>49</v>
          </cell>
        </row>
        <row r="54">
          <cell r="A54">
            <v>86865</v>
          </cell>
          <cell r="B54" t="str">
            <v>PUTUMAYO</v>
          </cell>
          <cell r="C54" t="str">
            <v>VALLE DEL GUAMUEZ (LA HORMIGA)</v>
          </cell>
          <cell r="D54">
            <v>451</v>
          </cell>
          <cell r="E54">
            <v>59</v>
          </cell>
          <cell r="F54">
            <v>392</v>
          </cell>
          <cell r="G54">
            <v>101</v>
          </cell>
          <cell r="H54">
            <v>85</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GENERAL Y FINANCIERA"/>
      <sheetName val="INFO EXPERIENCIA"/>
      <sheetName val="INFO DE PRODUCTOS"/>
      <sheetName val="lista"/>
    </sheetNames>
    <sheetDataSet>
      <sheetData sheetId="0"/>
      <sheetData sheetId="1"/>
      <sheetData sheetId="2"/>
      <sheetData sheetId="3">
        <row r="2">
          <cell r="A2" t="str">
            <v>Importado</v>
          </cell>
        </row>
        <row r="11">
          <cell r="A11" t="str">
            <v>Estatal</v>
          </cell>
        </row>
        <row r="12">
          <cell r="A12" t="str">
            <v>Privada</v>
          </cell>
        </row>
        <row r="13">
          <cell r="A13" t="str">
            <v>Mixta</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DES PAE 2010"/>
      <sheetName val="Departamentos"/>
      <sheetName val="Regionales"/>
      <sheetName val="Listas"/>
      <sheetName val="Hoja3"/>
      <sheetName val="DepMunicipio"/>
    </sheetNames>
    <sheetDataSet>
      <sheetData sheetId="0"/>
      <sheetData sheetId="1" refreshError="1"/>
      <sheetData sheetId="2" refreshError="1"/>
      <sheetData sheetId="3">
        <row r="2">
          <cell r="B2" t="str">
            <v>AMAZONAS</v>
          </cell>
        </row>
        <row r="3">
          <cell r="B3" t="str">
            <v>ANTIOQUIA</v>
          </cell>
        </row>
        <row r="4">
          <cell r="B4" t="str">
            <v>ARAUCA</v>
          </cell>
        </row>
        <row r="5">
          <cell r="B5" t="str">
            <v>ATLANTICO</v>
          </cell>
        </row>
        <row r="6">
          <cell r="B6" t="str">
            <v>BOGOTA DC</v>
          </cell>
        </row>
        <row r="7">
          <cell r="B7" t="str">
            <v>BOLIVAR</v>
          </cell>
        </row>
        <row r="8">
          <cell r="B8" t="str">
            <v>BOYACA</v>
          </cell>
        </row>
        <row r="9">
          <cell r="B9" t="str">
            <v>CALDAS</v>
          </cell>
        </row>
        <row r="10">
          <cell r="B10" t="str">
            <v>CAQUETA</v>
          </cell>
        </row>
        <row r="11">
          <cell r="B11" t="str">
            <v>CASANARE</v>
          </cell>
        </row>
        <row r="12">
          <cell r="B12" t="str">
            <v>CAUCA</v>
          </cell>
        </row>
        <row r="13">
          <cell r="B13" t="str">
            <v>CESAR</v>
          </cell>
        </row>
        <row r="14">
          <cell r="B14" t="str">
            <v>CHOCO</v>
          </cell>
        </row>
        <row r="15">
          <cell r="B15" t="str">
            <v>CORDOBA</v>
          </cell>
        </row>
        <row r="16">
          <cell r="B16" t="str">
            <v>CUNDINAMARCA</v>
          </cell>
        </row>
        <row r="17">
          <cell r="B17" t="str">
            <v>GUAINIA</v>
          </cell>
        </row>
        <row r="18">
          <cell r="B18" t="str">
            <v>GUAVIARE</v>
          </cell>
        </row>
        <row r="19">
          <cell r="B19" t="str">
            <v>HUILA</v>
          </cell>
        </row>
        <row r="20">
          <cell r="B20" t="str">
            <v>LA GUAJIRA</v>
          </cell>
        </row>
        <row r="21">
          <cell r="B21" t="str">
            <v>MAGDALENA</v>
          </cell>
        </row>
        <row r="22">
          <cell r="B22" t="str">
            <v>META</v>
          </cell>
        </row>
        <row r="23">
          <cell r="B23" t="str">
            <v>NARINO</v>
          </cell>
        </row>
        <row r="24">
          <cell r="B24" t="str">
            <v>NORTE DE SANTANDER</v>
          </cell>
        </row>
        <row r="25">
          <cell r="B25" t="str">
            <v>PUTUMAYO</v>
          </cell>
        </row>
        <row r="26">
          <cell r="B26" t="str">
            <v>QUINDIO</v>
          </cell>
        </row>
        <row r="27">
          <cell r="B27" t="str">
            <v>RISARALDA</v>
          </cell>
        </row>
        <row r="28">
          <cell r="B28" t="str">
            <v>SAN ANDRES</v>
          </cell>
        </row>
        <row r="29">
          <cell r="B29" t="str">
            <v>SANTANDER</v>
          </cell>
        </row>
        <row r="30">
          <cell r="B30" t="str">
            <v>SUCRE</v>
          </cell>
        </row>
        <row r="31">
          <cell r="B31" t="str">
            <v>TOLIMA</v>
          </cell>
        </row>
        <row r="32">
          <cell r="B32" t="str">
            <v>VALLE DEL CAUCA</v>
          </cell>
        </row>
        <row r="33">
          <cell r="B33" t="str">
            <v>VAUPES</v>
          </cell>
        </row>
        <row r="34">
          <cell r="B34" t="str">
            <v>VICHADA</v>
          </cell>
        </row>
      </sheetData>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dreComunitariaFAMI"/>
      <sheetName val="BENEFICIARIOEXTRANJEROFAMI"/>
      <sheetName val="LISTAS"/>
    </sheetNames>
    <sheetDataSet>
      <sheetData sheetId="0" refreshError="1"/>
      <sheetData sheetId="1" refreshError="1"/>
      <sheetData sheetId="2">
        <row r="2">
          <cell r="E2" t="str">
            <v>ANALISIS Y DESARROLLO DE SISTEMAS DE INFORMACION</v>
          </cell>
          <cell r="F2">
            <v>0</v>
          </cell>
          <cell r="G2">
            <v>0</v>
          </cell>
          <cell r="J2" t="str">
            <v>CZ BARRIOS UNIDOS</v>
          </cell>
        </row>
        <row r="3">
          <cell r="E3" t="str">
            <v>APLICACION DE TECNOLOGIAS EN UNIDADES DE INFORMACION</v>
          </cell>
          <cell r="F3">
            <v>1</v>
          </cell>
          <cell r="G3">
            <v>1</v>
          </cell>
          <cell r="J3" t="str">
            <v>CZ BOSA</v>
          </cell>
        </row>
        <row r="4">
          <cell r="E4" t="str">
            <v>DISEÑO DE SITIOS DE WEB</v>
          </cell>
          <cell r="F4">
            <v>2</v>
          </cell>
          <cell r="G4">
            <v>2</v>
          </cell>
          <cell r="J4" t="str">
            <v>CZ CIUDAD BOLIVAR</v>
          </cell>
        </row>
        <row r="5">
          <cell r="E5" t="str">
            <v>SOPORTE / INSTALACION DE REDES</v>
          </cell>
          <cell r="F5">
            <v>3</v>
          </cell>
          <cell r="G5">
            <v>3</v>
          </cell>
          <cell r="J5" t="str">
            <v>CZ ENGATIVA</v>
          </cell>
        </row>
        <row r="6">
          <cell r="E6" t="str">
            <v>MANTENIMIENTO DE EQUIPOS PARA RADIO Y TELEVISION</v>
          </cell>
          <cell r="F6">
            <v>4</v>
          </cell>
          <cell r="G6">
            <v>4</v>
          </cell>
          <cell r="J6" t="str">
            <v>CZ FONTIBON</v>
          </cell>
        </row>
        <row r="7">
          <cell r="E7" t="str">
            <v>PROGRAMACION DE SOFTWARE</v>
          </cell>
          <cell r="F7">
            <v>5</v>
          </cell>
          <cell r="G7">
            <v>5</v>
          </cell>
          <cell r="J7" t="str">
            <v>CZ KENNEDY</v>
          </cell>
        </row>
        <row r="8">
          <cell r="E8" t="str">
            <v>RADIO Y TELEVISION</v>
          </cell>
          <cell r="F8">
            <v>6</v>
          </cell>
          <cell r="G8">
            <v>6</v>
          </cell>
          <cell r="H8" t="str">
            <v>TECNICO</v>
          </cell>
          <cell r="J8" t="str">
            <v>CZ MARTIRES</v>
          </cell>
        </row>
        <row r="9">
          <cell r="E9" t="str">
            <v>ENSAMBLE Y MANTENIMIENTO DE EQUIPO DE COMPUTO</v>
          </cell>
          <cell r="F9">
            <v>7</v>
          </cell>
          <cell r="G9">
            <v>7</v>
          </cell>
          <cell r="H9" t="str">
            <v>TECNOLOGO</v>
          </cell>
          <cell r="J9" t="str">
            <v>CZ POPAYAN</v>
          </cell>
        </row>
        <row r="10">
          <cell r="E10" t="str">
            <v xml:space="preserve">SISTEMAS </v>
          </cell>
          <cell r="F10">
            <v>8</v>
          </cell>
          <cell r="G10">
            <v>8</v>
          </cell>
          <cell r="H10" t="str">
            <v>PROFESIONAL</v>
          </cell>
          <cell r="J10" t="str">
            <v>CZ PUENTE ARANDA</v>
          </cell>
        </row>
        <row r="11">
          <cell r="E11" t="str">
            <v>INFORMATICA Y REDES</v>
          </cell>
          <cell r="F11">
            <v>9</v>
          </cell>
          <cell r="G11">
            <v>9</v>
          </cell>
          <cell r="H11" t="str">
            <v>NINGUNO</v>
          </cell>
          <cell r="J11" t="str">
            <v>CZ RAFAEL URIBE</v>
          </cell>
        </row>
        <row r="12">
          <cell r="E12" t="str">
            <v>PROFESIONAL EN SISTEMAS E INFORMATICA</v>
          </cell>
          <cell r="F12">
            <v>10</v>
          </cell>
          <cell r="G12">
            <v>10</v>
          </cell>
          <cell r="J12" t="str">
            <v>CZ REVIVIR</v>
          </cell>
        </row>
        <row r="13">
          <cell r="E13" t="str">
            <v>PROFESIONAL EN TELEINFORMATICA</v>
          </cell>
          <cell r="F13">
            <v>11</v>
          </cell>
          <cell r="G13">
            <v>11</v>
          </cell>
          <cell r="H13" t="str">
            <v>SI</v>
          </cell>
          <cell r="J13" t="str">
            <v>CZ SAN CRISTOBAL SUR</v>
          </cell>
        </row>
        <row r="14">
          <cell r="E14" t="str">
            <v>TELECOMUNICACIONES</v>
          </cell>
          <cell r="F14">
            <v>12</v>
          </cell>
          <cell r="G14">
            <v>12</v>
          </cell>
          <cell r="H14" t="str">
            <v>NO</v>
          </cell>
          <cell r="J14" t="str">
            <v>CZ SANTA FE</v>
          </cell>
        </row>
        <row r="15">
          <cell r="E15" t="str">
            <v>MANTENIMIENTO DE COMPUTADORES</v>
          </cell>
          <cell r="F15">
            <v>13</v>
          </cell>
          <cell r="G15">
            <v>13</v>
          </cell>
          <cell r="J15" t="str">
            <v>CZ SUBA</v>
          </cell>
        </row>
        <row r="16">
          <cell r="E16" t="str">
            <v>IMPRESION FLEXOGRAFICA</v>
          </cell>
          <cell r="F16">
            <v>14</v>
          </cell>
          <cell r="G16">
            <v>14</v>
          </cell>
          <cell r="J16" t="str">
            <v>CZ TUNJUELITO</v>
          </cell>
        </row>
        <row r="17">
          <cell r="E17" t="str">
            <v>DISEÑO ARQUITECTONICO CON AUTOCAD</v>
          </cell>
          <cell r="F17">
            <v>15</v>
          </cell>
          <cell r="G17">
            <v>15</v>
          </cell>
          <cell r="J17" t="str">
            <v>CZ USAQUEN</v>
          </cell>
        </row>
        <row r="18">
          <cell r="E18" t="str">
            <v>TALLA EN PIEDRA</v>
          </cell>
          <cell r="F18">
            <v>16</v>
          </cell>
          <cell r="J18" t="str">
            <v>CZ USME</v>
          </cell>
        </row>
        <row r="19">
          <cell r="E19" t="str">
            <v>DIBUJO ASISTIDO POR COMPUTADOR</v>
          </cell>
          <cell r="F19">
            <v>17</v>
          </cell>
        </row>
        <row r="20">
          <cell r="E20" t="str">
            <v>JOYERIA</v>
          </cell>
          <cell r="F20">
            <v>18</v>
          </cell>
        </row>
        <row r="21">
          <cell r="E21" t="str">
            <v>IMPRESION OFFSET</v>
          </cell>
          <cell r="F21">
            <v>19</v>
          </cell>
        </row>
        <row r="22">
          <cell r="E22" t="str">
            <v>DISEÑO DE MODAS</v>
          </cell>
          <cell r="F22">
            <v>20</v>
          </cell>
        </row>
        <row r="23">
          <cell r="E23" t="str">
            <v>DISEÑO GRAFICO</v>
          </cell>
          <cell r="F23">
            <v>21</v>
          </cell>
        </row>
        <row r="24">
          <cell r="E24" t="str">
            <v>DISEÑO Y FABRICACION DE  CALZADO</v>
          </cell>
          <cell r="F24">
            <v>22</v>
          </cell>
        </row>
        <row r="25">
          <cell r="E25" t="str">
            <v>ESTAMPACION TEXTIL</v>
          </cell>
          <cell r="F25">
            <v>23</v>
          </cell>
        </row>
        <row r="26">
          <cell r="E26" t="str">
            <v>SCREEN Y SERIGRAFIA</v>
          </cell>
          <cell r="F26">
            <v>24</v>
          </cell>
        </row>
        <row r="27">
          <cell r="E27" t="str">
            <v>COCINA</v>
          </cell>
          <cell r="F27">
            <v>25</v>
          </cell>
        </row>
        <row r="28">
          <cell r="E28" t="str">
            <v>CONFECCION</v>
          </cell>
          <cell r="F28">
            <v>26</v>
          </cell>
        </row>
        <row r="29">
          <cell r="E29" t="str">
            <v>PROCESAMIENTO DE CARNICOS</v>
          </cell>
          <cell r="F29">
            <v>27</v>
          </cell>
        </row>
        <row r="30">
          <cell r="E30" t="str">
            <v>PANADERIA Y PASTELERIA</v>
          </cell>
          <cell r="F30">
            <v>28</v>
          </cell>
        </row>
        <row r="31">
          <cell r="E31" t="str">
            <v>PROCESAMIENTO DE FRUTAS Y HORTALIZAS</v>
          </cell>
          <cell r="F31">
            <v>29</v>
          </cell>
        </row>
        <row r="32">
          <cell r="E32" t="str">
            <v>MARROQUINERIA</v>
          </cell>
          <cell r="F32">
            <v>30</v>
          </cell>
        </row>
        <row r="33">
          <cell r="E33" t="str">
            <v>TAPICERIA</v>
          </cell>
        </row>
        <row r="34">
          <cell r="E34" t="str">
            <v>EBANISTERIA / CARPINTERIA</v>
          </cell>
        </row>
        <row r="35">
          <cell r="E35" t="str">
            <v>PROCESAMIENTO DE  LACTEOS</v>
          </cell>
        </row>
        <row r="36">
          <cell r="E36" t="str">
            <v>MAQUINA PLANA</v>
          </cell>
        </row>
        <row r="37">
          <cell r="E37" t="str">
            <v>CULTIVO Y COSECHA</v>
          </cell>
        </row>
        <row r="38">
          <cell r="E38" t="str">
            <v>ARTESANIAS</v>
          </cell>
        </row>
        <row r="39">
          <cell r="E39" t="str">
            <v>INSTALACION Y MANTENIMIENTO DE EQUIPOS</v>
          </cell>
        </row>
        <row r="40">
          <cell r="E40" t="str">
            <v>OPERACION DE EQUIPOS PESADOS</v>
          </cell>
        </row>
        <row r="41">
          <cell r="E41" t="str">
            <v>ELECTRONICA</v>
          </cell>
        </row>
        <row r="42">
          <cell r="E42" t="str">
            <v>CARROCERIA Y PINTURA AUTOMOTRIZ</v>
          </cell>
        </row>
        <row r="43">
          <cell r="E43" t="str">
            <v>ELECTRICIDAD</v>
          </cell>
        </row>
        <row r="44">
          <cell r="E44" t="str">
            <v>MECANICA AUTOMOTRIZ</v>
          </cell>
        </row>
        <row r="45">
          <cell r="E45" t="str">
            <v>SOLDADURA</v>
          </cell>
        </row>
        <row r="46">
          <cell r="E46" t="str">
            <v>EXPLOTACIONES AGROPECUARIAS</v>
          </cell>
        </row>
        <row r="47">
          <cell r="E47" t="str">
            <v>TOPOGRAFIA</v>
          </cell>
        </row>
        <row r="48">
          <cell r="E48" t="str">
            <v>VIGILANCIA Y CONTROL DEL AMBIENTE</v>
          </cell>
        </row>
        <row r="49">
          <cell r="E49" t="str">
            <v>CONSTRUCCION</v>
          </cell>
        </row>
        <row r="50">
          <cell r="E50" t="str">
            <v>GUIANZA TURISTICA</v>
          </cell>
        </row>
        <row r="51">
          <cell r="E51" t="str">
            <v>MAYORDOMIA DE EMPRESAS GANADERAS</v>
          </cell>
        </row>
        <row r="52">
          <cell r="E52" t="str">
            <v>MESA Y BAR</v>
          </cell>
        </row>
        <row r="53">
          <cell r="E53" t="str">
            <v>RECREACION</v>
          </cell>
        </row>
        <row r="54">
          <cell r="E54" t="str">
            <v>ADMINISTRACION DE EMPRESAS</v>
          </cell>
        </row>
        <row r="55">
          <cell r="E55" t="str">
            <v>COMERCIO INTERNACIONAL</v>
          </cell>
        </row>
        <row r="56">
          <cell r="E56" t="str">
            <v>TRANSPORTE</v>
          </cell>
        </row>
        <row r="57">
          <cell r="E57" t="str">
            <v>ASEADORES ESPECIALIZADOS</v>
          </cell>
        </row>
        <row r="58">
          <cell r="E58" t="str">
            <v>LABORES ADMINISTRATIVAS</v>
          </cell>
        </row>
        <row r="59">
          <cell r="E59" t="str">
            <v>AUXILIAR DE ENFERMERIA</v>
          </cell>
        </row>
        <row r="60">
          <cell r="E60" t="str">
            <v>SECRETARIADO</v>
          </cell>
        </row>
        <row r="61">
          <cell r="E61" t="str">
            <v>VENTA  DE PRODUCTOS Y SERVICIOS</v>
          </cell>
        </row>
        <row r="62">
          <cell r="E62" t="str">
            <v>ESTETICA Y COSMETOLOGIA</v>
          </cell>
        </row>
        <row r="63">
          <cell r="E63" t="str">
            <v>HOTELERIA Y TURISMO</v>
          </cell>
        </row>
        <row r="64">
          <cell r="E64" t="str">
            <v>CONTABILIDAD</v>
          </cell>
        </row>
        <row r="65">
          <cell r="E65" t="str">
            <v>FORMACION Y ATENCION A LA PRIMERA INFANCIA (MADRES COMUNITARIAS ICBF)</v>
          </cell>
        </row>
        <row r="66">
          <cell r="E66" t="str">
            <v>MANIPULACION DE ALIMENTOS</v>
          </cell>
        </row>
        <row r="67">
          <cell r="E67" t="str">
            <v>PEDAGOGIA HUMANA-COMPLEMENTARIA</v>
          </cell>
        </row>
        <row r="68">
          <cell r="E68" t="str">
            <v>PEDAGOGIA INFANTIL-COMPLEMENTARIA</v>
          </cell>
        </row>
        <row r="69">
          <cell r="E69" t="str">
            <v>NO ESTA INTERESADO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ifa MT"/>
      <sheetName val="FP"/>
      <sheetName val="PERSONAL"/>
      <sheetName val="IMPUESTOS"/>
      <sheetName val="AIU"/>
      <sheetName val="TOTAL OBRA"/>
      <sheetName val="FM (2)"/>
      <sheetName val="COSTEO FM"/>
      <sheetName val="IPC"/>
      <sheetName val="Ensayos Laboratorio"/>
    </sheetNames>
    <sheetDataSet>
      <sheetData sheetId="0" refreshError="1"/>
      <sheetData sheetId="1" refreshError="1"/>
      <sheetData sheetId="2">
        <row r="12">
          <cell r="P12">
            <v>4245565.5348864151</v>
          </cell>
        </row>
        <row r="34">
          <cell r="P34">
            <v>105452.59802046463</v>
          </cell>
        </row>
        <row r="46">
          <cell r="P46">
            <v>0</v>
          </cell>
        </row>
        <row r="58">
          <cell r="P58">
            <v>0</v>
          </cell>
        </row>
        <row r="69">
          <cell r="P69">
            <v>473876.25</v>
          </cell>
        </row>
        <row r="88">
          <cell r="P88">
            <v>1000000</v>
          </cell>
        </row>
        <row r="93">
          <cell r="P93">
            <v>470000</v>
          </cell>
        </row>
        <row r="100">
          <cell r="P100">
            <v>0</v>
          </cell>
        </row>
        <row r="122">
          <cell r="P122">
            <v>0</v>
          </cell>
        </row>
      </sheetData>
      <sheetData sheetId="3">
        <row r="10">
          <cell r="F10">
            <v>47260486.611418962</v>
          </cell>
        </row>
        <row r="16">
          <cell r="E16">
            <v>6000000</v>
          </cell>
        </row>
      </sheetData>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Datos Generales"/>
      <sheetName val="PM1"/>
      <sheetName val="PM2"/>
      <sheetName val="PM3"/>
      <sheetName val="Resumen"/>
      <sheetName val="Estr.General"/>
      <sheetName val="Salarios FP"/>
      <sheetName val="Microbiologicos"/>
      <sheetName val="Costo Adminst."/>
      <sheetName val="Visitas"/>
      <sheetName val="Incumplimientos"/>
      <sheetName val="Patrimonio"/>
      <sheetName val="Municipios"/>
      <sheetName val="Clasif.munip"/>
      <sheetName val="Formato P.E"/>
      <sheetName val="F.M"/>
    </sheetNames>
    <sheetDataSet>
      <sheetData sheetId="0"/>
      <sheetData sheetId="1"/>
      <sheetData sheetId="2">
        <row r="10">
          <cell r="G10">
            <v>20</v>
          </cell>
        </row>
        <row r="24">
          <cell r="G24">
            <v>6</v>
          </cell>
        </row>
      </sheetData>
      <sheetData sheetId="3"/>
      <sheetData sheetId="4"/>
      <sheetData sheetId="5"/>
      <sheetData sheetId="6"/>
      <sheetData sheetId="7">
        <row r="5">
          <cell r="G5">
            <v>0</v>
          </cell>
        </row>
      </sheetData>
      <sheetData sheetId="8"/>
      <sheetData sheetId="9"/>
      <sheetData sheetId="10"/>
      <sheetData sheetId="11"/>
      <sheetData sheetId="12"/>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GENERAL Y FINANCIERA"/>
      <sheetName val="INFO EXPERIENCIA"/>
      <sheetName val="INFO DE PRODUCTOS"/>
      <sheetName val="lista"/>
    </sheetNames>
    <sheetDataSet>
      <sheetData sheetId="0"/>
      <sheetData sheetId="1"/>
      <sheetData sheetId="2"/>
      <sheetData sheetId="3">
        <row r="2">
          <cell r="A2" t="str">
            <v>Importado</v>
          </cell>
        </row>
        <row r="3">
          <cell r="A3" t="str">
            <v>Nacional</v>
          </cell>
        </row>
        <row r="6">
          <cell r="A6" t="str">
            <v>Si</v>
          </cell>
        </row>
        <row r="7">
          <cell r="A7" t="str">
            <v>No</v>
          </cell>
        </row>
        <row r="11">
          <cell r="A11" t="str">
            <v>Estatal</v>
          </cell>
        </row>
        <row r="12">
          <cell r="A12" t="str">
            <v>Privada</v>
          </cell>
        </row>
        <row r="13">
          <cell r="A13" t="str">
            <v>Mixta</v>
          </cell>
        </row>
        <row r="15">
          <cell r="A15" t="str">
            <v>Unión Temporal</v>
          </cell>
        </row>
        <row r="16">
          <cell r="A16" t="str">
            <v>Consorcio</v>
          </cell>
        </row>
        <row r="17">
          <cell r="A17" t="str">
            <v>Individual</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 índice"/>
      <sheetName val="Tal Humano"/>
      <sheetName val="JS Seguimiento Evaluación"/>
      <sheetName val="Resumen de Costos"/>
      <sheetName val="tabla de Viaticos"/>
      <sheetName val="Cotización tiq Aereos"/>
    </sheetNames>
    <sheetDataSet>
      <sheetData sheetId="0"/>
      <sheetData sheetId="1">
        <row r="10">
          <cell r="B10" t="str">
            <v>Supervisores</v>
          </cell>
        </row>
      </sheetData>
      <sheetData sheetId="2"/>
      <sheetData sheetId="3">
        <row r="9">
          <cell r="H9">
            <v>178802722.29566669</v>
          </cell>
        </row>
      </sheetData>
      <sheetData sheetId="4"/>
      <sheetData sheetId="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ajustada"/>
      <sheetName val="Hoja3"/>
      <sheetName val="DIFERENCIAS SENA"/>
      <sheetName val="Tablas"/>
      <sheetName val="TD 1"/>
      <sheetName val="TD 2"/>
      <sheetName val="TD3"/>
      <sheetName val="Hoja2"/>
      <sheetName val="Pto Proyect Trabajo MPS"/>
      <sheetName val="Pto Proyect Salud MPS"/>
      <sheetName val="Cuadro Plan de Inversiones"/>
      <sheetName val="RESUMEN P.I. ENERO 17"/>
      <sheetName val="Hoja1"/>
      <sheetName val="Hoja4"/>
      <sheetName val="Pto Proyect Subdireccion Empleo"/>
      <sheetName val="Pto Proyect Subd Salud"/>
      <sheetName val="Aprob-Solicit"/>
    </sheetNames>
    <sheetDataSet>
      <sheetData sheetId="0"/>
      <sheetData sheetId="1"/>
      <sheetData sheetId="2"/>
      <sheetData sheetId="3">
        <row r="2">
          <cell r="B2" t="str">
            <v>Central</v>
          </cell>
          <cell r="D2" t="str">
            <v>Nación</v>
          </cell>
          <cell r="E2" t="str">
            <v>1.1 Innovación para la prosperidad</v>
          </cell>
          <cell r="F2" t="str">
            <v>1.1.1 Conocimiento e innovacion</v>
          </cell>
          <cell r="G2" t="str">
            <v>1. Crecimiento sostenible y competitividad</v>
          </cell>
        </row>
        <row r="3">
          <cell r="D3" t="str">
            <v>Propios</v>
          </cell>
          <cell r="E3" t="str">
            <v>1.2 Competitividad y crecimiento de la productividad</v>
          </cell>
          <cell r="F3" t="str">
            <v>1.1.2 Emprendimiento empresarial</v>
          </cell>
          <cell r="G3" t="str">
            <v>2. Igualdad de oportunidades para la prosperidad social</v>
          </cell>
        </row>
        <row r="4">
          <cell r="D4" t="str">
            <v>SGP</v>
          </cell>
          <cell r="E4" t="str">
            <v>1.3 Locomotoras para el crecimiento y la generación de empleo</v>
          </cell>
          <cell r="F4" t="str">
            <v>1.1.3 Propiedad intelectual, instrumento de innovación</v>
          </cell>
          <cell r="G4" t="str">
            <v>3. Consolidación de la Paz</v>
          </cell>
        </row>
        <row r="5">
          <cell r="D5" t="str">
            <v>Funcionamiento</v>
          </cell>
          <cell r="E5" t="str">
            <v>2.1 Política Integral de desarrollo y protección social</v>
          </cell>
          <cell r="F5" t="str">
            <v>1.1.4 Promoción y protección de la competencia en los mercados</v>
          </cell>
          <cell r="G5" t="str">
            <v>4. Sostenibilidad ambiental y prevención del riesgo</v>
          </cell>
        </row>
        <row r="6">
          <cell r="D6" t="str">
            <v>Cooperación internacional</v>
          </cell>
          <cell r="E6" t="str">
            <v>2.2 Promoción social</v>
          </cell>
          <cell r="F6" t="str">
            <v>1.2.1 Desarrollo de competencias y formalización para la prosperidad</v>
          </cell>
          <cell r="G6" t="str">
            <v>5. Soportes transversales de la prosperidad democrática</v>
          </cell>
        </row>
        <row r="7">
          <cell r="D7" t="str">
            <v>EICE</v>
          </cell>
          <cell r="E7" t="str">
            <v>2.3 Políticas diferenciadas para la inclusión social</v>
          </cell>
          <cell r="F7" t="str">
            <v>1.2.2 Infraestructura para la competitividad</v>
          </cell>
        </row>
        <row r="8">
          <cell r="D8" t="str">
            <v>E. Territoriales</v>
          </cell>
          <cell r="E8" t="str">
            <v>3.1 Seguridad – orden público y seguridad ciudadana</v>
          </cell>
          <cell r="F8" t="str">
            <v>1.2.3 Apoyos transversales a la competitividad</v>
          </cell>
        </row>
        <row r="9">
          <cell r="D9" t="str">
            <v>Privado</v>
          </cell>
          <cell r="E9" t="str">
            <v>3.2 Justicia</v>
          </cell>
          <cell r="F9" t="str">
            <v>1.3.1 Nuevos sectores basados en la innovación</v>
          </cell>
        </row>
        <row r="10">
          <cell r="D10" t="str">
            <v>Privado con capital público</v>
          </cell>
          <cell r="E10" t="str">
            <v>3.3 Derechos humanos, derecho internacional humanitario y justicia transicional</v>
          </cell>
          <cell r="F10" t="str">
            <v>1.3.2 Agropecuaria y desarrollo rural</v>
          </cell>
        </row>
        <row r="11">
          <cell r="E11" t="str">
            <v>4.1 Gestión ambiental para el desarrollo sostenible</v>
          </cell>
          <cell r="F11" t="str">
            <v>1.3.3 Infraestructura de transporte</v>
          </cell>
        </row>
        <row r="12">
          <cell r="E12" t="str">
            <v>4.2 Gestión del riesgo de desastres: Buen gobierno para comunidades seguras</v>
          </cell>
          <cell r="F12" t="str">
            <v>1.3.4 Desarrollo minero y expansión energética</v>
          </cell>
        </row>
        <row r="13">
          <cell r="E13" t="str">
            <v>4.3 Respuesta a la ola invernal</v>
          </cell>
          <cell r="F13" t="str">
            <v>1.3.5 Vivienda y ciudades amables</v>
          </cell>
        </row>
        <row r="14">
          <cell r="E14" t="str">
            <v>4.4 Canasta y eficiencia energética</v>
          </cell>
          <cell r="F14" t="str">
            <v>2.1.1 Primera infancia</v>
          </cell>
        </row>
        <row r="15">
          <cell r="E15" t="str">
            <v>5.1 Buen gobierno, lucha contra la corrupción y participación ciudadana</v>
          </cell>
          <cell r="F15" t="str">
            <v>2.1.2 Niñez, adolescencia y juventud</v>
          </cell>
        </row>
        <row r="16">
          <cell r="E16" t="str">
            <v xml:space="preserve">5.2 Relevancia internacional </v>
          </cell>
          <cell r="F16" t="str">
            <v>2.1.3 Formación de capital humano</v>
          </cell>
        </row>
        <row r="17">
          <cell r="E17" t="str">
            <v>5.3 Apoyos transversales al desarrollo regional</v>
          </cell>
          <cell r="F17" t="str">
            <v>2.1.4 Acceso y calidad en salud: universal y sostenible</v>
          </cell>
        </row>
        <row r="18">
          <cell r="F18" t="str">
            <v>2.1.5 Empleabilidad, emprendimiento y generación de ingresos</v>
          </cell>
        </row>
        <row r="19">
          <cell r="F19" t="str">
            <v>2.1.6 Promoción de la cultura</v>
          </cell>
        </row>
        <row r="20">
          <cell r="F20" t="str">
            <v>2.1.7 Deporte y recreación</v>
          </cell>
        </row>
        <row r="21">
          <cell r="F21" t="str">
            <v>2.2.1 Red para la superación de la pobreza extrema</v>
          </cell>
        </row>
        <row r="22">
          <cell r="F22" t="str">
            <v>2.2.2 Política para la población victima del desplazamiento forzado por la violencia</v>
          </cell>
        </row>
        <row r="23">
          <cell r="F23" t="str">
            <v>2.3.1 Grupos étnicos</v>
          </cell>
        </row>
        <row r="24">
          <cell r="F24" t="str">
            <v>2.3.2 Género</v>
          </cell>
        </row>
        <row r="25">
          <cell r="F25" t="str">
            <v>5.1.1 Buen gobierno</v>
          </cell>
        </row>
        <row r="26">
          <cell r="F26" t="str">
            <v>5.1.2 Estrategias contra la corrupción</v>
          </cell>
        </row>
        <row r="27">
          <cell r="F27" t="str">
            <v>5.1.3 Participación ciudadana y capital social</v>
          </cell>
        </row>
        <row r="28">
          <cell r="F28" t="str">
            <v>5.2.1 Inserción productiva a los mercados internacionales</v>
          </cell>
        </row>
        <row r="29">
          <cell r="F29" t="str">
            <v>5.2.2 Política internacional</v>
          </cell>
        </row>
        <row r="30">
          <cell r="F30" t="str">
            <v>5.2.3 Políticas de desarrollo fronterizo</v>
          </cell>
        </row>
        <row r="31">
          <cell r="F31" t="str">
            <v>5.3.1 Fortalecimiento institucional de los entes territoriales y relación Nación-Territorio</v>
          </cell>
        </row>
        <row r="32">
          <cell r="F32" t="str">
            <v>5.3.2 Consolidación del sistema de ciudades</v>
          </cell>
        </row>
        <row r="33">
          <cell r="F33" t="str">
            <v>5.3.3 Planes de consolidación</v>
          </cell>
        </row>
        <row r="34">
          <cell r="F34" t="str">
            <v>5.3.4 Turismo como motor del desarrollo regional</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mFuncionario"/>
      <sheetName val="ActividadRE"/>
      <sheetName val="DeseanCapacitacionEn"/>
      <sheetName val="Empresa"/>
      <sheetName val="EstadoMadCabFamilia"/>
      <sheetName val="Funcionario"/>
      <sheetName val="GruporUPS"/>
      <sheetName val="Indemnizacion"/>
      <sheetName val="InfLaboral"/>
      <sheetName val="LimitacionAuditiva"/>
      <sheetName val="LimitacionFisicaOMental"/>
      <sheetName val="LimitacionVisual"/>
      <sheetName val="MadreCabezaFamilia"/>
      <sheetName val="NivelEducacionBasica"/>
      <sheetName val="NivelEducacionSuperior"/>
      <sheetName val="PagoRE"/>
      <sheetName val="PMCL"/>
      <sheetName val="ProximoPension"/>
      <sheetName val="RECapacitacion"/>
      <sheetName val="REContPrivada"/>
      <sheetName val="Seguimiento"/>
      <sheetName val="TipoEmpres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a_Super"/>
      <sheetName val="Planta_Super (2)"/>
      <sheetName val="Costo_401-Final-Año"/>
      <sheetName val="Costo_Final-14-10-09"/>
      <sheetName val="Resm-22-10-09"/>
      <sheetName val="Hoja17"/>
      <sheetName val="11-08-2009"/>
      <sheetName val="Costo_Final-Fase V"/>
      <sheetName val="Costo_Final-Fase VI"/>
      <sheetName val="Costo_Final-Asap_3-GRA-2 Y 5"/>
      <sheetName val="RESM_Costo-Supern-26-05-09"/>
      <sheetName val="RESM_Costo-Supern (4)"/>
      <sheetName val="RESM_Costo-Supern"/>
      <sheetName val="RESM_Costo-Supern (2)"/>
      <sheetName val="RESM_Costo-Supern (3)"/>
      <sheetName val="Costo_Final-Año-714"/>
      <sheetName val="Fase V_VI-Grad-15"/>
      <sheetName val="Fase V_VI-Grad-13-5"/>
      <sheetName val="Vlr_traslado-4-05-09"/>
      <sheetName val="DATOS-ESC-2-VAC-295_05-09"/>
      <sheetName val="RESM_COSTOS_ESC-1"/>
      <sheetName val="RESM_COSTOS_ESC-2"/>
      <sheetName val="COSTO_ASAP"/>
      <sheetName val="Incrementos_Salarial"/>
      <sheetName val="Historico-Supern"/>
      <sheetName val="Costo_Final-Seis Meses"/>
      <sheetName val="Costo_Final-Mes"/>
      <sheetName val="Costo_Final-Año"/>
      <sheetName val="Hoja6"/>
      <sheetName val="Hoja3"/>
      <sheetName val="Resm Cupo"/>
      <sheetName val="Resm Cupo (2)"/>
      <sheetName val="Hoja4"/>
      <sheetName val="Hoja2"/>
      <sheetName val="Equi-Psico-Costos-23-10-09"/>
      <sheetName val="Hoja7"/>
      <sheetName val="Hoja1"/>
      <sheetName val="Hoja8"/>
      <sheetName val="Hoja12"/>
      <sheetName val="Datos-seis M"/>
      <sheetName val="Hoja13"/>
      <sheetName val="20-01-2010"/>
      <sheetName val="Hoja11"/>
      <sheetName val="Hoja10"/>
      <sheetName val="Hoja14"/>
      <sheetName val="Hoja15"/>
      <sheetName val="Hoja9"/>
      <sheetName val="Resm_Dtos-Just-Vig_Fut-2010"/>
      <sheetName val="Hoja16 (2)"/>
      <sheetName val="Hoja7 (2)"/>
      <sheetName val="D_FAMILIA-244-30-DIAS"/>
      <sheetName val="Costo_Final-7-12-09"/>
      <sheetName val="Hoja16"/>
      <sheetName val="Hoja5"/>
      <sheetName val="Hoja18"/>
      <sheetName val="Hoja18 (2)"/>
      <sheetName val="Costo-Super-Proy140-23-03-2010"/>
      <sheetName val="Costo-Super-Sede Nal-23-03-10"/>
      <sheetName val="Resm-23-03-10"/>
      <sheetName val="Hoja22"/>
      <sheetName val="2-07-2010"/>
      <sheetName val="Costo_Nomina_30-06-10-Super"/>
      <sheetName val="Hoja23"/>
      <sheetName val="Hoja21"/>
      <sheetName val="Costo_Nomina_30-09-10-Super"/>
      <sheetName val="Hoja9 (2)"/>
      <sheetName val="Hoja9 (3)"/>
      <sheetName val="Traslados-Super-2010"/>
      <sheetName val="Hoja19"/>
      <sheetName val="Hoja20"/>
      <sheetName val="Hoja24"/>
      <sheetName val="Costo_Nomina_31-12-10-Super"/>
      <sheetName val="PROGRA-PAC-NOV-10"/>
      <sheetName val="Traslados-Super-2010-10-19"/>
      <sheetName val="2011"/>
      <sheetName val="Costos-325-2011"/>
      <sheetName val="Hoja2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outlinePr summaryBelow="0"/>
  </sheetPr>
  <dimension ref="A1:AO129"/>
  <sheetViews>
    <sheetView showGridLines="0" tabSelected="1" zoomScale="85" zoomScaleNormal="85" zoomScaleSheetLayoutView="82" zoomScalePageLayoutView="85" workbookViewId="0">
      <selection activeCell="D2" sqref="D2:G2"/>
    </sheetView>
  </sheetViews>
  <sheetFormatPr baseColWidth="10" defaultColWidth="11.375" defaultRowHeight="15"/>
  <cols>
    <col min="1" max="1" width="11.375" style="1"/>
    <col min="2" max="2" width="9.75" style="3" customWidth="1"/>
    <col min="3" max="3" width="35.75" style="3" customWidth="1"/>
    <col min="4" max="4" width="8.125" style="3" customWidth="1"/>
    <col min="5" max="5" width="12.25" style="3" customWidth="1"/>
    <col min="6" max="6" width="5.625" style="3" bestFit="1" customWidth="1"/>
    <col min="7" max="7" width="70.25" style="10" customWidth="1"/>
    <col min="8" max="8" width="17.375" style="2" customWidth="1"/>
    <col min="9" max="9" width="8.125" style="1" bestFit="1" customWidth="1"/>
    <col min="10" max="38" width="11.375" style="1"/>
    <col min="39" max="39" width="2.375" bestFit="1" customWidth="1"/>
    <col min="40" max="40" width="10.75" bestFit="1" customWidth="1"/>
    <col min="41" max="41" width="3.625" bestFit="1" customWidth="1"/>
    <col min="42" max="16384" width="11.375" style="1"/>
  </cols>
  <sheetData>
    <row r="1" spans="1:41" ht="10.5" customHeight="1">
      <c r="AM1" s="20">
        <v>2</v>
      </c>
      <c r="AN1" s="14" t="s">
        <v>1</v>
      </c>
      <c r="AO1" s="21">
        <v>52</v>
      </c>
    </row>
    <row r="2" spans="1:41" ht="73.5" customHeight="1">
      <c r="B2" s="31"/>
      <c r="C2" s="32" t="s">
        <v>2</v>
      </c>
      <c r="D2" s="74" t="s">
        <v>254</v>
      </c>
      <c r="E2" s="75"/>
      <c r="F2" s="75"/>
      <c r="G2" s="76"/>
      <c r="H2" s="33" t="s">
        <v>3</v>
      </c>
      <c r="AM2" s="20">
        <v>4</v>
      </c>
      <c r="AN2" s="14" t="s">
        <v>4</v>
      </c>
      <c r="AO2" s="22">
        <v>12</v>
      </c>
    </row>
    <row r="3" spans="1:41" ht="44.25" customHeight="1">
      <c r="B3" s="16">
        <v>1</v>
      </c>
      <c r="C3" s="6" t="s">
        <v>120</v>
      </c>
      <c r="D3" s="13" t="s">
        <v>5</v>
      </c>
      <c r="E3" s="13" t="s">
        <v>6</v>
      </c>
      <c r="F3" s="13" t="s">
        <v>7</v>
      </c>
      <c r="G3" s="13" t="s">
        <v>8</v>
      </c>
      <c r="H3" s="11" t="s">
        <v>9</v>
      </c>
      <c r="AM3" s="20">
        <v>5</v>
      </c>
      <c r="AN3" s="14" t="s">
        <v>10</v>
      </c>
      <c r="AO3" s="22">
        <f>12/2</f>
        <v>6</v>
      </c>
    </row>
    <row r="4" spans="1:41" s="8" customFormat="1" ht="12.75" customHeight="1">
      <c r="B4" s="77" t="s">
        <v>11</v>
      </c>
      <c r="C4" s="9" t="s">
        <v>12</v>
      </c>
      <c r="D4" s="9">
        <v>1</v>
      </c>
      <c r="E4" s="28" t="s">
        <v>10</v>
      </c>
      <c r="F4" s="29">
        <f t="shared" ref="F4:F9" si="0">VLOOKUP(E4,$AN$1:$AO$21,2,FALSE)</f>
        <v>6</v>
      </c>
      <c r="G4" s="48" t="s">
        <v>121</v>
      </c>
      <c r="H4" s="17">
        <v>929634</v>
      </c>
      <c r="I4" s="8" t="s">
        <v>130</v>
      </c>
      <c r="AM4" s="20">
        <v>6</v>
      </c>
      <c r="AN4" s="14" t="s">
        <v>13</v>
      </c>
      <c r="AO4" s="22">
        <f>12/3</f>
        <v>4</v>
      </c>
    </row>
    <row r="5" spans="1:41" s="8" customFormat="1">
      <c r="B5" s="78"/>
      <c r="C5" s="9" t="s">
        <v>14</v>
      </c>
      <c r="D5" s="9">
        <v>1</v>
      </c>
      <c r="E5" s="28" t="s">
        <v>4</v>
      </c>
      <c r="F5" s="29">
        <f t="shared" si="0"/>
        <v>12</v>
      </c>
      <c r="G5" s="48" t="s">
        <v>122</v>
      </c>
      <c r="H5" s="17">
        <v>374200</v>
      </c>
      <c r="I5" s="8" t="s">
        <v>129</v>
      </c>
      <c r="AM5" s="20">
        <v>7</v>
      </c>
      <c r="AN5" s="14" t="s">
        <v>15</v>
      </c>
      <c r="AO5" s="23">
        <f>12/4</f>
        <v>3</v>
      </c>
    </row>
    <row r="6" spans="1:41" s="8" customFormat="1">
      <c r="B6" s="78"/>
      <c r="C6" s="9" t="s">
        <v>16</v>
      </c>
      <c r="D6" s="9">
        <v>1</v>
      </c>
      <c r="E6" s="28" t="s">
        <v>4</v>
      </c>
      <c r="F6" s="29">
        <f t="shared" si="0"/>
        <v>12</v>
      </c>
      <c r="G6" s="48" t="s">
        <v>123</v>
      </c>
      <c r="H6" s="17">
        <f>98220+138210</f>
        <v>236430</v>
      </c>
      <c r="I6" s="8" t="s">
        <v>129</v>
      </c>
      <c r="AM6" s="20">
        <v>8</v>
      </c>
      <c r="AN6" s="14" t="s">
        <v>17</v>
      </c>
      <c r="AO6" s="22">
        <f>12/6</f>
        <v>2</v>
      </c>
    </row>
    <row r="7" spans="1:41" s="8" customFormat="1">
      <c r="B7" s="78"/>
      <c r="C7" s="9" t="s">
        <v>18</v>
      </c>
      <c r="D7" s="9"/>
      <c r="E7" s="28" t="s">
        <v>4</v>
      </c>
      <c r="F7" s="29">
        <f t="shared" si="0"/>
        <v>12</v>
      </c>
      <c r="G7" s="48"/>
      <c r="H7" s="17">
        <v>0</v>
      </c>
      <c r="AM7" s="20">
        <v>9</v>
      </c>
      <c r="AN7" s="14" t="s">
        <v>19</v>
      </c>
      <c r="AO7" s="21">
        <f>12/7</f>
        <v>1.7142857142857142</v>
      </c>
    </row>
    <row r="8" spans="1:41" s="8" customFormat="1">
      <c r="B8" s="78"/>
      <c r="C8" s="9" t="s">
        <v>20</v>
      </c>
      <c r="D8" s="9">
        <v>1</v>
      </c>
      <c r="E8" s="28" t="s">
        <v>4</v>
      </c>
      <c r="F8" s="29">
        <f t="shared" si="0"/>
        <v>12</v>
      </c>
      <c r="G8" s="48" t="s">
        <v>124</v>
      </c>
      <c r="H8" s="17">
        <v>189890</v>
      </c>
      <c r="I8" s="8" t="s">
        <v>129</v>
      </c>
      <c r="AM8" s="20">
        <v>10</v>
      </c>
      <c r="AN8" s="14" t="s">
        <v>21</v>
      </c>
      <c r="AO8" s="21">
        <f>12/8</f>
        <v>1.5</v>
      </c>
    </row>
    <row r="9" spans="1:41" s="8" customFormat="1">
      <c r="B9" s="79"/>
      <c r="C9" s="9" t="s">
        <v>22</v>
      </c>
      <c r="D9" s="9">
        <v>1</v>
      </c>
      <c r="E9" s="28" t="s">
        <v>4</v>
      </c>
      <c r="F9" s="29">
        <f t="shared" si="0"/>
        <v>12</v>
      </c>
      <c r="G9" s="48" t="s">
        <v>125</v>
      </c>
      <c r="H9" s="17">
        <v>86921</v>
      </c>
      <c r="I9" s="8" t="s">
        <v>129</v>
      </c>
      <c r="AM9" s="20">
        <v>11</v>
      </c>
      <c r="AN9" s="14" t="s">
        <v>23</v>
      </c>
      <c r="AO9" s="21">
        <f>12/9</f>
        <v>1.3333333333333333</v>
      </c>
    </row>
    <row r="10" spans="1:41" ht="38.25">
      <c r="B10" s="16">
        <v>2</v>
      </c>
      <c r="C10" s="6">
        <v>0</v>
      </c>
      <c r="D10" s="13" t="s">
        <v>5</v>
      </c>
      <c r="E10" s="13" t="s">
        <v>6</v>
      </c>
      <c r="F10" s="13"/>
      <c r="G10" s="13" t="s">
        <v>24</v>
      </c>
      <c r="H10" s="11" t="s">
        <v>9</v>
      </c>
      <c r="AM10" s="20">
        <v>12</v>
      </c>
      <c r="AN10" s="14" t="s">
        <v>25</v>
      </c>
      <c r="AO10" s="21">
        <f>12/10</f>
        <v>1.2</v>
      </c>
    </row>
    <row r="11" spans="1:41" ht="12.75" customHeight="1">
      <c r="A11" s="53"/>
      <c r="B11" s="73" t="s">
        <v>26</v>
      </c>
      <c r="C11" s="39" t="s">
        <v>27</v>
      </c>
      <c r="D11" s="67">
        <v>24</v>
      </c>
      <c r="E11" s="28" t="s">
        <v>13</v>
      </c>
      <c r="F11" s="29">
        <f t="shared" ref="F11:F25" si="1">VLOOKUP(E11,$AN$1:$AO$21,2,FALSE)</f>
        <v>4</v>
      </c>
      <c r="G11" s="48" t="s">
        <v>131</v>
      </c>
      <c r="H11" s="17">
        <f>30371*D11</f>
        <v>728904</v>
      </c>
      <c r="I11" s="1" t="s">
        <v>128</v>
      </c>
      <c r="AM11" s="20">
        <v>13</v>
      </c>
      <c r="AN11" s="14" t="s">
        <v>28</v>
      </c>
      <c r="AO11" s="21">
        <f>12/11</f>
        <v>1.0909090909090908</v>
      </c>
    </row>
    <row r="12" spans="1:41">
      <c r="A12" s="53"/>
      <c r="B12" s="73"/>
      <c r="C12" s="39" t="s">
        <v>29</v>
      </c>
      <c r="D12" s="9">
        <v>180</v>
      </c>
      <c r="E12" s="28" t="s">
        <v>13</v>
      </c>
      <c r="F12" s="29">
        <f t="shared" si="1"/>
        <v>4</v>
      </c>
      <c r="G12" s="48" t="s">
        <v>132</v>
      </c>
      <c r="H12" s="17"/>
      <c r="I12" s="1" t="s">
        <v>128</v>
      </c>
      <c r="J12" s="1" t="s">
        <v>128</v>
      </c>
      <c r="AM12" s="20">
        <v>14</v>
      </c>
      <c r="AN12" s="14" t="s">
        <v>30</v>
      </c>
      <c r="AO12" s="22">
        <f>12/12</f>
        <v>1</v>
      </c>
    </row>
    <row r="13" spans="1:41">
      <c r="A13" s="53"/>
      <c r="B13" s="73"/>
      <c r="C13" s="39" t="s">
        <v>31</v>
      </c>
      <c r="D13" s="9">
        <v>100</v>
      </c>
      <c r="E13" s="28" t="s">
        <v>13</v>
      </c>
      <c r="F13" s="29">
        <f t="shared" si="1"/>
        <v>4</v>
      </c>
      <c r="G13" s="48" t="s">
        <v>133</v>
      </c>
      <c r="H13" s="17">
        <v>0</v>
      </c>
      <c r="I13" s="1" t="s">
        <v>128</v>
      </c>
      <c r="J13" s="1" t="s">
        <v>128</v>
      </c>
      <c r="AM13" s="20">
        <v>15</v>
      </c>
      <c r="AN13" s="14" t="s">
        <v>32</v>
      </c>
      <c r="AO13" s="21">
        <f>1/2</f>
        <v>0.5</v>
      </c>
    </row>
    <row r="14" spans="1:41">
      <c r="A14" s="53"/>
      <c r="B14" s="73"/>
      <c r="C14" s="39" t="s">
        <v>134</v>
      </c>
      <c r="D14" s="9">
        <v>100</v>
      </c>
      <c r="E14" s="28" t="s">
        <v>13</v>
      </c>
      <c r="F14" s="29">
        <f t="shared" si="1"/>
        <v>4</v>
      </c>
      <c r="G14" s="48" t="s">
        <v>135</v>
      </c>
      <c r="H14" s="17"/>
      <c r="I14" s="1" t="s">
        <v>128</v>
      </c>
      <c r="J14" s="1" t="s">
        <v>128</v>
      </c>
      <c r="AM14" s="20"/>
      <c r="AN14" s="14"/>
      <c r="AO14" s="21"/>
    </row>
    <row r="15" spans="1:41">
      <c r="A15" s="53"/>
      <c r="B15" s="73"/>
      <c r="C15" s="39" t="s">
        <v>139</v>
      </c>
      <c r="D15" s="9">
        <v>50</v>
      </c>
      <c r="E15" s="28" t="s">
        <v>13</v>
      </c>
      <c r="F15" s="29">
        <f t="shared" si="1"/>
        <v>4</v>
      </c>
      <c r="G15" s="48" t="s">
        <v>138</v>
      </c>
      <c r="H15" s="17"/>
      <c r="I15" s="1" t="s">
        <v>128</v>
      </c>
      <c r="J15" s="1" t="s">
        <v>128</v>
      </c>
      <c r="AM15" s="20"/>
      <c r="AN15" s="14"/>
      <c r="AO15" s="21"/>
    </row>
    <row r="16" spans="1:41">
      <c r="A16" s="53"/>
      <c r="B16" s="73"/>
      <c r="C16" s="39" t="s">
        <v>33</v>
      </c>
      <c r="D16" s="9">
        <v>125</v>
      </c>
      <c r="E16" s="28" t="s">
        <v>13</v>
      </c>
      <c r="F16" s="29">
        <f t="shared" si="1"/>
        <v>4</v>
      </c>
      <c r="G16" s="48" t="s">
        <v>140</v>
      </c>
      <c r="H16" s="17">
        <v>576</v>
      </c>
      <c r="I16" s="1" t="s">
        <v>128</v>
      </c>
      <c r="J16" s="1" t="s">
        <v>128</v>
      </c>
      <c r="AM16" s="20">
        <v>16</v>
      </c>
      <c r="AN16" s="14" t="s">
        <v>34</v>
      </c>
      <c r="AO16" s="21">
        <f>1/3</f>
        <v>0.33333333333333331</v>
      </c>
    </row>
    <row r="17" spans="1:41">
      <c r="A17" s="53"/>
      <c r="B17" s="73"/>
      <c r="C17" s="39" t="s">
        <v>33</v>
      </c>
      <c r="D17" s="9">
        <v>40</v>
      </c>
      <c r="E17" s="28" t="s">
        <v>13</v>
      </c>
      <c r="F17" s="29">
        <f t="shared" si="1"/>
        <v>4</v>
      </c>
      <c r="G17" s="48" t="s">
        <v>141</v>
      </c>
      <c r="H17" s="17">
        <v>770</v>
      </c>
      <c r="I17" s="1" t="s">
        <v>128</v>
      </c>
      <c r="J17" s="1" t="s">
        <v>128</v>
      </c>
      <c r="AM17" s="20"/>
      <c r="AN17" s="14"/>
      <c r="AO17" s="21"/>
    </row>
    <row r="18" spans="1:41">
      <c r="A18" s="53"/>
      <c r="B18" s="73"/>
      <c r="C18" s="39" t="s">
        <v>35</v>
      </c>
      <c r="D18" s="9">
        <v>50</v>
      </c>
      <c r="E18" s="28" t="s">
        <v>4</v>
      </c>
      <c r="F18" s="29">
        <f t="shared" si="1"/>
        <v>12</v>
      </c>
      <c r="G18" s="48" t="s">
        <v>143</v>
      </c>
      <c r="H18" s="17">
        <v>2598</v>
      </c>
      <c r="I18" s="1" t="s">
        <v>128</v>
      </c>
      <c r="J18" s="1" t="s">
        <v>128</v>
      </c>
      <c r="AM18" s="20">
        <v>17</v>
      </c>
      <c r="AN18" s="14" t="s">
        <v>36</v>
      </c>
      <c r="AO18" s="21">
        <f>1/4</f>
        <v>0.25</v>
      </c>
    </row>
    <row r="19" spans="1:41">
      <c r="A19" s="53"/>
      <c r="B19" s="73"/>
      <c r="C19" s="39" t="s">
        <v>37</v>
      </c>
      <c r="D19" s="9">
        <v>100</v>
      </c>
      <c r="E19" s="28" t="s">
        <v>4</v>
      </c>
      <c r="F19" s="29">
        <f t="shared" si="1"/>
        <v>12</v>
      </c>
      <c r="G19" s="48" t="s">
        <v>142</v>
      </c>
      <c r="H19" s="17">
        <v>2598</v>
      </c>
      <c r="I19" s="1" t="s">
        <v>128</v>
      </c>
      <c r="J19" s="1" t="s">
        <v>128</v>
      </c>
      <c r="AM19" s="20">
        <v>18</v>
      </c>
      <c r="AN19" s="14" t="s">
        <v>38</v>
      </c>
      <c r="AO19" s="21">
        <f>1/5</f>
        <v>0.2</v>
      </c>
    </row>
    <row r="20" spans="1:41">
      <c r="A20" s="53"/>
      <c r="B20" s="73"/>
      <c r="C20" s="39" t="s">
        <v>41</v>
      </c>
      <c r="D20" s="9">
        <v>4</v>
      </c>
      <c r="E20" s="28" t="s">
        <v>13</v>
      </c>
      <c r="F20" s="29">
        <f t="shared" si="1"/>
        <v>4</v>
      </c>
      <c r="G20" s="48" t="s">
        <v>144</v>
      </c>
      <c r="H20" s="17"/>
      <c r="I20" s="1" t="s">
        <v>128</v>
      </c>
      <c r="J20" s="1" t="s">
        <v>128</v>
      </c>
      <c r="AM20" s="20">
        <v>21</v>
      </c>
      <c r="AN20" s="14" t="s">
        <v>22</v>
      </c>
      <c r="AO20" s="22">
        <v>0</v>
      </c>
    </row>
    <row r="21" spans="1:41">
      <c r="A21" s="53"/>
      <c r="B21" s="73"/>
      <c r="C21" s="39" t="s">
        <v>42</v>
      </c>
      <c r="D21" s="9">
        <v>4</v>
      </c>
      <c r="E21" s="28" t="s">
        <v>13</v>
      </c>
      <c r="F21" s="29">
        <f t="shared" si="1"/>
        <v>4</v>
      </c>
      <c r="G21" s="48" t="s">
        <v>260</v>
      </c>
      <c r="H21" s="17">
        <v>9168.75</v>
      </c>
      <c r="I21" s="1" t="s">
        <v>128</v>
      </c>
      <c r="J21" s="1" t="s">
        <v>128</v>
      </c>
      <c r="AM21" s="20">
        <v>22</v>
      </c>
      <c r="AN21" s="14"/>
      <c r="AO21" s="22"/>
    </row>
    <row r="22" spans="1:41">
      <c r="A22" s="53"/>
      <c r="B22" s="73"/>
      <c r="C22" s="39" t="s">
        <v>43</v>
      </c>
      <c r="D22" s="9">
        <v>96</v>
      </c>
      <c r="E22" s="28" t="s">
        <v>13</v>
      </c>
      <c r="F22" s="29">
        <f t="shared" si="1"/>
        <v>4</v>
      </c>
      <c r="G22" s="48" t="s">
        <v>145</v>
      </c>
      <c r="H22" s="17">
        <v>3900</v>
      </c>
      <c r="I22" s="1" t="s">
        <v>128</v>
      </c>
      <c r="J22" s="1" t="s">
        <v>128</v>
      </c>
    </row>
    <row r="23" spans="1:41">
      <c r="A23" s="53"/>
      <c r="B23" s="73"/>
      <c r="C23" s="39" t="s">
        <v>146</v>
      </c>
      <c r="D23" s="9">
        <v>18</v>
      </c>
      <c r="E23" s="28" t="s">
        <v>13</v>
      </c>
      <c r="F23" s="29">
        <f t="shared" si="1"/>
        <v>4</v>
      </c>
      <c r="G23" s="48" t="s">
        <v>147</v>
      </c>
      <c r="H23" s="17">
        <v>6800</v>
      </c>
      <c r="I23" s="1" t="s">
        <v>128</v>
      </c>
      <c r="J23" s="1" t="s">
        <v>128</v>
      </c>
    </row>
    <row r="24" spans="1:41">
      <c r="A24" s="53"/>
      <c r="B24" s="73"/>
      <c r="C24" s="39" t="s">
        <v>44</v>
      </c>
      <c r="D24" s="9">
        <v>10</v>
      </c>
      <c r="E24" s="28" t="s">
        <v>13</v>
      </c>
      <c r="F24" s="29">
        <f t="shared" si="1"/>
        <v>4</v>
      </c>
      <c r="G24" s="48" t="s">
        <v>148</v>
      </c>
      <c r="H24" s="17">
        <v>11600</v>
      </c>
      <c r="I24" s="1" t="s">
        <v>128</v>
      </c>
      <c r="J24" s="1" t="s">
        <v>128</v>
      </c>
    </row>
    <row r="25" spans="1:41">
      <c r="A25" s="53"/>
      <c r="B25" s="73"/>
      <c r="C25" s="39" t="s">
        <v>45</v>
      </c>
      <c r="D25" s="9">
        <v>6</v>
      </c>
      <c r="E25" s="28" t="s">
        <v>13</v>
      </c>
      <c r="F25" s="29">
        <f t="shared" si="1"/>
        <v>4</v>
      </c>
      <c r="G25" s="48" t="s">
        <v>149</v>
      </c>
      <c r="H25" s="17"/>
      <c r="I25" s="1" t="s">
        <v>128</v>
      </c>
      <c r="J25" s="1" t="s">
        <v>128</v>
      </c>
    </row>
    <row r="26" spans="1:41">
      <c r="A26" s="53"/>
      <c r="B26" s="73"/>
      <c r="C26" s="39" t="s">
        <v>136</v>
      </c>
      <c r="D26" s="9">
        <v>10</v>
      </c>
      <c r="E26" s="28" t="s">
        <v>13</v>
      </c>
      <c r="F26" s="29"/>
      <c r="G26" s="48" t="s">
        <v>137</v>
      </c>
      <c r="H26" s="17">
        <v>10200</v>
      </c>
      <c r="I26" s="1" t="s">
        <v>128</v>
      </c>
      <c r="J26" s="1" t="s">
        <v>128</v>
      </c>
    </row>
    <row r="27" spans="1:41">
      <c r="A27" s="53"/>
      <c r="B27" s="73"/>
      <c r="C27" s="39" t="s">
        <v>150</v>
      </c>
      <c r="D27" s="9">
        <v>4</v>
      </c>
      <c r="E27" s="28" t="s">
        <v>13</v>
      </c>
      <c r="F27" s="29"/>
      <c r="G27" s="48" t="s">
        <v>151</v>
      </c>
      <c r="H27" s="17"/>
    </row>
    <row r="28" spans="1:41">
      <c r="A28" s="53"/>
      <c r="B28" s="73"/>
      <c r="C28" s="39" t="s">
        <v>92</v>
      </c>
      <c r="D28" s="9"/>
      <c r="E28" s="28"/>
      <c r="F28" s="29"/>
      <c r="G28" s="48" t="s">
        <v>152</v>
      </c>
      <c r="H28" s="17"/>
    </row>
    <row r="29" spans="1:41">
      <c r="A29" s="53"/>
      <c r="B29" s="73"/>
      <c r="C29" s="39" t="s">
        <v>101</v>
      </c>
      <c r="D29" s="9"/>
      <c r="E29" s="28"/>
      <c r="F29" s="29"/>
      <c r="G29" s="48"/>
      <c r="H29" s="17"/>
    </row>
    <row r="30" spans="1:41">
      <c r="A30" s="53"/>
      <c r="B30" s="73"/>
      <c r="C30" s="39" t="s">
        <v>153</v>
      </c>
      <c r="D30" s="9">
        <v>2</v>
      </c>
      <c r="E30" s="28" t="s">
        <v>13</v>
      </c>
      <c r="F30" s="29"/>
      <c r="G30" s="48" t="s">
        <v>154</v>
      </c>
      <c r="H30" s="17"/>
    </row>
    <row r="31" spans="1:41">
      <c r="A31" s="53"/>
      <c r="B31" s="73"/>
      <c r="C31" s="39" t="s">
        <v>155</v>
      </c>
      <c r="D31" s="9">
        <v>50</v>
      </c>
      <c r="E31" s="28" t="s">
        <v>13</v>
      </c>
      <c r="F31" s="29"/>
      <c r="G31" s="48" t="s">
        <v>156</v>
      </c>
      <c r="H31" s="17"/>
    </row>
    <row r="32" spans="1:41" ht="38.25">
      <c r="B32" s="16">
        <v>3</v>
      </c>
      <c r="C32" s="6">
        <v>0</v>
      </c>
      <c r="D32" s="13" t="s">
        <v>5</v>
      </c>
      <c r="E32" s="13" t="s">
        <v>6</v>
      </c>
      <c r="F32" s="13"/>
      <c r="G32" s="63" t="s">
        <v>24</v>
      </c>
      <c r="H32" s="18" t="s">
        <v>9</v>
      </c>
    </row>
    <row r="33" spans="2:9" ht="12.75" customHeight="1">
      <c r="B33" s="70" t="s">
        <v>46</v>
      </c>
      <c r="C33" s="39" t="s">
        <v>157</v>
      </c>
      <c r="D33" s="9">
        <v>25</v>
      </c>
      <c r="E33" s="28" t="s">
        <v>4</v>
      </c>
      <c r="F33" s="29">
        <f t="shared" ref="F33:F40" si="2">VLOOKUP(E33,$AN$1:$AO$21,2,FALSE)</f>
        <v>12</v>
      </c>
      <c r="G33" s="48" t="s">
        <v>158</v>
      </c>
      <c r="H33" s="17">
        <v>1500</v>
      </c>
    </row>
    <row r="34" spans="2:9" ht="12.75" customHeight="1">
      <c r="B34" s="71"/>
      <c r="C34" s="39" t="s">
        <v>104</v>
      </c>
      <c r="D34" s="9">
        <v>10</v>
      </c>
      <c r="E34" s="28" t="s">
        <v>4</v>
      </c>
      <c r="F34" s="29">
        <f t="shared" si="2"/>
        <v>12</v>
      </c>
      <c r="G34" s="48" t="s">
        <v>163</v>
      </c>
      <c r="H34" s="17">
        <v>24000</v>
      </c>
    </row>
    <row r="35" spans="2:9" ht="12.75" customHeight="1">
      <c r="B35" s="71"/>
      <c r="C35" s="39" t="s">
        <v>161</v>
      </c>
      <c r="D35" s="9">
        <v>1</v>
      </c>
      <c r="E35" s="28" t="s">
        <v>4</v>
      </c>
      <c r="F35" s="29">
        <f t="shared" si="2"/>
        <v>12</v>
      </c>
      <c r="G35" s="48" t="s">
        <v>162</v>
      </c>
      <c r="H35" s="17">
        <v>1750</v>
      </c>
    </row>
    <row r="36" spans="2:9" ht="12.75" customHeight="1">
      <c r="B36" s="71"/>
      <c r="C36" s="39" t="s">
        <v>56</v>
      </c>
      <c r="D36" s="9">
        <v>2</v>
      </c>
      <c r="E36" s="28" t="s">
        <v>4</v>
      </c>
      <c r="F36" s="29">
        <f t="shared" si="2"/>
        <v>12</v>
      </c>
      <c r="G36" s="48" t="s">
        <v>164</v>
      </c>
      <c r="H36" s="17">
        <v>6500</v>
      </c>
    </row>
    <row r="37" spans="2:9">
      <c r="B37" s="71"/>
      <c r="C37" s="39" t="s">
        <v>47</v>
      </c>
      <c r="D37" s="9">
        <v>16</v>
      </c>
      <c r="E37" s="28" t="s">
        <v>4</v>
      </c>
      <c r="F37" s="29">
        <f t="shared" si="2"/>
        <v>12</v>
      </c>
      <c r="G37" s="48" t="s">
        <v>165</v>
      </c>
      <c r="H37" s="17"/>
    </row>
    <row r="38" spans="2:9">
      <c r="B38" s="71"/>
      <c r="C38" s="39" t="s">
        <v>48</v>
      </c>
      <c r="D38" s="9">
        <v>6</v>
      </c>
      <c r="E38" s="28" t="s">
        <v>4</v>
      </c>
      <c r="F38" s="29">
        <f t="shared" si="2"/>
        <v>12</v>
      </c>
      <c r="G38" s="48" t="s">
        <v>166</v>
      </c>
      <c r="H38" s="17"/>
    </row>
    <row r="39" spans="2:9">
      <c r="B39" s="71"/>
      <c r="C39" s="39" t="s">
        <v>49</v>
      </c>
      <c r="D39" s="9">
        <v>2</v>
      </c>
      <c r="E39" s="28" t="s">
        <v>4</v>
      </c>
      <c r="F39" s="29">
        <f t="shared" si="2"/>
        <v>12</v>
      </c>
      <c r="G39" s="48" t="s">
        <v>167</v>
      </c>
      <c r="H39" s="17"/>
    </row>
    <row r="40" spans="2:9">
      <c r="B40" s="71"/>
      <c r="C40" s="39" t="s">
        <v>50</v>
      </c>
      <c r="D40" s="9">
        <v>24</v>
      </c>
      <c r="E40" s="28" t="s">
        <v>4</v>
      </c>
      <c r="F40" s="29">
        <f t="shared" si="2"/>
        <v>12</v>
      </c>
      <c r="G40" s="48" t="s">
        <v>168</v>
      </c>
      <c r="H40" s="17">
        <v>3300</v>
      </c>
    </row>
    <row r="41" spans="2:9">
      <c r="B41" s="71"/>
      <c r="C41" s="39" t="s">
        <v>51</v>
      </c>
      <c r="D41" s="9">
        <v>25</v>
      </c>
      <c r="E41" s="28" t="s">
        <v>17</v>
      </c>
      <c r="F41" s="29">
        <v>2</v>
      </c>
      <c r="G41" s="48" t="s">
        <v>169</v>
      </c>
      <c r="H41" s="17">
        <v>6800</v>
      </c>
      <c r="I41" s="1" t="s">
        <v>174</v>
      </c>
    </row>
    <row r="42" spans="2:9">
      <c r="B42" s="71"/>
      <c r="C42" s="39" t="s">
        <v>51</v>
      </c>
      <c r="D42" s="9">
        <v>10</v>
      </c>
      <c r="E42" s="28" t="s">
        <v>17</v>
      </c>
      <c r="F42" s="29">
        <v>2</v>
      </c>
      <c r="G42" s="48" t="s">
        <v>172</v>
      </c>
      <c r="H42" s="17">
        <v>8500</v>
      </c>
      <c r="I42" s="1" t="s">
        <v>174</v>
      </c>
    </row>
    <row r="43" spans="2:9">
      <c r="B43" s="71"/>
      <c r="C43" s="39" t="s">
        <v>51</v>
      </c>
      <c r="D43" s="9">
        <v>25</v>
      </c>
      <c r="E43" s="28" t="s">
        <v>17</v>
      </c>
      <c r="F43" s="29">
        <v>2</v>
      </c>
      <c r="G43" s="48" t="s">
        <v>170</v>
      </c>
      <c r="H43" s="17">
        <v>8000</v>
      </c>
      <c r="I43" s="1" t="s">
        <v>174</v>
      </c>
    </row>
    <row r="44" spans="2:9">
      <c r="B44" s="71"/>
      <c r="C44" s="39" t="s">
        <v>51</v>
      </c>
      <c r="D44" s="9">
        <v>15</v>
      </c>
      <c r="E44" s="28" t="s">
        <v>17</v>
      </c>
      <c r="F44" s="29">
        <v>2</v>
      </c>
      <c r="G44" s="48" t="s">
        <v>171</v>
      </c>
      <c r="H44" s="17">
        <v>8000</v>
      </c>
      <c r="I44" s="1" t="s">
        <v>174</v>
      </c>
    </row>
    <row r="45" spans="2:9">
      <c r="B45" s="71"/>
      <c r="C45" s="39" t="s">
        <v>51</v>
      </c>
      <c r="D45" s="9">
        <v>50</v>
      </c>
      <c r="E45" s="28" t="s">
        <v>17</v>
      </c>
      <c r="F45" s="29">
        <v>2</v>
      </c>
      <c r="G45" s="48" t="s">
        <v>173</v>
      </c>
      <c r="H45" s="17">
        <v>2500</v>
      </c>
      <c r="I45" s="1" t="s">
        <v>174</v>
      </c>
    </row>
    <row r="46" spans="2:9">
      <c r="B46" s="71"/>
      <c r="C46" s="39" t="s">
        <v>52</v>
      </c>
      <c r="D46" s="9">
        <v>5</v>
      </c>
      <c r="E46" s="28" t="s">
        <v>4</v>
      </c>
      <c r="F46" s="29">
        <f>VLOOKUP(E46,$AN$1:$AO$21,2,FALSE)</f>
        <v>12</v>
      </c>
      <c r="G46" s="48" t="s">
        <v>176</v>
      </c>
      <c r="H46" s="17"/>
    </row>
    <row r="47" spans="2:9">
      <c r="B47" s="71"/>
      <c r="C47" s="39" t="s">
        <v>53</v>
      </c>
      <c r="D47" s="9">
        <v>5</v>
      </c>
      <c r="E47" s="28" t="s">
        <v>4</v>
      </c>
      <c r="F47" s="29">
        <f>VLOOKUP(E47,$AN$1:$AO$21,2,FALSE)</f>
        <v>12</v>
      </c>
      <c r="G47" s="48" t="s">
        <v>176</v>
      </c>
      <c r="H47" s="17"/>
    </row>
    <row r="48" spans="2:9">
      <c r="B48" s="71"/>
      <c r="C48" s="39" t="s">
        <v>54</v>
      </c>
      <c r="D48" s="9">
        <v>5</v>
      </c>
      <c r="E48" s="28" t="s">
        <v>4</v>
      </c>
      <c r="F48" s="29">
        <f>VLOOKUP(E48,$AN$1:$AO$21,2,FALSE)</f>
        <v>12</v>
      </c>
      <c r="G48" s="48" t="s">
        <v>176</v>
      </c>
      <c r="H48" s="17"/>
    </row>
    <row r="49" spans="2:41">
      <c r="B49" s="71"/>
      <c r="C49" s="39" t="s">
        <v>49</v>
      </c>
      <c r="D49" s="9">
        <v>3</v>
      </c>
      <c r="E49" s="28" t="s">
        <v>4</v>
      </c>
      <c r="F49" s="29">
        <f>VLOOKUP(E49,$AN$1:$AO$21,2,FALSE)</f>
        <v>12</v>
      </c>
      <c r="G49" s="48" t="s">
        <v>175</v>
      </c>
      <c r="H49" s="17">
        <v>3600</v>
      </c>
    </row>
    <row r="50" spans="2:41">
      <c r="B50" s="71"/>
      <c r="C50" s="39" t="s">
        <v>177</v>
      </c>
      <c r="D50" s="9">
        <v>12</v>
      </c>
      <c r="E50" s="28" t="s">
        <v>17</v>
      </c>
      <c r="F50" s="29">
        <f>VLOOKUP(E50,$AN$1:$AO$21,2,FALSE)</f>
        <v>2</v>
      </c>
      <c r="G50" s="48" t="s">
        <v>178</v>
      </c>
      <c r="H50" s="17"/>
    </row>
    <row r="51" spans="2:41">
      <c r="B51" s="71"/>
      <c r="C51" s="39" t="s">
        <v>189</v>
      </c>
      <c r="D51" s="9">
        <v>3</v>
      </c>
      <c r="E51" s="28" t="s">
        <v>4</v>
      </c>
      <c r="F51" s="29">
        <v>12</v>
      </c>
      <c r="G51" s="48" t="s">
        <v>188</v>
      </c>
      <c r="H51" s="17">
        <v>12000</v>
      </c>
    </row>
    <row r="52" spans="2:41">
      <c r="B52" s="71"/>
      <c r="C52" s="39" t="s">
        <v>179</v>
      </c>
      <c r="D52" s="9">
        <v>40</v>
      </c>
      <c r="E52" s="28" t="s">
        <v>17</v>
      </c>
      <c r="F52" s="29">
        <f t="shared" ref="F52:F58" si="3">VLOOKUP(E52,$AN$1:$AO$21,2,FALSE)</f>
        <v>2</v>
      </c>
      <c r="G52" s="48" t="s">
        <v>180</v>
      </c>
      <c r="H52" s="17"/>
      <c r="I52" s="1" t="s">
        <v>190</v>
      </c>
    </row>
    <row r="53" spans="2:41">
      <c r="B53" s="71"/>
      <c r="C53" s="39" t="s">
        <v>55</v>
      </c>
      <c r="D53" s="9">
        <v>12</v>
      </c>
      <c r="E53" s="28" t="s">
        <v>4</v>
      </c>
      <c r="F53" s="29">
        <f t="shared" si="3"/>
        <v>12</v>
      </c>
      <c r="G53" s="48" t="s">
        <v>181</v>
      </c>
      <c r="H53" s="17"/>
    </row>
    <row r="54" spans="2:41">
      <c r="B54" s="71"/>
      <c r="C54" s="39" t="s">
        <v>182</v>
      </c>
      <c r="D54" s="9">
        <v>12</v>
      </c>
      <c r="E54" s="28" t="s">
        <v>4</v>
      </c>
      <c r="F54" s="29">
        <f t="shared" si="3"/>
        <v>12</v>
      </c>
      <c r="G54" s="48" t="s">
        <v>183</v>
      </c>
      <c r="H54" s="17">
        <v>10000</v>
      </c>
    </row>
    <row r="55" spans="2:41">
      <c r="B55" s="71"/>
      <c r="C55" s="39" t="s">
        <v>184</v>
      </c>
      <c r="D55" s="9">
        <v>12</v>
      </c>
      <c r="E55" s="28" t="s">
        <v>4</v>
      </c>
      <c r="F55" s="29">
        <f t="shared" si="3"/>
        <v>12</v>
      </c>
      <c r="G55" s="48" t="s">
        <v>185</v>
      </c>
      <c r="H55" s="17">
        <v>8000</v>
      </c>
    </row>
    <row r="56" spans="2:41">
      <c r="B56" s="71"/>
      <c r="C56" s="39" t="s">
        <v>186</v>
      </c>
      <c r="D56" s="9">
        <v>18</v>
      </c>
      <c r="E56" s="28" t="s">
        <v>17</v>
      </c>
      <c r="F56" s="29">
        <f t="shared" si="3"/>
        <v>2</v>
      </c>
      <c r="G56" s="48" t="s">
        <v>187</v>
      </c>
      <c r="H56" s="17"/>
      <c r="I56" s="1" t="s">
        <v>190</v>
      </c>
    </row>
    <row r="57" spans="2:41">
      <c r="B57" s="71"/>
      <c r="C57" s="39" t="s">
        <v>159</v>
      </c>
      <c r="D57" s="9">
        <v>25</v>
      </c>
      <c r="E57" s="28" t="s">
        <v>4</v>
      </c>
      <c r="F57" s="29">
        <f t="shared" si="3"/>
        <v>12</v>
      </c>
      <c r="G57" s="45" t="s">
        <v>160</v>
      </c>
      <c r="H57" s="17">
        <v>4500</v>
      </c>
    </row>
    <row r="58" spans="2:41" s="8" customFormat="1">
      <c r="B58" s="72"/>
      <c r="C58" s="39" t="s">
        <v>191</v>
      </c>
      <c r="D58" s="9">
        <v>1</v>
      </c>
      <c r="E58" s="28" t="s">
        <v>17</v>
      </c>
      <c r="F58" s="29">
        <f t="shared" si="3"/>
        <v>2</v>
      </c>
      <c r="G58" s="48" t="s">
        <v>192</v>
      </c>
      <c r="H58" s="17"/>
      <c r="I58" s="8" t="s">
        <v>190</v>
      </c>
      <c r="AM58"/>
      <c r="AN58"/>
      <c r="AO58"/>
    </row>
    <row r="59" spans="2:41" ht="38.25">
      <c r="B59" s="7">
        <v>4</v>
      </c>
      <c r="C59" s="6">
        <v>0</v>
      </c>
      <c r="D59" s="13" t="s">
        <v>5</v>
      </c>
      <c r="E59" s="13" t="s">
        <v>6</v>
      </c>
      <c r="F59" s="13"/>
      <c r="G59" s="63" t="s">
        <v>24</v>
      </c>
      <c r="H59" s="18" t="s">
        <v>9</v>
      </c>
    </row>
    <row r="60" spans="2:41" ht="12.75" customHeight="1">
      <c r="B60" s="73" t="s">
        <v>57</v>
      </c>
      <c r="C60" s="39" t="s">
        <v>58</v>
      </c>
      <c r="D60" s="9"/>
      <c r="E60" s="28" t="s">
        <v>4</v>
      </c>
      <c r="F60" s="44">
        <f t="shared" ref="F60:F78" si="4">VLOOKUP(E60,$AN$1:$AO$21,2,FALSE)</f>
        <v>12</v>
      </c>
      <c r="G60" s="48"/>
      <c r="H60" s="17"/>
    </row>
    <row r="61" spans="2:41">
      <c r="B61" s="73"/>
      <c r="C61" s="39" t="s">
        <v>59</v>
      </c>
      <c r="D61" s="9">
        <v>1</v>
      </c>
      <c r="E61" s="28" t="s">
        <v>17</v>
      </c>
      <c r="F61" s="44">
        <f t="shared" si="4"/>
        <v>2</v>
      </c>
      <c r="G61" s="48" t="s">
        <v>60</v>
      </c>
      <c r="H61" s="17">
        <v>85000</v>
      </c>
    </row>
    <row r="62" spans="2:41">
      <c r="B62" s="73"/>
      <c r="C62" s="39" t="s">
        <v>61</v>
      </c>
      <c r="D62" s="9">
        <v>1</v>
      </c>
      <c r="E62" s="28" t="s">
        <v>17</v>
      </c>
      <c r="F62" s="44">
        <f t="shared" si="4"/>
        <v>2</v>
      </c>
      <c r="G62" s="48" t="s">
        <v>126</v>
      </c>
      <c r="H62" s="17">
        <v>41000</v>
      </c>
    </row>
    <row r="63" spans="2:41">
      <c r="B63" s="73"/>
      <c r="C63" s="40"/>
      <c r="D63" s="9"/>
      <c r="E63" s="28" t="s">
        <v>13</v>
      </c>
      <c r="F63" s="44">
        <f t="shared" si="4"/>
        <v>4</v>
      </c>
      <c r="G63" s="62" t="s">
        <v>127</v>
      </c>
      <c r="H63" s="17"/>
    </row>
    <row r="64" spans="2:41">
      <c r="B64" s="73"/>
      <c r="C64" s="39"/>
      <c r="D64" s="9"/>
      <c r="E64" s="28" t="s">
        <v>4</v>
      </c>
      <c r="F64" s="44">
        <f t="shared" si="4"/>
        <v>12</v>
      </c>
      <c r="G64" s="48"/>
      <c r="H64" s="17"/>
    </row>
    <row r="65" spans="2:41">
      <c r="B65" s="73"/>
      <c r="C65" s="39"/>
      <c r="D65" s="9"/>
      <c r="E65" s="28" t="s">
        <v>4</v>
      </c>
      <c r="F65" s="44">
        <f t="shared" si="4"/>
        <v>12</v>
      </c>
      <c r="G65" s="48"/>
      <c r="H65" s="17"/>
    </row>
    <row r="66" spans="2:41">
      <c r="B66" s="73"/>
      <c r="C66" s="39"/>
      <c r="D66" s="9"/>
      <c r="E66" s="28" t="s">
        <v>4</v>
      </c>
      <c r="F66" s="44">
        <f t="shared" si="4"/>
        <v>12</v>
      </c>
      <c r="G66" s="48"/>
      <c r="H66" s="17"/>
    </row>
    <row r="67" spans="2:41">
      <c r="B67" s="73"/>
      <c r="C67" s="39"/>
      <c r="D67" s="9"/>
      <c r="E67" s="28" t="s">
        <v>4</v>
      </c>
      <c r="F67" s="44">
        <f t="shared" si="4"/>
        <v>12</v>
      </c>
      <c r="G67" s="48"/>
      <c r="H67" s="17"/>
    </row>
    <row r="68" spans="2:41">
      <c r="B68" s="73"/>
      <c r="C68" s="39"/>
      <c r="D68" s="9"/>
      <c r="E68" s="28" t="s">
        <v>4</v>
      </c>
      <c r="F68" s="44">
        <f t="shared" si="4"/>
        <v>12</v>
      </c>
      <c r="G68" s="48"/>
      <c r="H68" s="17"/>
    </row>
    <row r="69" spans="2:41">
      <c r="B69" s="73"/>
      <c r="C69" s="39"/>
      <c r="D69" s="9"/>
      <c r="E69" s="28" t="s">
        <v>4</v>
      </c>
      <c r="F69" s="44">
        <f t="shared" si="4"/>
        <v>12</v>
      </c>
      <c r="G69" s="48"/>
      <c r="H69" s="17"/>
    </row>
    <row r="70" spans="2:41">
      <c r="B70" s="73"/>
      <c r="C70" s="39"/>
      <c r="D70" s="9"/>
      <c r="E70" s="28" t="s">
        <v>4</v>
      </c>
      <c r="F70" s="44">
        <f t="shared" si="4"/>
        <v>12</v>
      </c>
      <c r="G70" s="48"/>
      <c r="H70" s="17"/>
    </row>
    <row r="71" spans="2:41">
      <c r="B71" s="73"/>
      <c r="C71" s="39"/>
      <c r="D71" s="9"/>
      <c r="E71" s="28" t="s">
        <v>4</v>
      </c>
      <c r="F71" s="44">
        <f t="shared" si="4"/>
        <v>12</v>
      </c>
      <c r="G71" s="48"/>
      <c r="H71" s="17"/>
    </row>
    <row r="72" spans="2:41">
      <c r="B72" s="73"/>
      <c r="C72" s="39"/>
      <c r="D72" s="9"/>
      <c r="E72" s="28" t="s">
        <v>4</v>
      </c>
      <c r="F72" s="44">
        <f t="shared" si="4"/>
        <v>12</v>
      </c>
      <c r="G72" s="48"/>
      <c r="H72" s="17"/>
    </row>
    <row r="73" spans="2:41">
      <c r="B73" s="73"/>
      <c r="C73" s="39"/>
      <c r="D73" s="9"/>
      <c r="E73" s="28" t="s">
        <v>4</v>
      </c>
      <c r="F73" s="44">
        <f t="shared" si="4"/>
        <v>12</v>
      </c>
      <c r="G73" s="48"/>
      <c r="H73" s="17"/>
    </row>
    <row r="74" spans="2:41">
      <c r="B74" s="73"/>
      <c r="C74" s="39"/>
      <c r="D74" s="9"/>
      <c r="E74" s="28" t="s">
        <v>4</v>
      </c>
      <c r="F74" s="44">
        <f t="shared" si="4"/>
        <v>12</v>
      </c>
      <c r="G74" s="48"/>
      <c r="H74" s="17"/>
    </row>
    <row r="75" spans="2:41">
      <c r="B75" s="73"/>
      <c r="C75" s="39"/>
      <c r="D75" s="9"/>
      <c r="E75" s="28" t="s">
        <v>4</v>
      </c>
      <c r="F75" s="44">
        <f t="shared" si="4"/>
        <v>12</v>
      </c>
      <c r="G75" s="48"/>
      <c r="H75" s="17"/>
    </row>
    <row r="76" spans="2:41">
      <c r="B76" s="73"/>
      <c r="C76" s="39"/>
      <c r="D76" s="9"/>
      <c r="E76" s="28" t="s">
        <v>4</v>
      </c>
      <c r="F76" s="44">
        <f t="shared" si="4"/>
        <v>12</v>
      </c>
      <c r="G76" s="48"/>
      <c r="H76" s="17"/>
    </row>
    <row r="77" spans="2:41">
      <c r="B77" s="73"/>
      <c r="C77" s="39"/>
      <c r="D77" s="9"/>
      <c r="E77" s="28" t="s">
        <v>4</v>
      </c>
      <c r="F77" s="44">
        <f t="shared" si="4"/>
        <v>12</v>
      </c>
      <c r="G77" s="48"/>
      <c r="H77" s="17"/>
    </row>
    <row r="78" spans="2:41" s="8" customFormat="1">
      <c r="B78" s="73"/>
      <c r="C78" s="39"/>
      <c r="D78" s="9"/>
      <c r="E78" s="28" t="s">
        <v>4</v>
      </c>
      <c r="F78" s="44">
        <f t="shared" si="4"/>
        <v>12</v>
      </c>
      <c r="G78" s="48"/>
      <c r="H78" s="17"/>
      <c r="AM78"/>
      <c r="AN78"/>
      <c r="AO78"/>
    </row>
    <row r="79" spans="2:41" ht="15" customHeight="1">
      <c r="B79" s="42"/>
      <c r="C79" s="42"/>
      <c r="D79" s="42"/>
      <c r="E79" s="42"/>
      <c r="F79" s="42"/>
      <c r="G79" s="42"/>
      <c r="H79" s="42"/>
    </row>
    <row r="80" spans="2:41" ht="15" customHeight="1">
      <c r="B80" s="46"/>
      <c r="C80" s="46"/>
      <c r="D80" s="46"/>
      <c r="E80" s="46"/>
      <c r="F80" s="46"/>
      <c r="G80" s="41"/>
      <c r="H80" s="43"/>
      <c r="AM80" s="27"/>
      <c r="AN80" s="27"/>
    </row>
    <row r="81" spans="7:41" ht="15" customHeight="1">
      <c r="H81" s="19"/>
      <c r="AM81" s="27"/>
      <c r="AN81" s="27"/>
    </row>
    <row r="82" spans="7:41" ht="15" customHeight="1">
      <c r="H82" s="19"/>
      <c r="AM82" s="27"/>
      <c r="AN82" s="27"/>
    </row>
    <row r="83" spans="7:41" ht="15" customHeight="1">
      <c r="H83" s="19"/>
      <c r="AM83" s="27"/>
      <c r="AN83" s="27"/>
    </row>
    <row r="84" spans="7:41" ht="15" customHeight="1">
      <c r="H84" s="19"/>
      <c r="AM84" s="27"/>
      <c r="AN84" s="27"/>
    </row>
    <row r="85" spans="7:41" ht="15" customHeight="1">
      <c r="H85" s="19"/>
      <c r="AM85" s="27"/>
      <c r="AN85" s="27"/>
    </row>
    <row r="86" spans="7:41" ht="15" customHeight="1">
      <c r="H86" s="19"/>
      <c r="AM86" s="27"/>
      <c r="AN86" s="27"/>
    </row>
    <row r="87" spans="7:41" s="3" customFormat="1" ht="15" customHeight="1">
      <c r="G87" s="10"/>
      <c r="H87" s="19"/>
      <c r="I87" s="1"/>
      <c r="J87" s="1"/>
      <c r="K87" s="1"/>
      <c r="L87" s="1"/>
      <c r="AM87" s="27"/>
      <c r="AN87" s="27"/>
      <c r="AO87"/>
    </row>
    <row r="88" spans="7:41" s="3" customFormat="1" ht="15" customHeight="1">
      <c r="G88" s="10"/>
      <c r="H88" s="19"/>
      <c r="I88" s="1"/>
      <c r="J88" s="1"/>
      <c r="K88" s="1"/>
      <c r="L88" s="1"/>
      <c r="AM88" s="27"/>
      <c r="AN88" s="27"/>
      <c r="AO88"/>
    </row>
    <row r="89" spans="7:41" s="3" customFormat="1" ht="15" customHeight="1">
      <c r="G89" s="10"/>
      <c r="H89" s="19"/>
      <c r="I89" s="1"/>
      <c r="J89" s="1"/>
      <c r="K89" s="1"/>
      <c r="L89" s="1"/>
      <c r="AM89"/>
      <c r="AN89"/>
      <c r="AO89"/>
    </row>
    <row r="90" spans="7:41" s="3" customFormat="1" ht="15" customHeight="1">
      <c r="G90" s="10"/>
      <c r="H90" s="19"/>
      <c r="I90" s="1"/>
      <c r="J90" s="1"/>
      <c r="K90" s="1"/>
      <c r="L90" s="1"/>
      <c r="AM90"/>
      <c r="AN90"/>
      <c r="AO90"/>
    </row>
    <row r="91" spans="7:41" s="3" customFormat="1" ht="15" customHeight="1">
      <c r="G91" s="10"/>
      <c r="H91" s="19"/>
      <c r="I91" s="1"/>
      <c r="J91" s="1"/>
      <c r="K91" s="1"/>
      <c r="L91" s="1"/>
      <c r="AM91"/>
      <c r="AN91"/>
      <c r="AO91"/>
    </row>
    <row r="92" spans="7:41" s="3" customFormat="1" ht="15" customHeight="1">
      <c r="G92" s="10"/>
      <c r="H92" s="19"/>
      <c r="I92" s="1"/>
      <c r="J92" s="1"/>
      <c r="K92" s="1"/>
      <c r="L92" s="1"/>
      <c r="AM92"/>
      <c r="AN92"/>
      <c r="AO92"/>
    </row>
    <row r="93" spans="7:41" s="3" customFormat="1" ht="15" customHeight="1">
      <c r="G93" s="10"/>
      <c r="H93" s="19"/>
      <c r="I93" s="1"/>
      <c r="J93" s="1"/>
      <c r="K93" s="1"/>
      <c r="L93" s="1"/>
      <c r="AM93"/>
      <c r="AN93"/>
      <c r="AO93"/>
    </row>
    <row r="94" spans="7:41" s="3" customFormat="1" ht="15" customHeight="1">
      <c r="G94" s="10"/>
      <c r="H94" s="19"/>
      <c r="I94" s="1"/>
      <c r="J94" s="1"/>
      <c r="K94" s="1"/>
      <c r="L94" s="1"/>
      <c r="AM94"/>
      <c r="AN94"/>
      <c r="AO94"/>
    </row>
    <row r="95" spans="7:41" s="3" customFormat="1" ht="15" customHeight="1">
      <c r="G95" s="10"/>
      <c r="H95" s="2"/>
      <c r="I95" s="1"/>
      <c r="J95" s="1"/>
      <c r="K95" s="1"/>
      <c r="L95" s="1"/>
      <c r="AM95"/>
      <c r="AN95"/>
      <c r="AO95"/>
    </row>
    <row r="96" spans="7:41" s="3" customFormat="1" ht="15" customHeight="1">
      <c r="G96" s="10"/>
      <c r="H96" s="2"/>
      <c r="I96" s="1"/>
      <c r="J96" s="1"/>
      <c r="K96" s="1"/>
      <c r="L96" s="1"/>
      <c r="AM96"/>
      <c r="AN96"/>
      <c r="AO96"/>
    </row>
    <row r="97" spans="7:41" s="3" customFormat="1" ht="15" customHeight="1">
      <c r="G97" s="10"/>
      <c r="H97" s="2"/>
      <c r="I97" s="1"/>
      <c r="J97" s="1"/>
      <c r="K97" s="1"/>
      <c r="L97" s="1"/>
      <c r="AM97"/>
      <c r="AN97"/>
      <c r="AO97"/>
    </row>
    <row r="98" spans="7:41" s="3" customFormat="1" ht="15" customHeight="1">
      <c r="G98" s="10"/>
      <c r="H98" s="2"/>
      <c r="I98" s="1"/>
      <c r="J98" s="1"/>
      <c r="K98" s="1"/>
      <c r="L98" s="1"/>
      <c r="AM98"/>
      <c r="AN98"/>
      <c r="AO98"/>
    </row>
    <row r="99" spans="7:41" s="3" customFormat="1" ht="15" customHeight="1">
      <c r="G99" s="10"/>
      <c r="H99" s="2"/>
      <c r="I99" s="1"/>
      <c r="J99" s="1"/>
      <c r="K99" s="1"/>
      <c r="L99" s="1"/>
      <c r="AM99"/>
      <c r="AN99"/>
      <c r="AO99"/>
    </row>
    <row r="100" spans="7:41" s="3" customFormat="1" ht="15" customHeight="1">
      <c r="G100" s="10"/>
      <c r="H100" s="2"/>
      <c r="I100" s="1"/>
      <c r="J100" s="1"/>
      <c r="K100" s="1"/>
      <c r="L100" s="1"/>
      <c r="AM100"/>
      <c r="AN100"/>
      <c r="AO100"/>
    </row>
    <row r="101" spans="7:41" s="3" customFormat="1" ht="15" customHeight="1">
      <c r="G101" s="10"/>
      <c r="H101" s="2"/>
      <c r="I101" s="1"/>
      <c r="J101" s="1"/>
      <c r="K101" s="1"/>
      <c r="L101" s="1"/>
      <c r="AM101"/>
      <c r="AN101"/>
      <c r="AO101"/>
    </row>
    <row r="102" spans="7:41" s="3" customFormat="1" ht="15" customHeight="1">
      <c r="G102" s="10"/>
      <c r="H102" s="2"/>
      <c r="I102" s="1"/>
      <c r="J102" s="1"/>
      <c r="K102" s="1"/>
      <c r="L102" s="1"/>
      <c r="AM102"/>
      <c r="AN102"/>
      <c r="AO102"/>
    </row>
    <row r="103" spans="7:41" ht="15" customHeight="1"/>
    <row r="104" spans="7:41" ht="15" customHeight="1"/>
    <row r="105" spans="7:41" ht="15" customHeight="1"/>
    <row r="107" spans="7:41" ht="15.75" thickBot="1"/>
    <row r="108" spans="7:41" ht="18.75" thickBot="1">
      <c r="H108" s="15"/>
    </row>
    <row r="109" spans="7:41">
      <c r="H109" s="5"/>
    </row>
    <row r="110" spans="7:41">
      <c r="H110" s="5"/>
    </row>
    <row r="111" spans="7:41">
      <c r="H111" s="5"/>
    </row>
    <row r="112" spans="7:41">
      <c r="H112" s="5"/>
    </row>
    <row r="113" spans="8:8">
      <c r="H113" s="5"/>
    </row>
    <row r="114" spans="8:8">
      <c r="H114" s="5"/>
    </row>
    <row r="115" spans="8:8">
      <c r="H115" s="4"/>
    </row>
    <row r="116" spans="8:8">
      <c r="H116" s="5"/>
    </row>
    <row r="117" spans="8:8">
      <c r="H117" s="5"/>
    </row>
    <row r="118" spans="8:8">
      <c r="H118" s="5"/>
    </row>
    <row r="119" spans="8:8">
      <c r="H119" s="5"/>
    </row>
    <row r="120" spans="8:8">
      <c r="H120" s="5"/>
    </row>
    <row r="121" spans="8:8">
      <c r="H121" s="5"/>
    </row>
    <row r="122" spans="8:8">
      <c r="H122" s="5"/>
    </row>
    <row r="123" spans="8:8">
      <c r="H123" s="5"/>
    </row>
    <row r="124" spans="8:8">
      <c r="H124" s="5"/>
    </row>
    <row r="125" spans="8:8">
      <c r="H125" s="5"/>
    </row>
    <row r="126" spans="8:8">
      <c r="H126" s="5"/>
    </row>
    <row r="127" spans="8:8">
      <c r="H127" s="5"/>
    </row>
    <row r="128" spans="8:8">
      <c r="H128" s="5"/>
    </row>
    <row r="129" spans="8:8">
      <c r="H129" s="5"/>
    </row>
  </sheetData>
  <protectedRanges>
    <protectedRange sqref="E4:E9 E60:E78 E11:E31 E33:E58" name="Ingreso"/>
  </protectedRanges>
  <mergeCells count="5">
    <mergeCell ref="B33:B58"/>
    <mergeCell ref="B60:B78"/>
    <mergeCell ref="D2:G2"/>
    <mergeCell ref="B4:B9"/>
    <mergeCell ref="B11:B31"/>
  </mergeCells>
  <conditionalFormatting sqref="F4 F60:F78 F11:F22 F24:F31 F37:F58">
    <cfRule type="cellIs" dxfId="29" priority="9" stopIfTrue="1" operator="equal">
      <formula>0</formula>
    </cfRule>
  </conditionalFormatting>
  <conditionalFormatting sqref="F5:F9">
    <cfRule type="cellIs" dxfId="28" priority="8" stopIfTrue="1" operator="equal">
      <formula>0</formula>
    </cfRule>
  </conditionalFormatting>
  <conditionalFormatting sqref="F33:F34">
    <cfRule type="cellIs" dxfId="27" priority="6" stopIfTrue="1" operator="equal">
      <formula>0</formula>
    </cfRule>
  </conditionalFormatting>
  <conditionalFormatting sqref="F23">
    <cfRule type="cellIs" dxfId="26" priority="3" stopIfTrue="1" operator="equal">
      <formula>0</formula>
    </cfRule>
  </conditionalFormatting>
  <conditionalFormatting sqref="F35">
    <cfRule type="cellIs" dxfId="25" priority="2" stopIfTrue="1" operator="equal">
      <formula>0</formula>
    </cfRule>
  </conditionalFormatting>
  <conditionalFormatting sqref="F36">
    <cfRule type="cellIs" dxfId="24" priority="1" stopIfTrue="1" operator="equal">
      <formula>0</formula>
    </cfRule>
  </conditionalFormatting>
  <dataValidations xWindow="475" yWindow="730" count="1">
    <dataValidation type="list" allowBlank="1" showInputMessage="1" showErrorMessage="1" error="Por favor especifique &quot;Otro&quot; y en la siguiente columna especifíquelo" sqref="E60:E78 E4:E9 E11:E31 E33:E58">
      <formula1>$AN$1:$AN$21</formula1>
    </dataValidation>
  </dataValidations>
  <printOptions horizontalCentered="1" verticalCentered="1"/>
  <pageMargins left="0.74803149606299213" right="0.31496062992125984" top="0.70866141732283472" bottom="0.64" header="0.39370078740157483" footer="0.42"/>
  <pageSetup scale="48" orientation="landscape" horizontalDpi="4294967295" verticalDpi="4294967295" r:id="rId1"/>
  <headerFooter alignWithMargins="0">
    <oddFooter>Página &amp;P de &amp;F</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O115"/>
  <sheetViews>
    <sheetView workbookViewId="0">
      <selection activeCell="B27" sqref="B27:B44"/>
    </sheetView>
  </sheetViews>
  <sheetFormatPr baseColWidth="10" defaultColWidth="11.375" defaultRowHeight="15"/>
  <cols>
    <col min="1" max="1" width="6.25" style="1" customWidth="1"/>
    <col min="2" max="2" width="9.75" style="3" customWidth="1"/>
    <col min="3" max="3" width="35.75" style="3" customWidth="1"/>
    <col min="4" max="4" width="8.125" style="3" customWidth="1"/>
    <col min="5" max="5" width="12.25" style="3" customWidth="1"/>
    <col min="6" max="6" width="5.625" style="3" bestFit="1" customWidth="1"/>
    <col min="7" max="7" width="74.375" style="10" customWidth="1"/>
    <col min="8" max="8" width="17.375" style="2" customWidth="1"/>
    <col min="9" max="9" width="8.125" style="1" bestFit="1" customWidth="1"/>
    <col min="10" max="38" width="11.375" style="1"/>
    <col min="39" max="39" width="2.375" bestFit="1" customWidth="1"/>
    <col min="40" max="40" width="10.75" bestFit="1" customWidth="1"/>
    <col min="41" max="41" width="3.625" bestFit="1" customWidth="1"/>
    <col min="42" max="16384" width="11.375" style="1"/>
  </cols>
  <sheetData>
    <row r="1" spans="2:41" ht="10.5" customHeight="1">
      <c r="AM1" s="20">
        <v>2</v>
      </c>
      <c r="AN1" s="14" t="s">
        <v>1</v>
      </c>
      <c r="AO1" s="21">
        <v>52</v>
      </c>
    </row>
    <row r="2" spans="2:41" ht="73.5" customHeight="1">
      <c r="B2" s="31"/>
      <c r="C2" s="32" t="s">
        <v>2</v>
      </c>
      <c r="D2" s="74" t="s">
        <v>255</v>
      </c>
      <c r="E2" s="75"/>
      <c r="F2" s="75"/>
      <c r="G2" s="76"/>
      <c r="H2" s="33" t="s">
        <v>3</v>
      </c>
      <c r="AM2" s="20">
        <v>4</v>
      </c>
      <c r="AN2" s="14" t="s">
        <v>4</v>
      </c>
      <c r="AO2" s="22">
        <v>12</v>
      </c>
    </row>
    <row r="3" spans="2:41" ht="44.25" customHeight="1">
      <c r="B3" s="16">
        <v>1</v>
      </c>
      <c r="C3" s="6" t="s">
        <v>200</v>
      </c>
      <c r="D3" s="13" t="s">
        <v>5</v>
      </c>
      <c r="E3" s="13" t="s">
        <v>6</v>
      </c>
      <c r="F3" s="13" t="s">
        <v>7</v>
      </c>
      <c r="G3" s="13" t="s">
        <v>8</v>
      </c>
      <c r="H3" s="11" t="s">
        <v>9</v>
      </c>
      <c r="AM3" s="20">
        <v>5</v>
      </c>
      <c r="AN3" s="14" t="s">
        <v>10</v>
      </c>
      <c r="AO3" s="22">
        <f>12/2</f>
        <v>6</v>
      </c>
    </row>
    <row r="4" spans="2:41" s="8" customFormat="1" ht="12.75" customHeight="1">
      <c r="B4" s="77" t="s">
        <v>11</v>
      </c>
      <c r="C4" s="9" t="s">
        <v>12</v>
      </c>
      <c r="D4" s="9"/>
      <c r="E4" s="28" t="s">
        <v>10</v>
      </c>
      <c r="F4" s="29">
        <f t="shared" ref="F4:F9" si="0">VLOOKUP(E4,$AN$1:$AO$17,2,FALSE)</f>
        <v>6</v>
      </c>
      <c r="G4" s="12" t="s">
        <v>121</v>
      </c>
      <c r="H4" s="17"/>
      <c r="I4" s="8" t="s">
        <v>201</v>
      </c>
      <c r="AM4" s="20">
        <v>6</v>
      </c>
      <c r="AN4" s="14" t="s">
        <v>13</v>
      </c>
      <c r="AO4" s="22">
        <f>12/3</f>
        <v>4</v>
      </c>
    </row>
    <row r="5" spans="2:41" s="8" customFormat="1">
      <c r="B5" s="78"/>
      <c r="C5" s="9" t="s">
        <v>14</v>
      </c>
      <c r="D5" s="9"/>
      <c r="E5" s="28" t="s">
        <v>4</v>
      </c>
      <c r="F5" s="29">
        <f t="shared" si="0"/>
        <v>12</v>
      </c>
      <c r="G5" s="12" t="s">
        <v>122</v>
      </c>
      <c r="H5" s="17"/>
      <c r="I5" s="8" t="s">
        <v>201</v>
      </c>
      <c r="AM5" s="20">
        <v>7</v>
      </c>
      <c r="AN5" s="14" t="s">
        <v>15</v>
      </c>
      <c r="AO5" s="23">
        <f>12/4</f>
        <v>3</v>
      </c>
    </row>
    <row r="6" spans="2:41" s="8" customFormat="1">
      <c r="B6" s="78"/>
      <c r="C6" s="9" t="s">
        <v>16</v>
      </c>
      <c r="D6" s="9"/>
      <c r="E6" s="28" t="s">
        <v>4</v>
      </c>
      <c r="F6" s="29">
        <f t="shared" si="0"/>
        <v>12</v>
      </c>
      <c r="G6" s="12" t="s">
        <v>123</v>
      </c>
      <c r="H6" s="17"/>
      <c r="I6" s="8" t="s">
        <v>201</v>
      </c>
      <c r="AM6" s="20">
        <v>8</v>
      </c>
      <c r="AN6" s="14" t="s">
        <v>17</v>
      </c>
      <c r="AO6" s="22">
        <f>12/6</f>
        <v>2</v>
      </c>
    </row>
    <row r="7" spans="2:41" s="8" customFormat="1">
      <c r="B7" s="78"/>
      <c r="C7" s="9" t="s">
        <v>18</v>
      </c>
      <c r="D7" s="9"/>
      <c r="E7" s="28" t="s">
        <v>4</v>
      </c>
      <c r="F7" s="29">
        <f t="shared" si="0"/>
        <v>12</v>
      </c>
      <c r="G7" s="12"/>
      <c r="H7" s="17"/>
      <c r="I7" s="8" t="s">
        <v>201</v>
      </c>
      <c r="AM7" s="20">
        <v>9</v>
      </c>
      <c r="AN7" s="14" t="s">
        <v>19</v>
      </c>
      <c r="AO7" s="21">
        <f>12/7</f>
        <v>1.7142857142857142</v>
      </c>
    </row>
    <row r="8" spans="2:41" s="8" customFormat="1">
      <c r="B8" s="78"/>
      <c r="C8" s="9" t="s">
        <v>20</v>
      </c>
      <c r="D8" s="9"/>
      <c r="E8" s="28" t="s">
        <v>4</v>
      </c>
      <c r="F8" s="29">
        <f t="shared" si="0"/>
        <v>12</v>
      </c>
      <c r="G8" s="12" t="s">
        <v>124</v>
      </c>
      <c r="H8" s="17"/>
      <c r="I8" s="8" t="s">
        <v>201</v>
      </c>
      <c r="AM8" s="20">
        <v>10</v>
      </c>
      <c r="AN8" s="14" t="s">
        <v>21</v>
      </c>
      <c r="AO8" s="21">
        <f>12/8</f>
        <v>1.5</v>
      </c>
    </row>
    <row r="9" spans="2:41" s="8" customFormat="1">
      <c r="B9" s="79"/>
      <c r="C9" s="9" t="s">
        <v>22</v>
      </c>
      <c r="D9" s="9"/>
      <c r="E9" s="28" t="s">
        <v>4</v>
      </c>
      <c r="F9" s="29">
        <f t="shared" si="0"/>
        <v>12</v>
      </c>
      <c r="G9" s="12" t="s">
        <v>125</v>
      </c>
      <c r="H9" s="17"/>
      <c r="I9" s="8" t="s">
        <v>201</v>
      </c>
      <c r="AM9" s="20">
        <v>11</v>
      </c>
      <c r="AN9" s="14" t="s">
        <v>23</v>
      </c>
      <c r="AO9" s="21">
        <f>12/9</f>
        <v>1.3333333333333333</v>
      </c>
    </row>
    <row r="10" spans="2:41" ht="38.25">
      <c r="B10" s="16">
        <v>2</v>
      </c>
      <c r="C10" s="6" t="s">
        <v>200</v>
      </c>
      <c r="D10" s="13" t="s">
        <v>5</v>
      </c>
      <c r="E10" s="13" t="s">
        <v>6</v>
      </c>
      <c r="F10" s="13"/>
      <c r="G10" s="13" t="s">
        <v>24</v>
      </c>
      <c r="H10" s="11" t="s">
        <v>9</v>
      </c>
      <c r="AM10" s="20">
        <v>12</v>
      </c>
      <c r="AN10" s="14" t="s">
        <v>25</v>
      </c>
      <c r="AO10" s="21">
        <f>12/10</f>
        <v>1.2</v>
      </c>
    </row>
    <row r="11" spans="2:41" ht="12.75" customHeight="1">
      <c r="B11" s="70" t="s">
        <v>26</v>
      </c>
      <c r="C11" s="39" t="s">
        <v>27</v>
      </c>
      <c r="D11" s="9">
        <v>4</v>
      </c>
      <c r="E11" s="28" t="s">
        <v>13</v>
      </c>
      <c r="F11" s="29">
        <f t="shared" ref="F11:F17" si="1">VLOOKUP(E11,$AN$1:$AO$17,2,FALSE)</f>
        <v>4</v>
      </c>
      <c r="G11" s="48" t="s">
        <v>202</v>
      </c>
      <c r="H11" s="17"/>
      <c r="I11" s="1" t="s">
        <v>251</v>
      </c>
      <c r="AM11" s="20">
        <v>13</v>
      </c>
      <c r="AN11" s="14" t="s">
        <v>28</v>
      </c>
      <c r="AO11" s="21">
        <f>12/11</f>
        <v>1.0909090909090908</v>
      </c>
    </row>
    <row r="12" spans="2:41">
      <c r="B12" s="71"/>
      <c r="C12" s="64" t="s">
        <v>29</v>
      </c>
      <c r="D12" s="9">
        <v>4</v>
      </c>
      <c r="E12" s="28" t="s">
        <v>13</v>
      </c>
      <c r="F12" s="29">
        <f t="shared" si="1"/>
        <v>4</v>
      </c>
      <c r="G12" s="48" t="s">
        <v>233</v>
      </c>
      <c r="H12" s="17"/>
      <c r="I12" s="1" t="s">
        <v>251</v>
      </c>
      <c r="AM12" s="20">
        <v>14</v>
      </c>
      <c r="AN12" s="14" t="s">
        <v>30</v>
      </c>
      <c r="AO12" s="22">
        <f>12/12</f>
        <v>1</v>
      </c>
    </row>
    <row r="13" spans="2:41">
      <c r="B13" s="71"/>
      <c r="C13" s="64" t="s">
        <v>31</v>
      </c>
      <c r="D13" s="9">
        <v>2</v>
      </c>
      <c r="E13" s="28" t="s">
        <v>13</v>
      </c>
      <c r="F13" s="29">
        <f t="shared" si="1"/>
        <v>4</v>
      </c>
      <c r="G13" s="48" t="s">
        <v>133</v>
      </c>
      <c r="H13" s="17">
        <v>0</v>
      </c>
      <c r="I13" s="1" t="s">
        <v>251</v>
      </c>
      <c r="AM13" s="20">
        <v>15</v>
      </c>
      <c r="AN13" s="14" t="s">
        <v>32</v>
      </c>
      <c r="AO13" s="21">
        <f>1/2</f>
        <v>0.5</v>
      </c>
    </row>
    <row r="14" spans="2:41">
      <c r="B14" s="71"/>
      <c r="C14" s="64" t="s">
        <v>134</v>
      </c>
      <c r="D14" s="9">
        <v>2</v>
      </c>
      <c r="E14" s="28" t="s">
        <v>13</v>
      </c>
      <c r="F14" s="29">
        <f t="shared" si="1"/>
        <v>4</v>
      </c>
      <c r="G14" s="48" t="s">
        <v>135</v>
      </c>
      <c r="H14" s="17"/>
      <c r="I14" s="1" t="s">
        <v>251</v>
      </c>
      <c r="AM14" s="20"/>
      <c r="AN14" s="14"/>
      <c r="AO14" s="21"/>
    </row>
    <row r="15" spans="2:41">
      <c r="B15" s="71"/>
      <c r="C15" s="39" t="s">
        <v>139</v>
      </c>
      <c r="D15" s="9">
        <v>2</v>
      </c>
      <c r="E15" s="28" t="s">
        <v>13</v>
      </c>
      <c r="F15" s="29">
        <f t="shared" si="1"/>
        <v>4</v>
      </c>
      <c r="G15" s="48" t="s">
        <v>138</v>
      </c>
      <c r="H15" s="17"/>
      <c r="I15" s="1" t="s">
        <v>251</v>
      </c>
      <c r="AM15" s="20"/>
      <c r="AN15" s="14"/>
      <c r="AO15" s="21"/>
    </row>
    <row r="16" spans="2:41">
      <c r="B16" s="71"/>
      <c r="C16" s="39" t="s">
        <v>33</v>
      </c>
      <c r="D16" s="9">
        <v>6</v>
      </c>
      <c r="E16" s="28" t="s">
        <v>13</v>
      </c>
      <c r="F16" s="29">
        <f t="shared" si="1"/>
        <v>4</v>
      </c>
      <c r="G16" s="48" t="s">
        <v>140</v>
      </c>
      <c r="H16" s="17"/>
      <c r="I16" s="1" t="s">
        <v>251</v>
      </c>
      <c r="AM16" s="20">
        <v>16</v>
      </c>
      <c r="AN16" s="14" t="s">
        <v>34</v>
      </c>
      <c r="AO16" s="21">
        <f>1/3</f>
        <v>0.33333333333333331</v>
      </c>
    </row>
    <row r="17" spans="2:41">
      <c r="B17" s="71"/>
      <c r="C17" s="39" t="s">
        <v>35</v>
      </c>
      <c r="D17" s="9">
        <v>5</v>
      </c>
      <c r="E17" s="28" t="s">
        <v>13</v>
      </c>
      <c r="F17" s="29">
        <f t="shared" si="1"/>
        <v>4</v>
      </c>
      <c r="G17" s="48" t="s">
        <v>203</v>
      </c>
      <c r="H17" s="17"/>
      <c r="I17" s="1" t="s">
        <v>251</v>
      </c>
      <c r="AM17" s="20">
        <v>17</v>
      </c>
      <c r="AN17" s="14" t="s">
        <v>36</v>
      </c>
      <c r="AO17" s="21">
        <f>1/4</f>
        <v>0.25</v>
      </c>
    </row>
    <row r="18" spans="2:41">
      <c r="B18" s="71"/>
      <c r="C18" s="39" t="s">
        <v>236</v>
      </c>
      <c r="D18" s="9">
        <v>3</v>
      </c>
      <c r="E18" s="28" t="s">
        <v>13</v>
      </c>
      <c r="F18" s="29">
        <v>4</v>
      </c>
      <c r="G18" s="48" t="s">
        <v>237</v>
      </c>
      <c r="H18" s="17"/>
      <c r="I18" s="1" t="s">
        <v>251</v>
      </c>
      <c r="AM18" s="65"/>
      <c r="AN18" s="27"/>
      <c r="AO18" s="66"/>
    </row>
    <row r="19" spans="2:41">
      <c r="B19" s="71"/>
      <c r="C19" s="39" t="s">
        <v>238</v>
      </c>
      <c r="D19" s="9">
        <v>2</v>
      </c>
      <c r="E19" s="28" t="s">
        <v>13</v>
      </c>
      <c r="F19" s="29">
        <v>4</v>
      </c>
      <c r="G19" s="48" t="s">
        <v>239</v>
      </c>
      <c r="H19" s="17"/>
      <c r="I19" s="1" t="s">
        <v>251</v>
      </c>
      <c r="AM19" s="65"/>
      <c r="AN19" s="27"/>
      <c r="AO19" s="66"/>
    </row>
    <row r="20" spans="2:41">
      <c r="B20" s="71"/>
      <c r="C20" s="39" t="s">
        <v>43</v>
      </c>
      <c r="D20" s="9">
        <v>12</v>
      </c>
      <c r="E20" s="28" t="s">
        <v>13</v>
      </c>
      <c r="F20" s="29">
        <f>VLOOKUP(E20,$AN$1:$AO$17,2,FALSE)</f>
        <v>4</v>
      </c>
      <c r="G20" s="48" t="s">
        <v>234</v>
      </c>
      <c r="H20" s="17"/>
      <c r="I20" s="1" t="s">
        <v>251</v>
      </c>
    </row>
    <row r="21" spans="2:41">
      <c r="B21" s="71"/>
      <c r="C21" s="39" t="s">
        <v>146</v>
      </c>
      <c r="D21" s="9">
        <v>1</v>
      </c>
      <c r="E21" s="28" t="s">
        <v>13</v>
      </c>
      <c r="F21" s="29">
        <f>VLOOKUP(E21,$AN$1:$AO$17,2,FALSE)</f>
        <v>4</v>
      </c>
      <c r="G21" s="48" t="s">
        <v>235</v>
      </c>
      <c r="H21" s="17"/>
      <c r="I21" s="1" t="s">
        <v>251</v>
      </c>
    </row>
    <row r="22" spans="2:41">
      <c r="B22" s="71"/>
      <c r="C22" s="39" t="s">
        <v>44</v>
      </c>
      <c r="D22" s="9">
        <v>2</v>
      </c>
      <c r="E22" s="28" t="s">
        <v>13</v>
      </c>
      <c r="F22" s="29">
        <f>VLOOKUP(E22,$AN$1:$AO$17,2,FALSE)</f>
        <v>4</v>
      </c>
      <c r="G22" s="48" t="s">
        <v>148</v>
      </c>
      <c r="H22" s="17"/>
      <c r="I22" s="1" t="s">
        <v>251</v>
      </c>
    </row>
    <row r="23" spans="2:41">
      <c r="B23" s="71"/>
      <c r="C23" s="39" t="s">
        <v>97</v>
      </c>
      <c r="D23" s="9">
        <v>3</v>
      </c>
      <c r="E23" s="28" t="s">
        <v>13</v>
      </c>
      <c r="F23" s="29">
        <v>4</v>
      </c>
      <c r="G23" s="48" t="s">
        <v>240</v>
      </c>
      <c r="H23" s="17"/>
      <c r="I23" s="1" t="s">
        <v>251</v>
      </c>
    </row>
    <row r="24" spans="2:41">
      <c r="B24" s="71"/>
      <c r="C24" s="39" t="s">
        <v>101</v>
      </c>
      <c r="D24" s="9"/>
      <c r="E24" s="28"/>
      <c r="F24" s="29"/>
      <c r="G24" s="48"/>
      <c r="H24" s="17"/>
      <c r="I24" s="1" t="s">
        <v>251</v>
      </c>
    </row>
    <row r="25" spans="2:41">
      <c r="B25" s="71"/>
      <c r="C25" s="39" t="s">
        <v>241</v>
      </c>
      <c r="D25" s="9">
        <v>6</v>
      </c>
      <c r="E25" s="28" t="s">
        <v>13</v>
      </c>
      <c r="F25" s="29">
        <v>4</v>
      </c>
      <c r="G25" s="48" t="s">
        <v>242</v>
      </c>
      <c r="H25" s="17"/>
      <c r="I25" s="1" t="s">
        <v>251</v>
      </c>
    </row>
    <row r="26" spans="2:41" ht="38.25">
      <c r="B26" s="16">
        <v>3</v>
      </c>
      <c r="C26" s="6" t="s">
        <v>243</v>
      </c>
      <c r="D26" s="13" t="s">
        <v>5</v>
      </c>
      <c r="E26" s="13" t="s">
        <v>6</v>
      </c>
      <c r="F26" s="13"/>
      <c r="G26" s="63" t="s">
        <v>24</v>
      </c>
      <c r="H26" s="18" t="s">
        <v>9</v>
      </c>
    </row>
    <row r="27" spans="2:41" ht="12.75" customHeight="1">
      <c r="B27" s="70" t="s">
        <v>46</v>
      </c>
      <c r="C27" s="39" t="s">
        <v>157</v>
      </c>
      <c r="D27" s="9">
        <v>3</v>
      </c>
      <c r="E27" s="28" t="s">
        <v>4</v>
      </c>
      <c r="F27" s="29">
        <f t="shared" ref="F27:F33" si="2">VLOOKUP(E27,$AN$1:$AO$17,2,FALSE)</f>
        <v>12</v>
      </c>
      <c r="G27" s="48" t="s">
        <v>158</v>
      </c>
      <c r="H27" s="17"/>
    </row>
    <row r="28" spans="2:41" ht="12.75" customHeight="1">
      <c r="B28" s="71"/>
      <c r="C28" s="39" t="s">
        <v>104</v>
      </c>
      <c r="D28" s="9">
        <v>1</v>
      </c>
      <c r="E28" s="28" t="s">
        <v>4</v>
      </c>
      <c r="F28" s="29">
        <f t="shared" si="2"/>
        <v>12</v>
      </c>
      <c r="G28" s="48" t="s">
        <v>163</v>
      </c>
      <c r="H28" s="17"/>
    </row>
    <row r="29" spans="2:41" ht="12.75" customHeight="1">
      <c r="B29" s="71"/>
      <c r="C29" s="39" t="s">
        <v>56</v>
      </c>
      <c r="D29" s="9">
        <v>1</v>
      </c>
      <c r="E29" s="28" t="s">
        <v>4</v>
      </c>
      <c r="F29" s="29">
        <f t="shared" si="2"/>
        <v>12</v>
      </c>
      <c r="G29" s="48" t="s">
        <v>164</v>
      </c>
      <c r="H29" s="17"/>
    </row>
    <row r="30" spans="2:41">
      <c r="B30" s="71"/>
      <c r="C30" s="39" t="s">
        <v>47</v>
      </c>
      <c r="D30" s="9">
        <v>3</v>
      </c>
      <c r="E30" s="28" t="s">
        <v>4</v>
      </c>
      <c r="F30" s="29">
        <f t="shared" si="2"/>
        <v>12</v>
      </c>
      <c r="G30" s="48" t="s">
        <v>244</v>
      </c>
      <c r="H30" s="17"/>
    </row>
    <row r="31" spans="2:41">
      <c r="B31" s="71"/>
      <c r="C31" s="39" t="s">
        <v>228</v>
      </c>
      <c r="D31" s="9">
        <v>2</v>
      </c>
      <c r="E31" s="28" t="s">
        <v>4</v>
      </c>
      <c r="F31" s="29">
        <f t="shared" si="2"/>
        <v>12</v>
      </c>
      <c r="G31" s="48" t="s">
        <v>166</v>
      </c>
      <c r="H31" s="17"/>
    </row>
    <row r="32" spans="2:41">
      <c r="B32" s="71"/>
      <c r="C32" s="39" t="s">
        <v>49</v>
      </c>
      <c r="D32" s="9">
        <v>1</v>
      </c>
      <c r="E32" s="28" t="s">
        <v>4</v>
      </c>
      <c r="F32" s="29">
        <f t="shared" si="2"/>
        <v>12</v>
      </c>
      <c r="G32" s="48" t="s">
        <v>167</v>
      </c>
      <c r="H32" s="17"/>
    </row>
    <row r="33" spans="2:9">
      <c r="B33" s="71"/>
      <c r="C33" s="39" t="s">
        <v>50</v>
      </c>
      <c r="D33" s="9">
        <v>2</v>
      </c>
      <c r="E33" s="28" t="s">
        <v>4</v>
      </c>
      <c r="F33" s="29">
        <f t="shared" si="2"/>
        <v>12</v>
      </c>
      <c r="G33" s="48" t="s">
        <v>168</v>
      </c>
      <c r="H33" s="17"/>
    </row>
    <row r="34" spans="2:9">
      <c r="B34" s="71"/>
      <c r="C34" s="39" t="s">
        <v>51</v>
      </c>
      <c r="D34" s="9">
        <v>1</v>
      </c>
      <c r="E34" s="28" t="s">
        <v>4</v>
      </c>
      <c r="F34" s="29">
        <v>12</v>
      </c>
      <c r="G34" s="48" t="s">
        <v>245</v>
      </c>
      <c r="H34" s="17"/>
      <c r="I34" s="1" t="s">
        <v>174</v>
      </c>
    </row>
    <row r="35" spans="2:9">
      <c r="B35" s="71"/>
      <c r="C35" s="39" t="s">
        <v>51</v>
      </c>
      <c r="D35" s="9">
        <v>2</v>
      </c>
      <c r="E35" s="28" t="s">
        <v>4</v>
      </c>
      <c r="F35" s="29">
        <v>12</v>
      </c>
      <c r="G35" s="48" t="s">
        <v>246</v>
      </c>
      <c r="H35" s="17"/>
      <c r="I35" s="1" t="s">
        <v>174</v>
      </c>
    </row>
    <row r="36" spans="2:9">
      <c r="B36" s="71"/>
      <c r="C36" s="39" t="s">
        <v>52</v>
      </c>
      <c r="D36" s="9">
        <v>2</v>
      </c>
      <c r="E36" s="28" t="s">
        <v>17</v>
      </c>
      <c r="F36" s="29">
        <f>VLOOKUP(E36,$AN$1:$AO$17,2,FALSE)</f>
        <v>2</v>
      </c>
      <c r="G36" s="48"/>
      <c r="H36" s="17"/>
    </row>
    <row r="37" spans="2:9">
      <c r="B37" s="71"/>
      <c r="C37" s="39" t="s">
        <v>53</v>
      </c>
      <c r="D37" s="9">
        <v>2</v>
      </c>
      <c r="E37" s="28" t="s">
        <v>17</v>
      </c>
      <c r="F37" s="29">
        <f>VLOOKUP(E37,$AN$1:$AO$17,2,FALSE)</f>
        <v>2</v>
      </c>
      <c r="G37" s="48"/>
      <c r="H37" s="17"/>
    </row>
    <row r="38" spans="2:9">
      <c r="B38" s="71"/>
      <c r="C38" s="39" t="s">
        <v>54</v>
      </c>
      <c r="D38" s="9">
        <v>2</v>
      </c>
      <c r="E38" s="28" t="s">
        <v>17</v>
      </c>
      <c r="F38" s="29">
        <f>VLOOKUP(E38,$AN$1:$AO$17,2,FALSE)</f>
        <v>2</v>
      </c>
      <c r="G38" s="48"/>
      <c r="H38" s="17"/>
    </row>
    <row r="39" spans="2:9">
      <c r="B39" s="71"/>
      <c r="C39" s="39" t="s">
        <v>247</v>
      </c>
      <c r="D39" s="9">
        <v>1</v>
      </c>
      <c r="E39" s="28" t="s">
        <v>4</v>
      </c>
      <c r="F39" s="29">
        <v>12</v>
      </c>
      <c r="G39" s="48" t="s">
        <v>248</v>
      </c>
      <c r="H39" s="17"/>
    </row>
    <row r="40" spans="2:9">
      <c r="B40" s="71"/>
      <c r="C40" s="39" t="s">
        <v>179</v>
      </c>
      <c r="D40" s="9">
        <v>3</v>
      </c>
      <c r="E40" s="28" t="s">
        <v>4</v>
      </c>
      <c r="F40" s="29">
        <f>VLOOKUP(E40,$AN$1:$AO$17,2,FALSE)</f>
        <v>12</v>
      </c>
      <c r="G40" s="48" t="s">
        <v>249</v>
      </c>
      <c r="H40" s="17"/>
      <c r="I40" s="1" t="s">
        <v>190</v>
      </c>
    </row>
    <row r="41" spans="2:9">
      <c r="B41" s="71"/>
      <c r="C41" s="39" t="s">
        <v>55</v>
      </c>
      <c r="D41" s="9">
        <v>1</v>
      </c>
      <c r="E41" s="28" t="s">
        <v>4</v>
      </c>
      <c r="F41" s="29">
        <f>VLOOKUP(E41,$AN$1:$AO$17,2,FALSE)</f>
        <v>12</v>
      </c>
      <c r="G41" s="48" t="s">
        <v>250</v>
      </c>
      <c r="H41" s="17"/>
    </row>
    <row r="42" spans="2:9">
      <c r="B42" s="71"/>
      <c r="C42" s="39" t="s">
        <v>182</v>
      </c>
      <c r="D42" s="9">
        <v>2</v>
      </c>
      <c r="E42" s="28" t="s">
        <v>4</v>
      </c>
      <c r="F42" s="29">
        <f>VLOOKUP(E42,$AN$1:$AO$17,2,FALSE)</f>
        <v>12</v>
      </c>
      <c r="G42" s="48" t="s">
        <v>183</v>
      </c>
      <c r="H42" s="17"/>
    </row>
    <row r="43" spans="2:9">
      <c r="B43" s="71"/>
      <c r="C43" s="39" t="s">
        <v>184</v>
      </c>
      <c r="D43" s="9">
        <v>3</v>
      </c>
      <c r="E43" s="28" t="s">
        <v>4</v>
      </c>
      <c r="F43" s="29">
        <f>VLOOKUP(E43,$AN$1:$AO$17,2,FALSE)</f>
        <v>12</v>
      </c>
      <c r="G43" s="48" t="s">
        <v>185</v>
      </c>
      <c r="H43" s="17"/>
    </row>
    <row r="44" spans="2:9">
      <c r="B44" s="71"/>
      <c r="C44" s="39" t="s">
        <v>159</v>
      </c>
      <c r="D44" s="9">
        <v>2</v>
      </c>
      <c r="E44" s="28" t="s">
        <v>4</v>
      </c>
      <c r="F44" s="29">
        <f>VLOOKUP(E44,$AN$1:$AO$17,2,FALSE)</f>
        <v>12</v>
      </c>
      <c r="G44" s="45" t="s">
        <v>160</v>
      </c>
      <c r="H44" s="17"/>
    </row>
    <row r="45" spans="2:9" ht="38.25">
      <c r="B45" s="7">
        <v>4</v>
      </c>
      <c r="C45" s="6">
        <v>0</v>
      </c>
      <c r="D45" s="13" t="s">
        <v>5</v>
      </c>
      <c r="E45" s="13" t="s">
        <v>6</v>
      </c>
      <c r="F45" s="13"/>
      <c r="G45" s="63" t="s">
        <v>24</v>
      </c>
      <c r="H45" s="18" t="s">
        <v>9</v>
      </c>
    </row>
    <row r="46" spans="2:9" ht="12.75" customHeight="1">
      <c r="B46" s="73" t="s">
        <v>57</v>
      </c>
      <c r="C46" s="39" t="s">
        <v>58</v>
      </c>
      <c r="D46" s="9"/>
      <c r="E46" s="28" t="s">
        <v>4</v>
      </c>
      <c r="F46" s="44">
        <f t="shared" ref="F46:F64" si="3">VLOOKUP(E46,$AN$1:$AO$17,2,FALSE)</f>
        <v>12</v>
      </c>
      <c r="G46" s="48"/>
      <c r="H46" s="17"/>
    </row>
    <row r="47" spans="2:9">
      <c r="B47" s="73"/>
      <c r="C47" s="39" t="s">
        <v>59</v>
      </c>
      <c r="D47" s="9"/>
      <c r="E47" s="28" t="s">
        <v>13</v>
      </c>
      <c r="F47" s="44">
        <f t="shared" si="3"/>
        <v>4</v>
      </c>
      <c r="G47" s="48" t="s">
        <v>60</v>
      </c>
      <c r="H47" s="17"/>
      <c r="I47" s="1" t="s">
        <v>252</v>
      </c>
    </row>
    <row r="48" spans="2:9">
      <c r="B48" s="73"/>
      <c r="C48" s="39" t="s">
        <v>61</v>
      </c>
      <c r="D48" s="9"/>
      <c r="E48" s="28" t="s">
        <v>13</v>
      </c>
      <c r="F48" s="44">
        <f t="shared" si="3"/>
        <v>4</v>
      </c>
      <c r="G48" s="48" t="s">
        <v>126</v>
      </c>
      <c r="H48" s="17"/>
      <c r="I48" s="1" t="s">
        <v>252</v>
      </c>
    </row>
    <row r="49" spans="2:41">
      <c r="B49" s="73"/>
      <c r="C49" s="40"/>
      <c r="D49" s="9"/>
      <c r="E49" s="28" t="s">
        <v>13</v>
      </c>
      <c r="F49" s="44">
        <f t="shared" si="3"/>
        <v>4</v>
      </c>
      <c r="G49" s="62" t="s">
        <v>127</v>
      </c>
      <c r="H49" s="17"/>
      <c r="I49" s="1" t="s">
        <v>252</v>
      </c>
    </row>
    <row r="50" spans="2:41">
      <c r="B50" s="73"/>
      <c r="C50" s="39"/>
      <c r="D50" s="9"/>
      <c r="E50" s="28" t="s">
        <v>4</v>
      </c>
      <c r="F50" s="44">
        <f t="shared" si="3"/>
        <v>12</v>
      </c>
      <c r="G50" s="48"/>
      <c r="H50" s="17"/>
    </row>
    <row r="51" spans="2:41">
      <c r="B51" s="73"/>
      <c r="C51" s="39"/>
      <c r="D51" s="9"/>
      <c r="E51" s="28" t="s">
        <v>4</v>
      </c>
      <c r="F51" s="44">
        <f t="shared" si="3"/>
        <v>12</v>
      </c>
      <c r="G51" s="48"/>
      <c r="H51" s="17"/>
    </row>
    <row r="52" spans="2:41">
      <c r="B52" s="73"/>
      <c r="C52" s="39"/>
      <c r="D52" s="9"/>
      <c r="E52" s="28" t="s">
        <v>4</v>
      </c>
      <c r="F52" s="44">
        <f t="shared" si="3"/>
        <v>12</v>
      </c>
      <c r="G52" s="48"/>
      <c r="H52" s="17"/>
    </row>
    <row r="53" spans="2:41">
      <c r="B53" s="73"/>
      <c r="C53" s="39"/>
      <c r="D53" s="9"/>
      <c r="E53" s="28" t="s">
        <v>4</v>
      </c>
      <c r="F53" s="44">
        <f t="shared" si="3"/>
        <v>12</v>
      </c>
      <c r="G53" s="48"/>
      <c r="H53" s="17"/>
    </row>
    <row r="54" spans="2:41">
      <c r="B54" s="73"/>
      <c r="C54" s="39"/>
      <c r="D54" s="9"/>
      <c r="E54" s="28" t="s">
        <v>4</v>
      </c>
      <c r="F54" s="44">
        <f t="shared" si="3"/>
        <v>12</v>
      </c>
      <c r="G54" s="48"/>
      <c r="H54" s="17"/>
    </row>
    <row r="55" spans="2:41">
      <c r="B55" s="73"/>
      <c r="C55" s="39"/>
      <c r="D55" s="9"/>
      <c r="E55" s="28" t="s">
        <v>4</v>
      </c>
      <c r="F55" s="44">
        <f t="shared" si="3"/>
        <v>12</v>
      </c>
      <c r="G55" s="48"/>
      <c r="H55" s="17"/>
    </row>
    <row r="56" spans="2:41">
      <c r="B56" s="73"/>
      <c r="C56" s="39"/>
      <c r="D56" s="9"/>
      <c r="E56" s="28" t="s">
        <v>4</v>
      </c>
      <c r="F56" s="44">
        <f t="shared" si="3"/>
        <v>12</v>
      </c>
      <c r="G56" s="48"/>
      <c r="H56" s="17"/>
    </row>
    <row r="57" spans="2:41">
      <c r="B57" s="73"/>
      <c r="C57" s="39"/>
      <c r="D57" s="9"/>
      <c r="E57" s="28" t="s">
        <v>4</v>
      </c>
      <c r="F57" s="44">
        <f t="shared" si="3"/>
        <v>12</v>
      </c>
      <c r="G57" s="48"/>
      <c r="H57" s="17"/>
    </row>
    <row r="58" spans="2:41">
      <c r="B58" s="73"/>
      <c r="C58" s="39"/>
      <c r="D58" s="9"/>
      <c r="E58" s="28" t="s">
        <v>4</v>
      </c>
      <c r="F58" s="44">
        <f t="shared" si="3"/>
        <v>12</v>
      </c>
      <c r="G58" s="48"/>
      <c r="H58" s="17"/>
    </row>
    <row r="59" spans="2:41">
      <c r="B59" s="73"/>
      <c r="C59" s="39"/>
      <c r="D59" s="9"/>
      <c r="E59" s="28" t="s">
        <v>4</v>
      </c>
      <c r="F59" s="44">
        <f t="shared" si="3"/>
        <v>12</v>
      </c>
      <c r="G59" s="48"/>
      <c r="H59" s="17"/>
    </row>
    <row r="60" spans="2:41">
      <c r="B60" s="73"/>
      <c r="C60" s="39"/>
      <c r="D60" s="9"/>
      <c r="E60" s="28" t="s">
        <v>4</v>
      </c>
      <c r="F60" s="44">
        <f t="shared" si="3"/>
        <v>12</v>
      </c>
      <c r="G60" s="48"/>
      <c r="H60" s="17"/>
    </row>
    <row r="61" spans="2:41">
      <c r="B61" s="73"/>
      <c r="C61" s="39"/>
      <c r="D61" s="9"/>
      <c r="E61" s="28" t="s">
        <v>4</v>
      </c>
      <c r="F61" s="44">
        <f t="shared" si="3"/>
        <v>12</v>
      </c>
      <c r="G61" s="48"/>
      <c r="H61" s="17"/>
    </row>
    <row r="62" spans="2:41">
      <c r="B62" s="73"/>
      <c r="C62" s="39"/>
      <c r="D62" s="9"/>
      <c r="E62" s="28" t="s">
        <v>4</v>
      </c>
      <c r="F62" s="44">
        <f t="shared" si="3"/>
        <v>12</v>
      </c>
      <c r="G62" s="48"/>
      <c r="H62" s="17"/>
    </row>
    <row r="63" spans="2:41">
      <c r="B63" s="73"/>
      <c r="C63" s="39"/>
      <c r="D63" s="9"/>
      <c r="E63" s="28" t="s">
        <v>4</v>
      </c>
      <c r="F63" s="44">
        <f t="shared" si="3"/>
        <v>12</v>
      </c>
      <c r="G63" s="48"/>
      <c r="H63" s="17"/>
    </row>
    <row r="64" spans="2:41" s="8" customFormat="1">
      <c r="B64" s="73"/>
      <c r="C64" s="39"/>
      <c r="D64" s="9"/>
      <c r="E64" s="28" t="s">
        <v>4</v>
      </c>
      <c r="F64" s="44">
        <f t="shared" si="3"/>
        <v>12</v>
      </c>
      <c r="G64" s="48"/>
      <c r="H64" s="17"/>
      <c r="AM64"/>
      <c r="AN64"/>
      <c r="AO64"/>
    </row>
    <row r="65" spans="2:41" ht="15" customHeight="1">
      <c r="B65" s="42"/>
      <c r="C65" s="42"/>
      <c r="D65" s="42"/>
      <c r="E65" s="42"/>
      <c r="F65" s="42"/>
      <c r="G65" s="42"/>
      <c r="H65" s="42"/>
    </row>
    <row r="66" spans="2:41" ht="15" customHeight="1">
      <c r="B66" s="47"/>
      <c r="C66" s="47"/>
      <c r="D66" s="47"/>
      <c r="E66" s="47"/>
      <c r="F66" s="47"/>
      <c r="G66" s="41"/>
      <c r="H66" s="43"/>
      <c r="AM66" s="27"/>
      <c r="AN66" s="27"/>
    </row>
    <row r="67" spans="2:41" ht="15" customHeight="1">
      <c r="H67" s="19"/>
      <c r="AM67" s="27"/>
      <c r="AN67" s="27"/>
    </row>
    <row r="68" spans="2:41" ht="15" customHeight="1">
      <c r="H68" s="19"/>
      <c r="AM68" s="27"/>
      <c r="AN68" s="27"/>
    </row>
    <row r="69" spans="2:41" ht="15" customHeight="1">
      <c r="H69" s="19"/>
      <c r="AM69" s="27"/>
      <c r="AN69" s="27"/>
    </row>
    <row r="70" spans="2:41" ht="15" customHeight="1">
      <c r="H70" s="19"/>
      <c r="AM70" s="27"/>
      <c r="AN70" s="27"/>
    </row>
    <row r="71" spans="2:41" ht="15" customHeight="1">
      <c r="H71" s="19"/>
      <c r="AM71" s="27"/>
      <c r="AN71" s="27"/>
    </row>
    <row r="72" spans="2:41" ht="15" customHeight="1">
      <c r="H72" s="19"/>
      <c r="AM72" s="27"/>
      <c r="AN72" s="27"/>
    </row>
    <row r="73" spans="2:41" s="3" customFormat="1" ht="15" customHeight="1">
      <c r="G73" s="10"/>
      <c r="H73" s="19"/>
      <c r="I73" s="1"/>
      <c r="J73" s="1"/>
      <c r="K73" s="1"/>
      <c r="L73" s="1"/>
      <c r="AM73" s="27"/>
      <c r="AN73" s="27"/>
      <c r="AO73"/>
    </row>
    <row r="74" spans="2:41" s="3" customFormat="1" ht="15" customHeight="1">
      <c r="G74" s="10"/>
      <c r="H74" s="19"/>
      <c r="I74" s="1"/>
      <c r="J74" s="1"/>
      <c r="K74" s="1"/>
      <c r="L74" s="1"/>
      <c r="AM74" s="27"/>
      <c r="AN74" s="27"/>
      <c r="AO74"/>
    </row>
    <row r="75" spans="2:41" s="3" customFormat="1" ht="15" customHeight="1">
      <c r="G75" s="10"/>
      <c r="H75" s="19"/>
      <c r="I75" s="1"/>
      <c r="J75" s="1"/>
      <c r="K75" s="1"/>
      <c r="L75" s="1"/>
      <c r="AM75"/>
      <c r="AN75"/>
      <c r="AO75"/>
    </row>
    <row r="76" spans="2:41" s="3" customFormat="1" ht="15" customHeight="1">
      <c r="G76" s="10"/>
      <c r="H76" s="19"/>
      <c r="I76" s="1"/>
      <c r="J76" s="1"/>
      <c r="K76" s="1"/>
      <c r="L76" s="1"/>
      <c r="AM76"/>
      <c r="AN76"/>
      <c r="AO76"/>
    </row>
    <row r="77" spans="2:41" s="3" customFormat="1" ht="15" customHeight="1">
      <c r="G77" s="10"/>
      <c r="H77" s="19"/>
      <c r="I77" s="1"/>
      <c r="J77" s="1"/>
      <c r="K77" s="1"/>
      <c r="L77" s="1"/>
      <c r="AM77"/>
      <c r="AN77"/>
      <c r="AO77"/>
    </row>
    <row r="78" spans="2:41" s="3" customFormat="1" ht="15" customHeight="1">
      <c r="G78" s="10"/>
      <c r="H78" s="19"/>
      <c r="I78" s="1"/>
      <c r="J78" s="1"/>
      <c r="K78" s="1"/>
      <c r="L78" s="1"/>
      <c r="AM78"/>
      <c r="AN78"/>
      <c r="AO78"/>
    </row>
    <row r="79" spans="2:41" s="3" customFormat="1" ht="15" customHeight="1">
      <c r="G79" s="10"/>
      <c r="H79" s="19"/>
      <c r="I79" s="1"/>
      <c r="J79" s="1"/>
      <c r="K79" s="1"/>
      <c r="L79" s="1"/>
      <c r="AM79"/>
      <c r="AN79"/>
      <c r="AO79"/>
    </row>
    <row r="80" spans="2:41" s="3" customFormat="1" ht="15" customHeight="1">
      <c r="G80" s="10"/>
      <c r="H80" s="19"/>
      <c r="I80" s="1"/>
      <c r="J80" s="1"/>
      <c r="K80" s="1"/>
      <c r="L80" s="1"/>
      <c r="AM80"/>
      <c r="AN80"/>
      <c r="AO80"/>
    </row>
    <row r="81" spans="7:41" s="3" customFormat="1" ht="15" customHeight="1">
      <c r="G81" s="10"/>
      <c r="H81" s="2"/>
      <c r="I81" s="1"/>
      <c r="J81" s="1"/>
      <c r="K81" s="1"/>
      <c r="L81" s="1"/>
      <c r="AM81"/>
      <c r="AN81"/>
      <c r="AO81"/>
    </row>
    <row r="82" spans="7:41" s="3" customFormat="1" ht="15" customHeight="1">
      <c r="G82" s="10"/>
      <c r="H82" s="2"/>
      <c r="I82" s="1"/>
      <c r="J82" s="1"/>
      <c r="K82" s="1"/>
      <c r="L82" s="1"/>
      <c r="AM82"/>
      <c r="AN82"/>
      <c r="AO82"/>
    </row>
    <row r="83" spans="7:41" s="3" customFormat="1" ht="15" customHeight="1">
      <c r="G83" s="10"/>
      <c r="H83" s="2"/>
      <c r="I83" s="1"/>
      <c r="J83" s="1"/>
      <c r="K83" s="1"/>
      <c r="L83" s="1"/>
      <c r="AM83"/>
      <c r="AN83"/>
      <c r="AO83"/>
    </row>
    <row r="84" spans="7:41" s="3" customFormat="1" ht="15" customHeight="1">
      <c r="G84" s="10"/>
      <c r="H84" s="2"/>
      <c r="I84" s="1"/>
      <c r="J84" s="1"/>
      <c r="K84" s="1"/>
      <c r="L84" s="1"/>
      <c r="AM84"/>
      <c r="AN84"/>
      <c r="AO84"/>
    </row>
    <row r="85" spans="7:41" s="3" customFormat="1" ht="15" customHeight="1">
      <c r="G85" s="10"/>
      <c r="H85" s="2"/>
      <c r="I85" s="1"/>
      <c r="J85" s="1"/>
      <c r="K85" s="1"/>
      <c r="L85" s="1"/>
      <c r="AM85"/>
      <c r="AN85"/>
      <c r="AO85"/>
    </row>
    <row r="86" spans="7:41" s="3" customFormat="1" ht="15" customHeight="1">
      <c r="G86" s="10"/>
      <c r="H86" s="2"/>
      <c r="I86" s="1"/>
      <c r="J86" s="1"/>
      <c r="K86" s="1"/>
      <c r="L86" s="1"/>
      <c r="AM86"/>
      <c r="AN86"/>
      <c r="AO86"/>
    </row>
    <row r="87" spans="7:41" s="3" customFormat="1" ht="15" customHeight="1">
      <c r="G87" s="10"/>
      <c r="H87" s="2"/>
      <c r="I87" s="1"/>
      <c r="J87" s="1"/>
      <c r="K87" s="1"/>
      <c r="L87" s="1"/>
      <c r="AM87"/>
      <c r="AN87"/>
      <c r="AO87"/>
    </row>
    <row r="88" spans="7:41" s="3" customFormat="1" ht="15" customHeight="1">
      <c r="G88" s="10"/>
      <c r="H88" s="2"/>
      <c r="I88" s="1"/>
      <c r="J88" s="1"/>
      <c r="K88" s="1"/>
      <c r="L88" s="1"/>
      <c r="AM88"/>
      <c r="AN88"/>
      <c r="AO88"/>
    </row>
    <row r="89" spans="7:41" ht="15" customHeight="1"/>
    <row r="90" spans="7:41" ht="15" customHeight="1"/>
    <row r="91" spans="7:41" ht="15" customHeight="1"/>
    <row r="93" spans="7:41" ht="15.75" thickBot="1"/>
    <row r="94" spans="7:41" ht="18.75" thickBot="1">
      <c r="H94" s="15"/>
    </row>
    <row r="95" spans="7:41">
      <c r="H95" s="5"/>
    </row>
    <row r="96" spans="7:41">
      <c r="H96" s="5"/>
    </row>
    <row r="97" spans="8:8">
      <c r="H97" s="5"/>
    </row>
    <row r="98" spans="8:8">
      <c r="H98" s="5"/>
    </row>
    <row r="99" spans="8:8">
      <c r="H99" s="5"/>
    </row>
    <row r="100" spans="8:8">
      <c r="H100" s="5"/>
    </row>
    <row r="101" spans="8:8">
      <c r="H101" s="4"/>
    </row>
    <row r="102" spans="8:8">
      <c r="H102" s="5"/>
    </row>
    <row r="103" spans="8:8">
      <c r="H103" s="5"/>
    </row>
    <row r="104" spans="8:8">
      <c r="H104" s="5"/>
    </row>
    <row r="105" spans="8:8">
      <c r="H105" s="5"/>
    </row>
    <row r="106" spans="8:8">
      <c r="H106" s="5"/>
    </row>
    <row r="107" spans="8:8">
      <c r="H107" s="5"/>
    </row>
    <row r="108" spans="8:8">
      <c r="H108" s="5"/>
    </row>
    <row r="109" spans="8:8">
      <c r="H109" s="5"/>
    </row>
    <row r="110" spans="8:8">
      <c r="H110" s="5"/>
    </row>
    <row r="111" spans="8:8">
      <c r="H111" s="5"/>
    </row>
    <row r="112" spans="8:8">
      <c r="H112" s="5"/>
    </row>
    <row r="113" spans="8:8">
      <c r="H113" s="5"/>
    </row>
    <row r="114" spans="8:8">
      <c r="H114" s="5"/>
    </row>
    <row r="115" spans="8:8">
      <c r="H115" s="5"/>
    </row>
  </sheetData>
  <protectedRanges>
    <protectedRange sqref="E4:E9 E46:E64 E11:E25 E27:E44" name="Ingreso"/>
  </protectedRanges>
  <mergeCells count="5">
    <mergeCell ref="D2:G2"/>
    <mergeCell ref="B4:B9"/>
    <mergeCell ref="B11:B25"/>
    <mergeCell ref="B27:B44"/>
    <mergeCell ref="B46:B64"/>
  </mergeCells>
  <conditionalFormatting sqref="F4 F46:F64 F11:F20 F22:F25 F30:F44">
    <cfRule type="cellIs" dxfId="23" priority="6" stopIfTrue="1" operator="equal">
      <formula>0</formula>
    </cfRule>
  </conditionalFormatting>
  <conditionalFormatting sqref="F5:F9">
    <cfRule type="cellIs" dxfId="22" priority="5" stopIfTrue="1" operator="equal">
      <formula>0</formula>
    </cfRule>
  </conditionalFormatting>
  <conditionalFormatting sqref="F27:F28">
    <cfRule type="cellIs" dxfId="21" priority="4" stopIfTrue="1" operator="equal">
      <formula>0</formula>
    </cfRule>
  </conditionalFormatting>
  <conditionalFormatting sqref="F21">
    <cfRule type="cellIs" dxfId="20" priority="3" stopIfTrue="1" operator="equal">
      <formula>0</formula>
    </cfRule>
  </conditionalFormatting>
  <conditionalFormatting sqref="F29">
    <cfRule type="cellIs" dxfId="19" priority="1" stopIfTrue="1" operator="equal">
      <formula>0</formula>
    </cfRule>
  </conditionalFormatting>
  <dataValidations count="1">
    <dataValidation type="list" allowBlank="1" showInputMessage="1" showErrorMessage="1" error="Por favor especifique &quot;Otro&quot; y en la siguiente columna especifíquelo" sqref="E46:E64 E4:E9 E11:E25 E27:E44">
      <formula1>$AN$1:$AN$17</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outlinePr summaryBelow="0"/>
  </sheetPr>
  <dimension ref="A1:AO115"/>
  <sheetViews>
    <sheetView showGridLines="0" zoomScale="98" zoomScaleNormal="98" zoomScaleSheetLayoutView="82" workbookViewId="0">
      <pane xSplit="2" ySplit="3" topLeftCell="C4" activePane="bottomRight" state="frozen"/>
      <selection pane="topRight" activeCell="D1" sqref="D1"/>
      <selection pane="bottomLeft" activeCell="A17" sqref="A17"/>
      <selection pane="bottomRight" activeCell="H12" sqref="H12"/>
    </sheetView>
  </sheetViews>
  <sheetFormatPr baseColWidth="10" defaultColWidth="11.375" defaultRowHeight="15"/>
  <cols>
    <col min="1" max="1" width="4.375" style="1" customWidth="1"/>
    <col min="2" max="2" width="6.875" style="3" customWidth="1"/>
    <col min="3" max="3" width="35.75" style="3" customWidth="1"/>
    <col min="4" max="4" width="8.125" style="3" customWidth="1"/>
    <col min="5" max="5" width="10.625" style="3" customWidth="1"/>
    <col min="6" max="6" width="9" style="3" bestFit="1" customWidth="1"/>
    <col min="7" max="7" width="78.375" style="10" customWidth="1"/>
    <col min="8" max="8" width="17.375" style="2" customWidth="1"/>
    <col min="9" max="9" width="8.125" style="1" bestFit="1" customWidth="1"/>
    <col min="10" max="38" width="11.375" style="1"/>
    <col min="39" max="39" width="2.375" bestFit="1" customWidth="1"/>
    <col min="40" max="40" width="10.75" bestFit="1" customWidth="1"/>
    <col min="41" max="41" width="3.625" bestFit="1" customWidth="1"/>
    <col min="42" max="16384" width="11.375" style="1"/>
  </cols>
  <sheetData>
    <row r="1" spans="1:41" ht="10.5" customHeight="1">
      <c r="AM1" s="20">
        <v>2</v>
      </c>
      <c r="AN1" s="14" t="s">
        <v>1</v>
      </c>
      <c r="AO1" s="21">
        <v>52</v>
      </c>
    </row>
    <row r="2" spans="1:41" ht="71.25" customHeight="1">
      <c r="B2" s="30"/>
      <c r="C2" s="35" t="s">
        <v>2</v>
      </c>
      <c r="D2" s="80" t="s">
        <v>256</v>
      </c>
      <c r="E2" s="81"/>
      <c r="F2" s="81"/>
      <c r="G2" s="82"/>
      <c r="H2" s="36" t="s">
        <v>3</v>
      </c>
      <c r="AM2" s="20">
        <v>4</v>
      </c>
      <c r="AN2" s="14" t="s">
        <v>4</v>
      </c>
      <c r="AO2" s="22">
        <v>12</v>
      </c>
    </row>
    <row r="3" spans="1:41" ht="44.25" customHeight="1">
      <c r="B3" s="16">
        <v>1</v>
      </c>
      <c r="C3" s="6" t="s">
        <v>253</v>
      </c>
      <c r="D3" s="13" t="s">
        <v>64</v>
      </c>
      <c r="E3" s="13" t="s">
        <v>6</v>
      </c>
      <c r="F3" s="13" t="s">
        <v>7</v>
      </c>
      <c r="G3" s="13" t="s">
        <v>24</v>
      </c>
      <c r="H3" s="11" t="s">
        <v>9</v>
      </c>
      <c r="AM3" s="20">
        <v>5</v>
      </c>
      <c r="AN3" s="14" t="s">
        <v>10</v>
      </c>
      <c r="AO3" s="22">
        <f>12/2</f>
        <v>6</v>
      </c>
    </row>
    <row r="4" spans="1:41" s="8" customFormat="1" ht="12.75" customHeight="1">
      <c r="A4" s="8">
        <v>1</v>
      </c>
      <c r="B4" s="77" t="s">
        <v>11</v>
      </c>
      <c r="C4" s="9" t="s">
        <v>12</v>
      </c>
      <c r="D4" s="9"/>
      <c r="E4" s="28" t="s">
        <v>10</v>
      </c>
      <c r="F4" s="29">
        <f t="shared" ref="F4:F9" si="0">VLOOKUP(E4,$AN$1:$AO$22,2,FALSE)</f>
        <v>6</v>
      </c>
      <c r="G4" s="48" t="s">
        <v>67</v>
      </c>
      <c r="H4" s="17">
        <v>36000</v>
      </c>
      <c r="AM4" s="20">
        <v>6</v>
      </c>
      <c r="AN4" s="14" t="s">
        <v>13</v>
      </c>
      <c r="AO4" s="22">
        <f>12/3</f>
        <v>4</v>
      </c>
    </row>
    <row r="5" spans="1:41" s="8" customFormat="1">
      <c r="A5" s="8">
        <f>A4+1</f>
        <v>2</v>
      </c>
      <c r="B5" s="78"/>
      <c r="C5" s="9" t="s">
        <v>14</v>
      </c>
      <c r="D5" s="9"/>
      <c r="E5" s="28" t="s">
        <v>4</v>
      </c>
      <c r="F5" s="29">
        <f t="shared" si="0"/>
        <v>12</v>
      </c>
      <c r="G5" s="48" t="s">
        <v>68</v>
      </c>
      <c r="H5" s="17">
        <v>50379</v>
      </c>
      <c r="AM5" s="20">
        <v>7</v>
      </c>
      <c r="AN5" s="14" t="s">
        <v>15</v>
      </c>
      <c r="AO5" s="23">
        <f>12/4</f>
        <v>3</v>
      </c>
    </row>
    <row r="6" spans="1:41" s="8" customFormat="1">
      <c r="A6" s="8">
        <f t="shared" ref="A6:A9" si="1">A5+1</f>
        <v>3</v>
      </c>
      <c r="B6" s="78"/>
      <c r="C6" s="9" t="s">
        <v>16</v>
      </c>
      <c r="D6" s="9">
        <v>1</v>
      </c>
      <c r="E6" s="28" t="s">
        <v>4</v>
      </c>
      <c r="F6" s="29">
        <f t="shared" si="0"/>
        <v>12</v>
      </c>
      <c r="G6" s="48" t="s">
        <v>69</v>
      </c>
      <c r="H6" s="17">
        <v>33000</v>
      </c>
      <c r="AM6" s="20">
        <v>8</v>
      </c>
      <c r="AN6" s="14" t="s">
        <v>17</v>
      </c>
      <c r="AO6" s="22">
        <f>12/6</f>
        <v>2</v>
      </c>
    </row>
    <row r="7" spans="1:41" s="8" customFormat="1">
      <c r="A7" s="8">
        <f t="shared" si="1"/>
        <v>4</v>
      </c>
      <c r="B7" s="78"/>
      <c r="C7" s="9" t="s">
        <v>18</v>
      </c>
      <c r="D7" s="9"/>
      <c r="E7" s="28" t="s">
        <v>4</v>
      </c>
      <c r="F7" s="29">
        <f t="shared" si="0"/>
        <v>12</v>
      </c>
      <c r="G7" s="12"/>
      <c r="H7" s="17"/>
      <c r="AM7" s="20">
        <v>9</v>
      </c>
      <c r="AN7" s="14" t="s">
        <v>19</v>
      </c>
      <c r="AO7" s="21">
        <f>12/7</f>
        <v>1.7142857142857142</v>
      </c>
    </row>
    <row r="8" spans="1:41" s="8" customFormat="1">
      <c r="A8" s="8">
        <f t="shared" si="1"/>
        <v>5</v>
      </c>
      <c r="B8" s="78"/>
      <c r="C8" s="9" t="s">
        <v>20</v>
      </c>
      <c r="D8" s="9">
        <v>1</v>
      </c>
      <c r="E8" s="28" t="s">
        <v>4</v>
      </c>
      <c r="F8" s="29">
        <f t="shared" si="0"/>
        <v>12</v>
      </c>
      <c r="G8" s="48" t="s">
        <v>66</v>
      </c>
      <c r="H8" s="17">
        <v>40000</v>
      </c>
      <c r="AM8" s="20">
        <v>10</v>
      </c>
      <c r="AN8" s="14" t="s">
        <v>21</v>
      </c>
      <c r="AO8" s="21">
        <f>12/8</f>
        <v>1.5</v>
      </c>
    </row>
    <row r="9" spans="1:41" s="8" customFormat="1">
      <c r="A9" s="8">
        <f t="shared" si="1"/>
        <v>6</v>
      </c>
      <c r="B9" s="79"/>
      <c r="C9" s="9" t="s">
        <v>22</v>
      </c>
      <c r="D9" s="9"/>
      <c r="E9" s="28" t="s">
        <v>4</v>
      </c>
      <c r="F9" s="29">
        <f t="shared" si="0"/>
        <v>12</v>
      </c>
      <c r="G9" s="12"/>
      <c r="H9" s="17"/>
      <c r="AM9" s="20">
        <v>11</v>
      </c>
      <c r="AN9" s="14" t="s">
        <v>23</v>
      </c>
      <c r="AO9" s="21">
        <f>12/9</f>
        <v>1.3333333333333333</v>
      </c>
    </row>
    <row r="10" spans="1:41" ht="44.25" customHeight="1">
      <c r="B10" s="16">
        <v>2</v>
      </c>
      <c r="C10" s="6">
        <v>0</v>
      </c>
      <c r="D10" s="13" t="s">
        <v>64</v>
      </c>
      <c r="E10" s="13" t="s">
        <v>6</v>
      </c>
      <c r="F10" s="13"/>
      <c r="G10" s="13" t="s">
        <v>24</v>
      </c>
      <c r="H10" s="11" t="s">
        <v>9</v>
      </c>
      <c r="AM10" s="20">
        <v>12</v>
      </c>
      <c r="AN10" s="14" t="s">
        <v>25</v>
      </c>
      <c r="AO10" s="21">
        <f>12/10</f>
        <v>1.2</v>
      </c>
    </row>
    <row r="11" spans="1:41" ht="12.75" customHeight="1">
      <c r="A11" s="8">
        <v>1</v>
      </c>
      <c r="B11" s="70" t="s">
        <v>26</v>
      </c>
      <c r="C11" s="39" t="s">
        <v>70</v>
      </c>
      <c r="D11" s="9">
        <v>2</v>
      </c>
      <c r="E11" s="28" t="s">
        <v>4</v>
      </c>
      <c r="F11" s="29">
        <f t="shared" ref="F11:F30" si="2">VLOOKUP(E11,$AN$1:$AO$22,2,FALSE)</f>
        <v>12</v>
      </c>
      <c r="G11" s="48" t="s">
        <v>71</v>
      </c>
      <c r="H11" s="17">
        <f>8000*D11</f>
        <v>16000</v>
      </c>
      <c r="AM11" s="20">
        <v>13</v>
      </c>
      <c r="AN11" s="14" t="s">
        <v>28</v>
      </c>
      <c r="AO11" s="21">
        <f>12/11</f>
        <v>1.0909090909090908</v>
      </c>
    </row>
    <row r="12" spans="1:41">
      <c r="A12" s="8">
        <f>A11+1</f>
        <v>2</v>
      </c>
      <c r="B12" s="71"/>
      <c r="C12" s="39" t="s">
        <v>72</v>
      </c>
      <c r="D12" s="9">
        <v>2</v>
      </c>
      <c r="E12" s="28" t="s">
        <v>4</v>
      </c>
      <c r="F12" s="29">
        <f t="shared" si="2"/>
        <v>12</v>
      </c>
      <c r="G12" s="48" t="s">
        <v>73</v>
      </c>
      <c r="H12" s="17">
        <f>9000*D12</f>
        <v>18000</v>
      </c>
      <c r="AM12" s="20">
        <v>14</v>
      </c>
      <c r="AN12" s="14" t="s">
        <v>30</v>
      </c>
      <c r="AO12" s="22">
        <f>12/12</f>
        <v>1</v>
      </c>
    </row>
    <row r="13" spans="1:41">
      <c r="A13" s="8">
        <f t="shared" ref="A13:A30" si="3">A12+1</f>
        <v>3</v>
      </c>
      <c r="B13" s="71"/>
      <c r="C13" s="39" t="s">
        <v>74</v>
      </c>
      <c r="D13" s="9">
        <v>1</v>
      </c>
      <c r="E13" s="28" t="s">
        <v>4</v>
      </c>
      <c r="F13" s="29">
        <f t="shared" si="2"/>
        <v>12</v>
      </c>
      <c r="G13" s="48" t="s">
        <v>75</v>
      </c>
      <c r="H13" s="17">
        <v>3000</v>
      </c>
      <c r="AM13" s="20">
        <v>15</v>
      </c>
      <c r="AN13" s="14" t="s">
        <v>32</v>
      </c>
      <c r="AO13" s="21">
        <f>1/2</f>
        <v>0.5</v>
      </c>
    </row>
    <row r="14" spans="1:41">
      <c r="A14" s="8">
        <f t="shared" si="3"/>
        <v>4</v>
      </c>
      <c r="B14" s="71"/>
      <c r="C14" s="39" t="s">
        <v>76</v>
      </c>
      <c r="D14" s="9">
        <v>1</v>
      </c>
      <c r="E14" s="28" t="s">
        <v>4</v>
      </c>
      <c r="F14" s="29">
        <f t="shared" si="2"/>
        <v>12</v>
      </c>
      <c r="G14" s="48" t="s">
        <v>79</v>
      </c>
      <c r="H14" s="17">
        <v>3500</v>
      </c>
      <c r="AM14" s="20">
        <v>16</v>
      </c>
      <c r="AN14" s="14" t="s">
        <v>34</v>
      </c>
      <c r="AO14" s="21">
        <f>1/3</f>
        <v>0.33333333333333331</v>
      </c>
    </row>
    <row r="15" spans="1:41">
      <c r="A15" s="8">
        <f t="shared" si="3"/>
        <v>5</v>
      </c>
      <c r="B15" s="71"/>
      <c r="C15" s="39" t="s">
        <v>77</v>
      </c>
      <c r="D15" s="9">
        <v>4</v>
      </c>
      <c r="E15" s="28" t="s">
        <v>4</v>
      </c>
      <c r="F15" s="29">
        <f t="shared" si="2"/>
        <v>12</v>
      </c>
      <c r="G15" s="48" t="s">
        <v>78</v>
      </c>
      <c r="H15" s="17">
        <f>500*D15</f>
        <v>2000</v>
      </c>
      <c r="AM15" s="20">
        <v>17</v>
      </c>
      <c r="AN15" s="14" t="s">
        <v>36</v>
      </c>
      <c r="AO15" s="21">
        <f>1/4</f>
        <v>0.25</v>
      </c>
    </row>
    <row r="16" spans="1:41">
      <c r="A16" s="8">
        <f t="shared" si="3"/>
        <v>6</v>
      </c>
      <c r="B16" s="71"/>
      <c r="C16" s="39" t="s">
        <v>80</v>
      </c>
      <c r="D16" s="9">
        <v>2</v>
      </c>
      <c r="E16" s="28" t="s">
        <v>4</v>
      </c>
      <c r="F16" s="29">
        <f t="shared" si="2"/>
        <v>12</v>
      </c>
      <c r="G16" s="48" t="s">
        <v>81</v>
      </c>
      <c r="H16" s="17">
        <f>3600*2</f>
        <v>7200</v>
      </c>
      <c r="AM16" s="20">
        <v>18</v>
      </c>
      <c r="AN16" s="14" t="s">
        <v>38</v>
      </c>
      <c r="AO16" s="21">
        <f>1/5</f>
        <v>0.2</v>
      </c>
    </row>
    <row r="17" spans="1:41">
      <c r="A17" s="8">
        <f t="shared" si="3"/>
        <v>7</v>
      </c>
      <c r="B17" s="71"/>
      <c r="C17" s="39" t="s">
        <v>31</v>
      </c>
      <c r="D17" s="9">
        <v>1</v>
      </c>
      <c r="E17" s="28" t="s">
        <v>4</v>
      </c>
      <c r="F17" s="29">
        <f t="shared" si="2"/>
        <v>12</v>
      </c>
      <c r="G17" s="48" t="s">
        <v>82</v>
      </c>
      <c r="H17" s="17">
        <v>3700</v>
      </c>
      <c r="AM17" s="20">
        <v>19</v>
      </c>
      <c r="AN17" s="14" t="s">
        <v>39</v>
      </c>
      <c r="AO17" s="21">
        <f>1/10</f>
        <v>0.1</v>
      </c>
    </row>
    <row r="18" spans="1:41">
      <c r="A18" s="8">
        <f t="shared" si="3"/>
        <v>8</v>
      </c>
      <c r="B18" s="71"/>
      <c r="C18" s="39" t="s">
        <v>83</v>
      </c>
      <c r="D18" s="9">
        <v>1</v>
      </c>
      <c r="E18" s="28" t="s">
        <v>4</v>
      </c>
      <c r="F18" s="29">
        <f t="shared" si="2"/>
        <v>12</v>
      </c>
      <c r="G18" s="48" t="s">
        <v>84</v>
      </c>
      <c r="H18" s="17">
        <v>1800</v>
      </c>
      <c r="AM18" s="20">
        <v>20</v>
      </c>
      <c r="AN18" s="14" t="s">
        <v>40</v>
      </c>
      <c r="AO18" s="22">
        <f>1/20</f>
        <v>0.05</v>
      </c>
    </row>
    <row r="19" spans="1:41">
      <c r="A19" s="8">
        <f t="shared" si="3"/>
        <v>9</v>
      </c>
      <c r="B19" s="71"/>
      <c r="C19" s="39" t="s">
        <v>85</v>
      </c>
      <c r="D19" s="9">
        <v>2</v>
      </c>
      <c r="E19" s="28" t="s">
        <v>4</v>
      </c>
      <c r="F19" s="29">
        <f t="shared" si="2"/>
        <v>12</v>
      </c>
      <c r="G19" s="48" t="s">
        <v>86</v>
      </c>
      <c r="H19" s="17">
        <f>1000*D19</f>
        <v>2000</v>
      </c>
      <c r="AM19" s="20">
        <v>21</v>
      </c>
      <c r="AN19" s="14" t="s">
        <v>22</v>
      </c>
      <c r="AO19" s="22">
        <v>0</v>
      </c>
    </row>
    <row r="20" spans="1:41">
      <c r="A20" s="8">
        <f t="shared" si="3"/>
        <v>10</v>
      </c>
      <c r="B20" s="71"/>
      <c r="C20" s="39" t="s">
        <v>87</v>
      </c>
      <c r="D20" s="9">
        <v>1</v>
      </c>
      <c r="E20" s="28" t="s">
        <v>4</v>
      </c>
      <c r="F20" s="29">
        <f t="shared" si="2"/>
        <v>12</v>
      </c>
      <c r="G20" s="48" t="s">
        <v>88</v>
      </c>
      <c r="H20" s="17">
        <v>6500</v>
      </c>
      <c r="AM20" s="20">
        <v>22</v>
      </c>
      <c r="AN20" s="14"/>
      <c r="AO20" s="22"/>
    </row>
    <row r="21" spans="1:41">
      <c r="A21" s="8">
        <f t="shared" si="3"/>
        <v>11</v>
      </c>
      <c r="B21" s="71"/>
      <c r="C21" s="39" t="s">
        <v>27</v>
      </c>
      <c r="D21" s="9">
        <v>6</v>
      </c>
      <c r="E21" s="28" t="s">
        <v>4</v>
      </c>
      <c r="F21" s="29">
        <f t="shared" si="2"/>
        <v>12</v>
      </c>
      <c r="G21" s="48" t="s">
        <v>89</v>
      </c>
      <c r="H21" s="17">
        <f>950*D21</f>
        <v>5700</v>
      </c>
      <c r="AM21" s="20">
        <v>23</v>
      </c>
      <c r="AN21" s="14"/>
      <c r="AO21" s="22"/>
    </row>
    <row r="22" spans="1:41" ht="15.75" thickBot="1">
      <c r="A22" s="8">
        <f t="shared" si="3"/>
        <v>12</v>
      </c>
      <c r="B22" s="71"/>
      <c r="C22" s="39" t="s">
        <v>90</v>
      </c>
      <c r="D22" s="9">
        <v>2</v>
      </c>
      <c r="E22" s="28" t="s">
        <v>4</v>
      </c>
      <c r="F22" s="29">
        <f t="shared" si="2"/>
        <v>12</v>
      </c>
      <c r="G22" s="48" t="s">
        <v>91</v>
      </c>
      <c r="H22" s="17">
        <f>3500*D22</f>
        <v>7000</v>
      </c>
      <c r="AM22" s="24">
        <v>24</v>
      </c>
      <c r="AN22" s="25"/>
      <c r="AO22" s="26">
        <v>0</v>
      </c>
    </row>
    <row r="23" spans="1:41">
      <c r="A23" s="8">
        <f t="shared" si="3"/>
        <v>13</v>
      </c>
      <c r="B23" s="71"/>
      <c r="C23" s="39" t="s">
        <v>92</v>
      </c>
      <c r="D23" s="49"/>
      <c r="E23" s="28" t="s">
        <v>4</v>
      </c>
      <c r="F23" s="29">
        <f t="shared" si="2"/>
        <v>12</v>
      </c>
      <c r="G23" s="48" t="s">
        <v>93</v>
      </c>
      <c r="H23" s="17"/>
    </row>
    <row r="24" spans="1:41">
      <c r="A24" s="8">
        <f t="shared" si="3"/>
        <v>14</v>
      </c>
      <c r="B24" s="71"/>
      <c r="C24" s="39" t="s">
        <v>94</v>
      </c>
      <c r="D24" s="9">
        <v>1</v>
      </c>
      <c r="E24" s="28" t="s">
        <v>4</v>
      </c>
      <c r="F24" s="29">
        <f t="shared" si="2"/>
        <v>12</v>
      </c>
      <c r="G24" s="48" t="s">
        <v>95</v>
      </c>
      <c r="H24" s="17">
        <v>3200</v>
      </c>
    </row>
    <row r="25" spans="1:41">
      <c r="A25" s="8">
        <f t="shared" si="3"/>
        <v>15</v>
      </c>
      <c r="B25" s="71"/>
      <c r="C25" s="39" t="s">
        <v>94</v>
      </c>
      <c r="D25" s="9">
        <v>1</v>
      </c>
      <c r="E25" s="28" t="s">
        <v>4</v>
      </c>
      <c r="F25" s="29">
        <f t="shared" si="2"/>
        <v>12</v>
      </c>
      <c r="G25" s="48" t="s">
        <v>96</v>
      </c>
      <c r="H25" s="17">
        <v>4500</v>
      </c>
    </row>
    <row r="26" spans="1:41">
      <c r="A26" s="8">
        <f t="shared" si="3"/>
        <v>16</v>
      </c>
      <c r="B26" s="71"/>
      <c r="C26" s="39" t="s">
        <v>97</v>
      </c>
      <c r="D26" s="9">
        <v>1</v>
      </c>
      <c r="E26" s="28" t="s">
        <v>4</v>
      </c>
      <c r="F26" s="29">
        <f t="shared" si="2"/>
        <v>12</v>
      </c>
      <c r="G26" s="48" t="s">
        <v>98</v>
      </c>
      <c r="H26" s="17">
        <v>6500</v>
      </c>
    </row>
    <row r="27" spans="1:41">
      <c r="A27" s="8">
        <f t="shared" si="3"/>
        <v>17</v>
      </c>
      <c r="B27" s="71"/>
      <c r="C27" s="39" t="s">
        <v>99</v>
      </c>
      <c r="D27" s="9">
        <v>1</v>
      </c>
      <c r="E27" s="28" t="s">
        <v>4</v>
      </c>
      <c r="F27" s="29">
        <f t="shared" si="2"/>
        <v>12</v>
      </c>
      <c r="G27" s="48" t="s">
        <v>100</v>
      </c>
      <c r="H27" s="17"/>
    </row>
    <row r="28" spans="1:41">
      <c r="A28" s="8">
        <f t="shared" si="3"/>
        <v>18</v>
      </c>
      <c r="B28" s="71"/>
      <c r="C28" s="39" t="s">
        <v>101</v>
      </c>
      <c r="D28" s="9">
        <v>1</v>
      </c>
      <c r="E28" s="28" t="s">
        <v>4</v>
      </c>
      <c r="F28" s="29">
        <f t="shared" si="2"/>
        <v>12</v>
      </c>
      <c r="G28" s="48" t="s">
        <v>102</v>
      </c>
      <c r="H28" s="17"/>
    </row>
    <row r="29" spans="1:41">
      <c r="A29" s="8">
        <f t="shared" si="3"/>
        <v>19</v>
      </c>
      <c r="B29" s="71"/>
      <c r="C29" s="9"/>
      <c r="D29" s="9"/>
      <c r="E29" s="28" t="s">
        <v>4</v>
      </c>
      <c r="F29" s="29">
        <f t="shared" si="2"/>
        <v>12</v>
      </c>
      <c r="G29" s="48"/>
      <c r="H29" s="17"/>
    </row>
    <row r="30" spans="1:41" s="8" customFormat="1" ht="15" customHeight="1">
      <c r="A30" s="8">
        <f t="shared" si="3"/>
        <v>20</v>
      </c>
      <c r="B30" s="72"/>
      <c r="C30" s="9"/>
      <c r="D30" s="9"/>
      <c r="E30" s="28" t="s">
        <v>4</v>
      </c>
      <c r="F30" s="29">
        <f t="shared" si="2"/>
        <v>12</v>
      </c>
      <c r="G30" s="48"/>
      <c r="H30" s="17"/>
      <c r="AM30"/>
      <c r="AN30"/>
      <c r="AO30"/>
    </row>
    <row r="31" spans="1:41" ht="35.25" customHeight="1">
      <c r="B31" s="16">
        <v>3</v>
      </c>
      <c r="C31" s="6">
        <v>13</v>
      </c>
      <c r="D31" s="13" t="s">
        <v>5</v>
      </c>
      <c r="E31" s="13" t="s">
        <v>6</v>
      </c>
      <c r="F31" s="13"/>
      <c r="G31" s="13" t="s">
        <v>24</v>
      </c>
      <c r="H31" s="17"/>
      <c r="AM31" s="27"/>
      <c r="AN31" s="27"/>
    </row>
    <row r="32" spans="1:41" ht="15" customHeight="1">
      <c r="B32" s="58"/>
      <c r="C32" s="59" t="s">
        <v>104</v>
      </c>
      <c r="D32" s="9">
        <v>1</v>
      </c>
      <c r="E32" s="60" t="s">
        <v>4</v>
      </c>
      <c r="F32" s="29">
        <f t="shared" ref="F32:F43" si="4">VLOOKUP(E32,$AN$1:$AO$22,2,FALSE)</f>
        <v>12</v>
      </c>
      <c r="G32" s="61" t="s">
        <v>114</v>
      </c>
      <c r="H32" s="17"/>
      <c r="AM32" s="27"/>
      <c r="AN32" s="27"/>
    </row>
    <row r="33" spans="1:41" ht="15" customHeight="1">
      <c r="A33" s="50"/>
      <c r="B33" s="71"/>
      <c r="C33" s="39" t="s">
        <v>47</v>
      </c>
      <c r="D33" s="9">
        <v>2</v>
      </c>
      <c r="E33" s="28" t="s">
        <v>4</v>
      </c>
      <c r="F33" s="29">
        <f t="shared" si="4"/>
        <v>12</v>
      </c>
      <c r="G33" s="48" t="s">
        <v>105</v>
      </c>
      <c r="H33" s="17"/>
      <c r="AM33" s="27"/>
      <c r="AN33" s="27"/>
    </row>
    <row r="34" spans="1:41" ht="15" customHeight="1">
      <c r="B34" s="71"/>
      <c r="C34" s="39" t="s">
        <v>106</v>
      </c>
      <c r="D34" s="9">
        <v>1</v>
      </c>
      <c r="E34" s="28" t="s">
        <v>4</v>
      </c>
      <c r="F34" s="29">
        <f t="shared" si="4"/>
        <v>12</v>
      </c>
      <c r="G34" s="48" t="s">
        <v>107</v>
      </c>
      <c r="H34" s="17"/>
      <c r="AM34" s="27"/>
      <c r="AN34" s="27"/>
    </row>
    <row r="35" spans="1:41" ht="15" customHeight="1">
      <c r="B35" s="71"/>
      <c r="C35" s="39" t="s">
        <v>108</v>
      </c>
      <c r="D35" s="9">
        <v>2</v>
      </c>
      <c r="E35" s="28" t="s">
        <v>4</v>
      </c>
      <c r="F35" s="29">
        <f t="shared" si="4"/>
        <v>12</v>
      </c>
      <c r="G35" s="48" t="s">
        <v>109</v>
      </c>
      <c r="H35" s="17"/>
      <c r="AM35" s="27"/>
      <c r="AN35" s="27"/>
    </row>
    <row r="36" spans="1:41" ht="15" customHeight="1">
      <c r="B36" s="71"/>
      <c r="C36" s="39" t="s">
        <v>55</v>
      </c>
      <c r="D36" s="9">
        <v>1</v>
      </c>
      <c r="E36" s="28" t="s">
        <v>4</v>
      </c>
      <c r="F36" s="29">
        <f t="shared" si="4"/>
        <v>12</v>
      </c>
      <c r="G36" s="48" t="s">
        <v>110</v>
      </c>
      <c r="H36" s="17"/>
      <c r="AM36" s="27"/>
      <c r="AN36" s="27"/>
    </row>
    <row r="37" spans="1:41" ht="15" customHeight="1">
      <c r="B37" s="71"/>
      <c r="C37" s="39" t="s">
        <v>50</v>
      </c>
      <c r="D37" s="9">
        <v>1</v>
      </c>
      <c r="E37" s="28" t="s">
        <v>4</v>
      </c>
      <c r="F37" s="29">
        <f t="shared" si="4"/>
        <v>12</v>
      </c>
      <c r="G37" s="48" t="s">
        <v>111</v>
      </c>
      <c r="H37" s="17"/>
      <c r="AM37" s="27"/>
      <c r="AN37" s="27"/>
    </row>
    <row r="38" spans="1:41" ht="15" customHeight="1">
      <c r="B38" s="71"/>
      <c r="C38" s="39" t="s">
        <v>51</v>
      </c>
      <c r="D38" s="9">
        <v>3</v>
      </c>
      <c r="E38" s="28" t="s">
        <v>4</v>
      </c>
      <c r="F38" s="29">
        <f t="shared" si="4"/>
        <v>12</v>
      </c>
      <c r="G38" s="48" t="s">
        <v>112</v>
      </c>
      <c r="H38" s="17"/>
      <c r="AM38" s="27"/>
      <c r="AN38" s="27"/>
    </row>
    <row r="39" spans="1:41" ht="15" customHeight="1">
      <c r="B39" s="71"/>
      <c r="C39" s="39" t="s">
        <v>52</v>
      </c>
      <c r="D39" s="9">
        <v>1</v>
      </c>
      <c r="E39" s="28" t="s">
        <v>4</v>
      </c>
      <c r="F39" s="29">
        <f t="shared" si="4"/>
        <v>12</v>
      </c>
      <c r="G39" s="48" t="s">
        <v>113</v>
      </c>
      <c r="H39" s="17"/>
      <c r="AM39" s="27"/>
      <c r="AN39" s="27"/>
    </row>
    <row r="40" spans="1:41" s="3" customFormat="1" ht="15" customHeight="1">
      <c r="B40" s="71"/>
      <c r="C40" s="39" t="s">
        <v>53</v>
      </c>
      <c r="D40" s="9">
        <v>1</v>
      </c>
      <c r="E40" s="28" t="s">
        <v>4</v>
      </c>
      <c r="F40" s="29">
        <f t="shared" si="4"/>
        <v>12</v>
      </c>
      <c r="G40" s="48" t="s">
        <v>113</v>
      </c>
      <c r="H40" s="17"/>
      <c r="I40" s="1"/>
      <c r="J40" s="1"/>
      <c r="K40" s="1"/>
      <c r="L40" s="1"/>
      <c r="AM40" s="27"/>
      <c r="AN40" s="27"/>
      <c r="AO40"/>
    </row>
    <row r="41" spans="1:41" s="3" customFormat="1" ht="15" customHeight="1">
      <c r="B41" s="71"/>
      <c r="C41" s="39" t="s">
        <v>54</v>
      </c>
      <c r="D41" s="9">
        <v>1</v>
      </c>
      <c r="E41" s="28" t="s">
        <v>4</v>
      </c>
      <c r="F41" s="29">
        <f t="shared" si="4"/>
        <v>12</v>
      </c>
      <c r="G41" s="48" t="s">
        <v>113</v>
      </c>
      <c r="H41" s="17"/>
      <c r="I41" s="1"/>
      <c r="J41" s="1"/>
      <c r="K41" s="1"/>
      <c r="L41" s="1"/>
      <c r="AM41" s="27"/>
      <c r="AN41" s="27"/>
      <c r="AO41"/>
    </row>
    <row r="42" spans="1:41" s="3" customFormat="1" ht="15" customHeight="1">
      <c r="B42" s="71"/>
      <c r="C42" s="39" t="s">
        <v>115</v>
      </c>
      <c r="D42" s="9">
        <v>2</v>
      </c>
      <c r="E42" s="28" t="s">
        <v>4</v>
      </c>
      <c r="F42" s="29">
        <f t="shared" si="4"/>
        <v>12</v>
      </c>
      <c r="G42" s="48" t="s">
        <v>116</v>
      </c>
      <c r="H42" s="17"/>
      <c r="I42" s="1"/>
      <c r="J42" s="1"/>
      <c r="K42" s="1"/>
      <c r="L42" s="1"/>
      <c r="AM42"/>
      <c r="AN42"/>
      <c r="AO42"/>
    </row>
    <row r="43" spans="1:41" s="3" customFormat="1" ht="15" customHeight="1">
      <c r="B43" s="72"/>
      <c r="C43" s="9"/>
      <c r="D43" s="9"/>
      <c r="E43" s="28" t="s">
        <v>4</v>
      </c>
      <c r="F43" s="29">
        <f t="shared" si="4"/>
        <v>12</v>
      </c>
      <c r="G43" s="12"/>
      <c r="H43" s="17"/>
      <c r="I43" s="1"/>
      <c r="J43" s="1"/>
      <c r="K43" s="1"/>
      <c r="L43" s="1"/>
      <c r="AM43"/>
      <c r="AN43"/>
      <c r="AO43"/>
    </row>
    <row r="44" spans="1:41" s="3" customFormat="1" ht="38.25" customHeight="1">
      <c r="B44" s="7">
        <v>4</v>
      </c>
      <c r="C44" s="6">
        <v>0</v>
      </c>
      <c r="D44" s="13" t="s">
        <v>5</v>
      </c>
      <c r="E44" s="13" t="s">
        <v>6</v>
      </c>
      <c r="F44" s="13"/>
      <c r="G44" s="13" t="s">
        <v>24</v>
      </c>
      <c r="H44" s="17"/>
      <c r="I44" s="1"/>
      <c r="J44" s="1"/>
      <c r="K44" s="1"/>
      <c r="L44" s="1"/>
      <c r="AM44"/>
      <c r="AN44"/>
      <c r="AO44"/>
    </row>
    <row r="45" spans="1:41" s="3" customFormat="1" ht="15" customHeight="1">
      <c r="B45" s="73" t="s">
        <v>57</v>
      </c>
      <c r="C45" s="39" t="s">
        <v>58</v>
      </c>
      <c r="D45" s="9"/>
      <c r="E45" s="28" t="s">
        <v>4</v>
      </c>
      <c r="F45" s="44">
        <f t="shared" ref="F45:F52" si="5">VLOOKUP(E45,$AN$1:$AO$22,2,FALSE)</f>
        <v>12</v>
      </c>
      <c r="G45" s="48"/>
      <c r="H45" s="17"/>
      <c r="I45" s="1"/>
      <c r="J45" s="1"/>
      <c r="K45" s="1"/>
      <c r="L45" s="1"/>
      <c r="AM45"/>
      <c r="AN45"/>
      <c r="AO45"/>
    </row>
    <row r="46" spans="1:41" s="3" customFormat="1" ht="15" customHeight="1">
      <c r="B46" s="73"/>
      <c r="C46" s="39" t="s">
        <v>59</v>
      </c>
      <c r="D46" s="9">
        <v>1</v>
      </c>
      <c r="E46" s="28" t="s">
        <v>13</v>
      </c>
      <c r="F46" s="44">
        <v>2</v>
      </c>
      <c r="G46" s="48" t="s">
        <v>118</v>
      </c>
      <c r="H46" s="17">
        <v>50000</v>
      </c>
      <c r="I46" s="1"/>
      <c r="J46" s="1"/>
      <c r="K46" s="1"/>
      <c r="L46" s="1"/>
      <c r="AM46"/>
      <c r="AN46"/>
      <c r="AO46"/>
    </row>
    <row r="47" spans="1:41" s="3" customFormat="1" ht="15" customHeight="1">
      <c r="B47" s="73"/>
      <c r="C47" s="39" t="s">
        <v>61</v>
      </c>
      <c r="D47" s="9">
        <v>1</v>
      </c>
      <c r="E47" s="28" t="s">
        <v>13</v>
      </c>
      <c r="F47" s="44">
        <v>2</v>
      </c>
      <c r="G47" s="48" t="s">
        <v>119</v>
      </c>
      <c r="H47" s="17">
        <v>50000</v>
      </c>
      <c r="I47" s="1"/>
      <c r="J47" s="1"/>
      <c r="K47" s="1"/>
      <c r="L47" s="1"/>
      <c r="AM47"/>
      <c r="AN47"/>
      <c r="AO47"/>
    </row>
    <row r="48" spans="1:41" ht="15" customHeight="1">
      <c r="B48" s="73"/>
      <c r="C48" s="40" t="s">
        <v>62</v>
      </c>
      <c r="D48" s="9"/>
      <c r="E48" s="28" t="s">
        <v>13</v>
      </c>
      <c r="F48" s="44">
        <v>1</v>
      </c>
      <c r="G48" s="62"/>
      <c r="H48" s="17"/>
    </row>
    <row r="49" spans="2:8">
      <c r="B49" s="73"/>
      <c r="C49" s="39"/>
      <c r="D49" s="9"/>
      <c r="E49" s="28" t="s">
        <v>4</v>
      </c>
      <c r="F49" s="44">
        <f t="shared" si="5"/>
        <v>12</v>
      </c>
      <c r="G49" s="12"/>
      <c r="H49" s="17"/>
    </row>
    <row r="50" spans="2:8">
      <c r="B50" s="73"/>
      <c r="C50" s="39"/>
      <c r="D50" s="9"/>
      <c r="E50" s="28" t="s">
        <v>4</v>
      </c>
      <c r="F50" s="44">
        <f t="shared" si="5"/>
        <v>12</v>
      </c>
      <c r="G50" s="12"/>
      <c r="H50" s="17"/>
    </row>
    <row r="51" spans="2:8">
      <c r="B51" s="73"/>
      <c r="C51" s="39"/>
      <c r="D51" s="9"/>
      <c r="E51" s="28" t="s">
        <v>4</v>
      </c>
      <c r="F51" s="44">
        <f t="shared" si="5"/>
        <v>12</v>
      </c>
      <c r="G51" s="12"/>
      <c r="H51" s="17"/>
    </row>
    <row r="52" spans="2:8">
      <c r="B52" s="73"/>
      <c r="C52" s="39"/>
      <c r="D52" s="9"/>
      <c r="E52" s="28" t="s">
        <v>4</v>
      </c>
      <c r="F52" s="44">
        <f t="shared" si="5"/>
        <v>12</v>
      </c>
      <c r="G52" s="12"/>
      <c r="H52" s="17"/>
    </row>
    <row r="53" spans="2:8">
      <c r="B53" s="52"/>
      <c r="C53" s="53"/>
      <c r="D53" s="53"/>
      <c r="E53" s="54"/>
      <c r="F53" s="55"/>
      <c r="G53" s="56"/>
      <c r="H53" s="57"/>
    </row>
    <row r="54" spans="2:8">
      <c r="B54" s="52"/>
      <c r="C54" s="53"/>
      <c r="D54" s="53"/>
      <c r="E54" s="54"/>
      <c r="F54" s="55"/>
      <c r="G54" s="56"/>
      <c r="H54" s="57"/>
    </row>
    <row r="55" spans="2:8">
      <c r="B55" s="52"/>
      <c r="C55" s="53"/>
      <c r="D55" s="53"/>
      <c r="E55" s="54"/>
      <c r="F55" s="55"/>
      <c r="G55" s="56"/>
      <c r="H55" s="57"/>
    </row>
    <row r="56" spans="2:8">
      <c r="B56" s="52"/>
      <c r="C56" s="68" t="s">
        <v>261</v>
      </c>
      <c r="D56" s="53"/>
      <c r="E56" s="54"/>
      <c r="F56" s="55"/>
      <c r="G56" s="56"/>
      <c r="H56" s="57"/>
    </row>
    <row r="57" spans="2:8">
      <c r="B57" s="52"/>
      <c r="C57" s="53"/>
      <c r="D57" s="53"/>
      <c r="E57" s="54"/>
      <c r="F57" s="55"/>
      <c r="G57" s="56"/>
      <c r="H57" s="57"/>
    </row>
    <row r="58" spans="2:8">
      <c r="B58" s="52"/>
      <c r="C58" s="53"/>
      <c r="D58" s="53"/>
      <c r="E58" s="54"/>
      <c r="F58" s="55"/>
      <c r="G58" s="56"/>
      <c r="H58" s="57"/>
    </row>
    <row r="59" spans="2:8">
      <c r="B59" s="52"/>
      <c r="C59" s="53"/>
      <c r="D59" s="53"/>
      <c r="E59" s="54"/>
      <c r="F59" s="55"/>
      <c r="G59" s="56"/>
      <c r="H59" s="57"/>
    </row>
    <row r="60" spans="2:8">
      <c r="B60" s="52"/>
      <c r="C60" s="53"/>
      <c r="D60" s="53"/>
      <c r="E60" s="54"/>
      <c r="F60" s="55"/>
      <c r="G60" s="56"/>
      <c r="H60" s="57"/>
    </row>
    <row r="61" spans="2:8">
      <c r="B61" s="52"/>
      <c r="C61" s="53"/>
      <c r="D61" s="53"/>
      <c r="E61" s="54"/>
      <c r="F61" s="55"/>
      <c r="G61" s="56"/>
      <c r="H61" s="57"/>
    </row>
    <row r="62" spans="2:8">
      <c r="B62" s="52"/>
      <c r="C62" s="53"/>
      <c r="D62" s="53"/>
      <c r="E62" s="54"/>
      <c r="F62" s="55"/>
      <c r="G62" s="56"/>
      <c r="H62" s="57"/>
    </row>
    <row r="63" spans="2:8">
      <c r="B63" s="52"/>
      <c r="C63" s="53"/>
      <c r="D63" s="53"/>
      <c r="E63" s="54"/>
      <c r="F63" s="55"/>
      <c r="G63" s="56"/>
      <c r="H63" s="57"/>
    </row>
    <row r="64" spans="2:8">
      <c r="H64" s="19"/>
    </row>
    <row r="65" spans="2:8">
      <c r="H65" s="19"/>
    </row>
    <row r="66" spans="2:8">
      <c r="B66" s="51"/>
      <c r="C66" s="69" t="s">
        <v>103</v>
      </c>
      <c r="D66" s="51"/>
      <c r="E66" s="51"/>
      <c r="H66" s="19"/>
    </row>
    <row r="67" spans="2:8">
      <c r="H67" s="19"/>
    </row>
    <row r="68" spans="2:8">
      <c r="H68" s="19"/>
    </row>
    <row r="69" spans="2:8">
      <c r="H69" s="19"/>
    </row>
    <row r="70" spans="2:8">
      <c r="H70" s="19"/>
    </row>
    <row r="71" spans="2:8">
      <c r="H71" s="19"/>
    </row>
    <row r="72" spans="2:8">
      <c r="H72" s="19"/>
    </row>
    <row r="73" spans="2:8">
      <c r="H73" s="19"/>
    </row>
    <row r="74" spans="2:8">
      <c r="H74" s="19"/>
    </row>
    <row r="75" spans="2:8">
      <c r="H75" s="19"/>
    </row>
    <row r="76" spans="2:8">
      <c r="H76" s="19"/>
    </row>
    <row r="77" spans="2:8">
      <c r="H77" s="19"/>
    </row>
    <row r="78" spans="2:8">
      <c r="H78" s="19"/>
    </row>
    <row r="79" spans="2:8">
      <c r="H79" s="19"/>
    </row>
    <row r="80" spans="2:8">
      <c r="H80" s="19"/>
    </row>
    <row r="93" spans="8:8" ht="15.75" thickBot="1"/>
    <row r="94" spans="8:8" ht="18.75" thickBot="1">
      <c r="H94" s="15"/>
    </row>
    <row r="95" spans="8:8">
      <c r="H95" s="5"/>
    </row>
    <row r="96" spans="8:8">
      <c r="H96" s="5"/>
    </row>
    <row r="97" spans="8:8">
      <c r="H97" s="5"/>
    </row>
    <row r="98" spans="8:8">
      <c r="H98" s="5"/>
    </row>
    <row r="99" spans="8:8">
      <c r="H99" s="5"/>
    </row>
    <row r="100" spans="8:8">
      <c r="H100" s="5"/>
    </row>
    <row r="101" spans="8:8">
      <c r="H101" s="4"/>
    </row>
    <row r="102" spans="8:8">
      <c r="H102" s="5"/>
    </row>
    <row r="103" spans="8:8">
      <c r="H103" s="5"/>
    </row>
    <row r="104" spans="8:8">
      <c r="H104" s="5"/>
    </row>
    <row r="105" spans="8:8">
      <c r="H105" s="5"/>
    </row>
    <row r="106" spans="8:8">
      <c r="H106" s="5"/>
    </row>
    <row r="107" spans="8:8">
      <c r="H107" s="5"/>
    </row>
    <row r="108" spans="8:8">
      <c r="H108" s="5"/>
    </row>
    <row r="109" spans="8:8">
      <c r="H109" s="5"/>
    </row>
    <row r="110" spans="8:8">
      <c r="H110" s="5"/>
    </row>
    <row r="111" spans="8:8">
      <c r="H111" s="5"/>
    </row>
    <row r="112" spans="8:8">
      <c r="H112" s="5"/>
    </row>
    <row r="113" spans="8:8">
      <c r="H113" s="5"/>
    </row>
    <row r="114" spans="8:8">
      <c r="H114" s="5"/>
    </row>
    <row r="115" spans="8:8">
      <c r="H115" s="5"/>
    </row>
  </sheetData>
  <protectedRanges>
    <protectedRange sqref="E4:E9 E11:E30 E53:E63" name="Ingreso"/>
    <protectedRange sqref="E33:E43 E45:E52" name="Ingreso_1"/>
  </protectedRanges>
  <mergeCells count="5">
    <mergeCell ref="D2:G2"/>
    <mergeCell ref="B4:B9"/>
    <mergeCell ref="B11:B30"/>
    <mergeCell ref="B33:B43"/>
    <mergeCell ref="B45:B52"/>
  </mergeCells>
  <conditionalFormatting sqref="F4 F33:F43 F45:F63">
    <cfRule type="cellIs" dxfId="18" priority="8" stopIfTrue="1" operator="equal">
      <formula>0</formula>
    </cfRule>
  </conditionalFormatting>
  <conditionalFormatting sqref="F5:F9">
    <cfRule type="cellIs" dxfId="17" priority="7" stopIfTrue="1" operator="equal">
      <formula>0</formula>
    </cfRule>
  </conditionalFormatting>
  <conditionalFormatting sqref="F11:F30">
    <cfRule type="cellIs" dxfId="16" priority="6" stopIfTrue="1" operator="equal">
      <formula>0</formula>
    </cfRule>
  </conditionalFormatting>
  <conditionalFormatting sqref="F32">
    <cfRule type="cellIs" dxfId="15" priority="1" stopIfTrue="1" operator="equal">
      <formula>0</formula>
    </cfRule>
  </conditionalFormatting>
  <dataValidations count="1">
    <dataValidation type="list" allowBlank="1" showInputMessage="1" showErrorMessage="1" error="Por favor especifique &quot;Otro&quot; y en la siguiente columna especifíquelo" sqref="E4:E9 E11:E30 E33:E43 E45:E63">
      <formula1>$AN$1:$AN$22</formula1>
    </dataValidation>
  </dataValidations>
  <printOptions horizontalCentered="1" verticalCentered="1"/>
  <pageMargins left="0.74803149606299213" right="0.31496062992125984" top="0.70866141732283472" bottom="0.64" header="0.39370078740157483" footer="0.42"/>
  <pageSetup scale="48" orientation="portrait" r:id="rId1"/>
  <headerFooter alignWithMargins="0">
    <oddHeader>&amp;C&amp;"Arial,Negrita Cursiva"&amp;18LISTADO DE PRECIOS DE REFERENCIA - HOGARES DE BIENESTAR</oddHeader>
    <oddFooter>Página &amp;P de &amp;F</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116"/>
  <sheetViews>
    <sheetView workbookViewId="0">
      <selection activeCell="D3" sqref="D3"/>
    </sheetView>
  </sheetViews>
  <sheetFormatPr baseColWidth="10" defaultColWidth="11.375" defaultRowHeight="15"/>
  <cols>
    <col min="1" max="1" width="4.375" style="1" customWidth="1"/>
    <col min="2" max="2" width="6.875" style="3" customWidth="1"/>
    <col min="3" max="3" width="35.75" style="3" customWidth="1"/>
    <col min="4" max="4" width="8.125" style="3" customWidth="1"/>
    <col min="5" max="5" width="10.625" style="3" customWidth="1"/>
    <col min="6" max="6" width="9" style="3" bestFit="1" customWidth="1"/>
    <col min="7" max="7" width="78.375" style="10" customWidth="1"/>
    <col min="8" max="8" width="17.375" style="2" customWidth="1"/>
    <col min="9" max="9" width="8.125" style="1" bestFit="1" customWidth="1"/>
    <col min="10" max="38" width="11.375" style="1"/>
    <col min="39" max="39" width="2.375" bestFit="1" customWidth="1"/>
    <col min="40" max="40" width="10.75" bestFit="1" customWidth="1"/>
    <col min="41" max="41" width="3.625" bestFit="1" customWidth="1"/>
    <col min="42" max="16384" width="11.375" style="1"/>
  </cols>
  <sheetData>
    <row r="1" spans="1:41" ht="10.5" customHeight="1">
      <c r="AM1" s="20">
        <v>2</v>
      </c>
      <c r="AN1" s="14" t="s">
        <v>1</v>
      </c>
      <c r="AO1" s="21">
        <v>52</v>
      </c>
    </row>
    <row r="2" spans="1:41" ht="71.25" customHeight="1">
      <c r="B2" s="30"/>
      <c r="C2" s="35" t="s">
        <v>2</v>
      </c>
      <c r="D2" s="80" t="s">
        <v>257</v>
      </c>
      <c r="E2" s="81"/>
      <c r="F2" s="81"/>
      <c r="G2" s="82"/>
      <c r="H2" s="36" t="s">
        <v>3</v>
      </c>
      <c r="AM2" s="20">
        <v>4</v>
      </c>
      <c r="AN2" s="14" t="s">
        <v>4</v>
      </c>
      <c r="AO2" s="22">
        <v>12</v>
      </c>
    </row>
    <row r="3" spans="1:41" ht="44.25" customHeight="1">
      <c r="B3" s="16">
        <v>1</v>
      </c>
      <c r="C3" s="6" t="s">
        <v>253</v>
      </c>
      <c r="D3" s="13" t="s">
        <v>64</v>
      </c>
      <c r="E3" s="13" t="s">
        <v>6</v>
      </c>
      <c r="F3" s="13" t="s">
        <v>7</v>
      </c>
      <c r="G3" s="13" t="s">
        <v>24</v>
      </c>
      <c r="H3" s="11" t="s">
        <v>9</v>
      </c>
      <c r="AM3" s="20">
        <v>5</v>
      </c>
      <c r="AN3" s="14" t="s">
        <v>10</v>
      </c>
      <c r="AO3" s="22">
        <f>12/2</f>
        <v>6</v>
      </c>
    </row>
    <row r="4" spans="1:41" s="8" customFormat="1" ht="12.75" customHeight="1">
      <c r="A4" s="8">
        <v>1</v>
      </c>
      <c r="B4" s="77" t="s">
        <v>11</v>
      </c>
      <c r="C4" s="9" t="s">
        <v>12</v>
      </c>
      <c r="D4" s="9"/>
      <c r="E4" s="28" t="s">
        <v>4</v>
      </c>
      <c r="F4" s="29">
        <f>VLOOKUP(E4,$AN$1:$AO$23,2,FALSE)</f>
        <v>12</v>
      </c>
      <c r="G4" s="48" t="s">
        <v>67</v>
      </c>
      <c r="H4" s="17">
        <v>22450</v>
      </c>
      <c r="AM4" s="20">
        <v>6</v>
      </c>
      <c r="AN4" s="14" t="s">
        <v>13</v>
      </c>
      <c r="AO4" s="22">
        <f>12/3</f>
        <v>4</v>
      </c>
    </row>
    <row r="5" spans="1:41" s="8" customFormat="1" ht="12.75" customHeight="1">
      <c r="B5" s="78"/>
      <c r="C5" s="9" t="s">
        <v>12</v>
      </c>
      <c r="D5" s="9"/>
      <c r="E5" s="28" t="s">
        <v>10</v>
      </c>
      <c r="F5" s="29">
        <v>12</v>
      </c>
      <c r="G5" s="48" t="s">
        <v>194</v>
      </c>
      <c r="H5" s="17">
        <v>16170</v>
      </c>
      <c r="AM5" s="20"/>
      <c r="AN5" s="14"/>
      <c r="AO5" s="22"/>
    </row>
    <row r="6" spans="1:41" s="8" customFormat="1">
      <c r="A6" s="8">
        <f>A4+1</f>
        <v>2</v>
      </c>
      <c r="B6" s="78"/>
      <c r="C6" s="9" t="s">
        <v>14</v>
      </c>
      <c r="D6" s="9"/>
      <c r="E6" s="28" t="s">
        <v>4</v>
      </c>
      <c r="F6" s="29">
        <f>VLOOKUP(E6,$AN$1:$AO$23,2,FALSE)</f>
        <v>12</v>
      </c>
      <c r="G6" s="48" t="s">
        <v>195</v>
      </c>
      <c r="H6" s="17">
        <v>22150</v>
      </c>
      <c r="AM6" s="20">
        <v>7</v>
      </c>
      <c r="AN6" s="14" t="s">
        <v>15</v>
      </c>
      <c r="AO6" s="23">
        <f>12/4</f>
        <v>3</v>
      </c>
    </row>
    <row r="7" spans="1:41" s="8" customFormat="1">
      <c r="A7" s="8">
        <f t="shared" ref="A7:A10" si="0">A6+1</f>
        <v>3</v>
      </c>
      <c r="B7" s="78"/>
      <c r="C7" s="9" t="s">
        <v>16</v>
      </c>
      <c r="D7" s="9">
        <v>1</v>
      </c>
      <c r="E7" s="28" t="s">
        <v>4</v>
      </c>
      <c r="F7" s="29">
        <f>VLOOKUP(E7,$AN$1:$AO$23,2,FALSE)</f>
        <v>12</v>
      </c>
      <c r="G7" s="48" t="s">
        <v>196</v>
      </c>
      <c r="H7" s="17">
        <v>67860</v>
      </c>
      <c r="AM7" s="20">
        <v>8</v>
      </c>
      <c r="AN7" s="14" t="s">
        <v>17</v>
      </c>
      <c r="AO7" s="22">
        <f>12/6</f>
        <v>2</v>
      </c>
    </row>
    <row r="8" spans="1:41" s="8" customFormat="1">
      <c r="A8" s="8">
        <f t="shared" si="0"/>
        <v>4</v>
      </c>
      <c r="B8" s="78"/>
      <c r="C8" s="9"/>
      <c r="D8" s="9"/>
      <c r="E8" s="28" t="s">
        <v>4</v>
      </c>
      <c r="F8" s="29">
        <f>VLOOKUP(E8,$AN$1:$AO$23,2,FALSE)</f>
        <v>12</v>
      </c>
      <c r="G8" s="48"/>
      <c r="H8" s="17"/>
      <c r="AM8" s="20">
        <v>9</v>
      </c>
      <c r="AN8" s="14" t="s">
        <v>19</v>
      </c>
      <c r="AO8" s="21">
        <f>12/7</f>
        <v>1.7142857142857142</v>
      </c>
    </row>
    <row r="9" spans="1:41" s="8" customFormat="1">
      <c r="A9" s="8">
        <f t="shared" si="0"/>
        <v>5</v>
      </c>
      <c r="B9" s="78"/>
      <c r="C9" s="9" t="s">
        <v>20</v>
      </c>
      <c r="D9" s="9">
        <v>1</v>
      </c>
      <c r="E9" s="28" t="s">
        <v>4</v>
      </c>
      <c r="F9" s="29">
        <f>VLOOKUP(E9,$AN$1:$AO$23,2,FALSE)</f>
        <v>12</v>
      </c>
      <c r="G9" s="48" t="s">
        <v>197</v>
      </c>
      <c r="H9" s="17">
        <v>26200</v>
      </c>
      <c r="AM9" s="20">
        <v>10</v>
      </c>
      <c r="AN9" s="14" t="s">
        <v>21</v>
      </c>
      <c r="AO9" s="21">
        <f>12/8</f>
        <v>1.5</v>
      </c>
    </row>
    <row r="10" spans="1:41" s="8" customFormat="1">
      <c r="A10" s="8">
        <f t="shared" si="0"/>
        <v>6</v>
      </c>
      <c r="B10" s="79"/>
      <c r="C10" s="9" t="s">
        <v>22</v>
      </c>
      <c r="D10" s="9"/>
      <c r="E10" s="28" t="s">
        <v>4</v>
      </c>
      <c r="F10" s="29">
        <f>VLOOKUP(E10,$AN$1:$AO$23,2,FALSE)</f>
        <v>12</v>
      </c>
      <c r="G10" s="12"/>
      <c r="H10" s="17"/>
      <c r="AM10" s="20">
        <v>11</v>
      </c>
      <c r="AN10" s="14" t="s">
        <v>23</v>
      </c>
      <c r="AO10" s="21">
        <f>12/9</f>
        <v>1.3333333333333333</v>
      </c>
    </row>
    <row r="11" spans="1:41" ht="44.25" customHeight="1">
      <c r="B11" s="16">
        <v>2</v>
      </c>
      <c r="C11" s="6">
        <v>0</v>
      </c>
      <c r="D11" s="13" t="s">
        <v>64</v>
      </c>
      <c r="E11" s="13" t="s">
        <v>6</v>
      </c>
      <c r="F11" s="13"/>
      <c r="G11" s="13" t="s">
        <v>24</v>
      </c>
      <c r="H11" s="11" t="s">
        <v>9</v>
      </c>
      <c r="AM11" s="20">
        <v>12</v>
      </c>
      <c r="AN11" s="14" t="s">
        <v>25</v>
      </c>
      <c r="AO11" s="21">
        <f>12/10</f>
        <v>1.2</v>
      </c>
    </row>
    <row r="12" spans="1:41" ht="12.75" customHeight="1">
      <c r="A12" s="8">
        <v>1</v>
      </c>
      <c r="B12" s="70" t="s">
        <v>26</v>
      </c>
      <c r="C12" s="39" t="s">
        <v>70</v>
      </c>
      <c r="D12" s="9">
        <v>2</v>
      </c>
      <c r="E12" s="28" t="s">
        <v>4</v>
      </c>
      <c r="F12" s="29">
        <f t="shared" ref="F12:F31" si="1">VLOOKUP(E12,$AN$1:$AO$23,2,FALSE)</f>
        <v>12</v>
      </c>
      <c r="G12" s="48" t="s">
        <v>71</v>
      </c>
      <c r="H12" s="17">
        <f>8000*D12</f>
        <v>16000</v>
      </c>
      <c r="AM12" s="20">
        <v>13</v>
      </c>
      <c r="AN12" s="14" t="s">
        <v>28</v>
      </c>
      <c r="AO12" s="21">
        <f>12/11</f>
        <v>1.0909090909090908</v>
      </c>
    </row>
    <row r="13" spans="1:41">
      <c r="A13" s="8">
        <f>A12+1</f>
        <v>2</v>
      </c>
      <c r="B13" s="71"/>
      <c r="C13" s="39" t="s">
        <v>72</v>
      </c>
      <c r="D13" s="9">
        <v>2</v>
      </c>
      <c r="E13" s="28" t="s">
        <v>4</v>
      </c>
      <c r="F13" s="29">
        <f t="shared" si="1"/>
        <v>12</v>
      </c>
      <c r="G13" s="48" t="s">
        <v>73</v>
      </c>
      <c r="H13" s="17">
        <f>9000*D13</f>
        <v>18000</v>
      </c>
      <c r="AM13" s="20">
        <v>14</v>
      </c>
      <c r="AN13" s="14" t="s">
        <v>30</v>
      </c>
      <c r="AO13" s="22">
        <f>12/12</f>
        <v>1</v>
      </c>
    </row>
    <row r="14" spans="1:41">
      <c r="A14" s="8">
        <f t="shared" ref="A14:A31" si="2">A13+1</f>
        <v>3</v>
      </c>
      <c r="B14" s="71"/>
      <c r="C14" s="39" t="s">
        <v>74</v>
      </c>
      <c r="D14" s="9">
        <v>1</v>
      </c>
      <c r="E14" s="28" t="s">
        <v>4</v>
      </c>
      <c r="F14" s="29">
        <f t="shared" si="1"/>
        <v>12</v>
      </c>
      <c r="G14" s="48" t="s">
        <v>75</v>
      </c>
      <c r="H14" s="17">
        <v>3000</v>
      </c>
      <c r="AM14" s="20">
        <v>15</v>
      </c>
      <c r="AN14" s="14" t="s">
        <v>32</v>
      </c>
      <c r="AO14" s="21">
        <f>1/2</f>
        <v>0.5</v>
      </c>
    </row>
    <row r="15" spans="1:41">
      <c r="A15" s="8">
        <f t="shared" si="2"/>
        <v>4</v>
      </c>
      <c r="B15" s="71"/>
      <c r="C15" s="39" t="s">
        <v>76</v>
      </c>
      <c r="D15" s="9">
        <v>1</v>
      </c>
      <c r="E15" s="28" t="s">
        <v>4</v>
      </c>
      <c r="F15" s="29">
        <f t="shared" si="1"/>
        <v>12</v>
      </c>
      <c r="G15" s="48" t="s">
        <v>79</v>
      </c>
      <c r="H15" s="17">
        <v>3500</v>
      </c>
      <c r="AM15" s="20">
        <v>16</v>
      </c>
      <c r="AN15" s="14" t="s">
        <v>34</v>
      </c>
      <c r="AO15" s="21">
        <f>1/3</f>
        <v>0.33333333333333331</v>
      </c>
    </row>
    <row r="16" spans="1:41">
      <c r="A16" s="8">
        <f t="shared" si="2"/>
        <v>5</v>
      </c>
      <c r="B16" s="71"/>
      <c r="C16" s="39" t="s">
        <v>77</v>
      </c>
      <c r="D16" s="9">
        <v>4</v>
      </c>
      <c r="E16" s="28" t="s">
        <v>4</v>
      </c>
      <c r="F16" s="29">
        <f t="shared" si="1"/>
        <v>12</v>
      </c>
      <c r="G16" s="48" t="s">
        <v>78</v>
      </c>
      <c r="H16" s="17">
        <f>500*D16</f>
        <v>2000</v>
      </c>
      <c r="AM16" s="20">
        <v>17</v>
      </c>
      <c r="AN16" s="14" t="s">
        <v>36</v>
      </c>
      <c r="AO16" s="21">
        <f>1/4</f>
        <v>0.25</v>
      </c>
    </row>
    <row r="17" spans="1:41">
      <c r="A17" s="8">
        <f t="shared" si="2"/>
        <v>6</v>
      </c>
      <c r="B17" s="71"/>
      <c r="C17" s="39" t="s">
        <v>80</v>
      </c>
      <c r="D17" s="9">
        <v>2</v>
      </c>
      <c r="E17" s="28" t="s">
        <v>4</v>
      </c>
      <c r="F17" s="29">
        <f t="shared" si="1"/>
        <v>12</v>
      </c>
      <c r="G17" s="48" t="s">
        <v>81</v>
      </c>
      <c r="H17" s="17">
        <f>3600*2</f>
        <v>7200</v>
      </c>
      <c r="AM17" s="20">
        <v>18</v>
      </c>
      <c r="AN17" s="14" t="s">
        <v>38</v>
      </c>
      <c r="AO17" s="21">
        <f>1/5</f>
        <v>0.2</v>
      </c>
    </row>
    <row r="18" spans="1:41">
      <c r="A18" s="8">
        <f t="shared" si="2"/>
        <v>7</v>
      </c>
      <c r="B18" s="71"/>
      <c r="C18" s="39" t="s">
        <v>31</v>
      </c>
      <c r="D18" s="9">
        <v>1</v>
      </c>
      <c r="E18" s="28" t="s">
        <v>4</v>
      </c>
      <c r="F18" s="29">
        <f t="shared" si="1"/>
        <v>12</v>
      </c>
      <c r="G18" s="48" t="s">
        <v>82</v>
      </c>
      <c r="H18" s="17">
        <v>3700</v>
      </c>
      <c r="AM18" s="20">
        <v>19</v>
      </c>
      <c r="AN18" s="14" t="s">
        <v>39</v>
      </c>
      <c r="AO18" s="21">
        <f>1/10</f>
        <v>0.1</v>
      </c>
    </row>
    <row r="19" spans="1:41">
      <c r="A19" s="8">
        <f t="shared" si="2"/>
        <v>8</v>
      </c>
      <c r="B19" s="71"/>
      <c r="C19" s="39" t="s">
        <v>83</v>
      </c>
      <c r="D19" s="9">
        <v>1</v>
      </c>
      <c r="E19" s="28" t="s">
        <v>4</v>
      </c>
      <c r="F19" s="29">
        <f t="shared" si="1"/>
        <v>12</v>
      </c>
      <c r="G19" s="48" t="s">
        <v>84</v>
      </c>
      <c r="H19" s="17">
        <v>1800</v>
      </c>
      <c r="AM19" s="20">
        <v>20</v>
      </c>
      <c r="AN19" s="14" t="s">
        <v>40</v>
      </c>
      <c r="AO19" s="22">
        <f>1/20</f>
        <v>0.05</v>
      </c>
    </row>
    <row r="20" spans="1:41">
      <c r="A20" s="8">
        <f t="shared" si="2"/>
        <v>9</v>
      </c>
      <c r="B20" s="71"/>
      <c r="C20" s="39" t="s">
        <v>85</v>
      </c>
      <c r="D20" s="9">
        <v>2</v>
      </c>
      <c r="E20" s="28" t="s">
        <v>4</v>
      </c>
      <c r="F20" s="29">
        <f t="shared" si="1"/>
        <v>12</v>
      </c>
      <c r="G20" s="48" t="s">
        <v>86</v>
      </c>
      <c r="H20" s="17">
        <f>1000*D20</f>
        <v>2000</v>
      </c>
      <c r="AM20" s="20">
        <v>21</v>
      </c>
      <c r="AN20" s="14" t="s">
        <v>22</v>
      </c>
      <c r="AO20" s="22">
        <v>0</v>
      </c>
    </row>
    <row r="21" spans="1:41">
      <c r="A21" s="8">
        <f t="shared" si="2"/>
        <v>10</v>
      </c>
      <c r="B21" s="71"/>
      <c r="C21" s="39" t="s">
        <v>87</v>
      </c>
      <c r="D21" s="9">
        <v>1</v>
      </c>
      <c r="E21" s="28" t="s">
        <v>4</v>
      </c>
      <c r="F21" s="29">
        <f t="shared" si="1"/>
        <v>12</v>
      </c>
      <c r="G21" s="48" t="s">
        <v>88</v>
      </c>
      <c r="H21" s="17">
        <v>6500</v>
      </c>
      <c r="AM21" s="20">
        <v>22</v>
      </c>
      <c r="AN21" s="14"/>
      <c r="AO21" s="22"/>
    </row>
    <row r="22" spans="1:41">
      <c r="A22" s="8">
        <f t="shared" si="2"/>
        <v>11</v>
      </c>
      <c r="B22" s="71"/>
      <c r="C22" s="39" t="s">
        <v>27</v>
      </c>
      <c r="D22" s="9">
        <v>6</v>
      </c>
      <c r="E22" s="28" t="s">
        <v>4</v>
      </c>
      <c r="F22" s="29">
        <f t="shared" si="1"/>
        <v>12</v>
      </c>
      <c r="G22" s="48" t="s">
        <v>89</v>
      </c>
      <c r="H22" s="17">
        <f>950*D22</f>
        <v>5700</v>
      </c>
      <c r="AM22" s="20">
        <v>23</v>
      </c>
      <c r="AN22" s="14"/>
      <c r="AO22" s="22"/>
    </row>
    <row r="23" spans="1:41" ht="15.75" thickBot="1">
      <c r="A23" s="8">
        <f t="shared" si="2"/>
        <v>12</v>
      </c>
      <c r="B23" s="71"/>
      <c r="C23" s="39" t="s">
        <v>90</v>
      </c>
      <c r="D23" s="9">
        <v>2</v>
      </c>
      <c r="E23" s="28" t="s">
        <v>4</v>
      </c>
      <c r="F23" s="29">
        <f t="shared" si="1"/>
        <v>12</v>
      </c>
      <c r="G23" s="48" t="s">
        <v>91</v>
      </c>
      <c r="H23" s="17">
        <f>3500*D23</f>
        <v>7000</v>
      </c>
      <c r="AM23" s="24">
        <v>24</v>
      </c>
      <c r="AN23" s="25"/>
      <c r="AO23" s="26">
        <v>0</v>
      </c>
    </row>
    <row r="24" spans="1:41">
      <c r="A24" s="8">
        <f t="shared" si="2"/>
        <v>13</v>
      </c>
      <c r="B24" s="71"/>
      <c r="C24" s="39" t="s">
        <v>92</v>
      </c>
      <c r="D24" s="49"/>
      <c r="E24" s="28" t="s">
        <v>4</v>
      </c>
      <c r="F24" s="29">
        <f t="shared" si="1"/>
        <v>12</v>
      </c>
      <c r="G24" s="48" t="s">
        <v>93</v>
      </c>
      <c r="H24" s="17"/>
    </row>
    <row r="25" spans="1:41">
      <c r="A25" s="8">
        <f t="shared" si="2"/>
        <v>14</v>
      </c>
      <c r="B25" s="71"/>
      <c r="C25" s="39" t="s">
        <v>94</v>
      </c>
      <c r="D25" s="9">
        <v>1</v>
      </c>
      <c r="E25" s="28" t="s">
        <v>4</v>
      </c>
      <c r="F25" s="29">
        <f t="shared" si="1"/>
        <v>12</v>
      </c>
      <c r="G25" s="48" t="s">
        <v>95</v>
      </c>
      <c r="H25" s="17">
        <v>3200</v>
      </c>
    </row>
    <row r="26" spans="1:41">
      <c r="A26" s="8">
        <f t="shared" si="2"/>
        <v>15</v>
      </c>
      <c r="B26" s="71"/>
      <c r="C26" s="39" t="s">
        <v>94</v>
      </c>
      <c r="D26" s="9">
        <v>1</v>
      </c>
      <c r="E26" s="28" t="s">
        <v>4</v>
      </c>
      <c r="F26" s="29">
        <f t="shared" si="1"/>
        <v>12</v>
      </c>
      <c r="G26" s="48" t="s">
        <v>96</v>
      </c>
      <c r="H26" s="17">
        <v>4500</v>
      </c>
    </row>
    <row r="27" spans="1:41">
      <c r="A27" s="8">
        <f t="shared" si="2"/>
        <v>16</v>
      </c>
      <c r="B27" s="71"/>
      <c r="C27" s="39" t="s">
        <v>97</v>
      </c>
      <c r="D27" s="9">
        <v>1</v>
      </c>
      <c r="E27" s="28" t="s">
        <v>4</v>
      </c>
      <c r="F27" s="29">
        <f t="shared" si="1"/>
        <v>12</v>
      </c>
      <c r="G27" s="48" t="s">
        <v>98</v>
      </c>
      <c r="H27" s="17">
        <v>6500</v>
      </c>
    </row>
    <row r="28" spans="1:41">
      <c r="A28" s="8">
        <f t="shared" si="2"/>
        <v>17</v>
      </c>
      <c r="B28" s="71"/>
      <c r="C28" s="39" t="s">
        <v>99</v>
      </c>
      <c r="D28" s="9">
        <v>1</v>
      </c>
      <c r="E28" s="28" t="s">
        <v>4</v>
      </c>
      <c r="F28" s="29">
        <f t="shared" si="1"/>
        <v>12</v>
      </c>
      <c r="G28" s="48" t="s">
        <v>100</v>
      </c>
      <c r="H28" s="17"/>
    </row>
    <row r="29" spans="1:41">
      <c r="A29" s="8">
        <f t="shared" si="2"/>
        <v>18</v>
      </c>
      <c r="B29" s="71"/>
      <c r="C29" s="39" t="s">
        <v>101</v>
      </c>
      <c r="D29" s="9">
        <v>1</v>
      </c>
      <c r="E29" s="28" t="s">
        <v>4</v>
      </c>
      <c r="F29" s="29">
        <f t="shared" si="1"/>
        <v>12</v>
      </c>
      <c r="G29" s="48" t="s">
        <v>102</v>
      </c>
      <c r="H29" s="17"/>
    </row>
    <row r="30" spans="1:41">
      <c r="A30" s="8">
        <f t="shared" si="2"/>
        <v>19</v>
      </c>
      <c r="B30" s="71"/>
      <c r="C30" s="9"/>
      <c r="D30" s="9"/>
      <c r="E30" s="28" t="s">
        <v>4</v>
      </c>
      <c r="F30" s="29">
        <f t="shared" si="1"/>
        <v>12</v>
      </c>
      <c r="G30" s="48"/>
      <c r="H30" s="17"/>
    </row>
    <row r="31" spans="1:41" s="8" customFormat="1" ht="15" customHeight="1">
      <c r="A31" s="8">
        <f t="shared" si="2"/>
        <v>20</v>
      </c>
      <c r="B31" s="72"/>
      <c r="C31" s="9"/>
      <c r="D31" s="9"/>
      <c r="E31" s="28" t="s">
        <v>4</v>
      </c>
      <c r="F31" s="29">
        <f t="shared" si="1"/>
        <v>12</v>
      </c>
      <c r="G31" s="48"/>
      <c r="H31" s="17"/>
      <c r="AM31"/>
      <c r="AN31"/>
      <c r="AO31"/>
    </row>
    <row r="32" spans="1:41" ht="35.25" customHeight="1">
      <c r="B32" s="16">
        <v>3</v>
      </c>
      <c r="C32" s="6"/>
      <c r="D32" s="13" t="s">
        <v>5</v>
      </c>
      <c r="E32" s="13" t="s">
        <v>6</v>
      </c>
      <c r="F32" s="13"/>
      <c r="G32" s="13" t="s">
        <v>24</v>
      </c>
      <c r="H32" s="17"/>
      <c r="AM32" s="27"/>
      <c r="AN32" s="27"/>
    </row>
    <row r="33" spans="1:41" ht="15" customHeight="1">
      <c r="B33" s="58"/>
      <c r="C33" s="59" t="s">
        <v>104</v>
      </c>
      <c r="D33" s="9">
        <v>1</v>
      </c>
      <c r="E33" s="60" t="s">
        <v>4</v>
      </c>
      <c r="F33" s="29">
        <f t="shared" ref="F33:F44" si="3">VLOOKUP(E33,$AN$1:$AO$23,2,FALSE)</f>
        <v>12</v>
      </c>
      <c r="G33" s="61" t="s">
        <v>114</v>
      </c>
      <c r="H33" s="17"/>
      <c r="AM33" s="27"/>
      <c r="AN33" s="27"/>
    </row>
    <row r="34" spans="1:41" ht="15" customHeight="1">
      <c r="A34" s="50"/>
      <c r="B34" s="71"/>
      <c r="C34" s="39" t="s">
        <v>47</v>
      </c>
      <c r="D34" s="9">
        <v>2</v>
      </c>
      <c r="E34" s="28" t="s">
        <v>4</v>
      </c>
      <c r="F34" s="29">
        <f t="shared" si="3"/>
        <v>12</v>
      </c>
      <c r="G34" s="48" t="s">
        <v>105</v>
      </c>
      <c r="H34" s="17"/>
      <c r="AM34" s="27"/>
      <c r="AN34" s="27"/>
    </row>
    <row r="35" spans="1:41" ht="15" customHeight="1">
      <c r="B35" s="71"/>
      <c r="C35" s="39" t="s">
        <v>106</v>
      </c>
      <c r="D35" s="9">
        <v>1</v>
      </c>
      <c r="E35" s="28" t="s">
        <v>4</v>
      </c>
      <c r="F35" s="29">
        <f t="shared" si="3"/>
        <v>12</v>
      </c>
      <c r="G35" s="48" t="s">
        <v>107</v>
      </c>
      <c r="H35" s="17"/>
      <c r="AM35" s="27"/>
      <c r="AN35" s="27"/>
    </row>
    <row r="36" spans="1:41" ht="15" customHeight="1">
      <c r="B36" s="71"/>
      <c r="C36" s="39" t="s">
        <v>108</v>
      </c>
      <c r="D36" s="9">
        <v>2</v>
      </c>
      <c r="E36" s="28" t="s">
        <v>4</v>
      </c>
      <c r="F36" s="29">
        <f t="shared" si="3"/>
        <v>12</v>
      </c>
      <c r="G36" s="48" t="s">
        <v>109</v>
      </c>
      <c r="H36" s="17"/>
      <c r="AM36" s="27"/>
      <c r="AN36" s="27"/>
    </row>
    <row r="37" spans="1:41" ht="15" customHeight="1">
      <c r="B37" s="71"/>
      <c r="C37" s="39" t="s">
        <v>55</v>
      </c>
      <c r="D37" s="9">
        <v>1</v>
      </c>
      <c r="E37" s="28" t="s">
        <v>4</v>
      </c>
      <c r="F37" s="29">
        <f t="shared" si="3"/>
        <v>12</v>
      </c>
      <c r="G37" s="48" t="s">
        <v>110</v>
      </c>
      <c r="H37" s="17"/>
      <c r="AM37" s="27"/>
      <c r="AN37" s="27"/>
    </row>
    <row r="38" spans="1:41" ht="15" customHeight="1">
      <c r="B38" s="71"/>
      <c r="C38" s="39" t="s">
        <v>50</v>
      </c>
      <c r="D38" s="9">
        <v>1</v>
      </c>
      <c r="E38" s="28" t="s">
        <v>4</v>
      </c>
      <c r="F38" s="29">
        <f t="shared" si="3"/>
        <v>12</v>
      </c>
      <c r="G38" s="48" t="s">
        <v>111</v>
      </c>
      <c r="H38" s="17"/>
      <c r="AM38" s="27"/>
      <c r="AN38" s="27"/>
    </row>
    <row r="39" spans="1:41" ht="15" customHeight="1">
      <c r="B39" s="71"/>
      <c r="C39" s="39" t="s">
        <v>51</v>
      </c>
      <c r="D39" s="9">
        <v>3</v>
      </c>
      <c r="E39" s="28" t="s">
        <v>4</v>
      </c>
      <c r="F39" s="29">
        <f t="shared" si="3"/>
        <v>12</v>
      </c>
      <c r="G39" s="48" t="s">
        <v>112</v>
      </c>
      <c r="H39" s="17"/>
      <c r="AM39" s="27"/>
      <c r="AN39" s="27"/>
    </row>
    <row r="40" spans="1:41" ht="15" customHeight="1">
      <c r="B40" s="71"/>
      <c r="C40" s="39" t="s">
        <v>52</v>
      </c>
      <c r="D40" s="9">
        <v>1</v>
      </c>
      <c r="E40" s="28" t="s">
        <v>4</v>
      </c>
      <c r="F40" s="29">
        <f t="shared" si="3"/>
        <v>12</v>
      </c>
      <c r="G40" s="48" t="s">
        <v>113</v>
      </c>
      <c r="H40" s="17"/>
      <c r="AM40" s="27"/>
      <c r="AN40" s="27"/>
    </row>
    <row r="41" spans="1:41" s="3" customFormat="1" ht="15" customHeight="1">
      <c r="B41" s="71"/>
      <c r="C41" s="39" t="s">
        <v>53</v>
      </c>
      <c r="D41" s="9">
        <v>1</v>
      </c>
      <c r="E41" s="28" t="s">
        <v>4</v>
      </c>
      <c r="F41" s="29">
        <f t="shared" si="3"/>
        <v>12</v>
      </c>
      <c r="G41" s="48" t="s">
        <v>113</v>
      </c>
      <c r="H41" s="17"/>
      <c r="I41" s="1"/>
      <c r="J41" s="1"/>
      <c r="K41" s="1"/>
      <c r="L41" s="1"/>
      <c r="AM41" s="27"/>
      <c r="AN41" s="27"/>
      <c r="AO41"/>
    </row>
    <row r="42" spans="1:41" s="3" customFormat="1" ht="15" customHeight="1">
      <c r="B42" s="71"/>
      <c r="C42" s="39" t="s">
        <v>54</v>
      </c>
      <c r="D42" s="9">
        <v>1</v>
      </c>
      <c r="E42" s="28" t="s">
        <v>4</v>
      </c>
      <c r="F42" s="29">
        <f t="shared" si="3"/>
        <v>12</v>
      </c>
      <c r="G42" s="48" t="s">
        <v>113</v>
      </c>
      <c r="H42" s="17"/>
      <c r="I42" s="1"/>
      <c r="J42" s="1"/>
      <c r="K42" s="1"/>
      <c r="L42" s="1"/>
      <c r="AM42" s="27"/>
      <c r="AN42" s="27"/>
      <c r="AO42"/>
    </row>
    <row r="43" spans="1:41" s="3" customFormat="1" ht="15" customHeight="1">
      <c r="B43" s="71"/>
      <c r="C43" s="39" t="s">
        <v>115</v>
      </c>
      <c r="D43" s="9">
        <v>2</v>
      </c>
      <c r="E43" s="28" t="s">
        <v>4</v>
      </c>
      <c r="F43" s="29">
        <f t="shared" si="3"/>
        <v>12</v>
      </c>
      <c r="G43" s="48" t="s">
        <v>116</v>
      </c>
      <c r="H43" s="17"/>
      <c r="I43" s="1"/>
      <c r="J43" s="1"/>
      <c r="K43" s="1"/>
      <c r="L43" s="1"/>
      <c r="AM43"/>
      <c r="AN43"/>
      <c r="AO43"/>
    </row>
    <row r="44" spans="1:41" s="3" customFormat="1" ht="15" customHeight="1">
      <c r="B44" s="72"/>
      <c r="C44" s="9"/>
      <c r="D44" s="9"/>
      <c r="E44" s="28" t="s">
        <v>4</v>
      </c>
      <c r="F44" s="29">
        <f t="shared" si="3"/>
        <v>12</v>
      </c>
      <c r="G44" s="12"/>
      <c r="H44" s="17"/>
      <c r="I44" s="1"/>
      <c r="J44" s="1"/>
      <c r="K44" s="1"/>
      <c r="L44" s="1"/>
      <c r="AM44"/>
      <c r="AN44"/>
      <c r="AO44"/>
    </row>
    <row r="45" spans="1:41" s="3" customFormat="1" ht="38.25" customHeight="1">
      <c r="B45" s="7">
        <v>4</v>
      </c>
      <c r="C45" s="6">
        <v>0</v>
      </c>
      <c r="D45" s="13" t="s">
        <v>5</v>
      </c>
      <c r="E45" s="13" t="s">
        <v>6</v>
      </c>
      <c r="F45" s="13"/>
      <c r="G45" s="13" t="s">
        <v>24</v>
      </c>
      <c r="H45" s="17"/>
      <c r="I45" s="1"/>
      <c r="J45" s="1"/>
      <c r="K45" s="1"/>
      <c r="L45" s="1"/>
      <c r="AM45"/>
      <c r="AN45"/>
      <c r="AO45"/>
    </row>
    <row r="46" spans="1:41" s="3" customFormat="1" ht="15" customHeight="1">
      <c r="B46" s="73" t="s">
        <v>57</v>
      </c>
      <c r="C46" s="39" t="s">
        <v>58</v>
      </c>
      <c r="D46" s="9"/>
      <c r="E46" s="28" t="s">
        <v>4</v>
      </c>
      <c r="F46" s="44">
        <f t="shared" ref="F46:F53" si="4">VLOOKUP(E46,$AN$1:$AO$23,2,FALSE)</f>
        <v>12</v>
      </c>
      <c r="G46" s="48" t="s">
        <v>117</v>
      </c>
      <c r="H46" s="17"/>
      <c r="I46" s="1"/>
      <c r="J46" s="1"/>
      <c r="K46" s="1"/>
      <c r="L46" s="1"/>
      <c r="AM46"/>
      <c r="AN46"/>
      <c r="AO46"/>
    </row>
    <row r="47" spans="1:41" s="3" customFormat="1" ht="15" customHeight="1">
      <c r="B47" s="73"/>
      <c r="C47" s="39" t="s">
        <v>59</v>
      </c>
      <c r="D47" s="9"/>
      <c r="E47" s="28" t="s">
        <v>13</v>
      </c>
      <c r="F47" s="44">
        <v>2</v>
      </c>
      <c r="G47" s="48" t="s">
        <v>118</v>
      </c>
      <c r="H47" s="17">
        <v>50000</v>
      </c>
      <c r="I47" s="1"/>
      <c r="J47" s="1"/>
      <c r="K47" s="1"/>
      <c r="L47" s="1"/>
      <c r="AM47"/>
      <c r="AN47"/>
      <c r="AO47"/>
    </row>
    <row r="48" spans="1:41" s="3" customFormat="1" ht="15" customHeight="1">
      <c r="B48" s="73"/>
      <c r="C48" s="39" t="s">
        <v>61</v>
      </c>
      <c r="D48" s="9"/>
      <c r="E48" s="28" t="s">
        <v>13</v>
      </c>
      <c r="F48" s="44">
        <v>2</v>
      </c>
      <c r="G48" s="48" t="s">
        <v>119</v>
      </c>
      <c r="H48" s="17">
        <v>50000</v>
      </c>
      <c r="I48" s="1"/>
      <c r="J48" s="1"/>
      <c r="K48" s="1"/>
      <c r="L48" s="1"/>
      <c r="AM48"/>
      <c r="AN48"/>
      <c r="AO48"/>
    </row>
    <row r="49" spans="2:8" ht="15" customHeight="1">
      <c r="B49" s="73"/>
      <c r="C49" s="40" t="s">
        <v>62</v>
      </c>
      <c r="D49" s="9"/>
      <c r="E49" s="28" t="s">
        <v>13</v>
      </c>
      <c r="F49" s="44">
        <v>1</v>
      </c>
      <c r="G49" s="62" t="s">
        <v>63</v>
      </c>
      <c r="H49" s="17"/>
    </row>
    <row r="50" spans="2:8">
      <c r="B50" s="73"/>
      <c r="C50" s="39"/>
      <c r="D50" s="9"/>
      <c r="E50" s="28" t="s">
        <v>4</v>
      </c>
      <c r="F50" s="44">
        <f t="shared" si="4"/>
        <v>12</v>
      </c>
      <c r="G50" s="12"/>
      <c r="H50" s="17"/>
    </row>
    <row r="51" spans="2:8">
      <c r="B51" s="73"/>
      <c r="C51" s="39"/>
      <c r="D51" s="9"/>
      <c r="E51" s="28" t="s">
        <v>4</v>
      </c>
      <c r="F51" s="44">
        <f t="shared" si="4"/>
        <v>12</v>
      </c>
      <c r="G51" s="12"/>
      <c r="H51" s="17"/>
    </row>
    <row r="52" spans="2:8">
      <c r="B52" s="73"/>
      <c r="C52" s="39"/>
      <c r="D52" s="9"/>
      <c r="E52" s="28" t="s">
        <v>4</v>
      </c>
      <c r="F52" s="44">
        <f t="shared" si="4"/>
        <v>12</v>
      </c>
      <c r="G52" s="12"/>
      <c r="H52" s="17"/>
    </row>
    <row r="53" spans="2:8">
      <c r="B53" s="73"/>
      <c r="C53" s="39"/>
      <c r="D53" s="9"/>
      <c r="E53" s="28" t="s">
        <v>4</v>
      </c>
      <c r="F53" s="44">
        <f t="shared" si="4"/>
        <v>12</v>
      </c>
      <c r="G53" s="12"/>
      <c r="H53" s="17"/>
    </row>
    <row r="54" spans="2:8">
      <c r="B54" s="52"/>
      <c r="C54" s="53"/>
      <c r="D54" s="53"/>
      <c r="E54" s="54"/>
      <c r="F54" s="55"/>
      <c r="G54" s="56"/>
      <c r="H54" s="57"/>
    </row>
    <row r="55" spans="2:8">
      <c r="B55" s="52"/>
      <c r="C55" s="53"/>
      <c r="D55" s="53"/>
      <c r="E55" s="54"/>
      <c r="F55" s="55"/>
      <c r="G55" s="56"/>
      <c r="H55" s="57"/>
    </row>
    <row r="56" spans="2:8">
      <c r="B56" s="52"/>
      <c r="C56" s="53"/>
      <c r="D56" s="53"/>
      <c r="E56" s="54"/>
      <c r="F56" s="55"/>
      <c r="G56" s="56"/>
      <c r="H56" s="57"/>
    </row>
    <row r="57" spans="2:8">
      <c r="B57" s="52"/>
      <c r="C57" s="53" t="s">
        <v>193</v>
      </c>
      <c r="D57" s="53"/>
      <c r="E57" s="54"/>
      <c r="F57" s="55"/>
      <c r="G57" s="56"/>
      <c r="H57" s="57"/>
    </row>
    <row r="58" spans="2:8">
      <c r="B58" s="52"/>
      <c r="C58" s="53"/>
      <c r="D58" s="53"/>
      <c r="E58" s="54"/>
      <c r="F58" s="55"/>
      <c r="G58" s="56"/>
      <c r="H58" s="57"/>
    </row>
    <row r="59" spans="2:8">
      <c r="B59" s="52"/>
      <c r="C59" s="53"/>
      <c r="D59" s="53"/>
      <c r="E59" s="54"/>
      <c r="F59" s="55"/>
      <c r="G59" s="56"/>
      <c r="H59" s="57"/>
    </row>
    <row r="60" spans="2:8">
      <c r="B60" s="52"/>
      <c r="C60" s="53"/>
      <c r="D60" s="53"/>
      <c r="E60" s="54"/>
      <c r="F60" s="55"/>
      <c r="G60" s="56"/>
      <c r="H60" s="57"/>
    </row>
    <row r="61" spans="2:8">
      <c r="B61" s="52"/>
      <c r="C61" s="53"/>
      <c r="D61" s="53"/>
      <c r="E61" s="54"/>
      <c r="F61" s="55"/>
      <c r="G61" s="56"/>
      <c r="H61" s="57"/>
    </row>
    <row r="62" spans="2:8">
      <c r="B62" s="52"/>
      <c r="C62" s="53"/>
      <c r="D62" s="53"/>
      <c r="E62" s="54"/>
      <c r="F62" s="55"/>
      <c r="G62" s="56"/>
      <c r="H62" s="57"/>
    </row>
    <row r="63" spans="2:8">
      <c r="B63" s="52"/>
      <c r="C63" s="53"/>
      <c r="D63" s="53"/>
      <c r="E63" s="54"/>
      <c r="F63" s="55"/>
      <c r="G63" s="56"/>
      <c r="H63" s="57"/>
    </row>
    <row r="64" spans="2:8">
      <c r="B64" s="52"/>
      <c r="C64" s="53"/>
      <c r="D64" s="53"/>
      <c r="E64" s="54"/>
      <c r="F64" s="55"/>
      <c r="G64" s="56"/>
      <c r="H64" s="57"/>
    </row>
    <row r="65" spans="2:8">
      <c r="H65" s="19"/>
    </row>
    <row r="66" spans="2:8">
      <c r="H66" s="19"/>
    </row>
    <row r="67" spans="2:8">
      <c r="B67" s="51"/>
      <c r="C67" s="51" t="s">
        <v>103</v>
      </c>
      <c r="D67" s="51"/>
      <c r="E67" s="51"/>
      <c r="H67" s="19"/>
    </row>
    <row r="68" spans="2:8">
      <c r="H68" s="19"/>
    </row>
    <row r="69" spans="2:8">
      <c r="H69" s="19"/>
    </row>
    <row r="70" spans="2:8">
      <c r="H70" s="19"/>
    </row>
    <row r="71" spans="2:8">
      <c r="H71" s="19"/>
    </row>
    <row r="72" spans="2:8">
      <c r="H72" s="19"/>
    </row>
    <row r="73" spans="2:8">
      <c r="H73" s="19"/>
    </row>
    <row r="74" spans="2:8">
      <c r="H74" s="19"/>
    </row>
    <row r="75" spans="2:8">
      <c r="H75" s="19"/>
    </row>
    <row r="76" spans="2:8">
      <c r="H76" s="19"/>
    </row>
    <row r="77" spans="2:8">
      <c r="H77" s="19"/>
    </row>
    <row r="78" spans="2:8">
      <c r="H78" s="19"/>
    </row>
    <row r="79" spans="2:8">
      <c r="H79" s="19"/>
    </row>
    <row r="80" spans="2:8">
      <c r="H80" s="19"/>
    </row>
    <row r="81" spans="8:8">
      <c r="H81" s="19"/>
    </row>
    <row r="94" spans="8:8" ht="15.75" thickBot="1"/>
    <row r="95" spans="8:8" ht="18.75" thickBot="1">
      <c r="H95" s="15"/>
    </row>
    <row r="96" spans="8:8">
      <c r="H96" s="5"/>
    </row>
    <row r="97" spans="8:8">
      <c r="H97" s="5"/>
    </row>
    <row r="98" spans="8:8">
      <c r="H98" s="5"/>
    </row>
    <row r="99" spans="8:8">
      <c r="H99" s="5"/>
    </row>
    <row r="100" spans="8:8">
      <c r="H100" s="5"/>
    </row>
    <row r="101" spans="8:8">
      <c r="H101" s="5"/>
    </row>
    <row r="102" spans="8:8">
      <c r="H102" s="4"/>
    </row>
    <row r="103" spans="8:8">
      <c r="H103" s="5"/>
    </row>
    <row r="104" spans="8:8">
      <c r="H104" s="5"/>
    </row>
    <row r="105" spans="8:8">
      <c r="H105" s="5"/>
    </row>
    <row r="106" spans="8:8">
      <c r="H106" s="5"/>
    </row>
    <row r="107" spans="8:8">
      <c r="H107" s="5"/>
    </row>
    <row r="108" spans="8:8">
      <c r="H108" s="5"/>
    </row>
    <row r="109" spans="8:8">
      <c r="H109" s="5"/>
    </row>
    <row r="110" spans="8:8">
      <c r="H110" s="5"/>
    </row>
    <row r="111" spans="8:8">
      <c r="H111" s="5"/>
    </row>
    <row r="112" spans="8:8">
      <c r="H112" s="5"/>
    </row>
    <row r="113" spans="8:8">
      <c r="H113" s="5"/>
    </row>
    <row r="114" spans="8:8">
      <c r="H114" s="5"/>
    </row>
    <row r="115" spans="8:8">
      <c r="H115" s="5"/>
    </row>
    <row r="116" spans="8:8">
      <c r="H116" s="5"/>
    </row>
  </sheetData>
  <protectedRanges>
    <protectedRange sqref="E4:E10 E12:E31 E54:E64" name="Ingreso"/>
    <protectedRange sqref="E34:E44 E46:E53" name="Ingreso_1"/>
  </protectedRanges>
  <mergeCells count="5">
    <mergeCell ref="D2:G2"/>
    <mergeCell ref="B4:B10"/>
    <mergeCell ref="B12:B31"/>
    <mergeCell ref="B34:B44"/>
    <mergeCell ref="B46:B53"/>
  </mergeCells>
  <conditionalFormatting sqref="F4:F5 F34:F44 F46:F64">
    <cfRule type="cellIs" dxfId="14" priority="4" stopIfTrue="1" operator="equal">
      <formula>0</formula>
    </cfRule>
  </conditionalFormatting>
  <conditionalFormatting sqref="F6:F10">
    <cfRule type="cellIs" dxfId="13" priority="3" stopIfTrue="1" operator="equal">
      <formula>0</formula>
    </cfRule>
  </conditionalFormatting>
  <conditionalFormatting sqref="F12:F31">
    <cfRule type="cellIs" dxfId="12" priority="2" stopIfTrue="1" operator="equal">
      <formula>0</formula>
    </cfRule>
  </conditionalFormatting>
  <conditionalFormatting sqref="F33">
    <cfRule type="cellIs" dxfId="11" priority="1" stopIfTrue="1" operator="equal">
      <formula>0</formula>
    </cfRule>
  </conditionalFormatting>
  <dataValidations count="1">
    <dataValidation type="list" allowBlank="1" showInputMessage="1" showErrorMessage="1" error="Por favor especifique &quot;Otro&quot; y en la siguiente columna especifíquelo" sqref="E4:E10 E46:E64 E34:E44 E12:E31">
      <formula1>$AN$1:$AN$23</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116"/>
  <sheetViews>
    <sheetView topLeftCell="A4" workbookViewId="0">
      <selection activeCell="H12" sqref="H12"/>
    </sheetView>
  </sheetViews>
  <sheetFormatPr baseColWidth="10" defaultColWidth="11.375" defaultRowHeight="15"/>
  <cols>
    <col min="1" max="1" width="4.375" style="1" customWidth="1"/>
    <col min="2" max="2" width="6.875" style="3" customWidth="1"/>
    <col min="3" max="3" width="35.75" style="3" customWidth="1"/>
    <col min="4" max="4" width="8.125" style="3" customWidth="1"/>
    <col min="5" max="5" width="10.625" style="3" customWidth="1"/>
    <col min="6" max="6" width="9" style="3" bestFit="1" customWidth="1"/>
    <col min="7" max="7" width="78.375" style="10" customWidth="1"/>
    <col min="8" max="8" width="17.375" style="2" customWidth="1"/>
    <col min="9" max="9" width="8.125" style="1" bestFit="1" customWidth="1"/>
    <col min="10" max="38" width="11.375" style="1"/>
    <col min="39" max="39" width="2.375" bestFit="1" customWidth="1"/>
    <col min="40" max="40" width="10.75" bestFit="1" customWidth="1"/>
    <col min="41" max="41" width="3.625" bestFit="1" customWidth="1"/>
    <col min="42" max="16384" width="11.375" style="1"/>
  </cols>
  <sheetData>
    <row r="1" spans="1:41" ht="10.5" customHeight="1">
      <c r="AM1" s="20">
        <v>2</v>
      </c>
      <c r="AN1" s="14" t="s">
        <v>1</v>
      </c>
      <c r="AO1" s="21">
        <v>52</v>
      </c>
    </row>
    <row r="2" spans="1:41" ht="71.25" customHeight="1">
      <c r="B2" s="30"/>
      <c r="C2" s="35" t="s">
        <v>2</v>
      </c>
      <c r="D2" s="80" t="s">
        <v>258</v>
      </c>
      <c r="E2" s="81"/>
      <c r="F2" s="81"/>
      <c r="G2" s="82"/>
      <c r="H2" s="36" t="s">
        <v>3</v>
      </c>
      <c r="AM2" s="20">
        <v>4</v>
      </c>
      <c r="AN2" s="14" t="s">
        <v>4</v>
      </c>
      <c r="AO2" s="22">
        <v>12</v>
      </c>
    </row>
    <row r="3" spans="1:41" ht="44.25" customHeight="1">
      <c r="B3" s="16">
        <v>1</v>
      </c>
      <c r="C3" s="6" t="s">
        <v>199</v>
      </c>
      <c r="D3" s="13" t="s">
        <v>64</v>
      </c>
      <c r="E3" s="13" t="s">
        <v>6</v>
      </c>
      <c r="F3" s="13" t="s">
        <v>7</v>
      </c>
      <c r="G3" s="13" t="s">
        <v>24</v>
      </c>
      <c r="H3" s="11" t="s">
        <v>9</v>
      </c>
      <c r="AM3" s="20">
        <v>5</v>
      </c>
      <c r="AN3" s="14" t="s">
        <v>10</v>
      </c>
      <c r="AO3" s="22">
        <f>12/2</f>
        <v>6</v>
      </c>
    </row>
    <row r="4" spans="1:41" s="8" customFormat="1" ht="12.75" customHeight="1">
      <c r="A4" s="8">
        <v>1</v>
      </c>
      <c r="B4" s="77" t="s">
        <v>11</v>
      </c>
      <c r="C4" s="9" t="s">
        <v>12</v>
      </c>
      <c r="D4" s="9"/>
      <c r="E4" s="28" t="s">
        <v>4</v>
      </c>
      <c r="F4" s="29">
        <f>VLOOKUP(E4,$AN$1:$AO$23,2,FALSE)</f>
        <v>12</v>
      </c>
      <c r="G4" s="48" t="s">
        <v>67</v>
      </c>
      <c r="H4" s="17">
        <v>27350</v>
      </c>
      <c r="AM4" s="20">
        <v>6</v>
      </c>
      <c r="AN4" s="14" t="s">
        <v>13</v>
      </c>
      <c r="AO4" s="22">
        <f>12/3</f>
        <v>4</v>
      </c>
    </row>
    <row r="5" spans="1:41" s="8" customFormat="1" ht="12.75" customHeight="1">
      <c r="B5" s="78"/>
      <c r="C5" s="9" t="s">
        <v>12</v>
      </c>
      <c r="D5" s="9"/>
      <c r="E5" s="28" t="s">
        <v>10</v>
      </c>
      <c r="F5" s="29">
        <v>12</v>
      </c>
      <c r="G5" s="48" t="s">
        <v>194</v>
      </c>
      <c r="H5" s="17">
        <v>16170</v>
      </c>
      <c r="AM5" s="20"/>
      <c r="AN5" s="14"/>
      <c r="AO5" s="22"/>
    </row>
    <row r="6" spans="1:41" s="8" customFormat="1">
      <c r="A6" s="8">
        <f>A4+1</f>
        <v>2</v>
      </c>
      <c r="B6" s="78"/>
      <c r="C6" s="9" t="s">
        <v>14</v>
      </c>
      <c r="D6" s="9"/>
      <c r="E6" s="28" t="s">
        <v>4</v>
      </c>
      <c r="F6" s="29">
        <f>VLOOKUP(E6,$AN$1:$AO$23,2,FALSE)</f>
        <v>12</v>
      </c>
      <c r="G6" s="48" t="s">
        <v>195</v>
      </c>
      <c r="H6" s="17">
        <v>37310</v>
      </c>
      <c r="AM6" s="20">
        <v>7</v>
      </c>
      <c r="AN6" s="14" t="s">
        <v>15</v>
      </c>
      <c r="AO6" s="23">
        <f>12/4</f>
        <v>3</v>
      </c>
    </row>
    <row r="7" spans="1:41" s="8" customFormat="1">
      <c r="A7" s="8">
        <f t="shared" ref="A7:A10" si="0">A6+1</f>
        <v>3</v>
      </c>
      <c r="B7" s="78"/>
      <c r="C7" s="9" t="s">
        <v>16</v>
      </c>
      <c r="D7" s="9">
        <v>1</v>
      </c>
      <c r="E7" s="28" t="s">
        <v>4</v>
      </c>
      <c r="F7" s="29">
        <f>VLOOKUP(E7,$AN$1:$AO$23,2,FALSE)</f>
        <v>12</v>
      </c>
      <c r="G7" s="48" t="s">
        <v>196</v>
      </c>
      <c r="H7" s="17">
        <v>54520</v>
      </c>
      <c r="AM7" s="20">
        <v>8</v>
      </c>
      <c r="AN7" s="14" t="s">
        <v>17</v>
      </c>
      <c r="AO7" s="22">
        <f>12/6</f>
        <v>2</v>
      </c>
    </row>
    <row r="8" spans="1:41" s="8" customFormat="1">
      <c r="A8" s="8">
        <f t="shared" si="0"/>
        <v>4</v>
      </c>
      <c r="B8" s="78"/>
      <c r="C8" s="9"/>
      <c r="D8" s="9"/>
      <c r="E8" s="28" t="s">
        <v>4</v>
      </c>
      <c r="F8" s="29">
        <f>VLOOKUP(E8,$AN$1:$AO$23,2,FALSE)</f>
        <v>12</v>
      </c>
      <c r="G8" s="48"/>
      <c r="H8" s="17"/>
      <c r="AM8" s="20">
        <v>9</v>
      </c>
      <c r="AN8" s="14" t="s">
        <v>19</v>
      </c>
      <c r="AO8" s="21">
        <f>12/7</f>
        <v>1.7142857142857142</v>
      </c>
    </row>
    <row r="9" spans="1:41" s="8" customFormat="1">
      <c r="A9" s="8">
        <f t="shared" si="0"/>
        <v>5</v>
      </c>
      <c r="B9" s="78"/>
      <c r="C9" s="9" t="s">
        <v>20</v>
      </c>
      <c r="D9" s="9">
        <v>1</v>
      </c>
      <c r="E9" s="28" t="s">
        <v>4</v>
      </c>
      <c r="F9" s="29">
        <f>VLOOKUP(E9,$AN$1:$AO$23,2,FALSE)</f>
        <v>12</v>
      </c>
      <c r="G9" s="48" t="s">
        <v>198</v>
      </c>
      <c r="H9" s="17">
        <v>29180</v>
      </c>
      <c r="AM9" s="20">
        <v>10</v>
      </c>
      <c r="AN9" s="14" t="s">
        <v>21</v>
      </c>
      <c r="AO9" s="21">
        <f>12/8</f>
        <v>1.5</v>
      </c>
    </row>
    <row r="10" spans="1:41" s="8" customFormat="1">
      <c r="A10" s="8">
        <f t="shared" si="0"/>
        <v>6</v>
      </c>
      <c r="B10" s="79"/>
      <c r="C10" s="9" t="s">
        <v>22</v>
      </c>
      <c r="D10" s="9"/>
      <c r="E10" s="28" t="s">
        <v>4</v>
      </c>
      <c r="F10" s="29">
        <f>VLOOKUP(E10,$AN$1:$AO$23,2,FALSE)</f>
        <v>12</v>
      </c>
      <c r="G10" s="12"/>
      <c r="H10" s="17"/>
      <c r="AM10" s="20">
        <v>11</v>
      </c>
      <c r="AN10" s="14" t="s">
        <v>23</v>
      </c>
      <c r="AO10" s="21">
        <f>12/9</f>
        <v>1.3333333333333333</v>
      </c>
    </row>
    <row r="11" spans="1:41" ht="44.25" customHeight="1">
      <c r="B11" s="16">
        <v>2</v>
      </c>
      <c r="C11" s="6" t="s">
        <v>199</v>
      </c>
      <c r="D11" s="13" t="s">
        <v>64</v>
      </c>
      <c r="E11" s="13" t="s">
        <v>6</v>
      </c>
      <c r="F11" s="13"/>
      <c r="G11" s="13" t="s">
        <v>24</v>
      </c>
      <c r="H11" s="11" t="s">
        <v>9</v>
      </c>
      <c r="AM11" s="20">
        <v>12</v>
      </c>
      <c r="AN11" s="14" t="s">
        <v>25</v>
      </c>
      <c r="AO11" s="21">
        <f>12/10</f>
        <v>1.2</v>
      </c>
    </row>
    <row r="12" spans="1:41" ht="12.75" customHeight="1">
      <c r="A12" s="8">
        <v>1</v>
      </c>
      <c r="B12" s="70" t="s">
        <v>26</v>
      </c>
      <c r="C12" s="39" t="s">
        <v>70</v>
      </c>
      <c r="D12" s="9">
        <v>2</v>
      </c>
      <c r="E12" s="28" t="s">
        <v>4</v>
      </c>
      <c r="F12" s="29">
        <f t="shared" ref="F12:F31" si="1">VLOOKUP(E12,$AN$1:$AO$23,2,FALSE)</f>
        <v>12</v>
      </c>
      <c r="G12" s="48" t="s">
        <v>71</v>
      </c>
      <c r="H12" s="17">
        <f>8000*D12</f>
        <v>16000</v>
      </c>
      <c r="AM12" s="20">
        <v>13</v>
      </c>
      <c r="AN12" s="14" t="s">
        <v>28</v>
      </c>
      <c r="AO12" s="21">
        <f>12/11</f>
        <v>1.0909090909090908</v>
      </c>
    </row>
    <row r="13" spans="1:41">
      <c r="A13" s="8">
        <f>A12+1</f>
        <v>2</v>
      </c>
      <c r="B13" s="71"/>
      <c r="C13" s="39" t="s">
        <v>72</v>
      </c>
      <c r="D13" s="9">
        <v>2</v>
      </c>
      <c r="E13" s="28" t="s">
        <v>4</v>
      </c>
      <c r="F13" s="29">
        <f t="shared" si="1"/>
        <v>12</v>
      </c>
      <c r="G13" s="48" t="s">
        <v>73</v>
      </c>
      <c r="H13" s="17">
        <f>9000*D13</f>
        <v>18000</v>
      </c>
      <c r="AM13" s="20">
        <v>14</v>
      </c>
      <c r="AN13" s="14" t="s">
        <v>30</v>
      </c>
      <c r="AO13" s="22">
        <f>12/12</f>
        <v>1</v>
      </c>
    </row>
    <row r="14" spans="1:41">
      <c r="A14" s="8">
        <f t="shared" ref="A14:A31" si="2">A13+1</f>
        <v>3</v>
      </c>
      <c r="B14" s="71"/>
      <c r="C14" s="39" t="s">
        <v>74</v>
      </c>
      <c r="D14" s="9">
        <v>1</v>
      </c>
      <c r="E14" s="28" t="s">
        <v>4</v>
      </c>
      <c r="F14" s="29">
        <f t="shared" si="1"/>
        <v>12</v>
      </c>
      <c r="G14" s="48" t="s">
        <v>75</v>
      </c>
      <c r="H14" s="17">
        <v>3000</v>
      </c>
      <c r="AM14" s="20">
        <v>15</v>
      </c>
      <c r="AN14" s="14" t="s">
        <v>32</v>
      </c>
      <c r="AO14" s="21">
        <f>1/2</f>
        <v>0.5</v>
      </c>
    </row>
    <row r="15" spans="1:41">
      <c r="A15" s="8">
        <f t="shared" si="2"/>
        <v>4</v>
      </c>
      <c r="B15" s="71"/>
      <c r="C15" s="39" t="s">
        <v>76</v>
      </c>
      <c r="D15" s="9">
        <v>1</v>
      </c>
      <c r="E15" s="28" t="s">
        <v>4</v>
      </c>
      <c r="F15" s="29">
        <f t="shared" si="1"/>
        <v>12</v>
      </c>
      <c r="G15" s="48" t="s">
        <v>79</v>
      </c>
      <c r="H15" s="17">
        <v>3500</v>
      </c>
      <c r="AM15" s="20">
        <v>16</v>
      </c>
      <c r="AN15" s="14" t="s">
        <v>34</v>
      </c>
      <c r="AO15" s="21">
        <f>1/3</f>
        <v>0.33333333333333331</v>
      </c>
    </row>
    <row r="16" spans="1:41">
      <c r="A16" s="8">
        <f t="shared" si="2"/>
        <v>5</v>
      </c>
      <c r="B16" s="71"/>
      <c r="C16" s="39" t="s">
        <v>77</v>
      </c>
      <c r="D16" s="9">
        <v>4</v>
      </c>
      <c r="E16" s="28" t="s">
        <v>4</v>
      </c>
      <c r="F16" s="29">
        <f t="shared" si="1"/>
        <v>12</v>
      </c>
      <c r="G16" s="48" t="s">
        <v>78</v>
      </c>
      <c r="H16" s="17">
        <f>500*D16</f>
        <v>2000</v>
      </c>
      <c r="AM16" s="20">
        <v>17</v>
      </c>
      <c r="AN16" s="14" t="s">
        <v>36</v>
      </c>
      <c r="AO16" s="21">
        <f>1/4</f>
        <v>0.25</v>
      </c>
    </row>
    <row r="17" spans="1:41">
      <c r="A17" s="8">
        <f t="shared" si="2"/>
        <v>6</v>
      </c>
      <c r="B17" s="71"/>
      <c r="C17" s="39" t="s">
        <v>80</v>
      </c>
      <c r="D17" s="9">
        <v>2</v>
      </c>
      <c r="E17" s="28" t="s">
        <v>4</v>
      </c>
      <c r="F17" s="29">
        <f t="shared" si="1"/>
        <v>12</v>
      </c>
      <c r="G17" s="48" t="s">
        <v>81</v>
      </c>
      <c r="H17" s="17">
        <f>3600*2</f>
        <v>7200</v>
      </c>
      <c r="AM17" s="20">
        <v>18</v>
      </c>
      <c r="AN17" s="14" t="s">
        <v>38</v>
      </c>
      <c r="AO17" s="21">
        <f>1/5</f>
        <v>0.2</v>
      </c>
    </row>
    <row r="18" spans="1:41">
      <c r="A18" s="8">
        <f t="shared" si="2"/>
        <v>7</v>
      </c>
      <c r="B18" s="71"/>
      <c r="C18" s="39" t="s">
        <v>31</v>
      </c>
      <c r="D18" s="9">
        <v>1</v>
      </c>
      <c r="E18" s="28" t="s">
        <v>4</v>
      </c>
      <c r="F18" s="29">
        <f t="shared" si="1"/>
        <v>12</v>
      </c>
      <c r="G18" s="48" t="s">
        <v>82</v>
      </c>
      <c r="H18" s="17">
        <v>3700</v>
      </c>
      <c r="AM18" s="20">
        <v>19</v>
      </c>
      <c r="AN18" s="14" t="s">
        <v>39</v>
      </c>
      <c r="AO18" s="21">
        <f>1/10</f>
        <v>0.1</v>
      </c>
    </row>
    <row r="19" spans="1:41">
      <c r="A19" s="8">
        <f t="shared" si="2"/>
        <v>8</v>
      </c>
      <c r="B19" s="71"/>
      <c r="C19" s="39" t="s">
        <v>83</v>
      </c>
      <c r="D19" s="9">
        <v>1</v>
      </c>
      <c r="E19" s="28" t="s">
        <v>4</v>
      </c>
      <c r="F19" s="29">
        <f t="shared" si="1"/>
        <v>12</v>
      </c>
      <c r="G19" s="48" t="s">
        <v>84</v>
      </c>
      <c r="H19" s="17">
        <v>1800</v>
      </c>
      <c r="AM19" s="20">
        <v>20</v>
      </c>
      <c r="AN19" s="14" t="s">
        <v>40</v>
      </c>
      <c r="AO19" s="22">
        <f>1/20</f>
        <v>0.05</v>
      </c>
    </row>
    <row r="20" spans="1:41">
      <c r="A20" s="8">
        <f t="shared" si="2"/>
        <v>9</v>
      </c>
      <c r="B20" s="71"/>
      <c r="C20" s="39" t="s">
        <v>85</v>
      </c>
      <c r="D20" s="9">
        <v>2</v>
      </c>
      <c r="E20" s="28" t="s">
        <v>4</v>
      </c>
      <c r="F20" s="29">
        <f t="shared" si="1"/>
        <v>12</v>
      </c>
      <c r="G20" s="48" t="s">
        <v>86</v>
      </c>
      <c r="H20" s="17">
        <f>1000*D20</f>
        <v>2000</v>
      </c>
      <c r="AM20" s="20">
        <v>21</v>
      </c>
      <c r="AN20" s="14" t="s">
        <v>22</v>
      </c>
      <c r="AO20" s="22">
        <v>0</v>
      </c>
    </row>
    <row r="21" spans="1:41">
      <c r="A21" s="8">
        <f t="shared" si="2"/>
        <v>10</v>
      </c>
      <c r="B21" s="71"/>
      <c r="C21" s="39" t="s">
        <v>87</v>
      </c>
      <c r="D21" s="9">
        <v>1</v>
      </c>
      <c r="E21" s="28" t="s">
        <v>4</v>
      </c>
      <c r="F21" s="29">
        <f t="shared" si="1"/>
        <v>12</v>
      </c>
      <c r="G21" s="48" t="s">
        <v>88</v>
      </c>
      <c r="H21" s="17">
        <v>6500</v>
      </c>
      <c r="AM21" s="20">
        <v>22</v>
      </c>
      <c r="AN21" s="14"/>
      <c r="AO21" s="22"/>
    </row>
    <row r="22" spans="1:41">
      <c r="A22" s="8">
        <f t="shared" si="2"/>
        <v>11</v>
      </c>
      <c r="B22" s="71"/>
      <c r="C22" s="39" t="s">
        <v>27</v>
      </c>
      <c r="D22" s="9">
        <v>6</v>
      </c>
      <c r="E22" s="28" t="s">
        <v>4</v>
      </c>
      <c r="F22" s="29">
        <f t="shared" si="1"/>
        <v>12</v>
      </c>
      <c r="G22" s="48" t="s">
        <v>89</v>
      </c>
      <c r="H22" s="17">
        <f>950*D22</f>
        <v>5700</v>
      </c>
      <c r="AM22" s="20">
        <v>23</v>
      </c>
      <c r="AN22" s="14"/>
      <c r="AO22" s="22"/>
    </row>
    <row r="23" spans="1:41" ht="15.75" thickBot="1">
      <c r="A23" s="8">
        <f t="shared" si="2"/>
        <v>12</v>
      </c>
      <c r="B23" s="71"/>
      <c r="C23" s="39" t="s">
        <v>90</v>
      </c>
      <c r="D23" s="9">
        <v>2</v>
      </c>
      <c r="E23" s="28" t="s">
        <v>4</v>
      </c>
      <c r="F23" s="29">
        <f t="shared" si="1"/>
        <v>12</v>
      </c>
      <c r="G23" s="48" t="s">
        <v>91</v>
      </c>
      <c r="H23" s="17">
        <f>3500*D23</f>
        <v>7000</v>
      </c>
      <c r="AM23" s="24">
        <v>24</v>
      </c>
      <c r="AN23" s="25"/>
      <c r="AO23" s="26">
        <v>0</v>
      </c>
    </row>
    <row r="24" spans="1:41">
      <c r="A24" s="8">
        <f t="shared" si="2"/>
        <v>13</v>
      </c>
      <c r="B24" s="71"/>
      <c r="C24" s="39" t="s">
        <v>92</v>
      </c>
      <c r="D24" s="49"/>
      <c r="E24" s="28" t="s">
        <v>4</v>
      </c>
      <c r="F24" s="29">
        <f t="shared" si="1"/>
        <v>12</v>
      </c>
      <c r="G24" s="48" t="s">
        <v>93</v>
      </c>
      <c r="H24" s="17"/>
    </row>
    <row r="25" spans="1:41">
      <c r="A25" s="8">
        <f t="shared" si="2"/>
        <v>14</v>
      </c>
      <c r="B25" s="71"/>
      <c r="C25" s="39" t="s">
        <v>94</v>
      </c>
      <c r="D25" s="9">
        <v>1</v>
      </c>
      <c r="E25" s="28" t="s">
        <v>4</v>
      </c>
      <c r="F25" s="29">
        <f t="shared" si="1"/>
        <v>12</v>
      </c>
      <c r="G25" s="48" t="s">
        <v>95</v>
      </c>
      <c r="H25" s="17">
        <v>3200</v>
      </c>
    </row>
    <row r="26" spans="1:41">
      <c r="A26" s="8">
        <f t="shared" si="2"/>
        <v>15</v>
      </c>
      <c r="B26" s="71"/>
      <c r="C26" s="39" t="s">
        <v>94</v>
      </c>
      <c r="D26" s="9">
        <v>1</v>
      </c>
      <c r="E26" s="28" t="s">
        <v>4</v>
      </c>
      <c r="F26" s="29">
        <f t="shared" si="1"/>
        <v>12</v>
      </c>
      <c r="G26" s="48" t="s">
        <v>96</v>
      </c>
      <c r="H26" s="17">
        <v>4500</v>
      </c>
    </row>
    <row r="27" spans="1:41">
      <c r="A27" s="8">
        <f t="shared" si="2"/>
        <v>16</v>
      </c>
      <c r="B27" s="71"/>
      <c r="C27" s="39" t="s">
        <v>97</v>
      </c>
      <c r="D27" s="9">
        <v>1</v>
      </c>
      <c r="E27" s="28" t="s">
        <v>4</v>
      </c>
      <c r="F27" s="29">
        <f t="shared" si="1"/>
        <v>12</v>
      </c>
      <c r="G27" s="48" t="s">
        <v>98</v>
      </c>
      <c r="H27" s="17">
        <v>6500</v>
      </c>
    </row>
    <row r="28" spans="1:41">
      <c r="A28" s="8">
        <f t="shared" si="2"/>
        <v>17</v>
      </c>
      <c r="B28" s="71"/>
      <c r="C28" s="39" t="s">
        <v>99</v>
      </c>
      <c r="D28" s="9">
        <v>1</v>
      </c>
      <c r="E28" s="28" t="s">
        <v>4</v>
      </c>
      <c r="F28" s="29">
        <f t="shared" si="1"/>
        <v>12</v>
      </c>
      <c r="G28" s="48" t="s">
        <v>100</v>
      </c>
      <c r="H28" s="17"/>
    </row>
    <row r="29" spans="1:41">
      <c r="A29" s="8">
        <f t="shared" si="2"/>
        <v>18</v>
      </c>
      <c r="B29" s="71"/>
      <c r="C29" s="39" t="s">
        <v>101</v>
      </c>
      <c r="D29" s="9">
        <v>1</v>
      </c>
      <c r="E29" s="28" t="s">
        <v>4</v>
      </c>
      <c r="F29" s="29">
        <f t="shared" si="1"/>
        <v>12</v>
      </c>
      <c r="G29" s="48" t="s">
        <v>102</v>
      </c>
      <c r="H29" s="17"/>
    </row>
    <row r="30" spans="1:41">
      <c r="A30" s="8">
        <f t="shared" si="2"/>
        <v>19</v>
      </c>
      <c r="B30" s="71"/>
      <c r="C30" s="9"/>
      <c r="D30" s="9"/>
      <c r="E30" s="28" t="s">
        <v>4</v>
      </c>
      <c r="F30" s="29">
        <f t="shared" si="1"/>
        <v>12</v>
      </c>
      <c r="G30" s="48"/>
      <c r="H30" s="17"/>
    </row>
    <row r="31" spans="1:41" s="8" customFormat="1" ht="15" customHeight="1">
      <c r="A31" s="8">
        <f t="shared" si="2"/>
        <v>20</v>
      </c>
      <c r="B31" s="72"/>
      <c r="C31" s="9"/>
      <c r="D31" s="9"/>
      <c r="E31" s="28" t="s">
        <v>4</v>
      </c>
      <c r="F31" s="29">
        <f t="shared" si="1"/>
        <v>12</v>
      </c>
      <c r="G31" s="48"/>
      <c r="H31" s="17"/>
      <c r="AM31"/>
      <c r="AN31"/>
      <c r="AO31"/>
    </row>
    <row r="32" spans="1:41" ht="35.25" customHeight="1">
      <c r="B32" s="16">
        <v>3</v>
      </c>
      <c r="C32" s="6" t="s">
        <v>199</v>
      </c>
      <c r="D32" s="13" t="s">
        <v>5</v>
      </c>
      <c r="E32" s="13" t="s">
        <v>6</v>
      </c>
      <c r="F32" s="13"/>
      <c r="G32" s="13" t="s">
        <v>24</v>
      </c>
      <c r="H32" s="17"/>
      <c r="AM32" s="27"/>
      <c r="AN32" s="27"/>
    </row>
    <row r="33" spans="1:41" ht="15" customHeight="1">
      <c r="B33" s="58"/>
      <c r="C33" s="59" t="s">
        <v>104</v>
      </c>
      <c r="D33" s="9">
        <v>1</v>
      </c>
      <c r="E33" s="60" t="s">
        <v>4</v>
      </c>
      <c r="F33" s="29">
        <f t="shared" ref="F33:F44" si="3">VLOOKUP(E33,$AN$1:$AO$23,2,FALSE)</f>
        <v>12</v>
      </c>
      <c r="G33" s="61" t="s">
        <v>114</v>
      </c>
      <c r="H33" s="17"/>
      <c r="AM33" s="27"/>
      <c r="AN33" s="27"/>
    </row>
    <row r="34" spans="1:41" ht="15" customHeight="1">
      <c r="A34" s="50"/>
      <c r="B34" s="71"/>
      <c r="C34" s="39" t="s">
        <v>47</v>
      </c>
      <c r="D34" s="9">
        <v>2</v>
      </c>
      <c r="E34" s="28" t="s">
        <v>4</v>
      </c>
      <c r="F34" s="29">
        <f t="shared" si="3"/>
        <v>12</v>
      </c>
      <c r="G34" s="48" t="s">
        <v>105</v>
      </c>
      <c r="H34" s="17"/>
      <c r="AM34" s="27"/>
      <c r="AN34" s="27"/>
    </row>
    <row r="35" spans="1:41" ht="15" customHeight="1">
      <c r="B35" s="71"/>
      <c r="C35" s="39" t="s">
        <v>106</v>
      </c>
      <c r="D35" s="9">
        <v>1</v>
      </c>
      <c r="E35" s="28" t="s">
        <v>4</v>
      </c>
      <c r="F35" s="29">
        <f t="shared" si="3"/>
        <v>12</v>
      </c>
      <c r="G35" s="48" t="s">
        <v>107</v>
      </c>
      <c r="H35" s="17"/>
      <c r="AM35" s="27"/>
      <c r="AN35" s="27"/>
    </row>
    <row r="36" spans="1:41" ht="15" customHeight="1">
      <c r="B36" s="71"/>
      <c r="C36" s="39" t="s">
        <v>108</v>
      </c>
      <c r="D36" s="9">
        <v>2</v>
      </c>
      <c r="E36" s="28" t="s">
        <v>4</v>
      </c>
      <c r="F36" s="29">
        <f t="shared" si="3"/>
        <v>12</v>
      </c>
      <c r="G36" s="48" t="s">
        <v>109</v>
      </c>
      <c r="H36" s="17"/>
      <c r="AM36" s="27"/>
      <c r="AN36" s="27"/>
    </row>
    <row r="37" spans="1:41" ht="15" customHeight="1">
      <c r="B37" s="71"/>
      <c r="C37" s="39" t="s">
        <v>55</v>
      </c>
      <c r="D37" s="9">
        <v>1</v>
      </c>
      <c r="E37" s="28" t="s">
        <v>4</v>
      </c>
      <c r="F37" s="29">
        <f t="shared" si="3"/>
        <v>12</v>
      </c>
      <c r="G37" s="48" t="s">
        <v>110</v>
      </c>
      <c r="H37" s="17"/>
      <c r="AM37" s="27"/>
      <c r="AN37" s="27"/>
    </row>
    <row r="38" spans="1:41" ht="15" customHeight="1">
      <c r="B38" s="71"/>
      <c r="C38" s="39" t="s">
        <v>50</v>
      </c>
      <c r="D38" s="9">
        <v>1</v>
      </c>
      <c r="E38" s="28" t="s">
        <v>4</v>
      </c>
      <c r="F38" s="29">
        <f t="shared" si="3"/>
        <v>12</v>
      </c>
      <c r="G38" s="48" t="s">
        <v>111</v>
      </c>
      <c r="H38" s="17"/>
      <c r="AM38" s="27"/>
      <c r="AN38" s="27"/>
    </row>
    <row r="39" spans="1:41" ht="15" customHeight="1">
      <c r="B39" s="71"/>
      <c r="C39" s="39" t="s">
        <v>51</v>
      </c>
      <c r="D39" s="9">
        <v>3</v>
      </c>
      <c r="E39" s="28" t="s">
        <v>4</v>
      </c>
      <c r="F39" s="29">
        <f t="shared" si="3"/>
        <v>12</v>
      </c>
      <c r="G39" s="48" t="s">
        <v>112</v>
      </c>
      <c r="H39" s="17"/>
      <c r="AM39" s="27"/>
      <c r="AN39" s="27"/>
    </row>
    <row r="40" spans="1:41" ht="15" customHeight="1">
      <c r="B40" s="71"/>
      <c r="C40" s="39" t="s">
        <v>52</v>
      </c>
      <c r="D40" s="9">
        <v>1</v>
      </c>
      <c r="E40" s="28" t="s">
        <v>4</v>
      </c>
      <c r="F40" s="29">
        <f t="shared" si="3"/>
        <v>12</v>
      </c>
      <c r="G40" s="48" t="s">
        <v>113</v>
      </c>
      <c r="H40" s="17"/>
      <c r="AM40" s="27"/>
      <c r="AN40" s="27"/>
    </row>
    <row r="41" spans="1:41" s="3" customFormat="1" ht="15" customHeight="1">
      <c r="B41" s="71"/>
      <c r="C41" s="39" t="s">
        <v>53</v>
      </c>
      <c r="D41" s="9">
        <v>1</v>
      </c>
      <c r="E41" s="28" t="s">
        <v>4</v>
      </c>
      <c r="F41" s="29">
        <f t="shared" si="3"/>
        <v>12</v>
      </c>
      <c r="G41" s="48" t="s">
        <v>113</v>
      </c>
      <c r="H41" s="17"/>
      <c r="I41" s="1"/>
      <c r="J41" s="1"/>
      <c r="K41" s="1"/>
      <c r="L41" s="1"/>
      <c r="AM41" s="27"/>
      <c r="AN41" s="27"/>
      <c r="AO41"/>
    </row>
    <row r="42" spans="1:41" s="3" customFormat="1" ht="15" customHeight="1">
      <c r="B42" s="71"/>
      <c r="C42" s="39" t="s">
        <v>54</v>
      </c>
      <c r="D42" s="9">
        <v>1</v>
      </c>
      <c r="E42" s="28" t="s">
        <v>4</v>
      </c>
      <c r="F42" s="29">
        <f t="shared" si="3"/>
        <v>12</v>
      </c>
      <c r="G42" s="48" t="s">
        <v>113</v>
      </c>
      <c r="H42" s="17"/>
      <c r="I42" s="1"/>
      <c r="J42" s="1"/>
      <c r="K42" s="1"/>
      <c r="L42" s="1"/>
      <c r="AM42" s="27"/>
      <c r="AN42" s="27"/>
      <c r="AO42"/>
    </row>
    <row r="43" spans="1:41" s="3" customFormat="1" ht="15" customHeight="1">
      <c r="B43" s="71"/>
      <c r="C43" s="39" t="s">
        <v>115</v>
      </c>
      <c r="D43" s="9">
        <v>2</v>
      </c>
      <c r="E43" s="28" t="s">
        <v>4</v>
      </c>
      <c r="F43" s="29">
        <f t="shared" si="3"/>
        <v>12</v>
      </c>
      <c r="G43" s="48" t="s">
        <v>116</v>
      </c>
      <c r="H43" s="17"/>
      <c r="I43" s="1"/>
      <c r="J43" s="1"/>
      <c r="K43" s="1"/>
      <c r="L43" s="1"/>
      <c r="AM43"/>
      <c r="AN43"/>
      <c r="AO43"/>
    </row>
    <row r="44" spans="1:41" s="3" customFormat="1" ht="15" customHeight="1">
      <c r="B44" s="72"/>
      <c r="C44" s="9"/>
      <c r="D44" s="9"/>
      <c r="E44" s="28" t="s">
        <v>4</v>
      </c>
      <c r="F44" s="29">
        <f t="shared" si="3"/>
        <v>12</v>
      </c>
      <c r="G44" s="12"/>
      <c r="H44" s="17"/>
      <c r="I44" s="1"/>
      <c r="J44" s="1"/>
      <c r="K44" s="1"/>
      <c r="L44" s="1"/>
      <c r="AM44"/>
      <c r="AN44"/>
      <c r="AO44"/>
    </row>
    <row r="45" spans="1:41" s="3" customFormat="1" ht="38.25" customHeight="1">
      <c r="B45" s="7">
        <v>4</v>
      </c>
      <c r="C45" s="6" t="s">
        <v>199</v>
      </c>
      <c r="D45" s="13" t="s">
        <v>5</v>
      </c>
      <c r="E45" s="13" t="s">
        <v>6</v>
      </c>
      <c r="F45" s="13"/>
      <c r="G45" s="13" t="s">
        <v>24</v>
      </c>
      <c r="H45" s="17"/>
      <c r="I45" s="1"/>
      <c r="J45" s="1"/>
      <c r="K45" s="1"/>
      <c r="L45" s="1"/>
      <c r="AM45"/>
      <c r="AN45"/>
      <c r="AO45"/>
    </row>
    <row r="46" spans="1:41" s="3" customFormat="1" ht="15" customHeight="1">
      <c r="B46" s="73" t="s">
        <v>57</v>
      </c>
      <c r="C46" s="39" t="s">
        <v>58</v>
      </c>
      <c r="D46" s="9"/>
      <c r="E46" s="28" t="s">
        <v>4</v>
      </c>
      <c r="F46" s="44">
        <f t="shared" ref="F46:F53" si="4">VLOOKUP(E46,$AN$1:$AO$23,2,FALSE)</f>
        <v>12</v>
      </c>
      <c r="G46" s="48" t="s">
        <v>117</v>
      </c>
      <c r="H46" s="17"/>
      <c r="I46" s="1"/>
      <c r="J46" s="1"/>
      <c r="K46" s="1"/>
      <c r="L46" s="1"/>
      <c r="AM46"/>
      <c r="AN46"/>
      <c r="AO46"/>
    </row>
    <row r="47" spans="1:41" s="3" customFormat="1" ht="15" customHeight="1">
      <c r="B47" s="73"/>
      <c r="C47" s="39" t="s">
        <v>59</v>
      </c>
      <c r="D47" s="9"/>
      <c r="E47" s="28" t="s">
        <v>13</v>
      </c>
      <c r="F47" s="44">
        <v>2</v>
      </c>
      <c r="G47" s="48" t="s">
        <v>118</v>
      </c>
      <c r="H47" s="17">
        <v>50000</v>
      </c>
      <c r="I47" s="1"/>
      <c r="J47" s="1"/>
      <c r="K47" s="1"/>
      <c r="L47" s="1"/>
      <c r="AM47"/>
      <c r="AN47"/>
      <c r="AO47"/>
    </row>
    <row r="48" spans="1:41" s="3" customFormat="1" ht="15" customHeight="1">
      <c r="B48" s="73"/>
      <c r="C48" s="39" t="s">
        <v>61</v>
      </c>
      <c r="D48" s="9"/>
      <c r="E48" s="28" t="s">
        <v>13</v>
      </c>
      <c r="F48" s="44">
        <v>2</v>
      </c>
      <c r="G48" s="48" t="s">
        <v>119</v>
      </c>
      <c r="H48" s="17">
        <v>50000</v>
      </c>
      <c r="I48" s="1"/>
      <c r="J48" s="1"/>
      <c r="K48" s="1"/>
      <c r="L48" s="1"/>
      <c r="AM48"/>
      <c r="AN48"/>
      <c r="AO48"/>
    </row>
    <row r="49" spans="2:8" ht="15" customHeight="1">
      <c r="B49" s="73"/>
      <c r="C49" s="40" t="s">
        <v>62</v>
      </c>
      <c r="D49" s="9"/>
      <c r="E49" s="28" t="s">
        <v>13</v>
      </c>
      <c r="F49" s="44">
        <v>1</v>
      </c>
      <c r="G49" s="62" t="s">
        <v>63</v>
      </c>
      <c r="H49" s="17"/>
    </row>
    <row r="50" spans="2:8">
      <c r="B50" s="73"/>
      <c r="C50" s="39"/>
      <c r="D50" s="9"/>
      <c r="E50" s="28" t="s">
        <v>4</v>
      </c>
      <c r="F50" s="44">
        <f t="shared" si="4"/>
        <v>12</v>
      </c>
      <c r="G50" s="12"/>
      <c r="H50" s="17"/>
    </row>
    <row r="51" spans="2:8">
      <c r="B51" s="73"/>
      <c r="C51" s="39"/>
      <c r="D51" s="9"/>
      <c r="E51" s="28" t="s">
        <v>4</v>
      </c>
      <c r="F51" s="44">
        <f t="shared" si="4"/>
        <v>12</v>
      </c>
      <c r="G51" s="12"/>
      <c r="H51" s="17"/>
    </row>
    <row r="52" spans="2:8">
      <c r="B52" s="73"/>
      <c r="C52" s="39"/>
      <c r="D52" s="9"/>
      <c r="E52" s="28" t="s">
        <v>4</v>
      </c>
      <c r="F52" s="44">
        <f t="shared" si="4"/>
        <v>12</v>
      </c>
      <c r="G52" s="12"/>
      <c r="H52" s="17"/>
    </row>
    <row r="53" spans="2:8">
      <c r="B53" s="73"/>
      <c r="C53" s="39"/>
      <c r="D53" s="9"/>
      <c r="E53" s="28" t="s">
        <v>4</v>
      </c>
      <c r="F53" s="44">
        <f t="shared" si="4"/>
        <v>12</v>
      </c>
      <c r="G53" s="12"/>
      <c r="H53" s="17"/>
    </row>
    <row r="54" spans="2:8">
      <c r="B54" s="52"/>
      <c r="C54" s="53"/>
      <c r="D54" s="53"/>
      <c r="E54" s="54"/>
      <c r="F54" s="55"/>
      <c r="G54" s="56"/>
      <c r="H54" s="57"/>
    </row>
    <row r="55" spans="2:8">
      <c r="B55" s="52"/>
      <c r="C55" s="53"/>
      <c r="D55" s="53"/>
      <c r="E55" s="54"/>
      <c r="F55" s="55"/>
      <c r="G55" s="56"/>
      <c r="H55" s="57"/>
    </row>
    <row r="56" spans="2:8">
      <c r="B56" s="52"/>
      <c r="C56" s="53"/>
      <c r="D56" s="53"/>
      <c r="E56" s="54"/>
      <c r="F56" s="55"/>
      <c r="G56" s="56"/>
      <c r="H56" s="57"/>
    </row>
    <row r="57" spans="2:8">
      <c r="B57" s="52"/>
      <c r="C57" s="53" t="s">
        <v>193</v>
      </c>
      <c r="D57" s="53"/>
      <c r="E57" s="54"/>
      <c r="F57" s="55"/>
      <c r="G57" s="56"/>
      <c r="H57" s="57"/>
    </row>
    <row r="58" spans="2:8">
      <c r="B58" s="52"/>
      <c r="C58" s="53"/>
      <c r="D58" s="53"/>
      <c r="E58" s="54"/>
      <c r="F58" s="55"/>
      <c r="G58" s="56"/>
      <c r="H58" s="57"/>
    </row>
    <row r="59" spans="2:8">
      <c r="B59" s="52"/>
      <c r="C59" s="53"/>
      <c r="D59" s="53"/>
      <c r="E59" s="54"/>
      <c r="F59" s="55"/>
      <c r="G59" s="56"/>
      <c r="H59" s="57"/>
    </row>
    <row r="60" spans="2:8">
      <c r="B60" s="52"/>
      <c r="C60" s="53"/>
      <c r="D60" s="53"/>
      <c r="E60" s="54"/>
      <c r="F60" s="55"/>
      <c r="G60" s="56"/>
      <c r="H60" s="57"/>
    </row>
    <row r="61" spans="2:8">
      <c r="B61" s="52"/>
      <c r="C61" s="53"/>
      <c r="D61" s="53"/>
      <c r="E61" s="54"/>
      <c r="F61" s="55"/>
      <c r="G61" s="56"/>
      <c r="H61" s="57"/>
    </row>
    <row r="62" spans="2:8">
      <c r="B62" s="52"/>
      <c r="C62" s="53"/>
      <c r="D62" s="53"/>
      <c r="E62" s="54"/>
      <c r="F62" s="55"/>
      <c r="G62" s="56"/>
      <c r="H62" s="57"/>
    </row>
    <row r="63" spans="2:8">
      <c r="B63" s="52"/>
      <c r="C63" s="53"/>
      <c r="D63" s="53"/>
      <c r="E63" s="54"/>
      <c r="F63" s="55"/>
      <c r="G63" s="56"/>
      <c r="H63" s="57"/>
    </row>
    <row r="64" spans="2:8">
      <c r="B64" s="52"/>
      <c r="C64" s="53"/>
      <c r="D64" s="53"/>
      <c r="E64" s="54"/>
      <c r="F64" s="55"/>
      <c r="G64" s="56"/>
      <c r="H64" s="57"/>
    </row>
    <row r="65" spans="2:8">
      <c r="H65" s="19"/>
    </row>
    <row r="66" spans="2:8">
      <c r="H66" s="19"/>
    </row>
    <row r="67" spans="2:8">
      <c r="B67" s="51"/>
      <c r="C67" s="51" t="s">
        <v>103</v>
      </c>
      <c r="D67" s="51"/>
      <c r="E67" s="51"/>
      <c r="H67" s="19"/>
    </row>
    <row r="68" spans="2:8">
      <c r="H68" s="19"/>
    </row>
    <row r="69" spans="2:8">
      <c r="H69" s="19"/>
    </row>
    <row r="70" spans="2:8">
      <c r="H70" s="19"/>
    </row>
    <row r="71" spans="2:8">
      <c r="H71" s="19"/>
    </row>
    <row r="72" spans="2:8">
      <c r="H72" s="19"/>
    </row>
    <row r="73" spans="2:8">
      <c r="H73" s="19"/>
    </row>
    <row r="74" spans="2:8">
      <c r="H74" s="19"/>
    </row>
    <row r="75" spans="2:8">
      <c r="H75" s="19"/>
    </row>
    <row r="76" spans="2:8">
      <c r="H76" s="19"/>
    </row>
    <row r="77" spans="2:8">
      <c r="H77" s="19"/>
    </row>
    <row r="78" spans="2:8">
      <c r="H78" s="19"/>
    </row>
    <row r="79" spans="2:8">
      <c r="H79" s="19"/>
    </row>
    <row r="80" spans="2:8">
      <c r="H80" s="19"/>
    </row>
    <row r="81" spans="8:8">
      <c r="H81" s="19"/>
    </row>
    <row r="94" spans="8:8" ht="15.75" thickBot="1"/>
    <row r="95" spans="8:8" ht="18.75" thickBot="1">
      <c r="H95" s="15"/>
    </row>
    <row r="96" spans="8:8">
      <c r="H96" s="5"/>
    </row>
    <row r="97" spans="8:8">
      <c r="H97" s="5"/>
    </row>
    <row r="98" spans="8:8">
      <c r="H98" s="5"/>
    </row>
    <row r="99" spans="8:8">
      <c r="H99" s="5"/>
    </row>
    <row r="100" spans="8:8">
      <c r="H100" s="5"/>
    </row>
    <row r="101" spans="8:8">
      <c r="H101" s="5"/>
    </row>
    <row r="102" spans="8:8">
      <c r="H102" s="4"/>
    </row>
    <row r="103" spans="8:8">
      <c r="H103" s="5"/>
    </row>
    <row r="104" spans="8:8">
      <c r="H104" s="5"/>
    </row>
    <row r="105" spans="8:8">
      <c r="H105" s="5"/>
    </row>
    <row r="106" spans="8:8">
      <c r="H106" s="5"/>
    </row>
    <row r="107" spans="8:8">
      <c r="H107" s="5"/>
    </row>
    <row r="108" spans="8:8">
      <c r="H108" s="5"/>
    </row>
    <row r="109" spans="8:8">
      <c r="H109" s="5"/>
    </row>
    <row r="110" spans="8:8">
      <c r="H110" s="5"/>
    </row>
    <row r="111" spans="8:8">
      <c r="H111" s="5"/>
    </row>
    <row r="112" spans="8:8">
      <c r="H112" s="5"/>
    </row>
    <row r="113" spans="8:8">
      <c r="H113" s="5"/>
    </row>
    <row r="114" spans="8:8">
      <c r="H114" s="5"/>
    </row>
    <row r="115" spans="8:8">
      <c r="H115" s="5"/>
    </row>
    <row r="116" spans="8:8">
      <c r="H116" s="5"/>
    </row>
  </sheetData>
  <protectedRanges>
    <protectedRange sqref="E4:E10 E12:E31 E54:E64" name="Ingreso"/>
    <protectedRange sqref="E34:E44 E46:E53" name="Ingreso_1"/>
  </protectedRanges>
  <mergeCells count="5">
    <mergeCell ref="D2:G2"/>
    <mergeCell ref="B4:B10"/>
    <mergeCell ref="B12:B31"/>
    <mergeCell ref="B34:B44"/>
    <mergeCell ref="B46:B53"/>
  </mergeCells>
  <conditionalFormatting sqref="F4:F5 F34:F44 F46:F64">
    <cfRule type="cellIs" dxfId="10" priority="4" stopIfTrue="1" operator="equal">
      <formula>0</formula>
    </cfRule>
  </conditionalFormatting>
  <conditionalFormatting sqref="F6:F10">
    <cfRule type="cellIs" dxfId="9" priority="3" stopIfTrue="1" operator="equal">
      <formula>0</formula>
    </cfRule>
  </conditionalFormatting>
  <conditionalFormatting sqref="F12:F31">
    <cfRule type="cellIs" dxfId="8" priority="2" stopIfTrue="1" operator="equal">
      <formula>0</formula>
    </cfRule>
  </conditionalFormatting>
  <conditionalFormatting sqref="F33">
    <cfRule type="cellIs" dxfId="7" priority="1" stopIfTrue="1" operator="equal">
      <formula>0</formula>
    </cfRule>
  </conditionalFormatting>
  <dataValidations count="1">
    <dataValidation type="list" allowBlank="1" showInputMessage="1" showErrorMessage="1" error="Por favor especifique &quot;Otro&quot; y en la siguiente columna especifíquelo" sqref="E4:E10 E46:E64 E34:E44 E12:E31">
      <formula1>$AN$1:$AN$23</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127"/>
  <sheetViews>
    <sheetView workbookViewId="0">
      <selection activeCell="G18" sqref="G18"/>
    </sheetView>
  </sheetViews>
  <sheetFormatPr baseColWidth="10" defaultColWidth="11.375" defaultRowHeight="15"/>
  <cols>
    <col min="1" max="1" width="4.375" style="1" customWidth="1"/>
    <col min="2" max="2" width="6.875" style="3" customWidth="1"/>
    <col min="3" max="3" width="35.75" style="3" customWidth="1"/>
    <col min="4" max="4" width="8.125" style="3" customWidth="1"/>
    <col min="5" max="5" width="10.625" style="3" customWidth="1"/>
    <col min="6" max="6" width="9" style="3" bestFit="1" customWidth="1"/>
    <col min="7" max="7" width="78.375" style="10" customWidth="1"/>
    <col min="8" max="8" width="17.375" style="2" customWidth="1"/>
    <col min="9" max="9" width="8.125" style="1" bestFit="1" customWidth="1"/>
    <col min="10" max="38" width="11.375" style="1"/>
    <col min="39" max="39" width="2.375" bestFit="1" customWidth="1"/>
    <col min="40" max="40" width="10.75" bestFit="1" customWidth="1"/>
    <col min="41" max="41" width="3.625" bestFit="1" customWidth="1"/>
    <col min="42" max="16384" width="11.375" style="1"/>
  </cols>
  <sheetData>
    <row r="1" spans="1:41" ht="10.5" customHeight="1">
      <c r="AM1" s="20">
        <v>2</v>
      </c>
      <c r="AN1" s="14" t="s">
        <v>1</v>
      </c>
      <c r="AO1" s="21">
        <v>52</v>
      </c>
    </row>
    <row r="2" spans="1:41" ht="71.25" customHeight="1">
      <c r="B2" s="30"/>
      <c r="C2" s="35" t="s">
        <v>2</v>
      </c>
      <c r="D2" s="80" t="s">
        <v>259</v>
      </c>
      <c r="E2" s="81"/>
      <c r="F2" s="81"/>
      <c r="G2" s="82"/>
      <c r="H2" s="36" t="s">
        <v>3</v>
      </c>
      <c r="AM2" s="20">
        <v>4</v>
      </c>
      <c r="AN2" s="14" t="s">
        <v>4</v>
      </c>
      <c r="AO2" s="22">
        <v>12</v>
      </c>
    </row>
    <row r="3" spans="1:41" ht="44.25" customHeight="1">
      <c r="B3" s="16">
        <v>1</v>
      </c>
      <c r="C3" s="6" t="s">
        <v>199</v>
      </c>
      <c r="D3" s="13" t="s">
        <v>64</v>
      </c>
      <c r="E3" s="13" t="s">
        <v>6</v>
      </c>
      <c r="F3" s="13" t="s">
        <v>7</v>
      </c>
      <c r="G3" s="13" t="s">
        <v>24</v>
      </c>
      <c r="H3" s="11" t="s">
        <v>9</v>
      </c>
      <c r="AM3" s="20">
        <v>5</v>
      </c>
      <c r="AN3" s="14" t="s">
        <v>10</v>
      </c>
      <c r="AO3" s="22">
        <f>12/2</f>
        <v>6</v>
      </c>
    </row>
    <row r="4" spans="1:41" s="8" customFormat="1" ht="12.75" customHeight="1">
      <c r="A4" s="8">
        <v>1</v>
      </c>
      <c r="B4" s="77" t="s">
        <v>11</v>
      </c>
      <c r="C4" s="9" t="s">
        <v>12</v>
      </c>
      <c r="D4" s="9"/>
      <c r="E4" s="28" t="s">
        <v>4</v>
      </c>
      <c r="F4" s="29">
        <f>VLOOKUP(E4,$AN$1:$AO$31,2,FALSE)</f>
        <v>12</v>
      </c>
      <c r="G4" s="48" t="s">
        <v>226</v>
      </c>
      <c r="H4" s="17">
        <v>225540</v>
      </c>
      <c r="AM4" s="20">
        <v>6</v>
      </c>
      <c r="AN4" s="14" t="s">
        <v>13</v>
      </c>
      <c r="AO4" s="22">
        <f>12/3</f>
        <v>4</v>
      </c>
    </row>
    <row r="5" spans="1:41" s="8" customFormat="1" ht="12.75" customHeight="1">
      <c r="B5" s="78"/>
      <c r="C5" s="9" t="s">
        <v>12</v>
      </c>
      <c r="D5" s="9"/>
      <c r="E5" s="28" t="s">
        <v>10</v>
      </c>
      <c r="F5" s="29">
        <v>12</v>
      </c>
      <c r="G5" s="48" t="s">
        <v>194</v>
      </c>
      <c r="H5" s="17">
        <v>21103</v>
      </c>
      <c r="AM5" s="20"/>
      <c r="AN5" s="14"/>
      <c r="AO5" s="22"/>
    </row>
    <row r="6" spans="1:41" s="8" customFormat="1">
      <c r="A6" s="8">
        <f>A4+1</f>
        <v>2</v>
      </c>
      <c r="B6" s="78"/>
      <c r="C6" s="9" t="s">
        <v>14</v>
      </c>
      <c r="D6" s="9"/>
      <c r="E6" s="28" t="s">
        <v>4</v>
      </c>
      <c r="F6" s="29">
        <f>VLOOKUP(E6,$AN$1:$AO$31,2,FALSE)</f>
        <v>12</v>
      </c>
      <c r="G6" s="48" t="s">
        <v>224</v>
      </c>
      <c r="H6" s="17">
        <v>201828</v>
      </c>
      <c r="AM6" s="20">
        <v>7</v>
      </c>
      <c r="AN6" s="14" t="s">
        <v>15</v>
      </c>
      <c r="AO6" s="23">
        <f>12/4</f>
        <v>3</v>
      </c>
    </row>
    <row r="7" spans="1:41" s="8" customFormat="1">
      <c r="A7" s="8">
        <f t="shared" ref="A7:A10" si="0">A6+1</f>
        <v>3</v>
      </c>
      <c r="B7" s="78"/>
      <c r="C7" s="9" t="s">
        <v>16</v>
      </c>
      <c r="D7" s="9">
        <v>1</v>
      </c>
      <c r="E7" s="28" t="s">
        <v>4</v>
      </c>
      <c r="F7" s="29">
        <f>VLOOKUP(E7,$AN$1:$AO$31,2,FALSE)</f>
        <v>12</v>
      </c>
      <c r="G7" s="48" t="s">
        <v>196</v>
      </c>
      <c r="H7" s="17">
        <v>105000</v>
      </c>
      <c r="AM7" s="20">
        <v>8</v>
      </c>
      <c r="AN7" s="14" t="s">
        <v>17</v>
      </c>
      <c r="AO7" s="22">
        <f>12/6</f>
        <v>2</v>
      </c>
    </row>
    <row r="8" spans="1:41" s="8" customFormat="1">
      <c r="A8" s="8">
        <f t="shared" si="0"/>
        <v>4</v>
      </c>
      <c r="B8" s="78"/>
      <c r="C8" s="9"/>
      <c r="D8" s="9"/>
      <c r="E8" s="28" t="s">
        <v>4</v>
      </c>
      <c r="F8" s="29">
        <f>VLOOKUP(E8,$AN$1:$AO$31,2,FALSE)</f>
        <v>12</v>
      </c>
      <c r="G8" s="48"/>
      <c r="H8" s="17"/>
      <c r="AM8" s="20">
        <v>9</v>
      </c>
      <c r="AN8" s="14" t="s">
        <v>19</v>
      </c>
      <c r="AO8" s="21">
        <f>12/7</f>
        <v>1.7142857142857142</v>
      </c>
    </row>
    <row r="9" spans="1:41" s="8" customFormat="1">
      <c r="A9" s="8">
        <f t="shared" si="0"/>
        <v>5</v>
      </c>
      <c r="B9" s="78"/>
      <c r="C9" s="9" t="s">
        <v>20</v>
      </c>
      <c r="D9" s="9">
        <v>1</v>
      </c>
      <c r="E9" s="28" t="s">
        <v>4</v>
      </c>
      <c r="F9" s="29">
        <f>VLOOKUP(E9,$AN$1:$AO$31,2,FALSE)</f>
        <v>12</v>
      </c>
      <c r="G9" s="48" t="s">
        <v>225</v>
      </c>
      <c r="H9" s="17">
        <v>18209</v>
      </c>
      <c r="AM9" s="20">
        <v>10</v>
      </c>
      <c r="AN9" s="14" t="s">
        <v>21</v>
      </c>
      <c r="AO9" s="21">
        <f>12/8</f>
        <v>1.5</v>
      </c>
    </row>
    <row r="10" spans="1:41" s="8" customFormat="1">
      <c r="A10" s="8">
        <f t="shared" si="0"/>
        <v>6</v>
      </c>
      <c r="B10" s="79"/>
      <c r="C10" s="9" t="s">
        <v>22</v>
      </c>
      <c r="D10" s="9"/>
      <c r="E10" s="28" t="s">
        <v>4</v>
      </c>
      <c r="F10" s="29">
        <f>VLOOKUP(E10,$AN$1:$AO$31,2,FALSE)</f>
        <v>12</v>
      </c>
      <c r="G10" s="12"/>
      <c r="H10" s="17"/>
      <c r="AM10" s="20">
        <v>11</v>
      </c>
      <c r="AN10" s="14" t="s">
        <v>23</v>
      </c>
      <c r="AO10" s="21">
        <f>12/9</f>
        <v>1.3333333333333333</v>
      </c>
    </row>
    <row r="11" spans="1:41" ht="44.25" customHeight="1">
      <c r="B11" s="16">
        <v>2</v>
      </c>
      <c r="C11" s="6" t="s">
        <v>199</v>
      </c>
      <c r="D11" s="13" t="s">
        <v>64</v>
      </c>
      <c r="E11" s="13" t="s">
        <v>6</v>
      </c>
      <c r="F11" s="13"/>
      <c r="G11" s="13" t="s">
        <v>24</v>
      </c>
      <c r="H11" s="11" t="s">
        <v>9</v>
      </c>
      <c r="AM11" s="20">
        <v>12</v>
      </c>
      <c r="AN11" s="14" t="s">
        <v>25</v>
      </c>
      <c r="AO11" s="21">
        <f>12/10</f>
        <v>1.2</v>
      </c>
    </row>
    <row r="12" spans="1:41" ht="12.75" customHeight="1">
      <c r="A12" s="8">
        <v>1</v>
      </c>
      <c r="B12" s="70" t="s">
        <v>26</v>
      </c>
      <c r="C12" s="39" t="s">
        <v>70</v>
      </c>
      <c r="D12" s="9">
        <v>2</v>
      </c>
      <c r="E12" s="28" t="s">
        <v>13</v>
      </c>
      <c r="F12" s="29">
        <f t="shared" ref="F12:F17" si="1">VLOOKUP(E12,$AN$1:$AO$31,2,FALSE)</f>
        <v>4</v>
      </c>
      <c r="G12" s="48" t="s">
        <v>71</v>
      </c>
      <c r="H12" s="17"/>
      <c r="AM12" s="20">
        <v>13</v>
      </c>
      <c r="AN12" s="14" t="s">
        <v>28</v>
      </c>
      <c r="AO12" s="21">
        <f>12/11</f>
        <v>1.0909090909090908</v>
      </c>
    </row>
    <row r="13" spans="1:41">
      <c r="A13" s="8">
        <f>A12+1</f>
        <v>2</v>
      </c>
      <c r="B13" s="71"/>
      <c r="C13" s="39" t="s">
        <v>72</v>
      </c>
      <c r="D13" s="9">
        <v>2</v>
      </c>
      <c r="E13" s="28" t="s">
        <v>13</v>
      </c>
      <c r="F13" s="29">
        <f t="shared" si="1"/>
        <v>4</v>
      </c>
      <c r="G13" s="48" t="s">
        <v>73</v>
      </c>
      <c r="H13" s="17"/>
      <c r="AM13" s="20">
        <v>14</v>
      </c>
      <c r="AN13" s="14" t="s">
        <v>30</v>
      </c>
      <c r="AO13" s="22">
        <f>12/12</f>
        <v>1</v>
      </c>
    </row>
    <row r="14" spans="1:41">
      <c r="A14" s="8"/>
      <c r="B14" s="71"/>
      <c r="C14" s="39" t="s">
        <v>97</v>
      </c>
      <c r="D14" s="9">
        <v>2</v>
      </c>
      <c r="E14" s="28" t="s">
        <v>13</v>
      </c>
      <c r="F14" s="29">
        <f t="shared" si="1"/>
        <v>4</v>
      </c>
      <c r="G14" s="48" t="s">
        <v>205</v>
      </c>
      <c r="H14" s="17"/>
      <c r="AM14" s="20"/>
      <c r="AN14" s="14"/>
      <c r="AO14" s="22"/>
    </row>
    <row r="15" spans="1:41">
      <c r="A15" s="8"/>
      <c r="B15" s="71"/>
      <c r="C15" s="39" t="s">
        <v>206</v>
      </c>
      <c r="D15" s="9">
        <v>1</v>
      </c>
      <c r="E15" s="28" t="s">
        <v>13</v>
      </c>
      <c r="F15" s="29">
        <f t="shared" si="1"/>
        <v>4</v>
      </c>
      <c r="G15" s="48" t="s">
        <v>207</v>
      </c>
      <c r="H15" s="17"/>
      <c r="AM15" s="20"/>
      <c r="AN15" s="14"/>
      <c r="AO15" s="22"/>
    </row>
    <row r="16" spans="1:41">
      <c r="A16" s="8"/>
      <c r="B16" s="71"/>
      <c r="C16" s="39" t="s">
        <v>27</v>
      </c>
      <c r="D16" s="9">
        <v>25</v>
      </c>
      <c r="E16" s="28" t="s">
        <v>13</v>
      </c>
      <c r="F16" s="29">
        <f t="shared" si="1"/>
        <v>4</v>
      </c>
      <c r="G16" s="48" t="s">
        <v>208</v>
      </c>
      <c r="H16" s="17">
        <f>25*210</f>
        <v>5250</v>
      </c>
      <c r="AM16" s="20"/>
      <c r="AN16" s="14"/>
      <c r="AO16" s="22"/>
    </row>
    <row r="17" spans="1:41">
      <c r="A17" s="8"/>
      <c r="B17" s="71"/>
      <c r="C17" s="39" t="s">
        <v>209</v>
      </c>
      <c r="D17" s="9">
        <v>4</v>
      </c>
      <c r="E17" s="28" t="s">
        <v>13</v>
      </c>
      <c r="F17" s="29">
        <f t="shared" si="1"/>
        <v>4</v>
      </c>
      <c r="G17" s="48" t="s">
        <v>210</v>
      </c>
      <c r="H17" s="17"/>
      <c r="AM17" s="20"/>
      <c r="AN17" s="14"/>
      <c r="AO17" s="22"/>
    </row>
    <row r="18" spans="1:41">
      <c r="A18" s="8"/>
      <c r="B18" s="71"/>
      <c r="C18" s="39" t="s">
        <v>92</v>
      </c>
      <c r="D18" s="9">
        <v>1</v>
      </c>
      <c r="E18" s="28" t="s">
        <v>13</v>
      </c>
      <c r="F18" s="29">
        <v>4</v>
      </c>
      <c r="G18" s="48" t="s">
        <v>211</v>
      </c>
      <c r="H18" s="17"/>
      <c r="AM18" s="20"/>
      <c r="AN18" s="14"/>
      <c r="AO18" s="22"/>
    </row>
    <row r="19" spans="1:41">
      <c r="A19" s="8"/>
      <c r="B19" s="71"/>
      <c r="C19" s="39" t="s">
        <v>212</v>
      </c>
      <c r="D19" s="9">
        <v>4</v>
      </c>
      <c r="E19" s="28" t="s">
        <v>13</v>
      </c>
      <c r="F19" s="29">
        <v>4</v>
      </c>
      <c r="G19" s="48" t="s">
        <v>213</v>
      </c>
      <c r="H19" s="17"/>
      <c r="AM19" s="20"/>
      <c r="AN19" s="14"/>
      <c r="AO19" s="22"/>
    </row>
    <row r="20" spans="1:41">
      <c r="A20" s="8"/>
      <c r="B20" s="71"/>
      <c r="C20" s="39" t="s">
        <v>214</v>
      </c>
      <c r="D20" s="9">
        <v>1</v>
      </c>
      <c r="E20" s="28" t="s">
        <v>13</v>
      </c>
      <c r="F20" s="29">
        <v>4</v>
      </c>
      <c r="G20" s="48" t="s">
        <v>215</v>
      </c>
      <c r="H20" s="17"/>
      <c r="AM20" s="20"/>
      <c r="AN20" s="14"/>
      <c r="AO20" s="22"/>
    </row>
    <row r="21" spans="1:41">
      <c r="A21" s="8"/>
      <c r="B21" s="71"/>
      <c r="C21" s="39" t="s">
        <v>216</v>
      </c>
      <c r="D21" s="9">
        <v>2</v>
      </c>
      <c r="E21" s="28" t="s">
        <v>13</v>
      </c>
      <c r="F21" s="29">
        <v>4</v>
      </c>
      <c r="G21" s="48" t="s">
        <v>217</v>
      </c>
      <c r="H21" s="17"/>
      <c r="AM21" s="20"/>
      <c r="AN21" s="14"/>
      <c r="AO21" s="22"/>
    </row>
    <row r="22" spans="1:41">
      <c r="A22" s="8"/>
      <c r="B22" s="71"/>
      <c r="C22" s="39" t="s">
        <v>37</v>
      </c>
      <c r="D22" s="9">
        <v>150</v>
      </c>
      <c r="E22" s="28" t="s">
        <v>13</v>
      </c>
      <c r="F22" s="29">
        <v>4</v>
      </c>
      <c r="G22" s="48" t="s">
        <v>218</v>
      </c>
      <c r="H22" s="17"/>
      <c r="AM22" s="20"/>
      <c r="AN22" s="14"/>
      <c r="AO22" s="22"/>
    </row>
    <row r="23" spans="1:41">
      <c r="A23" s="8">
        <f>A13+1</f>
        <v>3</v>
      </c>
      <c r="B23" s="71"/>
      <c r="C23" s="39" t="s">
        <v>74</v>
      </c>
      <c r="D23" s="9">
        <v>1</v>
      </c>
      <c r="E23" s="28" t="s">
        <v>13</v>
      </c>
      <c r="F23" s="29">
        <f>VLOOKUP(E23,$AN$1:$AO$31,2,FALSE)</f>
        <v>4</v>
      </c>
      <c r="G23" s="48" t="s">
        <v>75</v>
      </c>
      <c r="H23" s="17"/>
      <c r="AM23" s="20">
        <v>15</v>
      </c>
      <c r="AN23" s="14" t="s">
        <v>32</v>
      </c>
      <c r="AO23" s="21">
        <f>1/2</f>
        <v>0.5</v>
      </c>
    </row>
    <row r="24" spans="1:41">
      <c r="A24" s="8">
        <f t="shared" ref="A24:A39" si="2">A23+1</f>
        <v>4</v>
      </c>
      <c r="B24" s="71"/>
      <c r="C24" s="39" t="s">
        <v>220</v>
      </c>
      <c r="D24" s="9">
        <v>1</v>
      </c>
      <c r="E24" s="28" t="s">
        <v>13</v>
      </c>
      <c r="F24" s="29">
        <v>4</v>
      </c>
      <c r="G24" s="48" t="s">
        <v>221</v>
      </c>
      <c r="H24" s="17"/>
      <c r="AM24" s="20">
        <v>16</v>
      </c>
      <c r="AN24" s="14" t="s">
        <v>34</v>
      </c>
      <c r="AO24" s="21">
        <f>1/3</f>
        <v>0.33333333333333331</v>
      </c>
    </row>
    <row r="25" spans="1:41">
      <c r="A25" s="8">
        <f t="shared" si="2"/>
        <v>5</v>
      </c>
      <c r="B25" s="71"/>
      <c r="C25" s="39" t="s">
        <v>222</v>
      </c>
      <c r="D25" s="9">
        <v>5</v>
      </c>
      <c r="E25" s="28" t="s">
        <v>13</v>
      </c>
      <c r="F25" s="29">
        <v>4</v>
      </c>
      <c r="G25" s="48" t="s">
        <v>223</v>
      </c>
      <c r="H25" s="17"/>
      <c r="AM25" s="20">
        <v>17</v>
      </c>
      <c r="AN25" s="14" t="s">
        <v>36</v>
      </c>
      <c r="AO25" s="21">
        <f>1/4</f>
        <v>0.25</v>
      </c>
    </row>
    <row r="26" spans="1:41">
      <c r="A26" s="8" t="e">
        <f>#REF!+1</f>
        <v>#REF!</v>
      </c>
      <c r="B26" s="71"/>
      <c r="C26" s="39" t="s">
        <v>31</v>
      </c>
      <c r="D26" s="9">
        <v>1</v>
      </c>
      <c r="E26" s="28" t="s">
        <v>13</v>
      </c>
      <c r="F26" s="29">
        <f t="shared" ref="F26:F37" si="3">VLOOKUP(E26,$AN$1:$AO$31,2,FALSE)</f>
        <v>4</v>
      </c>
      <c r="G26" s="48" t="s">
        <v>82</v>
      </c>
      <c r="H26" s="17"/>
      <c r="AM26" s="20">
        <v>19</v>
      </c>
      <c r="AN26" s="14" t="s">
        <v>39</v>
      </c>
      <c r="AO26" s="21">
        <f>1/10</f>
        <v>0.1</v>
      </c>
    </row>
    <row r="27" spans="1:41">
      <c r="A27" s="8" t="e">
        <f t="shared" si="2"/>
        <v>#REF!</v>
      </c>
      <c r="B27" s="71"/>
      <c r="C27" s="39" t="s">
        <v>83</v>
      </c>
      <c r="D27" s="9">
        <v>1</v>
      </c>
      <c r="E27" s="28" t="s">
        <v>13</v>
      </c>
      <c r="F27" s="29">
        <f t="shared" si="3"/>
        <v>4</v>
      </c>
      <c r="G27" s="48" t="s">
        <v>84</v>
      </c>
      <c r="H27" s="17"/>
      <c r="AM27" s="20">
        <v>20</v>
      </c>
      <c r="AN27" s="14" t="s">
        <v>40</v>
      </c>
      <c r="AO27" s="22">
        <f>1/20</f>
        <v>0.05</v>
      </c>
    </row>
    <row r="28" spans="1:41">
      <c r="A28" s="8" t="e">
        <f t="shared" si="2"/>
        <v>#REF!</v>
      </c>
      <c r="B28" s="71"/>
      <c r="C28" s="39" t="s">
        <v>85</v>
      </c>
      <c r="D28" s="9">
        <v>2</v>
      </c>
      <c r="E28" s="28" t="s">
        <v>13</v>
      </c>
      <c r="F28" s="29">
        <f t="shared" si="3"/>
        <v>4</v>
      </c>
      <c r="G28" s="48" t="s">
        <v>86</v>
      </c>
      <c r="H28" s="17"/>
      <c r="AM28" s="20">
        <v>21</v>
      </c>
      <c r="AN28" s="14" t="s">
        <v>22</v>
      </c>
      <c r="AO28" s="22">
        <v>0</v>
      </c>
    </row>
    <row r="29" spans="1:41">
      <c r="A29" s="8" t="e">
        <f t="shared" si="2"/>
        <v>#REF!</v>
      </c>
      <c r="B29" s="71"/>
      <c r="C29" s="39" t="s">
        <v>87</v>
      </c>
      <c r="D29" s="9">
        <v>1</v>
      </c>
      <c r="E29" s="28" t="s">
        <v>13</v>
      </c>
      <c r="F29" s="29">
        <f t="shared" si="3"/>
        <v>4</v>
      </c>
      <c r="G29" s="48" t="s">
        <v>88</v>
      </c>
      <c r="H29" s="17"/>
      <c r="AM29" s="20">
        <v>22</v>
      </c>
      <c r="AN29" s="14"/>
      <c r="AO29" s="22"/>
    </row>
    <row r="30" spans="1:41">
      <c r="A30" s="8" t="e">
        <f t="shared" si="2"/>
        <v>#REF!</v>
      </c>
      <c r="B30" s="71"/>
      <c r="C30" s="39" t="s">
        <v>27</v>
      </c>
      <c r="D30" s="9">
        <v>3</v>
      </c>
      <c r="E30" s="28" t="s">
        <v>13</v>
      </c>
      <c r="F30" s="29">
        <f t="shared" si="3"/>
        <v>4</v>
      </c>
      <c r="G30" s="48" t="s">
        <v>89</v>
      </c>
      <c r="H30" s="17"/>
      <c r="AM30" s="20">
        <v>23</v>
      </c>
      <c r="AN30" s="14"/>
      <c r="AO30" s="22"/>
    </row>
    <row r="31" spans="1:41" ht="15.75" thickBot="1">
      <c r="A31" s="8" t="e">
        <f t="shared" si="2"/>
        <v>#REF!</v>
      </c>
      <c r="B31" s="71"/>
      <c r="C31" s="39" t="s">
        <v>29</v>
      </c>
      <c r="D31" s="9">
        <v>2</v>
      </c>
      <c r="E31" s="28" t="s">
        <v>13</v>
      </c>
      <c r="F31" s="29">
        <f t="shared" si="3"/>
        <v>4</v>
      </c>
      <c r="G31" s="48" t="s">
        <v>91</v>
      </c>
      <c r="H31" s="17"/>
      <c r="AM31" s="24">
        <v>24</v>
      </c>
      <c r="AN31" s="25"/>
      <c r="AO31" s="26">
        <v>0</v>
      </c>
    </row>
    <row r="32" spans="1:41">
      <c r="A32" s="8" t="e">
        <f t="shared" si="2"/>
        <v>#REF!</v>
      </c>
      <c r="B32" s="71"/>
      <c r="C32" s="39" t="s">
        <v>92</v>
      </c>
      <c r="D32" s="9">
        <v>1</v>
      </c>
      <c r="E32" s="28" t="s">
        <v>13</v>
      </c>
      <c r="F32" s="29">
        <f t="shared" si="3"/>
        <v>4</v>
      </c>
      <c r="G32" s="48" t="s">
        <v>219</v>
      </c>
      <c r="H32" s="17"/>
    </row>
    <row r="33" spans="1:41">
      <c r="A33" s="8" t="e">
        <f t="shared" si="2"/>
        <v>#REF!</v>
      </c>
      <c r="B33" s="71"/>
      <c r="C33" s="39" t="s">
        <v>94</v>
      </c>
      <c r="D33" s="9">
        <v>1</v>
      </c>
      <c r="E33" s="28" t="s">
        <v>13</v>
      </c>
      <c r="F33" s="29">
        <f t="shared" si="3"/>
        <v>4</v>
      </c>
      <c r="G33" s="48" t="s">
        <v>95</v>
      </c>
      <c r="H33" s="17"/>
    </row>
    <row r="34" spans="1:41">
      <c r="A34" s="8" t="e">
        <f t="shared" si="2"/>
        <v>#REF!</v>
      </c>
      <c r="B34" s="71"/>
      <c r="C34" s="39" t="s">
        <v>94</v>
      </c>
      <c r="D34" s="9">
        <v>1</v>
      </c>
      <c r="E34" s="28" t="s">
        <v>13</v>
      </c>
      <c r="F34" s="29">
        <f t="shared" si="3"/>
        <v>4</v>
      </c>
      <c r="G34" s="48" t="s">
        <v>96</v>
      </c>
      <c r="H34" s="17"/>
    </row>
    <row r="35" spans="1:41">
      <c r="A35" s="8" t="e">
        <f t="shared" si="2"/>
        <v>#REF!</v>
      </c>
      <c r="B35" s="71"/>
      <c r="C35" s="39" t="s">
        <v>97</v>
      </c>
      <c r="D35" s="9">
        <v>1</v>
      </c>
      <c r="E35" s="28" t="s">
        <v>13</v>
      </c>
      <c r="F35" s="29">
        <f t="shared" si="3"/>
        <v>4</v>
      </c>
      <c r="G35" s="48" t="s">
        <v>98</v>
      </c>
      <c r="H35" s="17"/>
    </row>
    <row r="36" spans="1:41">
      <c r="A36" s="8" t="e">
        <f t="shared" si="2"/>
        <v>#REF!</v>
      </c>
      <c r="B36" s="71"/>
      <c r="C36" s="39" t="s">
        <v>99</v>
      </c>
      <c r="D36" s="9">
        <v>1</v>
      </c>
      <c r="E36" s="28" t="s">
        <v>13</v>
      </c>
      <c r="F36" s="29">
        <f t="shared" si="3"/>
        <v>4</v>
      </c>
      <c r="G36" s="48" t="s">
        <v>100</v>
      </c>
      <c r="H36" s="17"/>
    </row>
    <row r="37" spans="1:41">
      <c r="A37" s="8" t="e">
        <f t="shared" si="2"/>
        <v>#REF!</v>
      </c>
      <c r="B37" s="71"/>
      <c r="C37" s="39" t="s">
        <v>101</v>
      </c>
      <c r="D37" s="9">
        <v>1</v>
      </c>
      <c r="E37" s="28" t="s">
        <v>13</v>
      </c>
      <c r="F37" s="29">
        <f t="shared" si="3"/>
        <v>4</v>
      </c>
      <c r="G37" s="48" t="s">
        <v>102</v>
      </c>
      <c r="H37" s="17"/>
    </row>
    <row r="38" spans="1:41">
      <c r="A38" s="8" t="e">
        <f t="shared" si="2"/>
        <v>#REF!</v>
      </c>
      <c r="B38" s="71"/>
      <c r="C38" s="9"/>
      <c r="D38" s="9"/>
      <c r="E38" s="28" t="s">
        <v>4</v>
      </c>
      <c r="F38" s="29"/>
      <c r="G38" s="48"/>
      <c r="H38" s="17"/>
    </row>
    <row r="39" spans="1:41" s="8" customFormat="1" ht="15" customHeight="1">
      <c r="A39" s="8" t="e">
        <f t="shared" si="2"/>
        <v>#REF!</v>
      </c>
      <c r="B39" s="72"/>
      <c r="C39" s="9"/>
      <c r="D39" s="9"/>
      <c r="E39" s="28" t="s">
        <v>4</v>
      </c>
      <c r="F39" s="29"/>
      <c r="G39" s="48"/>
      <c r="H39" s="17"/>
      <c r="AM39"/>
      <c r="AN39"/>
      <c r="AO39"/>
    </row>
    <row r="40" spans="1:41" ht="35.25" customHeight="1">
      <c r="B40" s="16">
        <v>3</v>
      </c>
      <c r="C40" s="6" t="s">
        <v>199</v>
      </c>
      <c r="D40" s="13" t="s">
        <v>5</v>
      </c>
      <c r="E40" s="13" t="s">
        <v>6</v>
      </c>
      <c r="F40" s="13"/>
      <c r="G40" s="13" t="s">
        <v>24</v>
      </c>
      <c r="H40" s="17"/>
      <c r="AM40" s="27"/>
      <c r="AN40" s="27"/>
    </row>
    <row r="41" spans="1:41" ht="15" customHeight="1">
      <c r="B41" s="58"/>
      <c r="C41" s="59" t="s">
        <v>104</v>
      </c>
      <c r="D41" s="9">
        <v>1</v>
      </c>
      <c r="E41" s="60" t="s">
        <v>4</v>
      </c>
      <c r="F41" s="29">
        <f>VLOOKUP(E41,$AN$1:$AO$31,2,FALSE)</f>
        <v>12</v>
      </c>
      <c r="G41" s="61" t="s">
        <v>114</v>
      </c>
      <c r="H41" s="17"/>
      <c r="AM41" s="27"/>
      <c r="AN41" s="27"/>
    </row>
    <row r="42" spans="1:41" ht="15" customHeight="1">
      <c r="A42" s="50"/>
      <c r="B42" s="71"/>
      <c r="C42" s="39" t="s">
        <v>47</v>
      </c>
      <c r="D42" s="9">
        <v>1</v>
      </c>
      <c r="E42" s="28" t="s">
        <v>4</v>
      </c>
      <c r="F42" s="29">
        <f>VLOOKUP(E42,$AN$1:$AO$31,2,FALSE)</f>
        <v>12</v>
      </c>
      <c r="G42" s="48" t="s">
        <v>105</v>
      </c>
      <c r="H42" s="17"/>
      <c r="AM42" s="27"/>
      <c r="AN42" s="27"/>
    </row>
    <row r="43" spans="1:41" ht="15" customHeight="1">
      <c r="B43" s="71"/>
      <c r="C43" s="39" t="s">
        <v>106</v>
      </c>
      <c r="D43" s="9">
        <v>1</v>
      </c>
      <c r="E43" s="28" t="s">
        <v>4</v>
      </c>
      <c r="F43" s="29">
        <f>VLOOKUP(E43,$AN$1:$AO$31,2,FALSE)</f>
        <v>12</v>
      </c>
      <c r="G43" s="48" t="s">
        <v>107</v>
      </c>
      <c r="H43" s="17"/>
      <c r="AM43" s="27"/>
      <c r="AN43" s="27"/>
    </row>
    <row r="44" spans="1:41" ht="15" customHeight="1">
      <c r="B44" s="71"/>
      <c r="C44" s="39" t="s">
        <v>182</v>
      </c>
      <c r="D44" s="9">
        <v>2</v>
      </c>
      <c r="E44" s="28" t="s">
        <v>4</v>
      </c>
      <c r="F44" s="29">
        <v>12</v>
      </c>
      <c r="G44" s="48" t="s">
        <v>227</v>
      </c>
      <c r="H44" s="17"/>
      <c r="AM44" s="27"/>
      <c r="AN44" s="27"/>
    </row>
    <row r="45" spans="1:41" ht="15" customHeight="1">
      <c r="B45" s="71"/>
      <c r="C45" s="39" t="s">
        <v>108</v>
      </c>
      <c r="D45" s="9">
        <v>2</v>
      </c>
      <c r="E45" s="28" t="s">
        <v>4</v>
      </c>
      <c r="F45" s="29">
        <f t="shared" ref="F45:F52" si="4">VLOOKUP(E45,$AN$1:$AO$31,2,FALSE)</f>
        <v>12</v>
      </c>
      <c r="G45" s="48" t="s">
        <v>109</v>
      </c>
      <c r="H45" s="17"/>
      <c r="AM45" s="27"/>
      <c r="AN45" s="27"/>
    </row>
    <row r="46" spans="1:41" ht="15" customHeight="1">
      <c r="B46" s="71"/>
      <c r="C46" s="39" t="s">
        <v>55</v>
      </c>
      <c r="D46" s="9">
        <v>1</v>
      </c>
      <c r="E46" s="28" t="s">
        <v>4</v>
      </c>
      <c r="F46" s="29">
        <f t="shared" si="4"/>
        <v>12</v>
      </c>
      <c r="G46" s="48" t="s">
        <v>110</v>
      </c>
      <c r="H46" s="17"/>
      <c r="AM46" s="27"/>
      <c r="AN46" s="27"/>
    </row>
    <row r="47" spans="1:41" ht="15" customHeight="1">
      <c r="B47" s="71"/>
      <c r="C47" s="39" t="s">
        <v>50</v>
      </c>
      <c r="D47" s="9">
        <v>1</v>
      </c>
      <c r="E47" s="28" t="s">
        <v>4</v>
      </c>
      <c r="F47" s="29">
        <f t="shared" si="4"/>
        <v>12</v>
      </c>
      <c r="G47" s="48" t="s">
        <v>111</v>
      </c>
      <c r="H47" s="17"/>
      <c r="AM47" s="27"/>
      <c r="AN47" s="27"/>
    </row>
    <row r="48" spans="1:41" ht="15" customHeight="1">
      <c r="B48" s="71"/>
      <c r="C48" s="39" t="s">
        <v>51</v>
      </c>
      <c r="D48" s="9">
        <v>2</v>
      </c>
      <c r="E48" s="28" t="s">
        <v>4</v>
      </c>
      <c r="F48" s="29">
        <f t="shared" si="4"/>
        <v>12</v>
      </c>
      <c r="G48" s="48" t="s">
        <v>112</v>
      </c>
      <c r="H48" s="17"/>
      <c r="AM48" s="27"/>
      <c r="AN48" s="27"/>
    </row>
    <row r="49" spans="2:41" ht="15" customHeight="1">
      <c r="B49" s="71"/>
      <c r="C49" s="39" t="s">
        <v>52</v>
      </c>
      <c r="D49" s="9">
        <v>1</v>
      </c>
      <c r="E49" s="28" t="s">
        <v>4</v>
      </c>
      <c r="F49" s="29">
        <f t="shared" si="4"/>
        <v>12</v>
      </c>
      <c r="G49" s="48" t="s">
        <v>113</v>
      </c>
      <c r="H49" s="17"/>
      <c r="AM49" s="27"/>
      <c r="AN49" s="27"/>
    </row>
    <row r="50" spans="2:41" s="3" customFormat="1" ht="15" customHeight="1">
      <c r="B50" s="71"/>
      <c r="C50" s="39" t="s">
        <v>53</v>
      </c>
      <c r="D50" s="9">
        <v>1</v>
      </c>
      <c r="E50" s="28" t="s">
        <v>4</v>
      </c>
      <c r="F50" s="29">
        <f t="shared" si="4"/>
        <v>12</v>
      </c>
      <c r="G50" s="48" t="s">
        <v>113</v>
      </c>
      <c r="H50" s="17"/>
      <c r="I50" s="1"/>
      <c r="J50" s="1"/>
      <c r="K50" s="1"/>
      <c r="L50" s="1"/>
      <c r="AM50" s="27"/>
      <c r="AN50" s="27"/>
      <c r="AO50"/>
    </row>
    <row r="51" spans="2:41" s="3" customFormat="1" ht="15" customHeight="1">
      <c r="B51" s="71"/>
      <c r="C51" s="39" t="s">
        <v>54</v>
      </c>
      <c r="D51" s="9">
        <v>1</v>
      </c>
      <c r="E51" s="28" t="s">
        <v>4</v>
      </c>
      <c r="F51" s="29">
        <f t="shared" si="4"/>
        <v>12</v>
      </c>
      <c r="G51" s="48" t="s">
        <v>113</v>
      </c>
      <c r="H51" s="17"/>
      <c r="I51" s="1"/>
      <c r="J51" s="1"/>
      <c r="K51" s="1"/>
      <c r="L51" s="1"/>
      <c r="AM51" s="27"/>
      <c r="AN51" s="27"/>
      <c r="AO51"/>
    </row>
    <row r="52" spans="2:41" s="3" customFormat="1" ht="15" customHeight="1">
      <c r="B52" s="71"/>
      <c r="C52" s="39" t="s">
        <v>115</v>
      </c>
      <c r="D52" s="9">
        <v>1</v>
      </c>
      <c r="E52" s="28" t="s">
        <v>4</v>
      </c>
      <c r="F52" s="29">
        <f t="shared" si="4"/>
        <v>12</v>
      </c>
      <c r="G52" s="48" t="s">
        <v>116</v>
      </c>
      <c r="H52" s="17"/>
      <c r="I52" s="1"/>
      <c r="J52" s="1"/>
      <c r="K52" s="1"/>
      <c r="L52" s="1"/>
      <c r="AM52"/>
      <c r="AN52"/>
      <c r="AO52"/>
    </row>
    <row r="53" spans="2:41" s="3" customFormat="1" ht="15" customHeight="1">
      <c r="B53" s="71"/>
      <c r="C53" s="39" t="s">
        <v>228</v>
      </c>
      <c r="D53" s="9">
        <v>3</v>
      </c>
      <c r="E53" s="28" t="s">
        <v>4</v>
      </c>
      <c r="F53" s="29">
        <v>12</v>
      </c>
      <c r="G53" s="48" t="s">
        <v>229</v>
      </c>
      <c r="H53" s="17"/>
      <c r="I53" s="1"/>
      <c r="J53" s="1"/>
      <c r="K53" s="1"/>
      <c r="L53" s="1"/>
      <c r="AM53"/>
      <c r="AN53"/>
      <c r="AO53"/>
    </row>
    <row r="54" spans="2:41" s="3" customFormat="1" ht="15" customHeight="1">
      <c r="B54" s="71"/>
      <c r="C54" s="39" t="s">
        <v>230</v>
      </c>
      <c r="D54" s="9">
        <v>1</v>
      </c>
      <c r="E54" s="28" t="s">
        <v>4</v>
      </c>
      <c r="F54" s="29">
        <v>12</v>
      </c>
      <c r="G54" s="48" t="s">
        <v>231</v>
      </c>
      <c r="H54" s="17"/>
      <c r="I54" s="1"/>
      <c r="J54" s="1"/>
      <c r="K54" s="1"/>
      <c r="L54" s="1"/>
      <c r="AM54"/>
      <c r="AN54"/>
      <c r="AO54"/>
    </row>
    <row r="55" spans="2:41" s="3" customFormat="1" ht="15" customHeight="1">
      <c r="B55" s="72"/>
      <c r="C55" s="9"/>
      <c r="D55" s="9"/>
      <c r="E55" s="28" t="s">
        <v>4</v>
      </c>
      <c r="F55" s="29">
        <f>VLOOKUP(E55,$AN$1:$AO$31,2,FALSE)</f>
        <v>12</v>
      </c>
      <c r="G55" s="12"/>
      <c r="H55" s="17"/>
      <c r="I55" s="1"/>
      <c r="J55" s="1"/>
      <c r="K55" s="1"/>
      <c r="L55" s="1"/>
      <c r="AM55"/>
      <c r="AN55"/>
      <c r="AO55"/>
    </row>
    <row r="56" spans="2:41" s="3" customFormat="1" ht="38.25" customHeight="1">
      <c r="B56" s="7">
        <v>4</v>
      </c>
      <c r="C56" s="6" t="s">
        <v>199</v>
      </c>
      <c r="D56" s="13" t="s">
        <v>5</v>
      </c>
      <c r="E56" s="13" t="s">
        <v>6</v>
      </c>
      <c r="F56" s="13"/>
      <c r="G56" s="13" t="s">
        <v>24</v>
      </c>
      <c r="H56" s="17"/>
      <c r="I56" s="1"/>
      <c r="J56" s="1"/>
      <c r="K56" s="1"/>
      <c r="L56" s="1"/>
      <c r="AM56"/>
      <c r="AN56"/>
      <c r="AO56"/>
    </row>
    <row r="57" spans="2:41" s="3" customFormat="1" ht="15" customHeight="1">
      <c r="B57" s="73" t="s">
        <v>57</v>
      </c>
      <c r="C57" s="39" t="s">
        <v>58</v>
      </c>
      <c r="D57" s="9"/>
      <c r="E57" s="28" t="s">
        <v>4</v>
      </c>
      <c r="F57" s="44">
        <f>VLOOKUP(E57,$AN$1:$AO$31,2,FALSE)</f>
        <v>12</v>
      </c>
      <c r="G57" s="48" t="s">
        <v>117</v>
      </c>
      <c r="H57" s="17"/>
      <c r="I57" s="1"/>
      <c r="J57" s="1"/>
      <c r="K57" s="1"/>
      <c r="L57" s="1"/>
      <c r="AM57"/>
      <c r="AN57"/>
      <c r="AO57"/>
    </row>
    <row r="58" spans="2:41" s="3" customFormat="1" ht="15" customHeight="1">
      <c r="B58" s="73"/>
      <c r="C58" s="39" t="s">
        <v>59</v>
      </c>
      <c r="D58" s="9"/>
      <c r="E58" s="28" t="s">
        <v>13</v>
      </c>
      <c r="F58" s="44">
        <v>2</v>
      </c>
      <c r="G58" s="48" t="s">
        <v>118</v>
      </c>
      <c r="H58" s="17">
        <v>45000</v>
      </c>
      <c r="I58" s="1"/>
      <c r="J58" s="1"/>
      <c r="K58" s="1"/>
      <c r="L58" s="1"/>
      <c r="AM58"/>
      <c r="AN58"/>
      <c r="AO58"/>
    </row>
    <row r="59" spans="2:41" s="3" customFormat="1" ht="15" customHeight="1">
      <c r="B59" s="73"/>
      <c r="C59" s="39" t="s">
        <v>61</v>
      </c>
      <c r="D59" s="9"/>
      <c r="E59" s="28" t="s">
        <v>13</v>
      </c>
      <c r="F59" s="44">
        <v>2</v>
      </c>
      <c r="G59" s="48" t="s">
        <v>119</v>
      </c>
      <c r="H59" s="17">
        <v>45000</v>
      </c>
      <c r="I59" s="1"/>
      <c r="J59" s="1"/>
      <c r="K59" s="1"/>
      <c r="L59" s="1"/>
      <c r="AM59"/>
      <c r="AN59"/>
      <c r="AO59"/>
    </row>
    <row r="60" spans="2:41" ht="15" customHeight="1">
      <c r="B60" s="73"/>
      <c r="C60" s="40" t="s">
        <v>62</v>
      </c>
      <c r="D60" s="9"/>
      <c r="E60" s="28" t="s">
        <v>13</v>
      </c>
      <c r="F60" s="44">
        <v>1</v>
      </c>
      <c r="G60" s="62" t="s">
        <v>63</v>
      </c>
      <c r="H60" s="17"/>
    </row>
    <row r="61" spans="2:41">
      <c r="B61" s="73"/>
      <c r="C61" s="39"/>
      <c r="D61" s="9"/>
      <c r="E61" s="28" t="s">
        <v>4</v>
      </c>
      <c r="F61" s="44">
        <f>VLOOKUP(E61,$AN$1:$AO$31,2,FALSE)</f>
        <v>12</v>
      </c>
      <c r="G61" s="12"/>
      <c r="H61" s="17"/>
    </row>
    <row r="62" spans="2:41">
      <c r="B62" s="73"/>
      <c r="C62" s="39"/>
      <c r="D62" s="9"/>
      <c r="E62" s="28" t="s">
        <v>4</v>
      </c>
      <c r="F62" s="44">
        <f>VLOOKUP(E62,$AN$1:$AO$31,2,FALSE)</f>
        <v>12</v>
      </c>
      <c r="G62" s="12"/>
      <c r="H62" s="17"/>
    </row>
    <row r="63" spans="2:41">
      <c r="B63" s="73"/>
      <c r="C63" s="39"/>
      <c r="D63" s="9"/>
      <c r="E63" s="28" t="s">
        <v>4</v>
      </c>
      <c r="F63" s="44">
        <f>VLOOKUP(E63,$AN$1:$AO$31,2,FALSE)</f>
        <v>12</v>
      </c>
      <c r="G63" s="12"/>
      <c r="H63" s="17"/>
    </row>
    <row r="64" spans="2:41">
      <c r="B64" s="73"/>
      <c r="C64" s="39"/>
      <c r="D64" s="9"/>
      <c r="E64" s="28" t="s">
        <v>4</v>
      </c>
      <c r="F64" s="44">
        <f>VLOOKUP(E64,$AN$1:$AO$31,2,FALSE)</f>
        <v>12</v>
      </c>
      <c r="G64" s="12"/>
      <c r="H64" s="17"/>
    </row>
    <row r="65" spans="2:8">
      <c r="B65" s="52"/>
      <c r="C65" s="53"/>
      <c r="D65" s="53"/>
      <c r="E65" s="54"/>
      <c r="F65" s="55"/>
      <c r="G65" s="56"/>
      <c r="H65" s="57"/>
    </row>
    <row r="66" spans="2:8">
      <c r="B66" s="52"/>
      <c r="C66" s="53"/>
      <c r="D66" s="53"/>
      <c r="E66" s="54"/>
      <c r="F66" s="55"/>
      <c r="G66" s="56"/>
      <c r="H66" s="57"/>
    </row>
    <row r="67" spans="2:8">
      <c r="B67" s="52"/>
      <c r="C67" s="53"/>
      <c r="D67" s="53"/>
      <c r="E67" s="54"/>
      <c r="F67" s="55"/>
      <c r="G67" s="56" t="s">
        <v>232</v>
      </c>
      <c r="H67" s="57"/>
    </row>
    <row r="68" spans="2:8">
      <c r="B68" s="52"/>
      <c r="C68" s="53"/>
      <c r="D68" s="53"/>
      <c r="E68" s="54"/>
      <c r="F68" s="55"/>
      <c r="G68" s="56"/>
      <c r="H68" s="57"/>
    </row>
    <row r="69" spans="2:8">
      <c r="B69" s="52"/>
      <c r="C69" s="53"/>
      <c r="D69" s="53"/>
      <c r="E69" s="54"/>
      <c r="F69" s="55"/>
      <c r="G69" s="56"/>
      <c r="H69" s="57"/>
    </row>
    <row r="70" spans="2:8">
      <c r="B70" s="52"/>
      <c r="C70" s="53"/>
      <c r="D70" s="53"/>
      <c r="E70" s="54"/>
      <c r="F70" s="55"/>
      <c r="G70" s="56"/>
      <c r="H70" s="57"/>
    </row>
    <row r="71" spans="2:8">
      <c r="B71" s="52"/>
      <c r="C71" s="53"/>
      <c r="D71" s="53"/>
      <c r="E71" s="54"/>
      <c r="F71" s="55"/>
      <c r="G71" s="56"/>
      <c r="H71" s="57"/>
    </row>
    <row r="72" spans="2:8">
      <c r="B72" s="52"/>
      <c r="C72" s="53"/>
      <c r="D72" s="53"/>
      <c r="E72" s="54"/>
      <c r="F72" s="55"/>
      <c r="G72" s="56"/>
      <c r="H72" s="57"/>
    </row>
    <row r="73" spans="2:8">
      <c r="B73" s="52"/>
      <c r="C73" s="53"/>
      <c r="D73" s="53"/>
      <c r="E73" s="54"/>
      <c r="F73" s="55"/>
      <c r="G73" s="56"/>
      <c r="H73" s="57"/>
    </row>
    <row r="74" spans="2:8">
      <c r="B74" s="52"/>
      <c r="C74" s="53"/>
      <c r="D74" s="53"/>
      <c r="E74" s="54"/>
      <c r="F74" s="55"/>
      <c r="G74" s="56"/>
      <c r="H74" s="57"/>
    </row>
    <row r="75" spans="2:8">
      <c r="B75" s="52"/>
      <c r="C75" s="53"/>
      <c r="D75" s="53"/>
      <c r="E75" s="54"/>
      <c r="F75" s="55"/>
      <c r="G75" s="56"/>
      <c r="H75" s="57"/>
    </row>
    <row r="76" spans="2:8">
      <c r="H76" s="19"/>
    </row>
    <row r="77" spans="2:8">
      <c r="H77" s="19"/>
    </row>
    <row r="78" spans="2:8">
      <c r="B78" s="51"/>
      <c r="C78" s="51" t="s">
        <v>103</v>
      </c>
      <c r="D78" s="51"/>
      <c r="E78" s="51"/>
      <c r="H78" s="19"/>
    </row>
    <row r="79" spans="2:8">
      <c r="H79" s="19"/>
    </row>
    <row r="80" spans="2:8">
      <c r="H80" s="19"/>
    </row>
    <row r="81" spans="8:8">
      <c r="H81" s="19"/>
    </row>
    <row r="82" spans="8:8">
      <c r="H82" s="19"/>
    </row>
    <row r="83" spans="8:8">
      <c r="H83" s="19"/>
    </row>
    <row r="84" spans="8:8">
      <c r="H84" s="19"/>
    </row>
    <row r="85" spans="8:8">
      <c r="H85" s="19"/>
    </row>
    <row r="86" spans="8:8">
      <c r="H86" s="19"/>
    </row>
    <row r="87" spans="8:8">
      <c r="H87" s="19"/>
    </row>
    <row r="88" spans="8:8">
      <c r="H88" s="19"/>
    </row>
    <row r="89" spans="8:8">
      <c r="H89" s="19"/>
    </row>
    <row r="90" spans="8:8">
      <c r="H90" s="19"/>
    </row>
    <row r="91" spans="8:8">
      <c r="H91" s="19"/>
    </row>
    <row r="92" spans="8:8">
      <c r="H92" s="19"/>
    </row>
    <row r="105" spans="8:8" ht="15.75" thickBot="1"/>
    <row r="106" spans="8:8" ht="18.75" thickBot="1">
      <c r="H106" s="15"/>
    </row>
    <row r="107" spans="8:8">
      <c r="H107" s="5"/>
    </row>
    <row r="108" spans="8:8">
      <c r="H108" s="5"/>
    </row>
    <row r="109" spans="8:8">
      <c r="H109" s="5"/>
    </row>
    <row r="110" spans="8:8">
      <c r="H110" s="5"/>
    </row>
    <row r="111" spans="8:8">
      <c r="H111" s="5"/>
    </row>
    <row r="112" spans="8:8">
      <c r="H112" s="5"/>
    </row>
    <row r="113" spans="8:8">
      <c r="H113" s="4"/>
    </row>
    <row r="114" spans="8:8">
      <c r="H114" s="5"/>
    </row>
    <row r="115" spans="8:8">
      <c r="H115" s="5"/>
    </row>
    <row r="116" spans="8:8">
      <c r="H116" s="5"/>
    </row>
    <row r="117" spans="8:8">
      <c r="H117" s="5"/>
    </row>
    <row r="118" spans="8:8">
      <c r="H118" s="5"/>
    </row>
    <row r="119" spans="8:8">
      <c r="H119" s="5"/>
    </row>
    <row r="120" spans="8:8">
      <c r="H120" s="5"/>
    </row>
    <row r="121" spans="8:8">
      <c r="H121" s="5"/>
    </row>
    <row r="122" spans="8:8">
      <c r="H122" s="5"/>
    </row>
    <row r="123" spans="8:8">
      <c r="H123" s="5"/>
    </row>
    <row r="124" spans="8:8">
      <c r="H124" s="5"/>
    </row>
    <row r="125" spans="8:8">
      <c r="H125" s="5"/>
    </row>
    <row r="126" spans="8:8">
      <c r="H126" s="5"/>
    </row>
    <row r="127" spans="8:8">
      <c r="H127" s="5"/>
    </row>
  </sheetData>
  <protectedRanges>
    <protectedRange sqref="E4:E10 E65:E75 E12:E39" name="Ingreso"/>
    <protectedRange sqref="E42:E55 E57:E64" name="Ingreso_1"/>
  </protectedRanges>
  <mergeCells count="5">
    <mergeCell ref="D2:G2"/>
    <mergeCell ref="B4:B10"/>
    <mergeCell ref="B12:B39"/>
    <mergeCell ref="B42:B55"/>
    <mergeCell ref="B57:B64"/>
  </mergeCells>
  <conditionalFormatting sqref="F4:F5 F42:F55 F57:F75 F12:F39">
    <cfRule type="cellIs" dxfId="6" priority="4" stopIfTrue="1" operator="equal">
      <formula>0</formula>
    </cfRule>
  </conditionalFormatting>
  <conditionalFormatting sqref="F6:F10">
    <cfRule type="cellIs" dxfId="5" priority="3" stopIfTrue="1" operator="equal">
      <formula>0</formula>
    </cfRule>
  </conditionalFormatting>
  <conditionalFormatting sqref="F41">
    <cfRule type="cellIs" dxfId="4" priority="1" stopIfTrue="1" operator="equal">
      <formula>0</formula>
    </cfRule>
  </conditionalFormatting>
  <dataValidations count="1">
    <dataValidation type="list" allowBlank="1" showInputMessage="1" showErrorMessage="1" error="Por favor especifique &quot;Otro&quot; y en la siguiente columna especifíquelo" sqref="E57:E75 E12:E39 E42:E55 E4:E10">
      <formula1>$AN$1:$AN$31</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outlinePr summaryBelow="0"/>
  </sheetPr>
  <dimension ref="A1:AO105"/>
  <sheetViews>
    <sheetView showGridLines="0" zoomScale="98" zoomScaleNormal="98" zoomScaleSheetLayoutView="82" workbookViewId="0">
      <pane xSplit="2" ySplit="3" topLeftCell="C34" activePane="bottomRight" state="frozen"/>
      <selection pane="topRight" activeCell="D1" sqref="D1"/>
      <selection pane="bottomLeft" activeCell="A17" sqref="A17"/>
      <selection pane="bottomRight" activeCell="C18" sqref="C18"/>
    </sheetView>
  </sheetViews>
  <sheetFormatPr baseColWidth="10" defaultColWidth="11.375" defaultRowHeight="15"/>
  <cols>
    <col min="1" max="1" width="4.375" style="1" customWidth="1"/>
    <col min="2" max="2" width="6.875" style="3" customWidth="1"/>
    <col min="3" max="3" width="35.75" style="3" customWidth="1"/>
    <col min="4" max="4" width="8.125" style="3" customWidth="1"/>
    <col min="5" max="5" width="10.625" style="3" customWidth="1"/>
    <col min="6" max="6" width="5.625" style="3" bestFit="1" customWidth="1"/>
    <col min="7" max="7" width="45.75" style="10" customWidth="1"/>
    <col min="8" max="8" width="17.375" style="2" customWidth="1"/>
    <col min="9" max="9" width="8.125" style="1" bestFit="1" customWidth="1"/>
    <col min="10" max="38" width="11.375" style="1"/>
    <col min="39" max="39" width="2.375" bestFit="1" customWidth="1"/>
    <col min="40" max="40" width="10.75" bestFit="1" customWidth="1"/>
    <col min="41" max="41" width="3.625" bestFit="1" customWidth="1"/>
    <col min="42" max="16384" width="11.375" style="1"/>
  </cols>
  <sheetData>
    <row r="1" spans="1:41" ht="10.5" customHeight="1">
      <c r="AM1" s="20">
        <v>2</v>
      </c>
      <c r="AN1" s="14" t="s">
        <v>1</v>
      </c>
      <c r="AO1" s="21">
        <v>52</v>
      </c>
    </row>
    <row r="2" spans="1:41" ht="54.75" customHeight="1">
      <c r="B2" s="34"/>
      <c r="C2" s="37" t="s">
        <v>2</v>
      </c>
      <c r="D2" s="83" t="s">
        <v>0</v>
      </c>
      <c r="E2" s="84"/>
      <c r="F2" s="84"/>
      <c r="G2" s="85"/>
      <c r="H2" s="38" t="s">
        <v>3</v>
      </c>
      <c r="AM2" s="20">
        <v>4</v>
      </c>
      <c r="AN2" s="14" t="s">
        <v>4</v>
      </c>
      <c r="AO2" s="22">
        <v>12</v>
      </c>
    </row>
    <row r="3" spans="1:41" ht="44.25" customHeight="1">
      <c r="B3" s="16">
        <v>1</v>
      </c>
      <c r="C3" s="6" t="s">
        <v>204</v>
      </c>
      <c r="D3" s="13" t="s">
        <v>64</v>
      </c>
      <c r="E3" s="13" t="s">
        <v>6</v>
      </c>
      <c r="F3" s="13" t="s">
        <v>7</v>
      </c>
      <c r="G3" s="13" t="s">
        <v>24</v>
      </c>
      <c r="H3" s="11" t="s">
        <v>9</v>
      </c>
      <c r="AM3" s="20">
        <v>5</v>
      </c>
      <c r="AN3" s="14" t="s">
        <v>10</v>
      </c>
      <c r="AO3" s="22">
        <f>12/2</f>
        <v>6</v>
      </c>
    </row>
    <row r="4" spans="1:41" s="8" customFormat="1" ht="12.75" customHeight="1">
      <c r="A4" s="8">
        <v>1</v>
      </c>
      <c r="B4" s="77" t="s">
        <v>11</v>
      </c>
      <c r="C4" s="9" t="s">
        <v>12</v>
      </c>
      <c r="D4" s="9"/>
      <c r="E4" s="28" t="s">
        <v>10</v>
      </c>
      <c r="F4" s="29">
        <f t="shared" ref="F4:F9" si="0">VLOOKUP(E4,$AN$1:$AO$22,2,FALSE)</f>
        <v>6</v>
      </c>
      <c r="G4" s="12"/>
      <c r="H4" s="17"/>
      <c r="AM4" s="20">
        <v>6</v>
      </c>
      <c r="AN4" s="14" t="s">
        <v>13</v>
      </c>
      <c r="AO4" s="22">
        <f>12/3</f>
        <v>4</v>
      </c>
    </row>
    <row r="5" spans="1:41" s="8" customFormat="1">
      <c r="A5" s="8">
        <f>A4+1</f>
        <v>2</v>
      </c>
      <c r="B5" s="78"/>
      <c r="C5" s="9" t="s">
        <v>14</v>
      </c>
      <c r="D5" s="9"/>
      <c r="E5" s="28" t="s">
        <v>4</v>
      </c>
      <c r="F5" s="29">
        <f t="shared" si="0"/>
        <v>12</v>
      </c>
      <c r="G5" s="12"/>
      <c r="H5" s="17"/>
      <c r="AM5" s="20">
        <v>7</v>
      </c>
      <c r="AN5" s="14" t="s">
        <v>15</v>
      </c>
      <c r="AO5" s="23">
        <f>12/4</f>
        <v>3</v>
      </c>
    </row>
    <row r="6" spans="1:41" s="8" customFormat="1">
      <c r="A6" s="8">
        <f t="shared" ref="A6:A9" si="1">A5+1</f>
        <v>3</v>
      </c>
      <c r="B6" s="78"/>
      <c r="C6" s="9" t="s">
        <v>16</v>
      </c>
      <c r="D6" s="9"/>
      <c r="E6" s="28" t="s">
        <v>4</v>
      </c>
      <c r="F6" s="29">
        <f t="shared" si="0"/>
        <v>12</v>
      </c>
      <c r="G6" s="12"/>
      <c r="H6" s="17"/>
      <c r="AM6" s="20">
        <v>8</v>
      </c>
      <c r="AN6" s="14" t="s">
        <v>17</v>
      </c>
      <c r="AO6" s="22">
        <f>12/6</f>
        <v>2</v>
      </c>
    </row>
    <row r="7" spans="1:41" s="8" customFormat="1">
      <c r="A7" s="8">
        <f t="shared" si="1"/>
        <v>4</v>
      </c>
      <c r="B7" s="78"/>
      <c r="C7" s="9" t="s">
        <v>18</v>
      </c>
      <c r="D7" s="9"/>
      <c r="E7" s="28" t="s">
        <v>4</v>
      </c>
      <c r="F7" s="29">
        <f t="shared" si="0"/>
        <v>12</v>
      </c>
      <c r="G7" s="12"/>
      <c r="H7" s="17"/>
      <c r="AM7" s="20">
        <v>9</v>
      </c>
      <c r="AN7" s="14" t="s">
        <v>19</v>
      </c>
      <c r="AO7" s="21">
        <f>12/7</f>
        <v>1.7142857142857142</v>
      </c>
    </row>
    <row r="8" spans="1:41" s="8" customFormat="1">
      <c r="A8" s="8">
        <f t="shared" si="1"/>
        <v>5</v>
      </c>
      <c r="B8" s="78"/>
      <c r="C8" s="9" t="s">
        <v>20</v>
      </c>
      <c r="D8" s="9"/>
      <c r="E8" s="28" t="s">
        <v>4</v>
      </c>
      <c r="F8" s="29">
        <f t="shared" si="0"/>
        <v>12</v>
      </c>
      <c r="G8" s="12"/>
      <c r="H8" s="17"/>
      <c r="AM8" s="20">
        <v>10</v>
      </c>
      <c r="AN8" s="14" t="s">
        <v>21</v>
      </c>
      <c r="AO8" s="21">
        <f>12/8</f>
        <v>1.5</v>
      </c>
    </row>
    <row r="9" spans="1:41" s="8" customFormat="1">
      <c r="A9" s="8">
        <f t="shared" si="1"/>
        <v>6</v>
      </c>
      <c r="B9" s="79"/>
      <c r="C9" s="9" t="s">
        <v>22</v>
      </c>
      <c r="D9" s="9"/>
      <c r="E9" s="28" t="s">
        <v>4</v>
      </c>
      <c r="F9" s="29">
        <f t="shared" si="0"/>
        <v>12</v>
      </c>
      <c r="G9" s="12"/>
      <c r="H9" s="17"/>
      <c r="AM9" s="20">
        <v>11</v>
      </c>
      <c r="AN9" s="14" t="s">
        <v>23</v>
      </c>
      <c r="AO9" s="21">
        <f>12/9</f>
        <v>1.3333333333333333</v>
      </c>
    </row>
    <row r="10" spans="1:41" ht="33" customHeight="1">
      <c r="B10" s="16">
        <v>2</v>
      </c>
      <c r="C10" s="6">
        <v>0</v>
      </c>
      <c r="D10" s="13" t="s">
        <v>64</v>
      </c>
      <c r="E10" s="13" t="s">
        <v>6</v>
      </c>
      <c r="F10" s="13"/>
      <c r="G10" s="13" t="s">
        <v>24</v>
      </c>
      <c r="H10" s="11" t="s">
        <v>9</v>
      </c>
      <c r="AM10" s="20">
        <v>12</v>
      </c>
      <c r="AN10" s="14" t="s">
        <v>25</v>
      </c>
      <c r="AO10" s="21">
        <f>12/10</f>
        <v>1.2</v>
      </c>
    </row>
    <row r="11" spans="1:41" ht="12.75" customHeight="1">
      <c r="A11" s="8">
        <v>1</v>
      </c>
      <c r="B11" s="70" t="s">
        <v>26</v>
      </c>
      <c r="C11" s="9"/>
      <c r="D11" s="9"/>
      <c r="E11" s="28" t="s">
        <v>4</v>
      </c>
      <c r="F11" s="29">
        <f t="shared" ref="F11:F30" si="2">VLOOKUP(E11,$AN$1:$AO$22,2,FALSE)</f>
        <v>12</v>
      </c>
      <c r="G11" s="12"/>
      <c r="H11" s="17"/>
      <c r="AM11" s="20">
        <v>13</v>
      </c>
      <c r="AN11" s="14" t="s">
        <v>28</v>
      </c>
      <c r="AO11" s="21">
        <f>12/11</f>
        <v>1.0909090909090908</v>
      </c>
    </row>
    <row r="12" spans="1:41">
      <c r="A12" s="8">
        <f>A11+1</f>
        <v>2</v>
      </c>
      <c r="B12" s="71"/>
      <c r="C12" s="9"/>
      <c r="D12" s="9"/>
      <c r="E12" s="28" t="s">
        <v>4</v>
      </c>
      <c r="F12" s="29">
        <f t="shared" si="2"/>
        <v>12</v>
      </c>
      <c r="G12" s="12"/>
      <c r="H12" s="17"/>
      <c r="AM12" s="20">
        <v>14</v>
      </c>
      <c r="AN12" s="14" t="s">
        <v>30</v>
      </c>
      <c r="AO12" s="22">
        <f>12/12</f>
        <v>1</v>
      </c>
    </row>
    <row r="13" spans="1:41">
      <c r="A13" s="8">
        <f t="shared" ref="A13:A30" si="3">A12+1</f>
        <v>3</v>
      </c>
      <c r="B13" s="71"/>
      <c r="C13" s="9"/>
      <c r="D13" s="9"/>
      <c r="E13" s="28" t="s">
        <v>4</v>
      </c>
      <c r="F13" s="29">
        <f t="shared" si="2"/>
        <v>12</v>
      </c>
      <c r="G13" s="12"/>
      <c r="H13" s="17"/>
      <c r="AM13" s="20">
        <v>15</v>
      </c>
      <c r="AN13" s="14" t="s">
        <v>32</v>
      </c>
      <c r="AO13" s="21">
        <f>1/2</f>
        <v>0.5</v>
      </c>
    </row>
    <row r="14" spans="1:41">
      <c r="A14" s="8">
        <f t="shared" si="3"/>
        <v>4</v>
      </c>
      <c r="B14" s="71"/>
      <c r="C14" s="9"/>
      <c r="D14" s="9"/>
      <c r="E14" s="28" t="s">
        <v>4</v>
      </c>
      <c r="F14" s="29">
        <f t="shared" si="2"/>
        <v>12</v>
      </c>
      <c r="G14" s="12"/>
      <c r="H14" s="17"/>
      <c r="AM14" s="20">
        <v>16</v>
      </c>
      <c r="AN14" s="14" t="s">
        <v>34</v>
      </c>
      <c r="AO14" s="21">
        <f>1/3</f>
        <v>0.33333333333333331</v>
      </c>
    </row>
    <row r="15" spans="1:41">
      <c r="A15" s="8">
        <f t="shared" si="3"/>
        <v>5</v>
      </c>
      <c r="B15" s="71"/>
      <c r="C15" s="9"/>
      <c r="D15" s="9"/>
      <c r="E15" s="28" t="s">
        <v>4</v>
      </c>
      <c r="F15" s="29">
        <f t="shared" si="2"/>
        <v>12</v>
      </c>
      <c r="G15" s="12"/>
      <c r="H15" s="17"/>
      <c r="AM15" s="20">
        <v>17</v>
      </c>
      <c r="AN15" s="14" t="s">
        <v>36</v>
      </c>
      <c r="AO15" s="21">
        <f>1/4</f>
        <v>0.25</v>
      </c>
    </row>
    <row r="16" spans="1:41">
      <c r="A16" s="8">
        <f t="shared" si="3"/>
        <v>6</v>
      </c>
      <c r="B16" s="71"/>
      <c r="C16" s="9"/>
      <c r="D16" s="9"/>
      <c r="E16" s="28" t="s">
        <v>4</v>
      </c>
      <c r="F16" s="29">
        <f t="shared" si="2"/>
        <v>12</v>
      </c>
      <c r="G16" s="12"/>
      <c r="H16" s="17"/>
      <c r="AM16" s="20">
        <v>18</v>
      </c>
      <c r="AN16" s="14" t="s">
        <v>38</v>
      </c>
      <c r="AO16" s="21">
        <f>1/5</f>
        <v>0.2</v>
      </c>
    </row>
    <row r="17" spans="1:41">
      <c r="A17" s="8">
        <f t="shared" si="3"/>
        <v>7</v>
      </c>
      <c r="B17" s="71"/>
      <c r="C17" s="9"/>
      <c r="D17" s="9"/>
      <c r="E17" s="28" t="s">
        <v>4</v>
      </c>
      <c r="F17" s="29">
        <f t="shared" si="2"/>
        <v>12</v>
      </c>
      <c r="G17" s="12"/>
      <c r="H17" s="17"/>
      <c r="AM17" s="20">
        <v>19</v>
      </c>
      <c r="AN17" s="14" t="s">
        <v>39</v>
      </c>
      <c r="AO17" s="21">
        <f>1/10</f>
        <v>0.1</v>
      </c>
    </row>
    <row r="18" spans="1:41">
      <c r="A18" s="8">
        <f t="shared" si="3"/>
        <v>8</v>
      </c>
      <c r="B18" s="71"/>
      <c r="C18" s="9"/>
      <c r="D18" s="9"/>
      <c r="E18" s="28" t="s">
        <v>4</v>
      </c>
      <c r="F18" s="29">
        <f t="shared" si="2"/>
        <v>12</v>
      </c>
      <c r="G18" s="12"/>
      <c r="H18" s="17"/>
      <c r="AM18" s="20">
        <v>20</v>
      </c>
      <c r="AN18" s="14" t="s">
        <v>40</v>
      </c>
      <c r="AO18" s="22">
        <f>1/20</f>
        <v>0.05</v>
      </c>
    </row>
    <row r="19" spans="1:41">
      <c r="A19" s="8">
        <f t="shared" si="3"/>
        <v>9</v>
      </c>
      <c r="B19" s="71"/>
      <c r="C19" s="9"/>
      <c r="D19" s="9"/>
      <c r="E19" s="28" t="s">
        <v>4</v>
      </c>
      <c r="F19" s="29">
        <f t="shared" si="2"/>
        <v>12</v>
      </c>
      <c r="G19" s="12"/>
      <c r="H19" s="17"/>
      <c r="AM19" s="20">
        <v>21</v>
      </c>
      <c r="AN19" s="14" t="s">
        <v>22</v>
      </c>
      <c r="AO19" s="22">
        <v>0</v>
      </c>
    </row>
    <row r="20" spans="1:41">
      <c r="A20" s="8">
        <f t="shared" si="3"/>
        <v>10</v>
      </c>
      <c r="B20" s="71"/>
      <c r="C20" s="9"/>
      <c r="D20" s="9"/>
      <c r="E20" s="28" t="s">
        <v>4</v>
      </c>
      <c r="F20" s="29">
        <f t="shared" si="2"/>
        <v>12</v>
      </c>
      <c r="G20" s="12"/>
      <c r="H20" s="17"/>
      <c r="AM20" s="20">
        <v>22</v>
      </c>
      <c r="AN20" s="14"/>
      <c r="AO20" s="22"/>
    </row>
    <row r="21" spans="1:41">
      <c r="A21" s="8">
        <f t="shared" si="3"/>
        <v>11</v>
      </c>
      <c r="B21" s="71"/>
      <c r="C21" s="9"/>
      <c r="D21" s="9"/>
      <c r="E21" s="28" t="s">
        <v>4</v>
      </c>
      <c r="F21" s="29">
        <f t="shared" si="2"/>
        <v>12</v>
      </c>
      <c r="G21" s="12"/>
      <c r="H21" s="17"/>
      <c r="AM21" s="20">
        <v>23</v>
      </c>
      <c r="AN21" s="14"/>
      <c r="AO21" s="22"/>
    </row>
    <row r="22" spans="1:41" ht="15.75" thickBot="1">
      <c r="A22" s="8">
        <f t="shared" si="3"/>
        <v>12</v>
      </c>
      <c r="B22" s="71"/>
      <c r="C22" s="9"/>
      <c r="D22" s="9"/>
      <c r="E22" s="28" t="s">
        <v>4</v>
      </c>
      <c r="F22" s="29">
        <f t="shared" si="2"/>
        <v>12</v>
      </c>
      <c r="G22" s="12"/>
      <c r="H22" s="17"/>
      <c r="AM22" s="24">
        <v>24</v>
      </c>
      <c r="AN22" s="25"/>
      <c r="AO22" s="26">
        <v>0</v>
      </c>
    </row>
    <row r="23" spans="1:41">
      <c r="A23" s="8">
        <f t="shared" si="3"/>
        <v>13</v>
      </c>
      <c r="B23" s="71"/>
      <c r="C23" s="9"/>
      <c r="D23" s="9"/>
      <c r="E23" s="28" t="s">
        <v>4</v>
      </c>
      <c r="F23" s="29">
        <f t="shared" si="2"/>
        <v>12</v>
      </c>
      <c r="G23" s="12"/>
      <c r="H23" s="17"/>
    </row>
    <row r="24" spans="1:41">
      <c r="A24" s="8">
        <f t="shared" si="3"/>
        <v>14</v>
      </c>
      <c r="B24" s="71"/>
      <c r="C24" s="9"/>
      <c r="D24" s="9"/>
      <c r="E24" s="28" t="s">
        <v>4</v>
      </c>
      <c r="F24" s="29">
        <f t="shared" si="2"/>
        <v>12</v>
      </c>
      <c r="G24" s="12"/>
      <c r="H24" s="17"/>
    </row>
    <row r="25" spans="1:41">
      <c r="A25" s="8">
        <f t="shared" si="3"/>
        <v>15</v>
      </c>
      <c r="B25" s="71"/>
      <c r="C25" s="9"/>
      <c r="D25" s="9"/>
      <c r="E25" s="28" t="s">
        <v>4</v>
      </c>
      <c r="F25" s="29">
        <f t="shared" si="2"/>
        <v>12</v>
      </c>
      <c r="G25" s="12"/>
      <c r="H25" s="17"/>
    </row>
    <row r="26" spans="1:41">
      <c r="A26" s="8">
        <f t="shared" si="3"/>
        <v>16</v>
      </c>
      <c r="B26" s="71"/>
      <c r="C26" s="9"/>
      <c r="D26" s="9"/>
      <c r="E26" s="28" t="s">
        <v>4</v>
      </c>
      <c r="F26" s="29">
        <f t="shared" si="2"/>
        <v>12</v>
      </c>
      <c r="G26" s="12"/>
      <c r="H26" s="17"/>
    </row>
    <row r="27" spans="1:41">
      <c r="A27" s="8">
        <f t="shared" si="3"/>
        <v>17</v>
      </c>
      <c r="B27" s="71"/>
      <c r="C27" s="9"/>
      <c r="D27" s="9"/>
      <c r="E27" s="28" t="s">
        <v>4</v>
      </c>
      <c r="F27" s="29">
        <f t="shared" si="2"/>
        <v>12</v>
      </c>
      <c r="G27" s="12"/>
      <c r="H27" s="17"/>
    </row>
    <row r="28" spans="1:41">
      <c r="A28" s="8">
        <f t="shared" si="3"/>
        <v>18</v>
      </c>
      <c r="B28" s="71"/>
      <c r="C28" s="9"/>
      <c r="D28" s="9"/>
      <c r="E28" s="28" t="s">
        <v>4</v>
      </c>
      <c r="F28" s="29">
        <f t="shared" si="2"/>
        <v>12</v>
      </c>
      <c r="G28" s="12"/>
      <c r="H28" s="17"/>
    </row>
    <row r="29" spans="1:41">
      <c r="A29" s="8">
        <f t="shared" si="3"/>
        <v>19</v>
      </c>
      <c r="B29" s="71"/>
      <c r="C29" s="9"/>
      <c r="D29" s="9"/>
      <c r="E29" s="28" t="s">
        <v>4</v>
      </c>
      <c r="F29" s="29">
        <f t="shared" si="2"/>
        <v>12</v>
      </c>
      <c r="G29" s="12"/>
      <c r="H29" s="17"/>
    </row>
    <row r="30" spans="1:41" s="8" customFormat="1" ht="15" customHeight="1">
      <c r="A30" s="8">
        <f t="shared" si="3"/>
        <v>20</v>
      </c>
      <c r="B30" s="72"/>
      <c r="C30" s="9"/>
      <c r="D30" s="9"/>
      <c r="E30" s="28" t="s">
        <v>4</v>
      </c>
      <c r="F30" s="29">
        <f t="shared" si="2"/>
        <v>12</v>
      </c>
      <c r="G30" s="12"/>
      <c r="H30" s="17"/>
      <c r="AM30"/>
      <c r="AN30"/>
      <c r="AO30"/>
    </row>
    <row r="31" spans="1:41" ht="38.25">
      <c r="B31" s="16">
        <v>3</v>
      </c>
      <c r="C31" s="6">
        <v>0</v>
      </c>
      <c r="D31" s="13" t="s">
        <v>64</v>
      </c>
      <c r="E31" s="13" t="s">
        <v>6</v>
      </c>
      <c r="F31" s="13"/>
      <c r="G31" s="13" t="s">
        <v>24</v>
      </c>
      <c r="H31" s="18" t="s">
        <v>9</v>
      </c>
    </row>
    <row r="32" spans="1:41" ht="12.75" customHeight="1">
      <c r="A32" s="8">
        <v>1</v>
      </c>
      <c r="B32" s="70" t="s">
        <v>65</v>
      </c>
      <c r="C32" s="9"/>
      <c r="D32" s="9"/>
      <c r="E32" s="28" t="s">
        <v>4</v>
      </c>
      <c r="F32" s="29">
        <f t="shared" ref="F32:F51" si="4">VLOOKUP(E32,$AN$1:$AO$22,2,FALSE)</f>
        <v>12</v>
      </c>
      <c r="G32" s="12"/>
      <c r="H32" s="17"/>
    </row>
    <row r="33" spans="1:8">
      <c r="A33" s="8">
        <f>A32+1</f>
        <v>2</v>
      </c>
      <c r="B33" s="71"/>
      <c r="C33" s="9"/>
      <c r="D33" s="9"/>
      <c r="E33" s="28" t="s">
        <v>4</v>
      </c>
      <c r="F33" s="29">
        <f t="shared" si="4"/>
        <v>12</v>
      </c>
      <c r="G33" s="12"/>
      <c r="H33" s="17"/>
    </row>
    <row r="34" spans="1:8">
      <c r="A34" s="8">
        <f t="shared" ref="A34:A51" si="5">A33+1</f>
        <v>3</v>
      </c>
      <c r="B34" s="71"/>
      <c r="C34" s="9"/>
      <c r="D34" s="9"/>
      <c r="E34" s="28" t="s">
        <v>4</v>
      </c>
      <c r="F34" s="29">
        <f t="shared" si="4"/>
        <v>12</v>
      </c>
      <c r="G34" s="12"/>
      <c r="H34" s="17"/>
    </row>
    <row r="35" spans="1:8">
      <c r="A35" s="8">
        <f t="shared" si="5"/>
        <v>4</v>
      </c>
      <c r="B35" s="71"/>
      <c r="C35" s="9"/>
      <c r="D35" s="9"/>
      <c r="E35" s="28" t="s">
        <v>4</v>
      </c>
      <c r="F35" s="29">
        <f t="shared" si="4"/>
        <v>12</v>
      </c>
      <c r="G35" s="12"/>
      <c r="H35" s="17"/>
    </row>
    <row r="36" spans="1:8">
      <c r="A36" s="8">
        <f t="shared" si="5"/>
        <v>5</v>
      </c>
      <c r="B36" s="71"/>
      <c r="C36" s="9"/>
      <c r="D36" s="9"/>
      <c r="E36" s="28" t="s">
        <v>4</v>
      </c>
      <c r="F36" s="29">
        <f t="shared" si="4"/>
        <v>12</v>
      </c>
      <c r="G36" s="12"/>
      <c r="H36" s="17"/>
    </row>
    <row r="37" spans="1:8">
      <c r="A37" s="8">
        <f t="shared" si="5"/>
        <v>6</v>
      </c>
      <c r="B37" s="71"/>
      <c r="C37" s="9"/>
      <c r="D37" s="9"/>
      <c r="E37" s="28" t="s">
        <v>4</v>
      </c>
      <c r="F37" s="29">
        <f t="shared" si="4"/>
        <v>12</v>
      </c>
      <c r="G37" s="12"/>
      <c r="H37" s="17"/>
    </row>
    <row r="38" spans="1:8">
      <c r="A38" s="8">
        <f t="shared" si="5"/>
        <v>7</v>
      </c>
      <c r="B38" s="71"/>
      <c r="C38" s="9"/>
      <c r="D38" s="9"/>
      <c r="E38" s="28" t="s">
        <v>4</v>
      </c>
      <c r="F38" s="29">
        <f t="shared" si="4"/>
        <v>12</v>
      </c>
      <c r="G38" s="12"/>
      <c r="H38" s="17"/>
    </row>
    <row r="39" spans="1:8">
      <c r="A39" s="8">
        <f t="shared" si="5"/>
        <v>8</v>
      </c>
      <c r="B39" s="71"/>
      <c r="C39" s="9"/>
      <c r="D39" s="9"/>
      <c r="E39" s="28" t="s">
        <v>4</v>
      </c>
      <c r="F39" s="29">
        <f t="shared" si="4"/>
        <v>12</v>
      </c>
      <c r="G39" s="12"/>
      <c r="H39" s="17"/>
    </row>
    <row r="40" spans="1:8">
      <c r="A40" s="8">
        <f t="shared" si="5"/>
        <v>9</v>
      </c>
      <c r="B40" s="71"/>
      <c r="C40" s="9"/>
      <c r="D40" s="9"/>
      <c r="E40" s="28" t="s">
        <v>4</v>
      </c>
      <c r="F40" s="29">
        <f t="shared" si="4"/>
        <v>12</v>
      </c>
      <c r="G40" s="12"/>
      <c r="H40" s="17"/>
    </row>
    <row r="41" spans="1:8">
      <c r="A41" s="8">
        <f t="shared" si="5"/>
        <v>10</v>
      </c>
      <c r="B41" s="71"/>
      <c r="C41" s="9"/>
      <c r="D41" s="9"/>
      <c r="E41" s="28" t="s">
        <v>4</v>
      </c>
      <c r="F41" s="29">
        <f t="shared" si="4"/>
        <v>12</v>
      </c>
      <c r="G41" s="12"/>
      <c r="H41" s="17"/>
    </row>
    <row r="42" spans="1:8">
      <c r="A42" s="8">
        <f t="shared" si="5"/>
        <v>11</v>
      </c>
      <c r="B42" s="71"/>
      <c r="C42" s="9"/>
      <c r="D42" s="9"/>
      <c r="E42" s="28" t="s">
        <v>4</v>
      </c>
      <c r="F42" s="29">
        <f t="shared" si="4"/>
        <v>12</v>
      </c>
      <c r="G42" s="12"/>
      <c r="H42" s="17"/>
    </row>
    <row r="43" spans="1:8">
      <c r="A43" s="8">
        <f t="shared" si="5"/>
        <v>12</v>
      </c>
      <c r="B43" s="71"/>
      <c r="C43" s="9"/>
      <c r="D43" s="9"/>
      <c r="E43" s="28" t="s">
        <v>4</v>
      </c>
      <c r="F43" s="29">
        <f t="shared" si="4"/>
        <v>12</v>
      </c>
      <c r="G43" s="12"/>
      <c r="H43" s="17"/>
    </row>
    <row r="44" spans="1:8">
      <c r="A44" s="8">
        <f t="shared" si="5"/>
        <v>13</v>
      </c>
      <c r="B44" s="71"/>
      <c r="C44" s="9"/>
      <c r="D44" s="9"/>
      <c r="E44" s="28" t="s">
        <v>4</v>
      </c>
      <c r="F44" s="29">
        <f t="shared" si="4"/>
        <v>12</v>
      </c>
      <c r="G44" s="12"/>
      <c r="H44" s="17"/>
    </row>
    <row r="45" spans="1:8">
      <c r="A45" s="8">
        <f t="shared" si="5"/>
        <v>14</v>
      </c>
      <c r="B45" s="71"/>
      <c r="C45" s="9"/>
      <c r="D45" s="9"/>
      <c r="E45" s="28" t="s">
        <v>4</v>
      </c>
      <c r="F45" s="29">
        <f t="shared" si="4"/>
        <v>12</v>
      </c>
      <c r="G45" s="12"/>
      <c r="H45" s="17"/>
    </row>
    <row r="46" spans="1:8">
      <c r="A46" s="8">
        <f t="shared" si="5"/>
        <v>15</v>
      </c>
      <c r="B46" s="71"/>
      <c r="C46" s="9"/>
      <c r="D46" s="9"/>
      <c r="E46" s="28" t="s">
        <v>4</v>
      </c>
      <c r="F46" s="29">
        <f t="shared" si="4"/>
        <v>12</v>
      </c>
      <c r="G46" s="12"/>
      <c r="H46" s="17"/>
    </row>
    <row r="47" spans="1:8">
      <c r="A47" s="8">
        <f t="shared" si="5"/>
        <v>16</v>
      </c>
      <c r="B47" s="71"/>
      <c r="C47" s="9"/>
      <c r="D47" s="9"/>
      <c r="E47" s="28" t="s">
        <v>4</v>
      </c>
      <c r="F47" s="29">
        <f t="shared" si="4"/>
        <v>12</v>
      </c>
      <c r="G47" s="12"/>
      <c r="H47" s="17"/>
    </row>
    <row r="48" spans="1:8">
      <c r="A48" s="8">
        <f t="shared" si="5"/>
        <v>17</v>
      </c>
      <c r="B48" s="71"/>
      <c r="C48" s="9"/>
      <c r="D48" s="9"/>
      <c r="E48" s="28" t="s">
        <v>4</v>
      </c>
      <c r="F48" s="29">
        <f t="shared" si="4"/>
        <v>12</v>
      </c>
      <c r="G48" s="12"/>
      <c r="H48" s="17"/>
    </row>
    <row r="49" spans="1:41">
      <c r="A49" s="8">
        <f t="shared" si="5"/>
        <v>18</v>
      </c>
      <c r="B49" s="71"/>
      <c r="C49" s="9"/>
      <c r="D49" s="9"/>
      <c r="E49" s="28" t="s">
        <v>4</v>
      </c>
      <c r="F49" s="29">
        <f t="shared" si="4"/>
        <v>12</v>
      </c>
      <c r="G49" s="12"/>
      <c r="H49" s="17"/>
    </row>
    <row r="50" spans="1:41">
      <c r="A50" s="8">
        <f t="shared" si="5"/>
        <v>19</v>
      </c>
      <c r="B50" s="71"/>
      <c r="C50" s="9"/>
      <c r="D50" s="9"/>
      <c r="E50" s="28" t="s">
        <v>4</v>
      </c>
      <c r="F50" s="29">
        <f t="shared" si="4"/>
        <v>12</v>
      </c>
      <c r="G50" s="12"/>
      <c r="H50" s="17"/>
    </row>
    <row r="51" spans="1:41" s="8" customFormat="1">
      <c r="A51" s="8">
        <f t="shared" si="5"/>
        <v>20</v>
      </c>
      <c r="B51" s="72"/>
      <c r="C51" s="9"/>
      <c r="D51" s="9"/>
      <c r="E51" s="28" t="s">
        <v>4</v>
      </c>
      <c r="F51" s="29">
        <f t="shared" si="4"/>
        <v>12</v>
      </c>
      <c r="G51" s="12"/>
      <c r="H51" s="17"/>
      <c r="AM51"/>
      <c r="AN51"/>
      <c r="AO51"/>
    </row>
    <row r="52" spans="1:41" ht="15" customHeight="1">
      <c r="H52" s="19"/>
    </row>
    <row r="53" spans="1:41" ht="15" customHeight="1">
      <c r="H53" s="19"/>
    </row>
    <row r="54" spans="1:41" ht="15" customHeight="1">
      <c r="H54" s="19"/>
      <c r="AM54" s="27"/>
      <c r="AN54" s="27"/>
    </row>
    <row r="55" spans="1:41" ht="15" customHeight="1">
      <c r="H55" s="19"/>
      <c r="AM55" s="27"/>
      <c r="AN55" s="27"/>
    </row>
    <row r="56" spans="1:41" ht="15" customHeight="1">
      <c r="H56" s="19"/>
      <c r="AM56" s="27"/>
      <c r="AN56" s="27"/>
    </row>
    <row r="57" spans="1:41" ht="15" customHeight="1">
      <c r="H57" s="19"/>
      <c r="AM57" s="27"/>
      <c r="AN57" s="27"/>
    </row>
    <row r="58" spans="1:41" ht="15" customHeight="1">
      <c r="H58" s="19"/>
      <c r="AM58" s="27"/>
      <c r="AN58" s="27"/>
    </row>
    <row r="59" spans="1:41" ht="15" customHeight="1">
      <c r="H59" s="19"/>
      <c r="AM59" s="27"/>
      <c r="AN59" s="27"/>
    </row>
    <row r="60" spans="1:41" ht="15" customHeight="1">
      <c r="H60" s="19"/>
      <c r="AM60" s="27"/>
      <c r="AN60" s="27"/>
    </row>
    <row r="61" spans="1:41" ht="15" customHeight="1">
      <c r="H61" s="19"/>
      <c r="AM61" s="27"/>
      <c r="AN61" s="27"/>
    </row>
    <row r="62" spans="1:41" ht="15" customHeight="1">
      <c r="H62" s="19"/>
      <c r="AM62" s="27"/>
      <c r="AN62" s="27"/>
    </row>
    <row r="63" spans="1:41" s="3" customFormat="1" ht="15" customHeight="1">
      <c r="G63" s="10"/>
      <c r="H63" s="19"/>
      <c r="I63" s="1"/>
      <c r="J63" s="1"/>
      <c r="K63" s="1"/>
      <c r="L63" s="1"/>
      <c r="AM63" s="27"/>
      <c r="AN63" s="27"/>
      <c r="AO63"/>
    </row>
    <row r="64" spans="1:41" s="3" customFormat="1" ht="15" customHeight="1">
      <c r="G64" s="10"/>
      <c r="H64" s="19"/>
      <c r="I64" s="1"/>
      <c r="J64" s="1"/>
      <c r="K64" s="1"/>
      <c r="L64" s="1"/>
      <c r="AM64" s="27"/>
      <c r="AN64" s="27"/>
      <c r="AO64"/>
    </row>
    <row r="65" spans="7:41" s="3" customFormat="1" ht="15" customHeight="1">
      <c r="G65" s="10"/>
      <c r="H65" s="19"/>
      <c r="I65" s="1"/>
      <c r="J65" s="1"/>
      <c r="K65" s="1"/>
      <c r="L65" s="1"/>
      <c r="AM65"/>
      <c r="AN65"/>
      <c r="AO65"/>
    </row>
    <row r="66" spans="7:41" s="3" customFormat="1" ht="15" customHeight="1">
      <c r="G66" s="10"/>
      <c r="H66" s="19"/>
      <c r="I66" s="1"/>
      <c r="J66" s="1"/>
      <c r="K66" s="1"/>
      <c r="L66" s="1"/>
      <c r="AM66"/>
      <c r="AN66"/>
      <c r="AO66"/>
    </row>
    <row r="67" spans="7:41" s="3" customFormat="1" ht="15" customHeight="1">
      <c r="G67" s="10"/>
      <c r="H67" s="19"/>
      <c r="I67" s="1"/>
      <c r="J67" s="1"/>
      <c r="K67" s="1"/>
      <c r="L67" s="1"/>
      <c r="AM67"/>
      <c r="AN67"/>
      <c r="AO67"/>
    </row>
    <row r="68" spans="7:41" s="3" customFormat="1" ht="15" customHeight="1">
      <c r="G68" s="10"/>
      <c r="H68" s="19"/>
      <c r="I68" s="1"/>
      <c r="J68" s="1"/>
      <c r="K68" s="1"/>
      <c r="L68" s="1"/>
      <c r="AM68"/>
      <c r="AN68"/>
      <c r="AO68"/>
    </row>
    <row r="69" spans="7:41" s="3" customFormat="1" ht="15" customHeight="1">
      <c r="G69" s="10"/>
      <c r="H69" s="19"/>
      <c r="I69" s="1"/>
      <c r="J69" s="1"/>
      <c r="K69" s="1"/>
      <c r="L69" s="1"/>
      <c r="AM69"/>
      <c r="AN69"/>
      <c r="AO69"/>
    </row>
    <row r="70" spans="7:41" s="3" customFormat="1" ht="15" customHeight="1">
      <c r="G70" s="10"/>
      <c r="H70" s="19"/>
      <c r="I70" s="1"/>
      <c r="J70" s="1"/>
      <c r="K70" s="1"/>
      <c r="L70" s="1"/>
      <c r="AM70"/>
      <c r="AN70"/>
      <c r="AO70"/>
    </row>
    <row r="71" spans="7:41" s="3" customFormat="1" ht="15" customHeight="1">
      <c r="G71" s="10"/>
      <c r="H71" s="2"/>
      <c r="I71" s="1"/>
      <c r="J71" s="1"/>
      <c r="K71" s="1"/>
      <c r="L71" s="1"/>
      <c r="AM71"/>
      <c r="AN71"/>
      <c r="AO71"/>
    </row>
    <row r="72" spans="7:41" s="3" customFormat="1" ht="15" customHeight="1">
      <c r="G72" s="10"/>
      <c r="H72" s="2"/>
      <c r="I72" s="1"/>
      <c r="J72" s="1"/>
      <c r="K72" s="1"/>
      <c r="L72" s="1"/>
      <c r="AM72"/>
      <c r="AN72"/>
      <c r="AO72"/>
    </row>
    <row r="73" spans="7:41" s="3" customFormat="1" ht="15" customHeight="1">
      <c r="G73" s="10"/>
      <c r="H73" s="2"/>
      <c r="I73" s="1"/>
      <c r="J73" s="1"/>
      <c r="K73" s="1"/>
      <c r="L73" s="1"/>
      <c r="AM73"/>
      <c r="AN73"/>
      <c r="AO73"/>
    </row>
    <row r="74" spans="7:41" s="3" customFormat="1" ht="15" customHeight="1">
      <c r="G74" s="10"/>
      <c r="H74" s="2"/>
      <c r="I74" s="1"/>
      <c r="J74" s="1"/>
      <c r="K74" s="1"/>
      <c r="L74" s="1"/>
      <c r="AM74"/>
      <c r="AN74"/>
      <c r="AO74"/>
    </row>
    <row r="75" spans="7:41" s="3" customFormat="1" ht="15" customHeight="1">
      <c r="G75" s="10"/>
      <c r="H75" s="2"/>
      <c r="I75" s="1"/>
      <c r="J75" s="1"/>
      <c r="K75" s="1"/>
      <c r="L75" s="1"/>
      <c r="AM75"/>
      <c r="AN75"/>
      <c r="AO75"/>
    </row>
    <row r="76" spans="7:41" s="3" customFormat="1" ht="15" customHeight="1">
      <c r="G76" s="10"/>
      <c r="H76" s="2"/>
      <c r="I76" s="1"/>
      <c r="J76" s="1"/>
      <c r="K76" s="1"/>
      <c r="L76" s="1"/>
      <c r="AM76"/>
      <c r="AN76"/>
      <c r="AO76"/>
    </row>
    <row r="77" spans="7:41" s="3" customFormat="1" ht="15" customHeight="1">
      <c r="G77" s="10"/>
      <c r="H77" s="2"/>
      <c r="I77" s="1"/>
      <c r="J77" s="1"/>
      <c r="K77" s="1"/>
      <c r="L77" s="1"/>
      <c r="AM77"/>
      <c r="AN77"/>
      <c r="AO77"/>
    </row>
    <row r="78" spans="7:41" s="3" customFormat="1" ht="15" customHeight="1">
      <c r="G78" s="10"/>
      <c r="H78" s="2"/>
      <c r="I78" s="1"/>
      <c r="J78" s="1"/>
      <c r="K78" s="1"/>
      <c r="L78" s="1"/>
      <c r="AM78"/>
      <c r="AN78"/>
      <c r="AO78"/>
    </row>
    <row r="79" spans="7:41" ht="15" customHeight="1"/>
    <row r="80" spans="7:41" ht="15" customHeight="1"/>
    <row r="81" spans="8:8" ht="15" customHeight="1"/>
    <row r="83" spans="8:8" ht="15.75" thickBot="1"/>
    <row r="84" spans="8:8" ht="18.75" thickBot="1">
      <c r="H84" s="15"/>
    </row>
    <row r="85" spans="8:8">
      <c r="H85" s="5"/>
    </row>
    <row r="86" spans="8:8">
      <c r="H86" s="5"/>
    </row>
    <row r="87" spans="8:8">
      <c r="H87" s="5"/>
    </row>
    <row r="88" spans="8:8">
      <c r="H88" s="5"/>
    </row>
    <row r="89" spans="8:8">
      <c r="H89" s="5"/>
    </row>
    <row r="90" spans="8:8">
      <c r="H90" s="5"/>
    </row>
    <row r="91" spans="8:8">
      <c r="H91" s="4"/>
    </row>
    <row r="92" spans="8:8">
      <c r="H92" s="5"/>
    </row>
    <row r="93" spans="8:8">
      <c r="H93" s="5"/>
    </row>
    <row r="94" spans="8:8">
      <c r="H94" s="5"/>
    </row>
    <row r="95" spans="8:8">
      <c r="H95" s="5"/>
    </row>
    <row r="96" spans="8:8">
      <c r="H96" s="5"/>
    </row>
    <row r="97" spans="8:8">
      <c r="H97" s="5"/>
    </row>
    <row r="98" spans="8:8">
      <c r="H98" s="5"/>
    </row>
    <row r="99" spans="8:8">
      <c r="H99" s="5"/>
    </row>
    <row r="100" spans="8:8">
      <c r="H100" s="5"/>
    </row>
    <row r="101" spans="8:8">
      <c r="H101" s="5"/>
    </row>
    <row r="102" spans="8:8">
      <c r="H102" s="5"/>
    </row>
    <row r="103" spans="8:8">
      <c r="H103" s="5"/>
    </row>
    <row r="104" spans="8:8">
      <c r="H104" s="5"/>
    </row>
    <row r="105" spans="8:8">
      <c r="H105" s="5"/>
    </row>
  </sheetData>
  <protectedRanges>
    <protectedRange sqref="E4:E9 E11:E30 E32:E51" name="Ingreso"/>
  </protectedRanges>
  <mergeCells count="4">
    <mergeCell ref="D2:G2"/>
    <mergeCell ref="B4:B9"/>
    <mergeCell ref="B11:B30"/>
    <mergeCell ref="B32:B51"/>
  </mergeCells>
  <conditionalFormatting sqref="F4">
    <cfRule type="cellIs" dxfId="3" priority="5" stopIfTrue="1" operator="equal">
      <formula>0</formula>
    </cfRule>
  </conditionalFormatting>
  <conditionalFormatting sqref="F5:F9">
    <cfRule type="cellIs" dxfId="2" priority="4" stopIfTrue="1" operator="equal">
      <formula>0</formula>
    </cfRule>
  </conditionalFormatting>
  <conditionalFormatting sqref="F11:F30">
    <cfRule type="cellIs" dxfId="1" priority="3" stopIfTrue="1" operator="equal">
      <formula>0</formula>
    </cfRule>
  </conditionalFormatting>
  <conditionalFormatting sqref="F32:F51">
    <cfRule type="cellIs" dxfId="0" priority="2" stopIfTrue="1" operator="equal">
      <formula>0</formula>
    </cfRule>
  </conditionalFormatting>
  <dataValidations count="1">
    <dataValidation type="list" allowBlank="1" showInputMessage="1" showErrorMessage="1" error="Por favor especifique &quot;Otro&quot; y en la siguiente columna especifíquelo" sqref="E4:E9 E11:E30 E32:E51">
      <formula1>$AN$1:$AN$22</formula1>
    </dataValidation>
  </dataValidations>
  <printOptions horizontalCentered="1" verticalCentered="1"/>
  <pageMargins left="0.74803149606299213" right="0.31496062992125984" top="0.70866141732283472" bottom="0.64" header="0.39370078740157483" footer="0.42"/>
  <pageSetup scale="48" orientation="portrait" r:id="rId1"/>
  <headerFooter alignWithMargins="0">
    <oddHeader>&amp;C&amp;"Arial,Negrita Cursiva"&amp;18LISTADO DE PRECIOS DE REFERENCIA - HOGARES DE BIENESTAR</oddHeader>
    <oddFooter>Página &amp;P de &amp;F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HI EL CAFETERITO</vt:lpstr>
      <vt:lpstr>HI EL ESPLENDOR EL RECLUSORIO </vt:lpstr>
      <vt:lpstr> HCB CASITA DE MADERA</vt:lpstr>
      <vt:lpstr>HCB HOGAR FELIZ</vt:lpstr>
      <vt:lpstr>HCB OSITO JUGUETON</vt:lpstr>
      <vt:lpstr>HCB MIS PITUFOS</vt:lpstr>
      <vt:lpstr>4. Mod. Familiar DIMF</vt:lpstr>
      <vt:lpstr>' HCB CASITA DE MADERA'!Área_de_impresión</vt:lpstr>
      <vt:lpstr>'4. Mod. Familiar DIMF'!Área_de_impresión</vt:lpstr>
      <vt:lpstr>'HI EL CAFETERITO'!Área_de_impresión</vt:lpstr>
      <vt:lpstr>' HCB CASITA DE MADERA'!Títulos_a_imprimir</vt:lpstr>
      <vt:lpstr>'4. Mod. Familiar DIMF'!Títulos_a_imprimir</vt:lpstr>
      <vt:lpstr>'HI EL CAFETERITO'!Títulos_a_imprimir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AndresMutis</dc:creator>
  <cp:keywords/>
  <dc:description/>
  <cp:lastModifiedBy>Robinson Hernan Parada Barajas</cp:lastModifiedBy>
  <cp:revision/>
  <dcterms:created xsi:type="dcterms:W3CDTF">2014-08-27T18:56:17Z</dcterms:created>
  <dcterms:modified xsi:type="dcterms:W3CDTF">2017-09-15T20:14:38Z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