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ControlEjecucionRecursosDotacion\"/>
    </mc:Choice>
  </mc:AlternateContent>
  <xr:revisionPtr revIDLastSave="0" documentId="13_ncr:1_{3604D978-CE94-495F-9389-48A405465388}" xr6:coauthVersionLast="40" xr6:coauthVersionMax="40" xr10:uidLastSave="{00000000-0000-0000-0000-000000000000}"/>
  <bookViews>
    <workbookView xWindow="0" yWindow="0" windowWidth="11625" windowHeight="7170" tabRatio="775" activeTab="4" xr2:uid="{00000000-000D-0000-FFFF-FFFF00000000}"/>
  </bookViews>
  <sheets>
    <sheet name="ControlContratacion2016" sheetId="2" r:id="rId1"/>
    <sheet name="ControlContratacion2017" sheetId="1" r:id="rId2"/>
    <sheet name="ControlContratacion2018" sheetId="3" r:id="rId3"/>
    <sheet name="Graficas y totales" sheetId="6" r:id="rId4"/>
    <sheet name="ResumenInversionRubro105" sheetId="7" r:id="rId5"/>
    <sheet name="CDI-2018" sheetId="5" state="hidden" r:id="rId6"/>
  </sheets>
  <definedNames>
    <definedName name="_xlnm._FilterDatabase" localSheetId="4" hidden="1">ResumenInversionRubro105!#REF!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7" l="1"/>
  <c r="K10" i="7" l="1"/>
  <c r="K46" i="7" l="1"/>
  <c r="K9" i="7" l="1"/>
  <c r="K8" i="7"/>
  <c r="J10" i="7"/>
  <c r="J11" i="7" s="1"/>
  <c r="J9" i="7"/>
  <c r="J8" i="7"/>
  <c r="I9" i="7"/>
  <c r="I8" i="7"/>
  <c r="D32" i="7"/>
  <c r="E32" i="7"/>
  <c r="I11" i="7" s="1"/>
  <c r="F32" i="7"/>
  <c r="H32" i="7"/>
  <c r="G32" i="7"/>
  <c r="K11" i="7" l="1"/>
  <c r="E20" i="6"/>
  <c r="E37" i="6" l="1"/>
  <c r="B37" i="3" l="1"/>
  <c r="B35" i="6" l="1"/>
  <c r="E11" i="2"/>
  <c r="C35" i="6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5" i="6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  <c r="H37" i="2"/>
  <c r="G37" i="2"/>
  <c r="F37" i="2"/>
  <c r="D37" i="2"/>
  <c r="C37" i="2"/>
  <c r="B37" i="2"/>
  <c r="E37" i="2"/>
  <c r="I37" i="2" l="1"/>
  <c r="E35" i="6"/>
  <c r="F31" i="6" s="1"/>
  <c r="I5" i="3"/>
  <c r="I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4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4" i="1"/>
  <c r="I37" i="3" l="1"/>
  <c r="F23" i="6"/>
  <c r="F11" i="6"/>
  <c r="F20" i="6"/>
  <c r="F19" i="6"/>
  <c r="F30" i="6"/>
  <c r="F6" i="6"/>
  <c r="F14" i="6"/>
  <c r="F3" i="6"/>
  <c r="F22" i="6"/>
  <c r="F27" i="6"/>
  <c r="F28" i="6"/>
  <c r="F16" i="6"/>
  <c r="F26" i="6"/>
  <c r="F17" i="6"/>
  <c r="F18" i="6"/>
  <c r="F25" i="6"/>
  <c r="F33" i="6"/>
  <c r="F5" i="6"/>
  <c r="F2" i="6"/>
  <c r="F24" i="6"/>
  <c r="F13" i="6"/>
  <c r="F10" i="6"/>
  <c r="F21" i="6"/>
  <c r="F15" i="6"/>
  <c r="F32" i="6"/>
  <c r="F29" i="6"/>
  <c r="F4" i="6"/>
  <c r="F34" i="6"/>
  <c r="F7" i="6"/>
  <c r="F12" i="6"/>
  <c r="F8" i="6"/>
  <c r="F9" i="6"/>
  <c r="C37" i="3"/>
  <c r="D37" i="3"/>
  <c r="E37" i="3"/>
  <c r="F37" i="3"/>
  <c r="G37" i="3"/>
  <c r="H37" i="3"/>
  <c r="I37" i="1"/>
  <c r="I40" i="1" s="1"/>
  <c r="H37" i="1"/>
  <c r="H40" i="1" s="1"/>
  <c r="F35" i="6" l="1"/>
  <c r="E30" i="1"/>
  <c r="C37" i="1"/>
  <c r="C40" i="1" s="1"/>
  <c r="D37" i="1"/>
  <c r="D40" i="1" s="1"/>
  <c r="F37" i="1"/>
  <c r="F40" i="1" s="1"/>
  <c r="G37" i="1"/>
  <c r="G40" i="1" s="1"/>
  <c r="J37" i="1"/>
  <c r="J40" i="1" s="1"/>
  <c r="K37" i="1"/>
  <c r="K40" i="1" s="1"/>
  <c r="B37" i="1"/>
  <c r="B40" i="1" l="1"/>
  <c r="L40" i="1" s="1"/>
  <c r="E37" i="1"/>
  <c r="E40" i="1" s="1"/>
  <c r="L30" i="1"/>
  <c r="L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B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Correo enviado por Elia Marquez el 4 de julio de 2018: En el marco del convenio No 406 de 2017, se trasladaron mediante resolución 0414 del 19 de enero de 2018, $1.826.933.066,00 a la regional, por el rubro       C-41 02-1500-4-0-105, ACCIONES PARA EL MEJORAMIENTO DE LA ATENCION A LA PRIMERA INFANCIA; estos recursos se solicitaron para la cualificación de 1429 agentes educativos.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<sst xmlns="http://schemas.openxmlformats.org/spreadsheetml/2006/main" count="362" uniqueCount="183">
  <si>
    <t>Amazonas</t>
  </si>
  <si>
    <t>Arauca</t>
  </si>
  <si>
    <t>Boyacá</t>
  </si>
  <si>
    <t>Caldas</t>
  </si>
  <si>
    <t>Caquetá</t>
  </si>
  <si>
    <t>Cauca</t>
  </si>
  <si>
    <t>Cesar</t>
  </si>
  <si>
    <t>Chocó</t>
  </si>
  <si>
    <t>Córdoba</t>
  </si>
  <si>
    <t>Cundinamarca</t>
  </si>
  <si>
    <t>Guainía</t>
  </si>
  <si>
    <t>Guaviare</t>
  </si>
  <si>
    <t>Meta</t>
  </si>
  <si>
    <t>Norte De Santander</t>
  </si>
  <si>
    <t>Putumayo</t>
  </si>
  <si>
    <t>Risaralda</t>
  </si>
  <si>
    <t>San Andrés</t>
  </si>
  <si>
    <t xml:space="preserve">Santander </t>
  </si>
  <si>
    <t>Tolima</t>
  </si>
  <si>
    <t>Valle Del Cauca</t>
  </si>
  <si>
    <t>Vaupés</t>
  </si>
  <si>
    <t>Huila</t>
  </si>
  <si>
    <t>Nariño</t>
  </si>
  <si>
    <t>Quindío</t>
  </si>
  <si>
    <t>Antioquia</t>
  </si>
  <si>
    <t>Atlántico</t>
  </si>
  <si>
    <t>Bolívar</t>
  </si>
  <si>
    <t>Sucre</t>
  </si>
  <si>
    <t>Bogotá</t>
  </si>
  <si>
    <t>Casanare</t>
  </si>
  <si>
    <t>La Guajira</t>
  </si>
  <si>
    <t>Magdalena</t>
  </si>
  <si>
    <t>Vichada</t>
  </si>
  <si>
    <t>Fase1_Res. 2645 Abril 21 de 2017</t>
  </si>
  <si>
    <t>fase 2 - Res. 3631 Mayo 23 del 2017</t>
  </si>
  <si>
    <t>Fase 3- Resolución 6607 del 9 de Agosto del 2017</t>
  </si>
  <si>
    <t>Fase 4 - Resolucion 7382 - Agosto 24 de 2017</t>
  </si>
  <si>
    <t>Fase 4 -1 - Resolucion 7929 - Septiembre 5 de 2017</t>
  </si>
  <si>
    <t>Fase 4 -2 - Resolucion 8950 Septiembre 29 de 2017</t>
  </si>
  <si>
    <t>Fase 5 - Resolucion 10205 - Octubre 19 del 2017</t>
  </si>
  <si>
    <t>Fase 6 - Resolucion 12240 -Noviembre 22 de 2017</t>
  </si>
  <si>
    <t>Regional</t>
  </si>
  <si>
    <t>Valor Resolución</t>
  </si>
  <si>
    <t>Resolución 2827 del 2 de marzo de 2018</t>
  </si>
  <si>
    <t>FASES 2018</t>
  </si>
  <si>
    <t>TOTAL CUPOS</t>
  </si>
  <si>
    <t>Tipo de dotación</t>
  </si>
  <si>
    <t>N ° Resolución de la FASE</t>
  </si>
  <si>
    <t>FASE I</t>
  </si>
  <si>
    <t>Cesar- CDI Lorenzo Morales</t>
  </si>
  <si>
    <t>Dotación inicial</t>
  </si>
  <si>
    <t>Resolución 0414 del 19 de enero de 2018. </t>
  </si>
  <si>
    <t>Cesar- CDI Bello Horizonte</t>
  </si>
  <si>
    <t>Cesar- CDI Los Milagros</t>
  </si>
  <si>
    <t>Atlántico- CDI Villa Olímpica</t>
  </si>
  <si>
    <t>Boyacá- CDI Unidos para Crecer</t>
  </si>
  <si>
    <t>FASE II</t>
  </si>
  <si>
    <t>Casanare- CDI Las Helicóneas</t>
  </si>
  <si>
    <t>FASE III</t>
  </si>
  <si>
    <t>La Guajira- Reposición de dotación</t>
  </si>
  <si>
    <t>Sin reporte de la Regional</t>
  </si>
  <si>
    <t>Reposición de dotación</t>
  </si>
  <si>
    <t>Resolución 4305 del 9 abril 2018</t>
  </si>
  <si>
    <t>FASE IV</t>
  </si>
  <si>
    <t>Norte de Santander-</t>
  </si>
  <si>
    <t>CDI El Rodeo</t>
  </si>
  <si>
    <t>Resolución 5549 del 7 mayo de 2018</t>
  </si>
  <si>
    <t>FASE V</t>
  </si>
  <si>
    <t>Bolívar- Reposición de dotación</t>
  </si>
  <si>
    <t>Resolución 7001 del 12 junio de 2018</t>
  </si>
  <si>
    <t>FASE VI</t>
  </si>
  <si>
    <t>Tolima- CDI El Tejar</t>
  </si>
  <si>
    <t>Resolución 10106 del 13 de agosto de 20</t>
  </si>
  <si>
    <t>TOTAL</t>
  </si>
  <si>
    <t>4_4 Resolucion 8717 Septiembre 22 de  2017</t>
  </si>
  <si>
    <t>Total Recursos Asignados 2018</t>
  </si>
  <si>
    <t>Total Recursos Asignados 2016</t>
  </si>
  <si>
    <t>Total Recursos Asignados 2017</t>
  </si>
  <si>
    <t>Total Recursos de dotación 2016-2017-2018</t>
  </si>
  <si>
    <t>%</t>
  </si>
  <si>
    <t>4_3 - Resolución 8402 Septiembre 19 de 2017</t>
  </si>
  <si>
    <t>Fase 5- Resolución 7001 del 12 de junio de 2018</t>
  </si>
  <si>
    <t>Fase 6- Resolución 10106 del 13 de agosto de 2018</t>
  </si>
  <si>
    <t>Fase 7-Resolución 12218 - Sep27 - 2018</t>
  </si>
  <si>
    <t>Fase 4- Resolución 5549 del 7 de mayo de 2018</t>
  </si>
  <si>
    <t>Fase 3-Resolucion 4305 del 9 de abril de 2018</t>
  </si>
  <si>
    <t>Fase 2-Resolución 2827 - Marzo 2 - 2018</t>
  </si>
  <si>
    <t>Fase 1-Resolución 0414 - Enero19-2018</t>
  </si>
  <si>
    <t>Fase 4 - Resolución 12826 - Diciembre 1 de 2016</t>
  </si>
  <si>
    <t>Fase 3- Resolución 12740 - Noviembre 28 de 2016</t>
  </si>
  <si>
    <t>Fase2-Resolución 12676 - Noviembre 25 de 2016</t>
  </si>
  <si>
    <t>Fase1-Resolución 12359 - Noviembre 18 de 2016</t>
  </si>
  <si>
    <t>Fase 5 -Resolución 12910 - Diciembre 2 de 2016</t>
  </si>
  <si>
    <t>Fase 6 - Resolución 12967 - Diciembre 5 de 2016</t>
  </si>
  <si>
    <t>Fase 7 -Resolución 12999 - Diciembre 6 de 2016</t>
  </si>
  <si>
    <t>TOTAL RECURSOS ASIGNADOS A DOTACIÓN</t>
  </si>
  <si>
    <t>TOTAL RECURSOS ASIGNADOS AL RUBRO 105</t>
  </si>
  <si>
    <t>TOTAL RECURSOS ASIGNADOS A LA REGIONAL</t>
  </si>
  <si>
    <t>RESUMEN INVERSIÓN RECURSOS ASIGNADOS POR LA DPI 
DOTACIONES PRIMERA INFANCIA</t>
  </si>
  <si>
    <t>AÑO</t>
  </si>
  <si>
    <t>FASES</t>
  </si>
  <si>
    <t>N° REGIONALES EN RESOLUCIONES 2016</t>
  </si>
  <si>
    <t>N° DE UDS</t>
  </si>
  <si>
    <t>N° DE CUPOS</t>
  </si>
  <si>
    <t>TOTAL RECURSOS  TOTAL RECURSOS ASIGNADOS POR RESOLUCIÓN RUBRO 103</t>
  </si>
  <si>
    <t xml:space="preserve">N° REGIONALES POR RESOLUCIÓN </t>
  </si>
  <si>
    <t>TOTAL RECURSOS ASIGNADOS POR RESOLUCIÓN RUBRO 105</t>
  </si>
  <si>
    <t>Fase 1</t>
  </si>
  <si>
    <t>Fase 2</t>
  </si>
  <si>
    <t>Fase 3</t>
  </si>
  <si>
    <t>Fase 4 HCB</t>
  </si>
  <si>
    <t>Fase 4.1</t>
  </si>
  <si>
    <t>No reportado por regionales</t>
  </si>
  <si>
    <t>Fase 4.2</t>
  </si>
  <si>
    <t>Fase 4.3</t>
  </si>
  <si>
    <t>Fase 4.4</t>
  </si>
  <si>
    <t>Fase 5- HI</t>
  </si>
  <si>
    <t>Fase 6</t>
  </si>
  <si>
    <t>No reportado por regional La Guajira</t>
  </si>
  <si>
    <t>Fase 4</t>
  </si>
  <si>
    <t>Fase 5</t>
  </si>
  <si>
    <t>Fase 7</t>
  </si>
  <si>
    <t>Res. 0414 - Enero19-2018</t>
  </si>
  <si>
    <t>Res. 2827 - Marzo 2 - 2018</t>
  </si>
  <si>
    <t>Res. 4305 del 9 de abril de 2018</t>
  </si>
  <si>
    <t>Res. 5549 del 7 de mayo de 2018</t>
  </si>
  <si>
    <t>Res. 7001 del 12 de junio de 2018</t>
  </si>
  <si>
    <t>Res. 10106 del 13 de agosto de 2018</t>
  </si>
  <si>
    <t>Res. 12218 - Sep27 - 2018</t>
  </si>
  <si>
    <t>Municipio</t>
  </si>
  <si>
    <t>Chiquinquirá</t>
  </si>
  <si>
    <t>Yopal</t>
  </si>
  <si>
    <t xml:space="preserve">Valledupar </t>
  </si>
  <si>
    <t>Norte de Santander</t>
  </si>
  <si>
    <t>Gramalote</t>
  </si>
  <si>
    <t>Ibagué</t>
  </si>
  <si>
    <t>Recursos asignados a Dotación en Resolución ($)</t>
  </si>
  <si>
    <t>RECURSOS ASIGNADOS A DOTACIÓN</t>
  </si>
  <si>
    <t>Total Recursos Asignados a dotación en  2017</t>
  </si>
  <si>
    <t>Total Recursos Asignados a dotación 2016</t>
  </si>
  <si>
    <t>Total Recursos Asignados a dotación 2018</t>
  </si>
  <si>
    <t>N°</t>
  </si>
  <si>
    <t>Nombre de la Unidad de Servicio</t>
  </si>
  <si>
    <t>Cupos</t>
  </si>
  <si>
    <t>Resolución de asignación de recursos en la vigencia 2018</t>
  </si>
  <si>
    <t>Rubro Acciones para el mejoramiento de la Atención a la Primera Infancia</t>
  </si>
  <si>
    <t xml:space="preserve">Cantidad de contratos con asignación de recursos 2018 </t>
  </si>
  <si>
    <t>N ° Contrato de aporte</t>
  </si>
  <si>
    <t xml:space="preserve">Boyacá  </t>
  </si>
  <si>
    <t>CDI-Unidos para Crecer</t>
  </si>
  <si>
    <t>105 de 2018</t>
  </si>
  <si>
    <t xml:space="preserve">Cesar </t>
  </si>
  <si>
    <t>CDI-Lorenzo Morales, Bello Horizonte y Los Milagros</t>
  </si>
  <si>
    <t>20-121 de 2018</t>
  </si>
  <si>
    <t>CDI-Las Heliconias</t>
  </si>
  <si>
    <t>Res. 2827 - marzo 2-2018</t>
  </si>
  <si>
    <t>170 de 2017</t>
  </si>
  <si>
    <t>Res. 4305 - abril 9 - 2018</t>
  </si>
  <si>
    <t>Grandes Genios de Paz- CDI sin arriendo</t>
  </si>
  <si>
    <t>Res. 5549- mayo 7- 2018</t>
  </si>
  <si>
    <t>152 de 2018</t>
  </si>
  <si>
    <t>22 UDS (DIMF con arriendo y sin arriendo y CDI con arriendo)</t>
  </si>
  <si>
    <t>Res. 7001- junio 12-2018</t>
  </si>
  <si>
    <t>Tame</t>
  </si>
  <si>
    <t>Filipinas- Mod Propia</t>
  </si>
  <si>
    <t>Res. 10106 - agosto 13-2018</t>
  </si>
  <si>
    <t>81-081 de2018</t>
  </si>
  <si>
    <t xml:space="preserve">Tolima </t>
  </si>
  <si>
    <t>CDI-El Tejar</t>
  </si>
  <si>
    <t>Res.10106- agosto 13-2018</t>
  </si>
  <si>
    <t>I.E Corazón de Jesús</t>
  </si>
  <si>
    <t>Res.12218 - Sept. 27-2018</t>
  </si>
  <si>
    <t>Santander</t>
  </si>
  <si>
    <t>Girón</t>
  </si>
  <si>
    <t>Ana María Álvarez Sede B</t>
  </si>
  <si>
    <t>Recursos disponibles en la Regional</t>
  </si>
  <si>
    <t>Totales 2018</t>
  </si>
  <si>
    <t>Fase 8</t>
  </si>
  <si>
    <t>VIGENCIAS</t>
  </si>
  <si>
    <t xml:space="preserve">N°  UDS Dotadas </t>
  </si>
  <si>
    <t>N° Beneficiarios</t>
  </si>
  <si>
    <t>Aprox. recursos Dotaciones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</si>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</sst>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&quot;$&quot;#,##0;[Red]\-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2C1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vertical="center" wrapText="1"/>
    </xf>
    <xf numFmtId="41" fontId="0" fillId="0" borderId="1" xfId="1" applyFont="1" applyBorder="1"/>
    <xf numFmtId="41" fontId="1" fillId="0" borderId="1" xfId="1" applyFont="1" applyBorder="1"/>
    <xf numFmtId="41" fontId="0" fillId="9" borderId="1" xfId="1" applyFont="1" applyFill="1" applyBorder="1"/>
    <xf numFmtId="41" fontId="5" fillId="2" borderId="1" xfId="1" applyFont="1" applyFill="1" applyBorder="1" applyAlignment="1">
      <alignment horizontal="center" vertical="center" wrapText="1"/>
    </xf>
    <xf numFmtId="41" fontId="5" fillId="0" borderId="0" xfId="1" applyFont="1" applyFill="1" applyBorder="1" applyAlignment="1">
      <alignment horizontal="center" vertical="center" wrapText="1"/>
    </xf>
    <xf numFmtId="41" fontId="5" fillId="0" borderId="0" xfId="1" applyFont="1"/>
    <xf numFmtId="41" fontId="3" fillId="3" borderId="1" xfId="1" applyFont="1" applyFill="1" applyBorder="1" applyAlignment="1">
      <alignment horizontal="center" vertical="center" wrapText="1"/>
    </xf>
    <xf numFmtId="41" fontId="4" fillId="0" borderId="0" xfId="1" applyFont="1"/>
    <xf numFmtId="41" fontId="2" fillId="0" borderId="1" xfId="1" applyFont="1" applyBorder="1"/>
    <xf numFmtId="41" fontId="0" fillId="0" borderId="1" xfId="1" applyFont="1" applyBorder="1" applyAlignment="1">
      <alignment wrapText="1"/>
    </xf>
    <xf numFmtId="41" fontId="0" fillId="0" borderId="0" xfId="1" applyFont="1" applyFill="1" applyBorder="1" applyAlignment="1">
      <alignment wrapText="1"/>
    </xf>
    <xf numFmtId="41" fontId="0" fillId="0" borderId="0" xfId="1" applyFont="1"/>
    <xf numFmtId="41" fontId="0" fillId="0" borderId="0" xfId="1" applyFont="1" applyAlignment="1">
      <alignment wrapText="1"/>
    </xf>
    <xf numFmtId="41" fontId="2" fillId="0" borderId="0" xfId="1" applyFont="1"/>
    <xf numFmtId="41" fontId="0" fillId="10" borderId="1" xfId="1" applyFont="1" applyFill="1" applyBorder="1"/>
    <xf numFmtId="41" fontId="0" fillId="8" borderId="1" xfId="1" applyFont="1" applyFill="1" applyBorder="1"/>
    <xf numFmtId="41" fontId="0" fillId="0" borderId="1" xfId="1" applyFont="1" applyFill="1" applyBorder="1"/>
    <xf numFmtId="41" fontId="0" fillId="8" borderId="1" xfId="1" applyFont="1" applyFill="1" applyBorder="1" applyAlignment="1">
      <alignment wrapText="1"/>
    </xf>
    <xf numFmtId="41" fontId="0" fillId="4" borderId="1" xfId="1" applyFont="1" applyFill="1" applyBorder="1" applyAlignment="1">
      <alignment vertical="center"/>
    </xf>
    <xf numFmtId="41" fontId="2" fillId="4" borderId="1" xfId="1" applyFont="1" applyFill="1" applyBorder="1"/>
    <xf numFmtId="41" fontId="10" fillId="2" borderId="1" xfId="1" applyFont="1" applyFill="1" applyBorder="1" applyAlignment="1">
      <alignment horizontal="center" vertical="center" wrapText="1"/>
    </xf>
    <xf numFmtId="41" fontId="10" fillId="2" borderId="12" xfId="1" applyFont="1" applyFill="1" applyBorder="1" applyAlignment="1">
      <alignment horizontal="center" vertical="center" wrapText="1"/>
    </xf>
    <xf numFmtId="41" fontId="10" fillId="0" borderId="0" xfId="1" applyFont="1" applyAlignment="1">
      <alignment horizontal="center"/>
    </xf>
    <xf numFmtId="41" fontId="0" fillId="0" borderId="1" xfId="1" applyFont="1" applyFill="1" applyBorder="1" applyAlignment="1">
      <alignment wrapText="1"/>
    </xf>
    <xf numFmtId="41" fontId="3" fillId="3" borderId="3" xfId="1" applyFont="1" applyFill="1" applyBorder="1" applyAlignment="1">
      <alignment vertical="center" wrapText="1"/>
    </xf>
    <xf numFmtId="41" fontId="3" fillId="3" borderId="1" xfId="1" applyFont="1" applyFill="1" applyBorder="1" applyAlignment="1">
      <alignment vertical="center" wrapText="1"/>
    </xf>
    <xf numFmtId="41" fontId="0" fillId="0" borderId="1" xfId="0" applyNumberFormat="1" applyBorder="1"/>
    <xf numFmtId="41" fontId="2" fillId="2" borderId="1" xfId="1" applyFont="1" applyFill="1" applyBorder="1"/>
    <xf numFmtId="41" fontId="2" fillId="2" borderId="1" xfId="0" applyNumberFormat="1" applyFont="1" applyFill="1" applyBorder="1"/>
    <xf numFmtId="9" fontId="2" fillId="2" borderId="1" xfId="2" applyFont="1" applyFill="1" applyBorder="1"/>
    <xf numFmtId="10" fontId="0" fillId="0" borderId="1" xfId="2" applyNumberFormat="1" applyFont="1" applyBorder="1"/>
    <xf numFmtId="41" fontId="2" fillId="11" borderId="0" xfId="1" applyFont="1" applyFill="1"/>
    <xf numFmtId="41" fontId="5" fillId="2" borderId="12" xfId="1" applyFont="1" applyFill="1" applyBorder="1" applyAlignment="1">
      <alignment horizontal="center" vertical="center" wrapText="1"/>
    </xf>
    <xf numFmtId="41" fontId="5" fillId="0" borderId="0" xfId="1" applyFont="1" applyAlignment="1">
      <alignment horizontal="center" wrapText="1"/>
    </xf>
    <xf numFmtId="41" fontId="5" fillId="0" borderId="0" xfId="1" applyFont="1" applyAlignment="1">
      <alignment horizontal="center" vertical="center" wrapText="1"/>
    </xf>
    <xf numFmtId="41" fontId="2" fillId="0" borderId="1" xfId="1" applyFont="1" applyFill="1" applyBorder="1" applyAlignment="1">
      <alignment wrapText="1"/>
    </xf>
    <xf numFmtId="41" fontId="2" fillId="8" borderId="0" xfId="1" applyFont="1" applyFill="1"/>
    <xf numFmtId="41" fontId="5" fillId="12" borderId="0" xfId="1" applyFont="1" applyFill="1"/>
    <xf numFmtId="41" fontId="2" fillId="0" borderId="1" xfId="1" applyFont="1" applyFill="1" applyBorder="1"/>
    <xf numFmtId="41" fontId="0" fillId="0" borderId="0" xfId="1" applyFont="1" applyFill="1"/>
    <xf numFmtId="0" fontId="0" fillId="0" borderId="0" xfId="0"/>
    <xf numFmtId="0" fontId="13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165" fontId="14" fillId="14" borderId="1" xfId="0" applyNumberFormat="1" applyFont="1" applyFill="1" applyBorder="1" applyAlignment="1">
      <alignment horizontal="right" vertical="center" wrapText="1" indent="1" readingOrder="1"/>
    </xf>
    <xf numFmtId="164" fontId="12" fillId="0" borderId="0" xfId="4" applyNumberFormat="1" applyFont="1" applyBorder="1"/>
    <xf numFmtId="0" fontId="14" fillId="14" borderId="0" xfId="0" applyFont="1" applyFill="1" applyBorder="1" applyAlignment="1">
      <alignment horizontal="center" vertical="center" wrapText="1" readingOrder="1"/>
    </xf>
    <xf numFmtId="165" fontId="14" fillId="14" borderId="0" xfId="0" applyNumberFormat="1" applyFont="1" applyFill="1" applyBorder="1" applyAlignment="1">
      <alignment horizontal="center" vertical="center" wrapText="1" readingOrder="1"/>
    </xf>
    <xf numFmtId="3" fontId="14" fillId="14" borderId="1" xfId="0" applyNumberFormat="1" applyFont="1" applyFill="1" applyBorder="1" applyAlignment="1">
      <alignment horizontal="right" vertical="center" wrapText="1" indent="1" readingOrder="1"/>
    </xf>
    <xf numFmtId="3" fontId="15" fillId="14" borderId="1" xfId="0" applyNumberFormat="1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right" vertical="center" wrapText="1" indent="1" readingOrder="1"/>
    </xf>
    <xf numFmtId="3" fontId="16" fillId="14" borderId="1" xfId="0" applyNumberFormat="1" applyFont="1" applyFill="1" applyBorder="1" applyAlignment="1">
      <alignment horizontal="right" vertical="center" wrapText="1" indent="1" readingOrder="1"/>
    </xf>
    <xf numFmtId="165" fontId="16" fillId="14" borderId="1" xfId="0" applyNumberFormat="1" applyFont="1" applyFill="1" applyBorder="1" applyAlignment="1">
      <alignment horizontal="right" vertical="center" wrapText="1" indent="1" readingOrder="1"/>
    </xf>
    <xf numFmtId="3" fontId="14" fillId="14" borderId="1" xfId="0" applyNumberFormat="1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center"/>
    </xf>
    <xf numFmtId="41" fontId="18" fillId="0" borderId="1" xfId="1" applyFont="1" applyBorder="1"/>
    <xf numFmtId="41" fontId="19" fillId="0" borderId="1" xfId="1" applyFont="1" applyBorder="1"/>
    <xf numFmtId="10" fontId="18" fillId="0" borderId="1" xfId="2" applyNumberFormat="1" applyFont="1" applyBorder="1"/>
    <xf numFmtId="41" fontId="18" fillId="0" borderId="1" xfId="0" applyNumberFormat="1" applyFont="1" applyBorder="1"/>
    <xf numFmtId="0" fontId="20" fillId="16" borderId="16" xfId="0" applyFont="1" applyFill="1" applyBorder="1" applyAlignment="1">
      <alignment horizontal="center" vertical="center" wrapText="1"/>
    </xf>
    <xf numFmtId="0" fontId="20" fillId="16" borderId="17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vertical="center" wrapText="1"/>
    </xf>
    <xf numFmtId="6" fontId="0" fillId="0" borderId="0" xfId="0" applyNumberFormat="1"/>
    <xf numFmtId="6" fontId="21" fillId="0" borderId="15" xfId="0" applyNumberFormat="1" applyFont="1" applyBorder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6" fillId="14" borderId="0" xfId="0" applyFont="1" applyFill="1" applyBorder="1" applyAlignment="1">
      <alignment horizontal="center" vertical="center" wrapText="1" readingOrder="1"/>
    </xf>
    <xf numFmtId="3" fontId="16" fillId="14" borderId="1" xfId="0" applyNumberFormat="1" applyFont="1" applyFill="1" applyBorder="1" applyAlignment="1">
      <alignment horizontal="center" vertical="center" wrapText="1" readingOrder="1"/>
    </xf>
    <xf numFmtId="0" fontId="13" fillId="19" borderId="3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2" fillId="0" borderId="0" xfId="0" applyFont="1" applyAlignment="1">
      <alignment horizontal="right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41" fontId="2" fillId="10" borderId="1" xfId="1" applyFont="1" applyFill="1" applyBorder="1"/>
    <xf numFmtId="41" fontId="0" fillId="10" borderId="1" xfId="1" applyFont="1" applyFill="1" applyBorder="1" applyAlignment="1">
      <alignment wrapText="1"/>
    </xf>
    <xf numFmtId="41" fontId="0" fillId="10" borderId="0" xfId="1" applyFont="1" applyFill="1"/>
    <xf numFmtId="41" fontId="3" fillId="3" borderId="3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41" fontId="3" fillId="3" borderId="11" xfId="1" applyFont="1" applyFill="1" applyBorder="1" applyAlignment="1">
      <alignment horizontal="center" vertical="center" wrapText="1"/>
    </xf>
    <xf numFmtId="41" fontId="3" fillId="3" borderId="2" xfId="1" applyFont="1" applyFill="1" applyBorder="1" applyAlignment="1">
      <alignment horizontal="center" vertical="center" wrapText="1"/>
    </xf>
    <xf numFmtId="0" fontId="20" fillId="16" borderId="14" xfId="0" applyFont="1" applyFill="1" applyBorder="1" applyAlignment="1">
      <alignment horizontal="center" vertical="center" wrapText="1"/>
    </xf>
    <xf numFmtId="0" fontId="20" fillId="16" borderId="15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20" fillId="18" borderId="14" xfId="0" applyFont="1" applyFill="1" applyBorder="1" applyAlignment="1">
      <alignment vertical="center" wrapText="1"/>
    </xf>
    <xf numFmtId="0" fontId="20" fillId="18" borderId="15" xfId="0" applyFont="1" applyFill="1" applyBorder="1" applyAlignment="1">
      <alignment vertical="center" wrapText="1"/>
    </xf>
    <xf numFmtId="0" fontId="20" fillId="18" borderId="14" xfId="0" applyFont="1" applyFill="1" applyBorder="1" applyAlignment="1">
      <alignment horizontal="center" vertical="center" wrapText="1"/>
    </xf>
    <xf numFmtId="0" fontId="20" fillId="18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6" fontId="22" fillId="18" borderId="14" xfId="0" applyNumberFormat="1" applyFont="1" applyFill="1" applyBorder="1" applyAlignment="1">
      <alignment horizontal="right" vertical="center" wrapText="1"/>
    </xf>
    <xf numFmtId="6" fontId="22" fillId="18" borderId="15" xfId="0" applyNumberFormat="1" applyFont="1" applyFill="1" applyBorder="1" applyAlignment="1">
      <alignment horizontal="right" vertical="center" wrapText="1"/>
    </xf>
    <xf numFmtId="164" fontId="11" fillId="0" borderId="0" xfId="4" applyNumberFormat="1" applyFont="1" applyAlignment="1">
      <alignment horizontal="center" wrapText="1"/>
    </xf>
    <xf numFmtId="164" fontId="11" fillId="0" borderId="0" xfId="4" applyNumberFormat="1" applyFont="1" applyAlignment="1">
      <alignment horizontal="center"/>
    </xf>
    <xf numFmtId="0" fontId="13" fillId="13" borderId="1" xfId="0" applyFont="1" applyFill="1" applyBorder="1" applyAlignment="1">
      <alignment horizontal="center" vertical="center" wrapText="1" readingOrder="1"/>
    </xf>
    <xf numFmtId="0" fontId="13" fillId="15" borderId="1" xfId="0" applyFont="1" applyFill="1" applyBorder="1" applyAlignment="1">
      <alignment horizontal="center" vertical="center" wrapText="1" readingOrder="1"/>
    </xf>
    <xf numFmtId="0" fontId="16" fillId="14" borderId="3" xfId="0" applyFont="1" applyFill="1" applyBorder="1" applyAlignment="1">
      <alignment horizontal="center" vertical="center" wrapText="1" readingOrder="1"/>
    </xf>
    <xf numFmtId="0" fontId="16" fillId="14" borderId="13" xfId="0" applyFont="1" applyFill="1" applyBorder="1" applyAlignment="1">
      <alignment horizontal="center" vertical="center" wrapText="1" readingOrder="1"/>
    </xf>
    <xf numFmtId="0" fontId="16" fillId="14" borderId="4" xfId="0" applyFont="1" applyFill="1" applyBorder="1" applyAlignment="1">
      <alignment horizontal="center" vertical="center" wrapText="1" readingOrder="1"/>
    </xf>
    <xf numFmtId="0" fontId="16" fillId="14" borderId="1" xfId="0" applyFont="1" applyFill="1" applyBorder="1" applyAlignment="1">
      <alignment horizontal="center" vertical="center" wrapText="1" readingOrder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165" fontId="0" fillId="0" borderId="0" xfId="0" applyNumberFormat="1"/>
    <xf numFmtId="3" fontId="18" fillId="0" borderId="1" xfId="0" applyNumberFormat="1" applyFont="1" applyBorder="1" applyAlignment="1">
      <alignment horizontal="center"/>
    </xf>
  </cellXfs>
  <cellStyles count="5">
    <cellStyle name="Millares [0]" xfId="1" builtinId="6"/>
    <cellStyle name="Millares [0] 2" xfId="3" xr:uid="{A9113EEF-21AF-46C1-8D28-8FF71DCCC3A9}"/>
    <cellStyle name="Millares 2" xfId="4" xr:uid="{B34D6580-8429-4C07-B7F7-146545A47866}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y totales'!$E$1</c:f>
              <c:strCache>
                <c:ptCount val="1"/>
                <c:pt idx="0">
                  <c:v> Total Recursos de dotación 2016-2017-2018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y totales'!$A$2:$A$34</c:f>
              <c:strCache>
                <c:ptCount val="33"/>
                <c:pt idx="0">
                  <c:v> Amazonas </c:v>
                </c:pt>
                <c:pt idx="1">
                  <c:v> Antioquia </c:v>
                </c:pt>
                <c:pt idx="2">
                  <c:v> Arauca </c:v>
                </c:pt>
                <c:pt idx="3">
                  <c:v> Atlántico </c:v>
                </c:pt>
                <c:pt idx="4">
                  <c:v> Bogotá </c:v>
                </c:pt>
                <c:pt idx="5">
                  <c:v> Bolívar </c:v>
                </c:pt>
                <c:pt idx="6">
                  <c:v> Boyacá </c:v>
                </c:pt>
                <c:pt idx="7">
                  <c:v> Caldas </c:v>
                </c:pt>
                <c:pt idx="8">
                  <c:v> Caquetá </c:v>
                </c:pt>
                <c:pt idx="9">
                  <c:v> Casanare </c:v>
                </c:pt>
                <c:pt idx="10">
                  <c:v> Cauca </c:v>
                </c:pt>
                <c:pt idx="11">
                  <c:v> Cesar </c:v>
                </c:pt>
                <c:pt idx="12">
                  <c:v> Chocó </c:v>
                </c:pt>
                <c:pt idx="13">
                  <c:v> Córdoba </c:v>
                </c:pt>
                <c:pt idx="14">
                  <c:v> Cundinamarca </c:v>
                </c:pt>
                <c:pt idx="15">
                  <c:v> Guainía </c:v>
                </c:pt>
                <c:pt idx="16">
                  <c:v> Guaviare </c:v>
                </c:pt>
                <c:pt idx="17">
                  <c:v> Huila </c:v>
                </c:pt>
                <c:pt idx="18">
                  <c:v> La Guajira </c:v>
                </c:pt>
                <c:pt idx="19">
                  <c:v> Magdalena </c:v>
                </c:pt>
                <c:pt idx="20">
                  <c:v> Meta </c:v>
                </c:pt>
                <c:pt idx="21">
                  <c:v> Nariño </c:v>
                </c:pt>
                <c:pt idx="22">
                  <c:v> Norte De Santander </c:v>
                </c:pt>
                <c:pt idx="23">
                  <c:v> Putumayo </c:v>
                </c:pt>
                <c:pt idx="24">
                  <c:v> Quindío </c:v>
                </c:pt>
                <c:pt idx="25">
                  <c:v> Risaralda </c:v>
                </c:pt>
                <c:pt idx="26">
                  <c:v> San Andrés </c:v>
                </c:pt>
                <c:pt idx="27">
                  <c:v> Santander  </c:v>
                </c:pt>
                <c:pt idx="28">
                  <c:v> Sucre </c:v>
                </c:pt>
                <c:pt idx="29">
                  <c:v> Tolima </c:v>
                </c:pt>
                <c:pt idx="30">
                  <c:v> Valle Del Cauca </c:v>
                </c:pt>
                <c:pt idx="31">
                  <c:v> Vaupés </c:v>
                </c:pt>
                <c:pt idx="32">
                  <c:v> Vichada </c:v>
                </c:pt>
              </c:strCache>
            </c:strRef>
          </c:cat>
          <c:val>
            <c:numRef>
              <c:f>'Graficas y totales'!$E$2:$E$34</c:f>
              <c:numCache>
                <c:formatCode>_(* #,##0_);_(* \(#,##0\);_(* "-"_);_(@_)</c:formatCode>
                <c:ptCount val="33"/>
                <c:pt idx="0">
                  <c:v>741781201</c:v>
                </c:pt>
                <c:pt idx="1">
                  <c:v>15070754882</c:v>
                </c:pt>
                <c:pt idx="2">
                  <c:v>1042486075</c:v>
                </c:pt>
                <c:pt idx="3">
                  <c:v>10747229405</c:v>
                </c:pt>
                <c:pt idx="4">
                  <c:v>13938932935</c:v>
                </c:pt>
                <c:pt idx="5">
                  <c:v>11493857656</c:v>
                </c:pt>
                <c:pt idx="6">
                  <c:v>5059567845</c:v>
                </c:pt>
                <c:pt idx="7">
                  <c:v>5598094302</c:v>
                </c:pt>
                <c:pt idx="8">
                  <c:v>2487993231</c:v>
                </c:pt>
                <c:pt idx="9">
                  <c:v>519164941</c:v>
                </c:pt>
                <c:pt idx="10">
                  <c:v>8514583166</c:v>
                </c:pt>
                <c:pt idx="11">
                  <c:v>8696666047</c:v>
                </c:pt>
                <c:pt idx="12">
                  <c:v>5367158564</c:v>
                </c:pt>
                <c:pt idx="13">
                  <c:v>10433458203</c:v>
                </c:pt>
                <c:pt idx="14">
                  <c:v>7116942547</c:v>
                </c:pt>
                <c:pt idx="15">
                  <c:v>778159057</c:v>
                </c:pt>
                <c:pt idx="16">
                  <c:v>514162230</c:v>
                </c:pt>
                <c:pt idx="17">
                  <c:v>7075173852</c:v>
                </c:pt>
                <c:pt idx="18">
                  <c:v>9302383172</c:v>
                </c:pt>
                <c:pt idx="19">
                  <c:v>8426597516</c:v>
                </c:pt>
                <c:pt idx="20">
                  <c:v>3887382332</c:v>
                </c:pt>
                <c:pt idx="21">
                  <c:v>8536893908</c:v>
                </c:pt>
                <c:pt idx="22">
                  <c:v>7260791838</c:v>
                </c:pt>
                <c:pt idx="23">
                  <c:v>1604417855</c:v>
                </c:pt>
                <c:pt idx="24">
                  <c:v>2440410199</c:v>
                </c:pt>
                <c:pt idx="25">
                  <c:v>3665048548</c:v>
                </c:pt>
                <c:pt idx="26">
                  <c:v>498704563</c:v>
                </c:pt>
                <c:pt idx="27">
                  <c:v>9115800373</c:v>
                </c:pt>
                <c:pt idx="28">
                  <c:v>6120550914</c:v>
                </c:pt>
                <c:pt idx="29">
                  <c:v>5825615460</c:v>
                </c:pt>
                <c:pt idx="30">
                  <c:v>13355637534</c:v>
                </c:pt>
                <c:pt idx="31">
                  <c:v>52996624</c:v>
                </c:pt>
                <c:pt idx="32">
                  <c:v>208953587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7EA-B77C-E913E8A1A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5084976"/>
        <c:axId val="-1075080080"/>
      </c:barChart>
      <c:catAx>
        <c:axId val="-10750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5080080"/>
        <c:crosses val="autoZero"/>
        <c:auto val="1"/>
        <c:lblAlgn val="ctr"/>
        <c:lblOffset val="100"/>
        <c:noMultiLvlLbl val="0"/>
      </c:catAx>
      <c:valAx>
        <c:axId val="-10750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50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709612</xdr:rowOff>
    </xdr:from>
    <xdr:to>
      <xdr:col>16</xdr:col>
      <xdr:colOff>381000</xdr:colOff>
      <xdr:row>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showGridLines="0" zoomScale="90" zoomScaleNormal="9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baseColWidth="10" defaultRowHeight="15" x14ac:dyDescent="0.25"/>
  <cols>
    <col min="1" max="1" width="20.28515625" style="20" bestFit="1" customWidth="1"/>
    <col min="2" max="2" width="25.140625" style="20" customWidth="1"/>
    <col min="3" max="3" width="31.28515625" style="21" customWidth="1"/>
    <col min="4" max="4" width="27.42578125" style="21" customWidth="1"/>
    <col min="5" max="5" width="30" style="20" customWidth="1"/>
    <col min="6" max="6" width="27.140625" style="20" customWidth="1"/>
    <col min="7" max="7" width="29.85546875" style="20" customWidth="1"/>
    <col min="8" max="8" width="27.140625" style="20" customWidth="1"/>
    <col min="9" max="9" width="29" style="19" customWidth="1"/>
    <col min="10" max="16384" width="11.42578125" style="20"/>
  </cols>
  <sheetData>
    <row r="2" spans="1:9" s="43" customFormat="1" ht="35.25" customHeight="1" x14ac:dyDescent="0.25">
      <c r="B2" s="12" t="s">
        <v>91</v>
      </c>
      <c r="C2" s="12" t="s">
        <v>90</v>
      </c>
      <c r="D2" s="12" t="s">
        <v>89</v>
      </c>
      <c r="E2" s="12" t="s">
        <v>88</v>
      </c>
      <c r="F2" s="12" t="s">
        <v>92</v>
      </c>
      <c r="G2" s="12" t="s">
        <v>93</v>
      </c>
      <c r="H2" s="12" t="s">
        <v>94</v>
      </c>
      <c r="I2" s="13"/>
    </row>
    <row r="3" spans="1:9" s="16" customFormat="1" ht="31.5" x14ac:dyDescent="0.2">
      <c r="A3" s="33" t="s">
        <v>41</v>
      </c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76</v>
      </c>
    </row>
    <row r="4" spans="1:9" x14ac:dyDescent="0.25">
      <c r="A4" s="17" t="s">
        <v>0</v>
      </c>
      <c r="B4" s="9">
        <v>581867034</v>
      </c>
      <c r="C4" s="18"/>
      <c r="D4" s="18"/>
      <c r="E4" s="9"/>
      <c r="F4" s="9"/>
      <c r="G4" s="9"/>
      <c r="H4" s="9"/>
      <c r="I4" s="32">
        <f>+B4+C4+D4+E4+F4+G4+H4</f>
        <v>581867034</v>
      </c>
    </row>
    <row r="5" spans="1:9" x14ac:dyDescent="0.25">
      <c r="A5" s="17" t="s">
        <v>24</v>
      </c>
      <c r="B5" s="9"/>
      <c r="C5" s="18"/>
      <c r="D5" s="18"/>
      <c r="E5" s="9"/>
      <c r="F5" s="9"/>
      <c r="G5" s="9"/>
      <c r="H5" s="9"/>
      <c r="I5" s="32">
        <f t="shared" ref="I5:I36" si="0">+B5+C5+D5+E5+F5+G5+H5</f>
        <v>0</v>
      </c>
    </row>
    <row r="6" spans="1:9" x14ac:dyDescent="0.25">
      <c r="A6" s="17" t="s">
        <v>1</v>
      </c>
      <c r="B6" s="9"/>
      <c r="C6" s="18"/>
      <c r="D6" s="18"/>
      <c r="E6" s="9"/>
      <c r="F6" s="9"/>
      <c r="G6" s="9"/>
      <c r="H6" s="9"/>
      <c r="I6" s="32">
        <f t="shared" si="0"/>
        <v>0</v>
      </c>
    </row>
    <row r="7" spans="1:9" x14ac:dyDescent="0.25">
      <c r="A7" s="17" t="s">
        <v>25</v>
      </c>
      <c r="B7" s="9"/>
      <c r="C7" s="18"/>
      <c r="D7" s="18"/>
      <c r="E7" s="9"/>
      <c r="F7" s="9"/>
      <c r="G7" s="9"/>
      <c r="H7" s="9"/>
      <c r="I7" s="32">
        <f t="shared" si="0"/>
        <v>0</v>
      </c>
    </row>
    <row r="8" spans="1:9" x14ac:dyDescent="0.25">
      <c r="A8" s="17" t="s">
        <v>28</v>
      </c>
      <c r="B8" s="9">
        <v>14635410</v>
      </c>
      <c r="C8" s="18"/>
      <c r="D8" s="18"/>
      <c r="E8" s="9"/>
      <c r="F8" s="9"/>
      <c r="G8" s="9"/>
      <c r="H8" s="9"/>
      <c r="I8" s="32">
        <f t="shared" si="0"/>
        <v>14635410</v>
      </c>
    </row>
    <row r="9" spans="1:9" x14ac:dyDescent="0.25">
      <c r="A9" s="17" t="s">
        <v>26</v>
      </c>
      <c r="B9" s="9">
        <v>1220581247</v>
      </c>
      <c r="C9" s="18"/>
      <c r="D9" s="18"/>
      <c r="E9" s="9"/>
      <c r="F9" s="9"/>
      <c r="G9" s="9"/>
      <c r="H9" s="9"/>
      <c r="I9" s="32">
        <f t="shared" si="0"/>
        <v>1220581247</v>
      </c>
    </row>
    <row r="10" spans="1:9" x14ac:dyDescent="0.25">
      <c r="A10" s="17" t="s">
        <v>2</v>
      </c>
      <c r="B10" s="9">
        <v>72251600</v>
      </c>
      <c r="C10" s="18"/>
      <c r="D10" s="18"/>
      <c r="E10" s="9"/>
      <c r="F10" s="9"/>
      <c r="G10" s="9"/>
      <c r="H10" s="9"/>
      <c r="I10" s="32">
        <f t="shared" si="0"/>
        <v>72251600</v>
      </c>
    </row>
    <row r="11" spans="1:9" x14ac:dyDescent="0.25">
      <c r="A11" s="17" t="s">
        <v>3</v>
      </c>
      <c r="B11" s="9">
        <v>1145133375</v>
      </c>
      <c r="C11" s="18"/>
      <c r="D11" s="18"/>
      <c r="E11" s="9">
        <f>368018317+68442847</f>
        <v>436461164</v>
      </c>
      <c r="F11" s="9"/>
      <c r="G11" s="9">
        <v>481799870</v>
      </c>
      <c r="H11" s="9"/>
      <c r="I11" s="32">
        <f t="shared" si="0"/>
        <v>2063394409</v>
      </c>
    </row>
    <row r="12" spans="1:9" x14ac:dyDescent="0.25">
      <c r="A12" s="17" t="s">
        <v>4</v>
      </c>
      <c r="B12" s="9">
        <v>1205059955</v>
      </c>
      <c r="C12" s="18"/>
      <c r="D12" s="18"/>
      <c r="E12" s="9"/>
      <c r="F12" s="9"/>
      <c r="G12" s="9"/>
      <c r="H12" s="9"/>
      <c r="I12" s="32">
        <f t="shared" si="0"/>
        <v>1205059955</v>
      </c>
    </row>
    <row r="13" spans="1:9" x14ac:dyDescent="0.25">
      <c r="A13" s="17" t="s">
        <v>29</v>
      </c>
      <c r="B13" s="9"/>
      <c r="C13" s="18"/>
      <c r="D13" s="18"/>
      <c r="E13" s="9"/>
      <c r="F13" s="9"/>
      <c r="G13" s="9"/>
      <c r="H13" s="9"/>
      <c r="I13" s="32">
        <f t="shared" si="0"/>
        <v>0</v>
      </c>
    </row>
    <row r="14" spans="1:9" x14ac:dyDescent="0.25">
      <c r="A14" s="17" t="s">
        <v>5</v>
      </c>
      <c r="B14" s="9"/>
      <c r="C14" s="18"/>
      <c r="D14" s="18"/>
      <c r="E14" s="9"/>
      <c r="F14" s="9"/>
      <c r="G14" s="9"/>
      <c r="H14" s="9"/>
      <c r="I14" s="32">
        <f t="shared" si="0"/>
        <v>0</v>
      </c>
    </row>
    <row r="15" spans="1:9" x14ac:dyDescent="0.25">
      <c r="A15" s="17" t="s">
        <v>6</v>
      </c>
      <c r="B15" s="9"/>
      <c r="C15" s="18"/>
      <c r="D15" s="18"/>
      <c r="E15" s="9"/>
      <c r="F15" s="9"/>
      <c r="G15" s="9"/>
      <c r="H15" s="9"/>
      <c r="I15" s="32">
        <f t="shared" si="0"/>
        <v>0</v>
      </c>
    </row>
    <row r="16" spans="1:9" x14ac:dyDescent="0.25">
      <c r="A16" s="17" t="s">
        <v>7</v>
      </c>
      <c r="B16" s="9"/>
      <c r="C16" s="18"/>
      <c r="D16" s="18"/>
      <c r="E16" s="9"/>
      <c r="F16" s="9"/>
      <c r="G16" s="9"/>
      <c r="H16" s="9"/>
      <c r="I16" s="32">
        <f t="shared" si="0"/>
        <v>0</v>
      </c>
    </row>
    <row r="17" spans="1:9" x14ac:dyDescent="0.25">
      <c r="A17" s="17" t="s">
        <v>8</v>
      </c>
      <c r="B17" s="9">
        <v>748521326</v>
      </c>
      <c r="C17" s="18"/>
      <c r="D17" s="18"/>
      <c r="E17" s="9"/>
      <c r="F17" s="9"/>
      <c r="G17" s="9"/>
      <c r="H17" s="9"/>
      <c r="I17" s="32">
        <f t="shared" si="0"/>
        <v>748521326</v>
      </c>
    </row>
    <row r="18" spans="1:9" x14ac:dyDescent="0.25">
      <c r="A18" s="17" t="s">
        <v>9</v>
      </c>
      <c r="B18" s="9">
        <v>901953158</v>
      </c>
      <c r="C18" s="18"/>
      <c r="D18" s="18"/>
      <c r="E18" s="20">
        <v>117141418</v>
      </c>
      <c r="F18" s="9"/>
      <c r="G18" s="9">
        <v>937412756</v>
      </c>
      <c r="H18" s="9"/>
      <c r="I18" s="32">
        <f t="shared" si="0"/>
        <v>1956507332</v>
      </c>
    </row>
    <row r="19" spans="1:9" x14ac:dyDescent="0.25">
      <c r="A19" s="17" t="s">
        <v>10</v>
      </c>
      <c r="B19" s="9">
        <v>376069578</v>
      </c>
      <c r="C19" s="18"/>
      <c r="D19" s="18"/>
      <c r="E19" s="9"/>
      <c r="F19" s="9"/>
      <c r="G19" s="9"/>
      <c r="H19" s="9"/>
      <c r="I19" s="32">
        <f t="shared" si="0"/>
        <v>376069578</v>
      </c>
    </row>
    <row r="20" spans="1:9" x14ac:dyDescent="0.25">
      <c r="A20" s="17" t="s">
        <v>11</v>
      </c>
      <c r="B20" s="9">
        <v>125325672</v>
      </c>
      <c r="C20" s="18"/>
      <c r="D20" s="18"/>
      <c r="E20" s="9"/>
      <c r="F20" s="9"/>
      <c r="G20" s="9"/>
      <c r="H20" s="9"/>
      <c r="I20" s="32">
        <f t="shared" si="0"/>
        <v>125325672</v>
      </c>
    </row>
    <row r="21" spans="1:9" x14ac:dyDescent="0.25">
      <c r="A21" s="17" t="s">
        <v>21</v>
      </c>
      <c r="B21" s="9">
        <v>962624839</v>
      </c>
      <c r="C21" s="18"/>
      <c r="D21" s="18">
        <v>877003356</v>
      </c>
      <c r="E21" s="9"/>
      <c r="F21" s="9"/>
      <c r="G21" s="9"/>
      <c r="H21" s="9"/>
      <c r="I21" s="32">
        <f t="shared" si="0"/>
        <v>1839628195</v>
      </c>
    </row>
    <row r="22" spans="1:9" x14ac:dyDescent="0.25">
      <c r="A22" s="17" t="s">
        <v>30</v>
      </c>
      <c r="B22" s="9"/>
      <c r="C22" s="18"/>
      <c r="D22" s="18"/>
      <c r="E22" s="9"/>
      <c r="F22" s="9"/>
      <c r="G22" s="9"/>
      <c r="H22" s="9"/>
      <c r="I22" s="32">
        <f t="shared" si="0"/>
        <v>0</v>
      </c>
    </row>
    <row r="23" spans="1:9" x14ac:dyDescent="0.25">
      <c r="A23" s="17" t="s">
        <v>31</v>
      </c>
      <c r="B23" s="9"/>
      <c r="C23" s="18"/>
      <c r="D23" s="18"/>
      <c r="E23" s="9"/>
      <c r="F23" s="9"/>
      <c r="G23" s="9"/>
      <c r="H23" s="9"/>
      <c r="I23" s="32">
        <f t="shared" si="0"/>
        <v>0</v>
      </c>
    </row>
    <row r="24" spans="1:9" x14ac:dyDescent="0.25">
      <c r="A24" s="17" t="s">
        <v>12</v>
      </c>
      <c r="B24" s="9">
        <v>190744224</v>
      </c>
      <c r="C24" s="18">
        <v>711872662</v>
      </c>
      <c r="D24" s="18"/>
      <c r="E24" s="9"/>
      <c r="F24" s="9"/>
      <c r="G24" s="9"/>
      <c r="H24" s="9"/>
      <c r="I24" s="32">
        <f t="shared" si="0"/>
        <v>902616886</v>
      </c>
    </row>
    <row r="25" spans="1:9" x14ac:dyDescent="0.25">
      <c r="A25" s="17" t="s">
        <v>22</v>
      </c>
      <c r="B25" s="9"/>
      <c r="C25" s="18"/>
      <c r="D25" s="18"/>
      <c r="E25" s="9"/>
      <c r="F25" s="9"/>
      <c r="G25" s="9"/>
      <c r="H25" s="9"/>
      <c r="I25" s="32">
        <f t="shared" si="0"/>
        <v>0</v>
      </c>
    </row>
    <row r="26" spans="1:9" x14ac:dyDescent="0.25">
      <c r="A26" s="17" t="s">
        <v>13</v>
      </c>
      <c r="B26" s="9"/>
      <c r="C26" s="18"/>
      <c r="D26" s="18"/>
      <c r="E26" s="9"/>
      <c r="F26" s="9"/>
      <c r="G26" s="9"/>
      <c r="H26" s="9">
        <v>2033709265</v>
      </c>
      <c r="I26" s="32">
        <f t="shared" si="0"/>
        <v>2033709265</v>
      </c>
    </row>
    <row r="27" spans="1:9" x14ac:dyDescent="0.25">
      <c r="A27" s="17" t="s">
        <v>14</v>
      </c>
      <c r="B27" s="9"/>
      <c r="C27" s="18"/>
      <c r="D27" s="18"/>
      <c r="E27" s="9"/>
      <c r="F27" s="9"/>
      <c r="G27" s="9"/>
      <c r="H27" s="9"/>
      <c r="I27" s="32">
        <f t="shared" si="0"/>
        <v>0</v>
      </c>
    </row>
    <row r="28" spans="1:9" x14ac:dyDescent="0.25">
      <c r="A28" s="17" t="s">
        <v>23</v>
      </c>
      <c r="B28" s="9">
        <v>406497096</v>
      </c>
      <c r="C28" s="18"/>
      <c r="D28" s="18"/>
      <c r="E28" s="9"/>
      <c r="F28" s="9"/>
      <c r="G28" s="9"/>
      <c r="H28" s="9"/>
      <c r="I28" s="32">
        <f t="shared" si="0"/>
        <v>406497096</v>
      </c>
    </row>
    <row r="29" spans="1:9" x14ac:dyDescent="0.25">
      <c r="A29" s="17" t="s">
        <v>15</v>
      </c>
      <c r="B29" s="9">
        <v>450964480</v>
      </c>
      <c r="C29" s="18"/>
      <c r="D29" s="18"/>
      <c r="E29" s="9"/>
      <c r="F29" s="9"/>
      <c r="G29" s="9"/>
      <c r="H29" s="9"/>
      <c r="I29" s="32">
        <f t="shared" si="0"/>
        <v>450964480</v>
      </c>
    </row>
    <row r="30" spans="1:9" x14ac:dyDescent="0.25">
      <c r="A30" s="17" t="s">
        <v>16</v>
      </c>
      <c r="B30" s="9">
        <v>364377851</v>
      </c>
      <c r="C30" s="18"/>
      <c r="D30" s="18"/>
      <c r="E30" s="9"/>
      <c r="F30" s="9"/>
      <c r="G30" s="9"/>
      <c r="H30" s="9"/>
      <c r="I30" s="32">
        <f t="shared" si="0"/>
        <v>364377851</v>
      </c>
    </row>
    <row r="31" spans="1:9" x14ac:dyDescent="0.25">
      <c r="A31" s="17" t="s">
        <v>17</v>
      </c>
      <c r="B31" s="9"/>
      <c r="C31" s="18"/>
      <c r="D31" s="18"/>
      <c r="E31" s="9"/>
      <c r="F31" s="9"/>
      <c r="G31" s="9"/>
      <c r="H31" s="9"/>
      <c r="I31" s="32">
        <f t="shared" si="0"/>
        <v>0</v>
      </c>
    </row>
    <row r="32" spans="1:9" x14ac:dyDescent="0.25">
      <c r="A32" s="17" t="s">
        <v>27</v>
      </c>
      <c r="B32" s="9">
        <v>766827318</v>
      </c>
      <c r="C32" s="18"/>
      <c r="D32" s="18"/>
      <c r="E32" s="9"/>
      <c r="F32" s="9"/>
      <c r="G32" s="9"/>
      <c r="H32" s="9"/>
      <c r="I32" s="32">
        <f t="shared" si="0"/>
        <v>766827318</v>
      </c>
    </row>
    <row r="33" spans="1:12" x14ac:dyDescent="0.25">
      <c r="A33" s="17" t="s">
        <v>18</v>
      </c>
      <c r="B33" s="9">
        <v>739144921</v>
      </c>
      <c r="C33" s="18"/>
      <c r="D33" s="18"/>
      <c r="E33" s="9">
        <v>258525238</v>
      </c>
      <c r="F33" s="9">
        <v>618676516</v>
      </c>
      <c r="G33" s="9">
        <v>710161608</v>
      </c>
      <c r="H33" s="9"/>
      <c r="I33" s="32">
        <f t="shared" si="0"/>
        <v>2326508283</v>
      </c>
    </row>
    <row r="34" spans="1:12" x14ac:dyDescent="0.25">
      <c r="A34" s="17" t="s">
        <v>19</v>
      </c>
      <c r="B34" s="9"/>
      <c r="C34" s="18"/>
      <c r="D34" s="18"/>
      <c r="E34" s="9"/>
      <c r="F34" s="9"/>
      <c r="G34" s="9"/>
      <c r="H34" s="9"/>
      <c r="I34" s="32">
        <f t="shared" si="0"/>
        <v>0</v>
      </c>
    </row>
    <row r="35" spans="1:12" x14ac:dyDescent="0.25">
      <c r="A35" s="17" t="s">
        <v>20</v>
      </c>
      <c r="B35" s="9"/>
      <c r="C35" s="18"/>
      <c r="D35" s="18"/>
      <c r="E35" s="9"/>
      <c r="F35" s="9"/>
      <c r="G35" s="9"/>
      <c r="H35" s="9"/>
      <c r="I35" s="32">
        <f t="shared" si="0"/>
        <v>0</v>
      </c>
    </row>
    <row r="36" spans="1:12" x14ac:dyDescent="0.25">
      <c r="A36" s="17" t="s">
        <v>32</v>
      </c>
      <c r="B36" s="9"/>
      <c r="C36" s="18"/>
      <c r="D36" s="18"/>
      <c r="E36" s="9"/>
      <c r="F36" s="17"/>
      <c r="G36" s="17"/>
      <c r="H36" s="17"/>
      <c r="I36" s="44">
        <f t="shared" si="0"/>
        <v>0</v>
      </c>
    </row>
    <row r="37" spans="1:12" s="22" customFormat="1" x14ac:dyDescent="0.25">
      <c r="A37" s="22" t="s">
        <v>73</v>
      </c>
      <c r="B37" s="45">
        <f>SUM(B4:B36)</f>
        <v>10272579084</v>
      </c>
      <c r="C37" s="45">
        <f t="shared" ref="C37:H37" si="1">SUM(C4:C36)</f>
        <v>711872662</v>
      </c>
      <c r="D37" s="45">
        <f t="shared" si="1"/>
        <v>877003356</v>
      </c>
      <c r="E37" s="45">
        <f t="shared" si="1"/>
        <v>812127820</v>
      </c>
      <c r="F37" s="45">
        <f t="shared" si="1"/>
        <v>618676516</v>
      </c>
      <c r="G37" s="45">
        <f t="shared" si="1"/>
        <v>2129374234</v>
      </c>
      <c r="H37" s="45">
        <f t="shared" si="1"/>
        <v>2033709265</v>
      </c>
      <c r="I37" s="45">
        <f>SUM(I4:I36)</f>
        <v>17455342937</v>
      </c>
      <c r="L37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0"/>
  <sheetViews>
    <sheetView showGridLines="0" zoomScaleNormal="100" workbookViewId="0">
      <pane xSplit="1" ySplit="3" topLeftCell="F7" activePane="bottomRight" state="frozen"/>
      <selection pane="topRight" activeCell="B1" sqref="B1"/>
      <selection pane="bottomLeft" activeCell="A4" sqref="A4"/>
      <selection pane="bottomRight" activeCell="I22" sqref="I22"/>
    </sheetView>
  </sheetViews>
  <sheetFormatPr baseColWidth="10" defaultRowHeight="15" x14ac:dyDescent="0.25"/>
  <cols>
    <col min="1" max="1" width="42.7109375" style="20" bestFit="1" customWidth="1"/>
    <col min="2" max="2" width="18.5703125" style="20" customWidth="1"/>
    <col min="3" max="4" width="22.140625" style="21" customWidth="1"/>
    <col min="5" max="5" width="22.5703125" style="20" customWidth="1"/>
    <col min="6" max="6" width="22.42578125" style="20" customWidth="1"/>
    <col min="7" max="7" width="20.85546875" style="20" customWidth="1"/>
    <col min="8" max="10" width="23.28515625" style="20" customWidth="1"/>
    <col min="11" max="11" width="29.42578125" style="20" customWidth="1"/>
    <col min="12" max="12" width="19.5703125" style="20" customWidth="1"/>
    <col min="13" max="16384" width="11.42578125" style="20"/>
  </cols>
  <sheetData>
    <row r="2" spans="1:12" s="42" customFormat="1" ht="48.75" customHeight="1" x14ac:dyDescent="0.25">
      <c r="A2" s="92" t="s">
        <v>41</v>
      </c>
      <c r="B2" s="41" t="s">
        <v>33</v>
      </c>
      <c r="C2" s="12" t="s">
        <v>34</v>
      </c>
      <c r="D2" s="12" t="s">
        <v>35</v>
      </c>
      <c r="E2" s="12" t="s">
        <v>36</v>
      </c>
      <c r="F2" s="12" t="s">
        <v>37</v>
      </c>
      <c r="G2" s="12" t="s">
        <v>38</v>
      </c>
      <c r="H2" s="12" t="s">
        <v>80</v>
      </c>
      <c r="I2" s="12" t="s">
        <v>74</v>
      </c>
      <c r="J2" s="12" t="s">
        <v>39</v>
      </c>
      <c r="K2" s="12" t="s">
        <v>40</v>
      </c>
    </row>
    <row r="3" spans="1:12" s="16" customFormat="1" ht="31.5" x14ac:dyDescent="0.2">
      <c r="A3" s="93"/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42</v>
      </c>
      <c r="J3" s="15" t="s">
        <v>42</v>
      </c>
      <c r="K3" s="15" t="s">
        <v>42</v>
      </c>
      <c r="L3" s="15" t="s">
        <v>77</v>
      </c>
    </row>
    <row r="4" spans="1:12" x14ac:dyDescent="0.25">
      <c r="A4" s="17" t="s">
        <v>0</v>
      </c>
      <c r="B4" s="9">
        <v>88805710</v>
      </c>
      <c r="C4" s="18">
        <v>42166740</v>
      </c>
      <c r="D4" s="18">
        <v>28941717</v>
      </c>
      <c r="E4" s="9"/>
      <c r="F4" s="9"/>
      <c r="G4" s="9"/>
      <c r="H4" s="9"/>
      <c r="I4" s="9"/>
      <c r="J4" s="9"/>
      <c r="K4" s="9"/>
      <c r="L4" s="9">
        <f>+B4+C4+D4+E4+F4+G4+H4+I4+J4+K4</f>
        <v>159914167</v>
      </c>
    </row>
    <row r="5" spans="1:12" x14ac:dyDescent="0.25">
      <c r="A5" s="17" t="s">
        <v>24</v>
      </c>
      <c r="B5" s="9">
        <v>5886252420</v>
      </c>
      <c r="C5" s="18">
        <v>1849403158</v>
      </c>
      <c r="D5" s="18"/>
      <c r="E5" s="9">
        <v>6516099304</v>
      </c>
      <c r="F5" s="9"/>
      <c r="G5" s="9"/>
      <c r="H5" s="9"/>
      <c r="I5" s="9">
        <v>0</v>
      </c>
      <c r="J5" s="20">
        <v>819000000</v>
      </c>
      <c r="K5" s="9"/>
      <c r="L5" s="9">
        <f t="shared" ref="L5:L36" si="0">+B5+C5+D5+E5+F5+G5+H5+I5+J5+K5</f>
        <v>15070754882</v>
      </c>
    </row>
    <row r="6" spans="1:12" x14ac:dyDescent="0.25">
      <c r="A6" s="17" t="s">
        <v>1</v>
      </c>
      <c r="B6" s="9">
        <v>862412280</v>
      </c>
      <c r="C6" s="18"/>
      <c r="D6" s="18"/>
      <c r="E6" s="9">
        <v>97829583</v>
      </c>
      <c r="F6" s="9"/>
      <c r="G6" s="9"/>
      <c r="H6" s="9">
        <v>40244212</v>
      </c>
      <c r="I6" s="9"/>
      <c r="J6" s="9">
        <v>42000000</v>
      </c>
      <c r="K6" s="9"/>
      <c r="L6" s="9">
        <f t="shared" si="0"/>
        <v>1042486075</v>
      </c>
    </row>
    <row r="7" spans="1:12" x14ac:dyDescent="0.25">
      <c r="A7" s="17" t="s">
        <v>25</v>
      </c>
      <c r="B7" s="9">
        <v>2900942762</v>
      </c>
      <c r="C7" s="18">
        <v>190799314</v>
      </c>
      <c r="D7" s="18">
        <v>1010929147</v>
      </c>
      <c r="E7" s="9">
        <v>5198022982</v>
      </c>
      <c r="F7" s="9"/>
      <c r="G7" s="9">
        <v>0</v>
      </c>
      <c r="H7" s="9"/>
      <c r="I7" s="9"/>
      <c r="J7" s="9">
        <v>1446535200</v>
      </c>
      <c r="K7" s="9"/>
      <c r="L7" s="9">
        <f t="shared" si="0"/>
        <v>10747229405</v>
      </c>
    </row>
    <row r="8" spans="1:12" x14ac:dyDescent="0.25">
      <c r="A8" s="17" t="s">
        <v>28</v>
      </c>
      <c r="B8" s="9">
        <v>4790183566</v>
      </c>
      <c r="C8" s="18">
        <v>644132220</v>
      </c>
      <c r="D8" s="18">
        <v>90840426</v>
      </c>
      <c r="E8" s="9">
        <v>7748141313</v>
      </c>
      <c r="F8" s="9"/>
      <c r="G8" s="9"/>
      <c r="H8" s="9"/>
      <c r="I8" s="9"/>
      <c r="J8" s="9">
        <v>651000000</v>
      </c>
      <c r="K8" s="9"/>
      <c r="L8" s="9">
        <f t="shared" si="0"/>
        <v>13924297525</v>
      </c>
    </row>
    <row r="9" spans="1:12" x14ac:dyDescent="0.25">
      <c r="A9" s="17" t="s">
        <v>26</v>
      </c>
      <c r="B9" s="9">
        <v>2673581827</v>
      </c>
      <c r="C9" s="18">
        <v>170213720</v>
      </c>
      <c r="D9" s="18">
        <v>1584734003</v>
      </c>
      <c r="E9" s="9">
        <v>5320177107</v>
      </c>
      <c r="F9" s="9"/>
      <c r="G9" s="9"/>
      <c r="H9" s="9"/>
      <c r="I9" s="9"/>
      <c r="J9" s="9">
        <v>238000000</v>
      </c>
      <c r="K9" s="9"/>
      <c r="L9" s="9">
        <f t="shared" si="0"/>
        <v>9986706657</v>
      </c>
    </row>
    <row r="10" spans="1:12" x14ac:dyDescent="0.25">
      <c r="A10" s="17" t="s">
        <v>2</v>
      </c>
      <c r="B10" s="9">
        <v>1086918264</v>
      </c>
      <c r="C10" s="18"/>
      <c r="D10" s="18">
        <v>879645998</v>
      </c>
      <c r="E10" s="9">
        <v>2617366006</v>
      </c>
      <c r="F10" s="9"/>
      <c r="G10" s="9"/>
      <c r="H10" s="9"/>
      <c r="I10" s="9"/>
      <c r="J10" s="9">
        <v>196000000</v>
      </c>
      <c r="K10" s="9">
        <v>65420977</v>
      </c>
      <c r="L10" s="9">
        <f t="shared" si="0"/>
        <v>4845351245</v>
      </c>
    </row>
    <row r="11" spans="1:12" x14ac:dyDescent="0.25">
      <c r="A11" s="17" t="s">
        <v>3</v>
      </c>
      <c r="B11" s="9"/>
      <c r="C11" s="18">
        <v>2720964265</v>
      </c>
      <c r="D11" s="18">
        <v>194819550</v>
      </c>
      <c r="E11" s="9">
        <v>576916078</v>
      </c>
      <c r="F11" s="9"/>
      <c r="G11" s="9"/>
      <c r="H11" s="9"/>
      <c r="I11" s="9"/>
      <c r="J11" s="9">
        <v>42000000</v>
      </c>
      <c r="K11" s="9"/>
      <c r="L11" s="9">
        <f t="shared" si="0"/>
        <v>3534699893</v>
      </c>
    </row>
    <row r="12" spans="1:12" x14ac:dyDescent="0.25">
      <c r="A12" s="17" t="s">
        <v>4</v>
      </c>
      <c r="B12" s="9">
        <v>281315250</v>
      </c>
      <c r="C12" s="18">
        <v>523265775</v>
      </c>
      <c r="D12" s="18"/>
      <c r="E12" s="9">
        <v>373352251</v>
      </c>
      <c r="F12" s="9">
        <v>0</v>
      </c>
      <c r="G12" s="9"/>
      <c r="H12" s="9"/>
      <c r="I12" s="9"/>
      <c r="J12" s="9">
        <v>105000000</v>
      </c>
      <c r="K12" s="9"/>
      <c r="L12" s="9">
        <f t="shared" si="0"/>
        <v>1282933276</v>
      </c>
    </row>
    <row r="13" spans="1:12" x14ac:dyDescent="0.25">
      <c r="A13" s="17" t="s">
        <v>29</v>
      </c>
      <c r="B13" s="9"/>
      <c r="C13" s="18">
        <v>183690695</v>
      </c>
      <c r="D13" s="18">
        <v>123385715</v>
      </c>
      <c r="E13" s="9">
        <v>25103664</v>
      </c>
      <c r="F13" s="9">
        <v>143665092</v>
      </c>
      <c r="G13" s="9"/>
      <c r="H13" s="9"/>
      <c r="I13" s="9"/>
      <c r="J13" s="9">
        <v>21000000</v>
      </c>
      <c r="K13" s="9"/>
      <c r="L13" s="9">
        <f t="shared" si="0"/>
        <v>496845166</v>
      </c>
    </row>
    <row r="14" spans="1:12" x14ac:dyDescent="0.25">
      <c r="A14" s="17" t="s">
        <v>5</v>
      </c>
      <c r="B14" s="9">
        <v>753469848</v>
      </c>
      <c r="C14" s="18">
        <v>3150238154</v>
      </c>
      <c r="D14" s="18">
        <v>125637249</v>
      </c>
      <c r="E14" s="9">
        <v>4176119099</v>
      </c>
      <c r="F14" s="9">
        <v>106118816</v>
      </c>
      <c r="G14" s="9"/>
      <c r="H14" s="9"/>
      <c r="I14" s="9"/>
      <c r="J14" s="9">
        <v>203000000</v>
      </c>
      <c r="K14" s="9"/>
      <c r="L14" s="9">
        <f t="shared" si="0"/>
        <v>8514583166</v>
      </c>
    </row>
    <row r="15" spans="1:12" x14ac:dyDescent="0.25">
      <c r="A15" s="17" t="s">
        <v>6</v>
      </c>
      <c r="B15" s="9">
        <v>2180354066</v>
      </c>
      <c r="C15" s="18">
        <v>158207366</v>
      </c>
      <c r="D15" s="18">
        <v>2067298153</v>
      </c>
      <c r="E15" s="9">
        <v>2601865502</v>
      </c>
      <c r="F15" s="9">
        <v>157379600</v>
      </c>
      <c r="G15" s="9"/>
      <c r="H15" s="9"/>
      <c r="I15" s="9"/>
      <c r="J15" s="9">
        <v>486450700</v>
      </c>
      <c r="K15" s="9">
        <v>363663160</v>
      </c>
      <c r="L15" s="9">
        <f t="shared" si="0"/>
        <v>8015218547</v>
      </c>
    </row>
    <row r="16" spans="1:12" x14ac:dyDescent="0.25">
      <c r="A16" s="17" t="s">
        <v>7</v>
      </c>
      <c r="B16" s="9"/>
      <c r="C16" s="18">
        <v>2135969460</v>
      </c>
      <c r="D16" s="18">
        <v>1369688692</v>
      </c>
      <c r="E16" s="9">
        <v>1595855956</v>
      </c>
      <c r="F16" s="9"/>
      <c r="G16" s="9"/>
      <c r="H16" s="9"/>
      <c r="I16" s="9"/>
      <c r="J16" s="9">
        <v>259000000</v>
      </c>
      <c r="K16" s="9">
        <v>6644456</v>
      </c>
      <c r="L16" s="9">
        <f t="shared" si="0"/>
        <v>5367158564</v>
      </c>
    </row>
    <row r="17" spans="1:12" x14ac:dyDescent="0.25">
      <c r="A17" s="17" t="s">
        <v>8</v>
      </c>
      <c r="B17" s="9">
        <v>2692769121</v>
      </c>
      <c r="C17" s="18">
        <v>751718329</v>
      </c>
      <c r="D17" s="18">
        <v>401382949</v>
      </c>
      <c r="E17" s="9">
        <v>5130317911</v>
      </c>
      <c r="F17" s="9">
        <v>200096920</v>
      </c>
      <c r="G17" s="9"/>
      <c r="H17" s="9"/>
      <c r="I17" s="9"/>
      <c r="J17" s="9">
        <v>7000000</v>
      </c>
      <c r="K17" s="9">
        <v>501651647</v>
      </c>
      <c r="L17" s="9">
        <f t="shared" si="0"/>
        <v>9684936877</v>
      </c>
    </row>
    <row r="18" spans="1:12" x14ac:dyDescent="0.25">
      <c r="A18" s="17" t="s">
        <v>9</v>
      </c>
      <c r="B18" s="9">
        <v>2023442007</v>
      </c>
      <c r="C18" s="18">
        <v>451203039</v>
      </c>
      <c r="D18" s="18">
        <v>541704644</v>
      </c>
      <c r="E18" s="9">
        <v>1962085525</v>
      </c>
      <c r="F18" s="9"/>
      <c r="G18" s="9"/>
      <c r="H18" s="9"/>
      <c r="I18" s="9"/>
      <c r="J18" s="9">
        <v>182000000</v>
      </c>
      <c r="K18" s="9"/>
      <c r="L18" s="9">
        <f t="shared" si="0"/>
        <v>5160435215</v>
      </c>
    </row>
    <row r="19" spans="1:12" s="48" customFormat="1" x14ac:dyDescent="0.25">
      <c r="A19" s="47" t="s">
        <v>10</v>
      </c>
      <c r="B19" s="25">
        <v>35972480</v>
      </c>
      <c r="C19" s="32">
        <v>29069495</v>
      </c>
      <c r="D19" s="32">
        <v>234045948</v>
      </c>
      <c r="E19" s="25">
        <v>0</v>
      </c>
      <c r="F19" s="25">
        <v>96001556</v>
      </c>
      <c r="G19" s="25"/>
      <c r="H19" s="25"/>
      <c r="I19" s="25"/>
      <c r="J19" s="25">
        <v>7000000</v>
      </c>
      <c r="K19" s="25"/>
      <c r="L19" s="25">
        <f t="shared" si="0"/>
        <v>402089479</v>
      </c>
    </row>
    <row r="20" spans="1:12" x14ac:dyDescent="0.25">
      <c r="A20" s="17" t="s">
        <v>11</v>
      </c>
      <c r="B20" s="9">
        <v>209071210</v>
      </c>
      <c r="C20" s="18">
        <v>122531260</v>
      </c>
      <c r="D20" s="18"/>
      <c r="E20" s="9">
        <v>43234088</v>
      </c>
      <c r="F20" s="9"/>
      <c r="G20" s="9"/>
      <c r="H20" s="9"/>
      <c r="I20" s="9"/>
      <c r="J20" s="9">
        <v>14000000</v>
      </c>
      <c r="K20" s="9"/>
      <c r="L20" s="9">
        <f t="shared" si="0"/>
        <v>388836558</v>
      </c>
    </row>
    <row r="21" spans="1:12" x14ac:dyDescent="0.25">
      <c r="A21" s="17" t="s">
        <v>21</v>
      </c>
      <c r="B21" s="9">
        <v>871701516</v>
      </c>
      <c r="C21" s="18"/>
      <c r="D21" s="18">
        <v>839722848</v>
      </c>
      <c r="E21" s="9">
        <v>3020776093</v>
      </c>
      <c r="F21" s="9">
        <v>202345200</v>
      </c>
      <c r="G21" s="9"/>
      <c r="H21" s="9"/>
      <c r="I21" s="9"/>
      <c r="J21" s="9">
        <v>301000000</v>
      </c>
      <c r="K21" s="9"/>
      <c r="L21" s="9">
        <f t="shared" si="0"/>
        <v>5235545657</v>
      </c>
    </row>
    <row r="22" spans="1:12" s="91" customFormat="1" x14ac:dyDescent="0.25">
      <c r="A22" s="89" t="s">
        <v>30</v>
      </c>
      <c r="B22" s="23"/>
      <c r="C22" s="90"/>
      <c r="D22" s="90">
        <v>3734617908</v>
      </c>
      <c r="E22" s="23">
        <v>889093139</v>
      </c>
      <c r="F22" s="23"/>
      <c r="G22" s="23"/>
      <c r="H22" s="23">
        <v>2802186321</v>
      </c>
      <c r="I22" s="23">
        <v>1640911084</v>
      </c>
      <c r="J22" s="23">
        <v>70000000</v>
      </c>
      <c r="K22" s="23"/>
      <c r="L22" s="23">
        <f t="shared" si="0"/>
        <v>9136808452</v>
      </c>
    </row>
    <row r="23" spans="1:12" x14ac:dyDescent="0.25">
      <c r="A23" s="17" t="s">
        <v>31</v>
      </c>
      <c r="B23" s="9">
        <v>510032910</v>
      </c>
      <c r="C23" s="18">
        <v>2843578881</v>
      </c>
      <c r="D23" s="18">
        <v>735036990</v>
      </c>
      <c r="E23" s="9">
        <v>4204948735</v>
      </c>
      <c r="F23" s="9"/>
      <c r="G23" s="9"/>
      <c r="H23" s="9"/>
      <c r="I23" s="9"/>
      <c r="J23" s="9">
        <v>133000000</v>
      </c>
      <c r="K23" s="9"/>
      <c r="L23" s="9">
        <f t="shared" si="0"/>
        <v>8426597516</v>
      </c>
    </row>
    <row r="24" spans="1:12" x14ac:dyDescent="0.25">
      <c r="A24" s="17" t="s">
        <v>12</v>
      </c>
      <c r="B24" s="9">
        <v>1436310582</v>
      </c>
      <c r="C24" s="18">
        <v>1022224</v>
      </c>
      <c r="D24" s="18"/>
      <c r="E24" s="9">
        <v>1048635932</v>
      </c>
      <c r="F24" s="9">
        <v>81162908</v>
      </c>
      <c r="G24" s="9"/>
      <c r="H24" s="9"/>
      <c r="I24" s="9"/>
      <c r="J24" s="9">
        <v>417633800</v>
      </c>
      <c r="K24" s="9"/>
      <c r="L24" s="9">
        <f t="shared" si="0"/>
        <v>2984765446</v>
      </c>
    </row>
    <row r="25" spans="1:12" x14ac:dyDescent="0.25">
      <c r="A25" s="17" t="s">
        <v>22</v>
      </c>
      <c r="B25" s="9"/>
      <c r="C25" s="18">
        <v>3654482114</v>
      </c>
      <c r="D25" s="18">
        <v>484070456</v>
      </c>
      <c r="E25" s="9">
        <v>4168195002</v>
      </c>
      <c r="F25" s="9">
        <v>70146336</v>
      </c>
      <c r="G25" s="9"/>
      <c r="H25" s="9"/>
      <c r="I25" s="9"/>
      <c r="J25" s="9">
        <v>112000000</v>
      </c>
      <c r="K25" s="9">
        <v>48000000</v>
      </c>
      <c r="L25" s="9">
        <f t="shared" si="0"/>
        <v>8536893908</v>
      </c>
    </row>
    <row r="26" spans="1:12" x14ac:dyDescent="0.25">
      <c r="A26" s="17" t="s">
        <v>13</v>
      </c>
      <c r="B26" s="9">
        <v>1080046955</v>
      </c>
      <c r="C26" s="18">
        <v>28750050</v>
      </c>
      <c r="D26" s="18">
        <v>535715211</v>
      </c>
      <c r="E26" s="9">
        <v>2558995157</v>
      </c>
      <c r="F26" s="9"/>
      <c r="G26" s="9"/>
      <c r="H26" s="9">
        <v>0</v>
      </c>
      <c r="I26" s="9"/>
      <c r="J26" s="9">
        <v>654450700</v>
      </c>
      <c r="K26" s="9"/>
      <c r="L26" s="9">
        <f t="shared" si="0"/>
        <v>4857958073</v>
      </c>
    </row>
    <row r="27" spans="1:12" x14ac:dyDescent="0.25">
      <c r="A27" s="17" t="s">
        <v>14</v>
      </c>
      <c r="B27" s="9">
        <v>13489680</v>
      </c>
      <c r="C27" s="18">
        <v>1503818636</v>
      </c>
      <c r="D27" s="18"/>
      <c r="E27" s="9">
        <v>5150819</v>
      </c>
      <c r="F27" s="9">
        <v>53958720</v>
      </c>
      <c r="G27" s="9"/>
      <c r="H27" s="9"/>
      <c r="I27" s="9"/>
      <c r="J27" s="9">
        <v>28000000</v>
      </c>
      <c r="K27" s="9"/>
      <c r="L27" s="9">
        <f t="shared" si="0"/>
        <v>1604417855</v>
      </c>
    </row>
    <row r="28" spans="1:12" x14ac:dyDescent="0.25">
      <c r="A28" s="17" t="s">
        <v>23</v>
      </c>
      <c r="B28" s="9"/>
      <c r="C28" s="18">
        <v>718396381</v>
      </c>
      <c r="D28" s="18"/>
      <c r="E28" s="9">
        <v>1178294822</v>
      </c>
      <c r="F28" s="9"/>
      <c r="G28" s="9"/>
      <c r="H28" s="9"/>
      <c r="I28" s="9"/>
      <c r="J28" s="9">
        <v>133000000</v>
      </c>
      <c r="K28" s="9">
        <v>4221900</v>
      </c>
      <c r="L28" s="9">
        <f t="shared" si="0"/>
        <v>2033913103</v>
      </c>
    </row>
    <row r="29" spans="1:12" x14ac:dyDescent="0.25">
      <c r="A29" s="17" t="s">
        <v>15</v>
      </c>
      <c r="B29" s="9">
        <v>1500167862</v>
      </c>
      <c r="C29" s="18"/>
      <c r="D29" s="18">
        <v>38045945</v>
      </c>
      <c r="E29" s="9">
        <v>1502911541</v>
      </c>
      <c r="F29" s="9">
        <v>53958720</v>
      </c>
      <c r="G29" s="9"/>
      <c r="H29" s="9">
        <v>0</v>
      </c>
      <c r="I29" s="9"/>
      <c r="J29" s="9">
        <v>119000000</v>
      </c>
      <c r="K29" s="9"/>
      <c r="L29" s="9">
        <f t="shared" si="0"/>
        <v>3214084068</v>
      </c>
    </row>
    <row r="30" spans="1:12" x14ac:dyDescent="0.25">
      <c r="A30" s="17" t="s">
        <v>16</v>
      </c>
      <c r="B30" s="9">
        <v>4500000</v>
      </c>
      <c r="C30" s="18"/>
      <c r="D30" s="18"/>
      <c r="E30" s="23">
        <f>47418032+82408680</f>
        <v>129826712</v>
      </c>
      <c r="F30" s="9"/>
      <c r="G30" s="9"/>
      <c r="H30" s="9"/>
      <c r="I30" s="9"/>
      <c r="J30" s="9"/>
      <c r="K30" s="9"/>
      <c r="L30" s="9">
        <f t="shared" si="0"/>
        <v>134326712</v>
      </c>
    </row>
    <row r="31" spans="1:12" x14ac:dyDescent="0.25">
      <c r="A31" s="17" t="s">
        <v>17</v>
      </c>
      <c r="B31" s="9">
        <v>3826725687</v>
      </c>
      <c r="C31" s="18">
        <v>1501686210</v>
      </c>
      <c r="D31" s="18"/>
      <c r="E31" s="9">
        <v>3404376587</v>
      </c>
      <c r="F31" s="9"/>
      <c r="G31" s="9">
        <v>117011889</v>
      </c>
      <c r="H31" s="9"/>
      <c r="I31" s="9"/>
      <c r="J31" s="9">
        <v>266000000</v>
      </c>
      <c r="K31" s="9"/>
      <c r="L31" s="9">
        <f t="shared" si="0"/>
        <v>9115800373</v>
      </c>
    </row>
    <row r="32" spans="1:12" x14ac:dyDescent="0.25">
      <c r="A32" s="17" t="s">
        <v>27</v>
      </c>
      <c r="B32" s="9">
        <v>899219643</v>
      </c>
      <c r="C32" s="18">
        <v>24022264</v>
      </c>
      <c r="D32" s="18">
        <v>757065629</v>
      </c>
      <c r="E32" s="9">
        <v>3589416060</v>
      </c>
      <c r="F32" s="9"/>
      <c r="G32" s="9"/>
      <c r="H32" s="9"/>
      <c r="I32" s="9"/>
      <c r="J32" s="9">
        <v>84000000</v>
      </c>
      <c r="K32" s="9"/>
      <c r="L32" s="9">
        <f t="shared" si="0"/>
        <v>5353723596</v>
      </c>
    </row>
    <row r="33" spans="1:12" x14ac:dyDescent="0.25">
      <c r="A33" s="17" t="s">
        <v>18</v>
      </c>
      <c r="B33" s="9">
        <v>2112170592</v>
      </c>
      <c r="C33" s="18"/>
      <c r="D33" s="18">
        <v>528090564</v>
      </c>
      <c r="E33" s="9">
        <v>643386021</v>
      </c>
      <c r="F33" s="9"/>
      <c r="G33" s="9"/>
      <c r="H33" s="9"/>
      <c r="I33" s="9"/>
      <c r="J33" s="9">
        <v>210000000</v>
      </c>
      <c r="K33" s="9"/>
      <c r="L33" s="9">
        <f t="shared" si="0"/>
        <v>3493647177</v>
      </c>
    </row>
    <row r="34" spans="1:12" x14ac:dyDescent="0.25">
      <c r="A34" s="17" t="s">
        <v>19</v>
      </c>
      <c r="B34" s="9">
        <v>6148408598</v>
      </c>
      <c r="C34" s="18">
        <v>3372420</v>
      </c>
      <c r="D34" s="18"/>
      <c r="E34" s="9">
        <v>6346062916</v>
      </c>
      <c r="F34" s="9">
        <v>269793600</v>
      </c>
      <c r="G34" s="9"/>
      <c r="H34" s="9"/>
      <c r="I34" s="9"/>
      <c r="J34" s="9">
        <v>588000000</v>
      </c>
      <c r="K34" s="9"/>
      <c r="L34" s="9">
        <f t="shared" si="0"/>
        <v>13355637534</v>
      </c>
    </row>
    <row r="35" spans="1:12" x14ac:dyDescent="0.25">
      <c r="A35" s="17" t="s">
        <v>20</v>
      </c>
      <c r="B35" s="9"/>
      <c r="C35" s="18"/>
      <c r="D35" s="18"/>
      <c r="E35" s="9">
        <v>52996624</v>
      </c>
      <c r="F35" s="9"/>
      <c r="G35" s="9"/>
      <c r="H35" s="9"/>
      <c r="I35" s="9"/>
      <c r="J35" s="9"/>
      <c r="K35" s="9"/>
      <c r="L35" s="9">
        <f t="shared" si="0"/>
        <v>52996624</v>
      </c>
    </row>
    <row r="36" spans="1:12" x14ac:dyDescent="0.25">
      <c r="A36" s="17" t="s">
        <v>32</v>
      </c>
      <c r="B36" s="9"/>
      <c r="C36" s="18">
        <v>175973283</v>
      </c>
      <c r="D36" s="18"/>
      <c r="E36" s="9">
        <v>25980304</v>
      </c>
      <c r="F36" s="9"/>
      <c r="G36" s="9"/>
      <c r="H36" s="9"/>
      <c r="I36" s="9"/>
      <c r="J36" s="9">
        <v>7000000</v>
      </c>
      <c r="K36" s="9"/>
      <c r="L36" s="9">
        <f t="shared" si="0"/>
        <v>208953587</v>
      </c>
    </row>
    <row r="37" spans="1:12" s="22" customFormat="1" x14ac:dyDescent="0.25">
      <c r="A37" s="22" t="s">
        <v>95</v>
      </c>
      <c r="B37" s="22">
        <f>SUM(B4:B36)</f>
        <v>44868264836</v>
      </c>
      <c r="C37" s="22">
        <f t="shared" ref="C37:K37" si="1">SUM(C4:C36)</f>
        <v>23578675453</v>
      </c>
      <c r="D37" s="22">
        <f t="shared" si="1"/>
        <v>16305419742</v>
      </c>
      <c r="E37" s="22">
        <f t="shared" si="1"/>
        <v>76751532833</v>
      </c>
      <c r="F37" s="22">
        <f t="shared" si="1"/>
        <v>1434627468</v>
      </c>
      <c r="G37" s="22">
        <f t="shared" si="1"/>
        <v>117011889</v>
      </c>
      <c r="H37" s="22">
        <f t="shared" ref="H37" si="2">SUM(H4:H36)</f>
        <v>2842430533</v>
      </c>
      <c r="I37" s="22">
        <f t="shared" ref="I37" si="3">SUM(I4:I36)</f>
        <v>1640911084</v>
      </c>
      <c r="J37" s="22">
        <f t="shared" si="1"/>
        <v>7842070400</v>
      </c>
      <c r="K37" s="22">
        <f t="shared" si="1"/>
        <v>989602140</v>
      </c>
      <c r="L37" s="40">
        <f>+B37+C37+D37+E37+F37+G37+H37+I37+J37+K37</f>
        <v>176370546378</v>
      </c>
    </row>
    <row r="38" spans="1:12" x14ac:dyDescent="0.25">
      <c r="B38" s="20">
        <v>689962</v>
      </c>
    </row>
    <row r="39" spans="1:12" x14ac:dyDescent="0.25">
      <c r="B39" s="20">
        <v>5383093</v>
      </c>
      <c r="D39" s="20">
        <v>500000000</v>
      </c>
    </row>
    <row r="40" spans="1:12" s="22" customFormat="1" x14ac:dyDescent="0.25">
      <c r="A40" s="22" t="s">
        <v>96</v>
      </c>
      <c r="B40" s="22">
        <f>+B37+B38+B39</f>
        <v>44874337891</v>
      </c>
      <c r="C40" s="22">
        <f>+C37+C38+C39</f>
        <v>23578675453</v>
      </c>
      <c r="D40" s="22">
        <f>+D37+D38+D39</f>
        <v>16805419742</v>
      </c>
      <c r="E40" s="22">
        <f t="shared" ref="E40:G40" si="4">+E37+E38+E39</f>
        <v>76751532833</v>
      </c>
      <c r="F40" s="22">
        <f t="shared" si="4"/>
        <v>1434627468</v>
      </c>
      <c r="G40" s="22">
        <f t="shared" si="4"/>
        <v>117011889</v>
      </c>
      <c r="H40" s="22">
        <f t="shared" ref="H40" si="5">+H37+H38+H39</f>
        <v>2842430533</v>
      </c>
      <c r="I40" s="22">
        <f t="shared" ref="I40:J40" si="6">+I37+I38+I39</f>
        <v>1640911084</v>
      </c>
      <c r="J40" s="22">
        <f t="shared" si="6"/>
        <v>7842070400</v>
      </c>
      <c r="K40" s="22">
        <f t="shared" ref="K40" si="7">+K37+K38+K39</f>
        <v>989602140</v>
      </c>
      <c r="L40" s="45">
        <f>SUM(B40:K40)</f>
        <v>176876619433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showGridLines="0" zoomScale="90" zoomScaleNormal="9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baseColWidth="10" defaultRowHeight="15" x14ac:dyDescent="0.25"/>
  <cols>
    <col min="1" max="1" width="20.5703125" style="20" bestFit="1" customWidth="1"/>
    <col min="2" max="2" width="27.7109375" style="20" customWidth="1"/>
    <col min="3" max="3" width="28.85546875" style="21" customWidth="1"/>
    <col min="4" max="4" width="27.7109375" style="21" customWidth="1"/>
    <col min="5" max="7" width="27.7109375" style="20" customWidth="1"/>
    <col min="8" max="8" width="27.7109375" style="19" customWidth="1"/>
    <col min="9" max="9" width="27.7109375" style="20" customWidth="1"/>
    <col min="10" max="16384" width="11.42578125" style="20"/>
  </cols>
  <sheetData>
    <row r="1" spans="1:9" ht="15" customHeight="1" x14ac:dyDescent="0.25"/>
    <row r="2" spans="1:9" s="31" customFormat="1" ht="44.25" customHeight="1" x14ac:dyDescent="0.3">
      <c r="A2" s="94" t="s">
        <v>41</v>
      </c>
      <c r="B2" s="29" t="s">
        <v>87</v>
      </c>
      <c r="C2" s="29" t="s">
        <v>86</v>
      </c>
      <c r="D2" s="30" t="s">
        <v>85</v>
      </c>
      <c r="E2" s="30" t="s">
        <v>84</v>
      </c>
      <c r="F2" s="30" t="s">
        <v>81</v>
      </c>
      <c r="G2" s="30" t="s">
        <v>82</v>
      </c>
      <c r="H2" s="30" t="s">
        <v>83</v>
      </c>
      <c r="I2" s="15"/>
    </row>
    <row r="3" spans="1:9" s="16" customFormat="1" ht="31.5" x14ac:dyDescent="0.2">
      <c r="A3" s="95"/>
      <c r="B3" s="15" t="s">
        <v>42</v>
      </c>
      <c r="C3" s="15" t="s">
        <v>42</v>
      </c>
      <c r="D3" s="15" t="s">
        <v>42</v>
      </c>
      <c r="E3" s="15" t="s">
        <v>42</v>
      </c>
      <c r="F3" s="15" t="s">
        <v>42</v>
      </c>
      <c r="G3" s="15" t="s">
        <v>42</v>
      </c>
      <c r="H3" s="15" t="s">
        <v>42</v>
      </c>
      <c r="I3" s="15" t="s">
        <v>75</v>
      </c>
    </row>
    <row r="4" spans="1:9" x14ac:dyDescent="0.25">
      <c r="A4" s="17" t="s">
        <v>0</v>
      </c>
      <c r="B4" s="24"/>
      <c r="C4" s="26"/>
      <c r="D4" s="26"/>
      <c r="E4" s="24"/>
      <c r="F4" s="24"/>
      <c r="G4" s="24"/>
      <c r="H4" s="24"/>
      <c r="I4" s="9">
        <f>+B4+C4+D4+E4+F4+G4+H4</f>
        <v>0</v>
      </c>
    </row>
    <row r="5" spans="1:9" x14ac:dyDescent="0.25">
      <c r="A5" s="17" t="s">
        <v>24</v>
      </c>
      <c r="B5" s="24"/>
      <c r="C5" s="26"/>
      <c r="D5" s="26"/>
      <c r="E5" s="24"/>
      <c r="F5" s="24"/>
      <c r="G5" s="24"/>
      <c r="H5" s="24"/>
      <c r="I5" s="9">
        <f t="shared" ref="I5:I36" si="0">+B5+C5+D5+E5+F5+G5+H5</f>
        <v>0</v>
      </c>
    </row>
    <row r="6" spans="1:9" x14ac:dyDescent="0.25">
      <c r="A6" s="17" t="s">
        <v>1</v>
      </c>
      <c r="B6" s="24"/>
      <c r="C6" s="26"/>
      <c r="D6" s="26"/>
      <c r="E6" s="24"/>
      <c r="F6" s="24"/>
      <c r="G6" s="24"/>
      <c r="H6" s="24"/>
      <c r="I6" s="9">
        <f t="shared" si="0"/>
        <v>0</v>
      </c>
    </row>
    <row r="7" spans="1:9" x14ac:dyDescent="0.25">
      <c r="A7" s="17" t="s">
        <v>25</v>
      </c>
      <c r="B7" s="27">
        <v>1826933066</v>
      </c>
      <c r="C7" s="26"/>
      <c r="D7" s="26"/>
      <c r="E7" s="24"/>
      <c r="F7" s="24"/>
      <c r="G7" s="24"/>
      <c r="H7" s="24"/>
      <c r="I7" s="9"/>
    </row>
    <row r="8" spans="1:9" x14ac:dyDescent="0.25">
      <c r="A8" s="17" t="s">
        <v>28</v>
      </c>
      <c r="B8" s="24"/>
      <c r="C8" s="26"/>
      <c r="D8" s="26"/>
      <c r="E8" s="24"/>
      <c r="F8" s="24"/>
      <c r="G8" s="24"/>
      <c r="H8" s="24"/>
      <c r="I8" s="9">
        <f t="shared" si="0"/>
        <v>0</v>
      </c>
    </row>
    <row r="9" spans="1:9" x14ac:dyDescent="0.25">
      <c r="A9" s="17" t="s">
        <v>26</v>
      </c>
      <c r="B9" s="24"/>
      <c r="C9" s="26"/>
      <c r="D9" s="26"/>
      <c r="E9" s="24"/>
      <c r="F9" s="10">
        <v>286569752</v>
      </c>
      <c r="G9" s="24"/>
      <c r="H9" s="24"/>
      <c r="I9" s="9">
        <f t="shared" si="0"/>
        <v>286569752</v>
      </c>
    </row>
    <row r="10" spans="1:9" x14ac:dyDescent="0.25">
      <c r="A10" s="17" t="s">
        <v>2</v>
      </c>
      <c r="B10" s="9">
        <v>141965000</v>
      </c>
      <c r="C10" s="26"/>
      <c r="D10" s="26"/>
      <c r="E10" s="24"/>
      <c r="F10" s="24"/>
      <c r="G10" s="24"/>
      <c r="H10" s="24"/>
      <c r="I10" s="9">
        <f t="shared" si="0"/>
        <v>141965000</v>
      </c>
    </row>
    <row r="11" spans="1:9" x14ac:dyDescent="0.25">
      <c r="A11" s="17" t="s">
        <v>3</v>
      </c>
      <c r="B11" s="24"/>
      <c r="C11" s="26"/>
      <c r="D11" s="26"/>
      <c r="E11" s="24"/>
      <c r="F11" s="24"/>
      <c r="G11" s="24"/>
      <c r="H11" s="24"/>
      <c r="I11" s="9">
        <f t="shared" si="0"/>
        <v>0</v>
      </c>
    </row>
    <row r="12" spans="1:9" x14ac:dyDescent="0.25">
      <c r="A12" s="17" t="s">
        <v>4</v>
      </c>
      <c r="B12" s="24"/>
      <c r="C12" s="26"/>
      <c r="D12" s="26"/>
      <c r="E12" s="24"/>
      <c r="F12" s="24"/>
      <c r="G12" s="24"/>
      <c r="H12" s="24"/>
      <c r="I12" s="9">
        <f t="shared" si="0"/>
        <v>0</v>
      </c>
    </row>
    <row r="13" spans="1:9" x14ac:dyDescent="0.25">
      <c r="A13" s="17" t="s">
        <v>29</v>
      </c>
      <c r="B13" s="24"/>
      <c r="C13" s="9">
        <v>22319775</v>
      </c>
      <c r="D13" s="26"/>
      <c r="E13" s="24"/>
      <c r="F13" s="24"/>
      <c r="G13" s="24"/>
      <c r="H13" s="24"/>
      <c r="I13" s="9">
        <f t="shared" si="0"/>
        <v>22319775</v>
      </c>
    </row>
    <row r="14" spans="1:9" x14ac:dyDescent="0.25">
      <c r="A14" s="17" t="s">
        <v>5</v>
      </c>
      <c r="B14" s="24"/>
      <c r="C14" s="26"/>
      <c r="D14" s="26"/>
      <c r="E14" s="24"/>
      <c r="F14" s="24"/>
      <c r="G14" s="24"/>
      <c r="H14" s="24"/>
      <c r="I14" s="9">
        <f t="shared" si="0"/>
        <v>0</v>
      </c>
    </row>
    <row r="15" spans="1:9" x14ac:dyDescent="0.25">
      <c r="A15" s="17" t="s">
        <v>6</v>
      </c>
      <c r="B15" s="9">
        <v>681447500</v>
      </c>
      <c r="C15" s="26"/>
      <c r="D15" s="26"/>
      <c r="E15" s="24"/>
      <c r="F15" s="24"/>
      <c r="G15" s="24"/>
      <c r="H15" s="24"/>
      <c r="I15" s="9">
        <f t="shared" si="0"/>
        <v>681447500</v>
      </c>
    </row>
    <row r="16" spans="1:9" x14ac:dyDescent="0.25">
      <c r="A16" s="17" t="s">
        <v>7</v>
      </c>
      <c r="B16" s="24"/>
      <c r="C16" s="26"/>
      <c r="D16" s="26"/>
      <c r="E16" s="24"/>
      <c r="F16" s="24"/>
      <c r="G16" s="24"/>
      <c r="H16" s="24"/>
      <c r="I16" s="9">
        <f t="shared" si="0"/>
        <v>0</v>
      </c>
    </row>
    <row r="17" spans="1:9" x14ac:dyDescent="0.25">
      <c r="A17" s="17" t="s">
        <v>8</v>
      </c>
      <c r="B17" s="24"/>
      <c r="C17" s="26"/>
      <c r="D17" s="26"/>
      <c r="E17" s="24"/>
      <c r="F17" s="24"/>
      <c r="G17" s="24"/>
      <c r="H17" s="24"/>
      <c r="I17" s="9">
        <f t="shared" si="0"/>
        <v>0</v>
      </c>
    </row>
    <row r="18" spans="1:9" x14ac:dyDescent="0.25">
      <c r="A18" s="17" t="s">
        <v>9</v>
      </c>
      <c r="B18" s="24"/>
      <c r="C18" s="26"/>
      <c r="D18" s="26"/>
      <c r="E18" s="24"/>
      <c r="F18" s="24"/>
      <c r="G18" s="24"/>
      <c r="H18" s="24"/>
      <c r="I18" s="9">
        <f t="shared" si="0"/>
        <v>0</v>
      </c>
    </row>
    <row r="19" spans="1:9" x14ac:dyDescent="0.25">
      <c r="A19" s="17" t="s">
        <v>10</v>
      </c>
      <c r="B19" s="24"/>
      <c r="C19" s="26"/>
      <c r="D19" s="26"/>
      <c r="E19" s="24"/>
      <c r="F19" s="24"/>
      <c r="G19" s="24"/>
      <c r="H19" s="24"/>
      <c r="I19" s="9">
        <f t="shared" si="0"/>
        <v>0</v>
      </c>
    </row>
    <row r="20" spans="1:9" x14ac:dyDescent="0.25">
      <c r="A20" s="17" t="s">
        <v>11</v>
      </c>
      <c r="B20" s="24"/>
      <c r="C20" s="26"/>
      <c r="D20" s="26"/>
      <c r="E20" s="24"/>
      <c r="F20" s="24"/>
      <c r="G20" s="24"/>
      <c r="H20" s="24"/>
      <c r="I20" s="9">
        <f t="shared" si="0"/>
        <v>0</v>
      </c>
    </row>
    <row r="21" spans="1:9" x14ac:dyDescent="0.25">
      <c r="A21" s="17" t="s">
        <v>21</v>
      </c>
      <c r="B21" s="24"/>
      <c r="C21" s="26"/>
      <c r="D21" s="26"/>
      <c r="E21" s="24"/>
      <c r="F21" s="24"/>
      <c r="G21" s="24"/>
      <c r="H21" s="24"/>
      <c r="I21" s="9">
        <f t="shared" si="0"/>
        <v>0</v>
      </c>
    </row>
    <row r="22" spans="1:9" x14ac:dyDescent="0.25">
      <c r="A22" s="28" t="s">
        <v>30</v>
      </c>
      <c r="B22" s="24"/>
      <c r="C22" s="26"/>
      <c r="D22" s="9">
        <v>165574720</v>
      </c>
      <c r="E22" s="24"/>
      <c r="F22" s="24"/>
      <c r="G22" s="24"/>
      <c r="H22" s="24"/>
      <c r="I22" s="9">
        <f t="shared" si="0"/>
        <v>165574720</v>
      </c>
    </row>
    <row r="23" spans="1:9" x14ac:dyDescent="0.25">
      <c r="A23" s="17" t="s">
        <v>31</v>
      </c>
      <c r="B23" s="24"/>
      <c r="C23" s="26"/>
      <c r="D23" s="26"/>
      <c r="E23" s="24"/>
      <c r="F23" s="24"/>
      <c r="G23" s="24"/>
      <c r="H23" s="24"/>
      <c r="I23" s="9">
        <f t="shared" si="0"/>
        <v>0</v>
      </c>
    </row>
    <row r="24" spans="1:9" x14ac:dyDescent="0.25">
      <c r="A24" s="17" t="s">
        <v>12</v>
      </c>
      <c r="B24" s="24"/>
      <c r="C24" s="26"/>
      <c r="D24" s="26"/>
      <c r="E24" s="24"/>
      <c r="F24" s="24"/>
      <c r="G24" s="24"/>
      <c r="H24" s="24"/>
      <c r="I24" s="9">
        <f t="shared" si="0"/>
        <v>0</v>
      </c>
    </row>
    <row r="25" spans="1:9" x14ac:dyDescent="0.25">
      <c r="A25" s="17" t="s">
        <v>22</v>
      </c>
      <c r="B25" s="24"/>
      <c r="C25" s="26"/>
      <c r="D25" s="26"/>
      <c r="E25" s="24"/>
      <c r="F25" s="24"/>
      <c r="G25" s="24"/>
      <c r="H25" s="24"/>
      <c r="I25" s="9">
        <f t="shared" si="0"/>
        <v>0</v>
      </c>
    </row>
    <row r="26" spans="1:9" x14ac:dyDescent="0.25">
      <c r="A26" s="28" t="s">
        <v>13</v>
      </c>
      <c r="B26" s="24"/>
      <c r="C26" s="26"/>
      <c r="D26" s="26"/>
      <c r="E26" s="9">
        <v>283945500</v>
      </c>
      <c r="F26" s="24"/>
      <c r="G26" s="24"/>
      <c r="H26" s="25">
        <v>85179000</v>
      </c>
      <c r="I26" s="9">
        <f t="shared" si="0"/>
        <v>369124500</v>
      </c>
    </row>
    <row r="27" spans="1:9" x14ac:dyDescent="0.25">
      <c r="A27" s="17" t="s">
        <v>14</v>
      </c>
      <c r="B27" s="24"/>
      <c r="C27" s="26"/>
      <c r="D27" s="26"/>
      <c r="E27" s="24"/>
      <c r="F27" s="24"/>
      <c r="G27" s="24"/>
      <c r="H27" s="24"/>
      <c r="I27" s="9">
        <f t="shared" si="0"/>
        <v>0</v>
      </c>
    </row>
    <row r="28" spans="1:9" x14ac:dyDescent="0.25">
      <c r="A28" s="17" t="s">
        <v>23</v>
      </c>
      <c r="B28" s="24"/>
      <c r="C28" s="26"/>
      <c r="D28" s="26"/>
      <c r="E28" s="24"/>
      <c r="F28" s="24"/>
      <c r="G28" s="24"/>
      <c r="H28" s="24"/>
      <c r="I28" s="9">
        <f t="shared" si="0"/>
        <v>0</v>
      </c>
    </row>
    <row r="29" spans="1:9" x14ac:dyDescent="0.25">
      <c r="A29" s="17" t="s">
        <v>15</v>
      </c>
      <c r="B29" s="24"/>
      <c r="C29" s="26"/>
      <c r="D29" s="26"/>
      <c r="E29" s="24"/>
      <c r="F29" s="24"/>
      <c r="G29" s="24"/>
      <c r="H29" s="24"/>
      <c r="I29" s="9">
        <f t="shared" si="0"/>
        <v>0</v>
      </c>
    </row>
    <row r="30" spans="1:9" x14ac:dyDescent="0.25">
      <c r="A30" s="17" t="s">
        <v>16</v>
      </c>
      <c r="B30" s="24"/>
      <c r="C30" s="26"/>
      <c r="D30" s="26"/>
      <c r="E30" s="24"/>
      <c r="F30" s="24"/>
      <c r="G30" s="24"/>
      <c r="H30" s="24"/>
      <c r="I30" s="9">
        <f t="shared" si="0"/>
        <v>0</v>
      </c>
    </row>
    <row r="31" spans="1:9" x14ac:dyDescent="0.25">
      <c r="A31" s="17" t="s">
        <v>17</v>
      </c>
      <c r="B31" s="24"/>
      <c r="C31" s="26"/>
      <c r="D31" s="26"/>
      <c r="E31" s="24"/>
      <c r="F31" s="24"/>
      <c r="G31" s="24"/>
      <c r="H31" s="24"/>
      <c r="I31" s="9">
        <f t="shared" si="0"/>
        <v>0</v>
      </c>
    </row>
    <row r="32" spans="1:9" x14ac:dyDescent="0.25">
      <c r="A32" s="17" t="s">
        <v>27</v>
      </c>
      <c r="B32" s="24"/>
      <c r="C32" s="26"/>
      <c r="D32" s="26"/>
      <c r="E32" s="24"/>
      <c r="F32" s="24"/>
      <c r="G32" s="24"/>
      <c r="H32" s="24"/>
      <c r="I32" s="9">
        <f t="shared" si="0"/>
        <v>0</v>
      </c>
    </row>
    <row r="33" spans="1:9" x14ac:dyDescent="0.25">
      <c r="A33" s="28" t="s">
        <v>18</v>
      </c>
      <c r="B33" s="24"/>
      <c r="C33" s="26"/>
      <c r="D33" s="26"/>
      <c r="E33" s="24"/>
      <c r="F33" s="24"/>
      <c r="G33" s="11">
        <v>5460000</v>
      </c>
      <c r="H33" s="24"/>
      <c r="I33" s="9">
        <f t="shared" si="0"/>
        <v>5460000</v>
      </c>
    </row>
    <row r="34" spans="1:9" x14ac:dyDescent="0.25">
      <c r="A34" s="17" t="s">
        <v>19</v>
      </c>
      <c r="B34" s="24"/>
      <c r="C34" s="26"/>
      <c r="D34" s="26"/>
      <c r="E34" s="24"/>
      <c r="F34" s="24"/>
      <c r="G34" s="24"/>
      <c r="H34" s="24"/>
      <c r="I34" s="9">
        <f t="shared" si="0"/>
        <v>0</v>
      </c>
    </row>
    <row r="35" spans="1:9" x14ac:dyDescent="0.25">
      <c r="A35" s="17" t="s">
        <v>20</v>
      </c>
      <c r="B35" s="24"/>
      <c r="C35" s="26"/>
      <c r="D35" s="26"/>
      <c r="E35" s="24"/>
      <c r="F35" s="24"/>
      <c r="G35" s="24"/>
      <c r="H35" s="24"/>
      <c r="I35" s="9">
        <f t="shared" si="0"/>
        <v>0</v>
      </c>
    </row>
    <row r="36" spans="1:9" x14ac:dyDescent="0.25">
      <c r="A36" s="17" t="s">
        <v>32</v>
      </c>
      <c r="B36" s="24"/>
      <c r="C36" s="26"/>
      <c r="D36" s="26"/>
      <c r="E36" s="24"/>
      <c r="F36" s="24"/>
      <c r="G36" s="24"/>
      <c r="H36" s="24"/>
      <c r="I36" s="9">
        <f t="shared" si="0"/>
        <v>0</v>
      </c>
    </row>
    <row r="37" spans="1:9" s="14" customFormat="1" ht="15.75" x14ac:dyDescent="0.25">
      <c r="A37" s="14" t="s">
        <v>73</v>
      </c>
      <c r="B37" s="14">
        <f>SUM(B9:B36)</f>
        <v>823412500</v>
      </c>
      <c r="C37" s="14">
        <f t="shared" ref="C37:H37" si="1">SUM(C4:C36)</f>
        <v>22319775</v>
      </c>
      <c r="D37" s="14">
        <f t="shared" si="1"/>
        <v>165574720</v>
      </c>
      <c r="E37" s="14">
        <f t="shared" si="1"/>
        <v>283945500</v>
      </c>
      <c r="F37" s="14">
        <f t="shared" si="1"/>
        <v>286569752</v>
      </c>
      <c r="G37" s="14">
        <f t="shared" si="1"/>
        <v>5460000</v>
      </c>
      <c r="H37" s="14">
        <f t="shared" si="1"/>
        <v>85179000</v>
      </c>
      <c r="I37" s="46">
        <f>SUM(I4:I36)</f>
        <v>1672461247</v>
      </c>
    </row>
  </sheetData>
  <mergeCells count="1">
    <mergeCell ref="A2:A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F37"/>
  <sheetViews>
    <sheetView showGridLines="0" topLeftCell="A4" workbookViewId="0">
      <selection activeCell="C20" sqref="C20"/>
    </sheetView>
  </sheetViews>
  <sheetFormatPr baseColWidth="10" defaultRowHeight="15" x14ac:dyDescent="0.25"/>
  <cols>
    <col min="1" max="1" width="43.5703125" bestFit="1" customWidth="1"/>
    <col min="2" max="2" width="17.7109375" customWidth="1"/>
    <col min="3" max="3" width="23.85546875" customWidth="1"/>
    <col min="4" max="4" width="17" customWidth="1"/>
    <col min="5" max="5" width="20" customWidth="1"/>
  </cols>
  <sheetData>
    <row r="1" spans="1:6" ht="59.25" customHeight="1" x14ac:dyDescent="0.25">
      <c r="A1" s="34" t="s">
        <v>41</v>
      </c>
      <c r="B1" s="34" t="s">
        <v>139</v>
      </c>
      <c r="C1" s="15" t="s">
        <v>138</v>
      </c>
      <c r="D1" s="15" t="s">
        <v>140</v>
      </c>
      <c r="E1" s="15" t="s">
        <v>78</v>
      </c>
      <c r="F1" s="15" t="s">
        <v>79</v>
      </c>
    </row>
    <row r="2" spans="1:6" x14ac:dyDescent="0.25">
      <c r="A2" s="17" t="s">
        <v>0</v>
      </c>
      <c r="B2" s="9">
        <v>581867034</v>
      </c>
      <c r="C2" s="9">
        <v>159914167</v>
      </c>
      <c r="D2" s="9">
        <v>0</v>
      </c>
      <c r="E2" s="35">
        <f>+B2+C2+D2</f>
        <v>741781201</v>
      </c>
      <c r="F2" s="39">
        <f>+E2/$E$35</f>
        <v>3.7943092556412786E-3</v>
      </c>
    </row>
    <row r="3" spans="1:6" x14ac:dyDescent="0.25">
      <c r="A3" s="17" t="s">
        <v>24</v>
      </c>
      <c r="B3" s="9">
        <v>0</v>
      </c>
      <c r="C3" s="9">
        <v>15070754882</v>
      </c>
      <c r="D3" s="9">
        <v>0</v>
      </c>
      <c r="E3" s="35">
        <f t="shared" ref="E3:E34" si="0">+B3+C3+D3</f>
        <v>15070754882</v>
      </c>
      <c r="F3" s="39">
        <f t="shared" ref="F3:F34" si="1">+E3/$E$35</f>
        <v>7.708891066689838E-2</v>
      </c>
    </row>
    <row r="4" spans="1:6" x14ac:dyDescent="0.25">
      <c r="A4" s="17" t="s">
        <v>1</v>
      </c>
      <c r="B4" s="9">
        <v>0</v>
      </c>
      <c r="C4" s="9">
        <v>1042486075</v>
      </c>
      <c r="D4" s="9">
        <v>0</v>
      </c>
      <c r="E4" s="35">
        <f t="shared" si="0"/>
        <v>1042486075</v>
      </c>
      <c r="F4" s="39">
        <f t="shared" si="1"/>
        <v>5.3324545808348797E-3</v>
      </c>
    </row>
    <row r="5" spans="1:6" x14ac:dyDescent="0.25">
      <c r="A5" s="17" t="s">
        <v>25</v>
      </c>
      <c r="B5" s="9">
        <v>0</v>
      </c>
      <c r="C5" s="9">
        <v>10747229405</v>
      </c>
      <c r="D5" s="9"/>
      <c r="E5" s="35">
        <f t="shared" si="0"/>
        <v>10747229405</v>
      </c>
      <c r="F5" s="39">
        <f t="shared" si="1"/>
        <v>5.4973504247503323E-2</v>
      </c>
    </row>
    <row r="6" spans="1:6" x14ac:dyDescent="0.25">
      <c r="A6" s="17" t="s">
        <v>28</v>
      </c>
      <c r="B6" s="9">
        <v>14635410</v>
      </c>
      <c r="C6" s="9">
        <v>13924297525</v>
      </c>
      <c r="D6" s="9">
        <v>0</v>
      </c>
      <c r="E6" s="35">
        <f t="shared" si="0"/>
        <v>13938932935</v>
      </c>
      <c r="F6" s="39">
        <f t="shared" si="1"/>
        <v>7.1299491248543456E-2</v>
      </c>
    </row>
    <row r="7" spans="1:6" x14ac:dyDescent="0.25">
      <c r="A7" s="17" t="s">
        <v>26</v>
      </c>
      <c r="B7" s="9">
        <v>1220581247</v>
      </c>
      <c r="C7" s="9">
        <v>9986706657</v>
      </c>
      <c r="D7" s="9">
        <v>286569752</v>
      </c>
      <c r="E7" s="35">
        <f t="shared" si="0"/>
        <v>11493857656</v>
      </c>
      <c r="F7" s="39">
        <f t="shared" si="1"/>
        <v>5.879260680695543E-2</v>
      </c>
    </row>
    <row r="8" spans="1:6" x14ac:dyDescent="0.25">
      <c r="A8" s="17" t="s">
        <v>2</v>
      </c>
      <c r="B8" s="9">
        <v>72251600</v>
      </c>
      <c r="C8" s="9">
        <v>4845351245</v>
      </c>
      <c r="D8" s="9">
        <v>141965000</v>
      </c>
      <c r="E8" s="35">
        <f t="shared" si="0"/>
        <v>5059567845</v>
      </c>
      <c r="F8" s="39">
        <f t="shared" si="1"/>
        <v>2.5880360782867155E-2</v>
      </c>
    </row>
    <row r="9" spans="1:6" x14ac:dyDescent="0.25">
      <c r="A9" s="17" t="s">
        <v>3</v>
      </c>
      <c r="B9" s="9">
        <v>2063394409</v>
      </c>
      <c r="C9" s="9">
        <v>3534699893</v>
      </c>
      <c r="D9" s="9">
        <v>0</v>
      </c>
      <c r="E9" s="35">
        <f t="shared" si="0"/>
        <v>5598094302</v>
      </c>
      <c r="F9" s="39">
        <f t="shared" si="1"/>
        <v>2.8634995057028014E-2</v>
      </c>
    </row>
    <row r="10" spans="1:6" x14ac:dyDescent="0.25">
      <c r="A10" s="17" t="s">
        <v>4</v>
      </c>
      <c r="B10" s="9">
        <v>1205059955</v>
      </c>
      <c r="C10" s="9">
        <v>1282933276</v>
      </c>
      <c r="D10" s="9">
        <v>0</v>
      </c>
      <c r="E10" s="35">
        <f t="shared" si="0"/>
        <v>2487993231</v>
      </c>
      <c r="F10" s="39">
        <f t="shared" si="1"/>
        <v>1.2726415460016693E-2</v>
      </c>
    </row>
    <row r="11" spans="1:6" x14ac:dyDescent="0.25">
      <c r="A11" s="17" t="s">
        <v>29</v>
      </c>
      <c r="B11" s="9">
        <v>0</v>
      </c>
      <c r="C11" s="9">
        <v>496845166</v>
      </c>
      <c r="D11" s="9">
        <v>22319775</v>
      </c>
      <c r="E11" s="35">
        <f t="shared" si="0"/>
        <v>519164941</v>
      </c>
      <c r="F11" s="39">
        <f t="shared" si="1"/>
        <v>2.6555975511177161E-3</v>
      </c>
    </row>
    <row r="12" spans="1:6" x14ac:dyDescent="0.25">
      <c r="A12" s="17" t="s">
        <v>5</v>
      </c>
      <c r="B12" s="9">
        <v>0</v>
      </c>
      <c r="C12" s="9">
        <v>8514583166</v>
      </c>
      <c r="D12" s="9">
        <v>0</v>
      </c>
      <c r="E12" s="35">
        <f t="shared" si="0"/>
        <v>8514583166</v>
      </c>
      <c r="F12" s="39">
        <f t="shared" si="1"/>
        <v>4.3553222528594684E-2</v>
      </c>
    </row>
    <row r="13" spans="1:6" x14ac:dyDescent="0.25">
      <c r="A13" s="17" t="s">
        <v>6</v>
      </c>
      <c r="B13" s="9">
        <v>0</v>
      </c>
      <c r="C13" s="9">
        <v>8015218547</v>
      </c>
      <c r="D13" s="9">
        <v>681447500</v>
      </c>
      <c r="E13" s="35">
        <f t="shared" si="0"/>
        <v>8696666047</v>
      </c>
      <c r="F13" s="39">
        <f t="shared" si="1"/>
        <v>4.4484600621947215E-2</v>
      </c>
    </row>
    <row r="14" spans="1:6" x14ac:dyDescent="0.25">
      <c r="A14" s="17" t="s">
        <v>7</v>
      </c>
      <c r="B14" s="9">
        <v>0</v>
      </c>
      <c r="C14" s="9">
        <v>5367158564</v>
      </c>
      <c r="D14" s="9">
        <v>0</v>
      </c>
      <c r="E14" s="35">
        <f t="shared" si="0"/>
        <v>5367158564</v>
      </c>
      <c r="F14" s="39">
        <f t="shared" si="1"/>
        <v>2.7453728118784659E-2</v>
      </c>
    </row>
    <row r="15" spans="1:6" x14ac:dyDescent="0.25">
      <c r="A15" s="17" t="s">
        <v>8</v>
      </c>
      <c r="B15" s="9">
        <v>748521326</v>
      </c>
      <c r="C15" s="9">
        <v>9684936877</v>
      </c>
      <c r="D15" s="9">
        <v>0</v>
      </c>
      <c r="E15" s="35">
        <f t="shared" si="0"/>
        <v>10433458203</v>
      </c>
      <c r="F15" s="39">
        <f t="shared" si="1"/>
        <v>5.3368522921072685E-2</v>
      </c>
    </row>
    <row r="16" spans="1:6" x14ac:dyDescent="0.25">
      <c r="A16" s="17" t="s">
        <v>9</v>
      </c>
      <c r="B16" s="9">
        <v>1956507332</v>
      </c>
      <c r="C16" s="9">
        <v>5160435215</v>
      </c>
      <c r="D16" s="9">
        <v>0</v>
      </c>
      <c r="E16" s="35">
        <f t="shared" si="0"/>
        <v>7116942547</v>
      </c>
      <c r="F16" s="39">
        <f t="shared" si="1"/>
        <v>3.640410533664807E-2</v>
      </c>
    </row>
    <row r="17" spans="1:6" x14ac:dyDescent="0.25">
      <c r="A17" s="17" t="s">
        <v>10</v>
      </c>
      <c r="B17" s="9">
        <v>376069578</v>
      </c>
      <c r="C17" s="9">
        <v>402089479</v>
      </c>
      <c r="D17" s="9">
        <v>0</v>
      </c>
      <c r="E17" s="35">
        <f t="shared" si="0"/>
        <v>778159057</v>
      </c>
      <c r="F17" s="39">
        <f t="shared" si="1"/>
        <v>3.9803868153517538E-3</v>
      </c>
    </row>
    <row r="18" spans="1:6" x14ac:dyDescent="0.25">
      <c r="A18" s="17" t="s">
        <v>11</v>
      </c>
      <c r="B18" s="9">
        <v>125325672</v>
      </c>
      <c r="C18" s="9">
        <v>388836558</v>
      </c>
      <c r="D18" s="9">
        <v>0</v>
      </c>
      <c r="E18" s="35">
        <f t="shared" si="0"/>
        <v>514162230</v>
      </c>
      <c r="F18" s="39">
        <f t="shared" si="1"/>
        <v>2.6300080206402535E-3</v>
      </c>
    </row>
    <row r="19" spans="1:6" x14ac:dyDescent="0.25">
      <c r="A19" s="17" t="s">
        <v>21</v>
      </c>
      <c r="B19" s="9">
        <v>1839628195</v>
      </c>
      <c r="C19" s="9">
        <v>5235545657</v>
      </c>
      <c r="D19" s="9">
        <v>0</v>
      </c>
      <c r="E19" s="35">
        <f t="shared" si="0"/>
        <v>7075173852</v>
      </c>
      <c r="F19" s="39">
        <f t="shared" si="1"/>
        <v>3.6190452920246974E-2</v>
      </c>
    </row>
    <row r="20" spans="1:6" x14ac:dyDescent="0.25">
      <c r="A20" s="67" t="s">
        <v>30</v>
      </c>
      <c r="B20" s="9">
        <v>0</v>
      </c>
      <c r="C20" s="66">
        <v>9136808452</v>
      </c>
      <c r="D20" s="66">
        <v>165574720</v>
      </c>
      <c r="E20" s="69">
        <f>+B20+C20+D20</f>
        <v>9302383172</v>
      </c>
      <c r="F20" s="68">
        <f t="shared" si="1"/>
        <v>4.7582924077151527E-2</v>
      </c>
    </row>
    <row r="21" spans="1:6" x14ac:dyDescent="0.25">
      <c r="A21" s="17" t="s">
        <v>31</v>
      </c>
      <c r="B21" s="9">
        <v>0</v>
      </c>
      <c r="C21" s="9">
        <v>8426597516</v>
      </c>
      <c r="D21" s="9">
        <v>0</v>
      </c>
      <c r="E21" s="35">
        <f t="shared" si="0"/>
        <v>8426597516</v>
      </c>
      <c r="F21" s="39">
        <f t="shared" si="1"/>
        <v>4.3103164255739353E-2</v>
      </c>
    </row>
    <row r="22" spans="1:6" x14ac:dyDescent="0.25">
      <c r="A22" s="17" t="s">
        <v>12</v>
      </c>
      <c r="B22" s="9">
        <v>902616886</v>
      </c>
      <c r="C22" s="9">
        <v>2984765446</v>
      </c>
      <c r="D22" s="9">
        <v>0</v>
      </c>
      <c r="E22" s="35">
        <f t="shared" si="0"/>
        <v>3887382332</v>
      </c>
      <c r="F22" s="39">
        <f t="shared" si="1"/>
        <v>1.9884476369365391E-2</v>
      </c>
    </row>
    <row r="23" spans="1:6" x14ac:dyDescent="0.25">
      <c r="A23" s="17" t="s">
        <v>22</v>
      </c>
      <c r="B23" s="9">
        <v>0</v>
      </c>
      <c r="C23" s="9">
        <v>8536893908</v>
      </c>
      <c r="D23" s="9">
        <v>0</v>
      </c>
      <c r="E23" s="35">
        <f t="shared" si="0"/>
        <v>8536893908</v>
      </c>
      <c r="F23" s="39">
        <f t="shared" si="1"/>
        <v>4.3667344933903292E-2</v>
      </c>
    </row>
    <row r="24" spans="1:6" x14ac:dyDescent="0.25">
      <c r="A24" s="17" t="s">
        <v>13</v>
      </c>
      <c r="B24" s="9">
        <v>2033709265</v>
      </c>
      <c r="C24" s="9">
        <v>4857958073</v>
      </c>
      <c r="D24" s="9">
        <v>369124500</v>
      </c>
      <c r="E24" s="35">
        <f t="shared" si="0"/>
        <v>7260791838</v>
      </c>
      <c r="F24" s="39">
        <f t="shared" si="1"/>
        <v>3.7139913544678861E-2</v>
      </c>
    </row>
    <row r="25" spans="1:6" x14ac:dyDescent="0.25">
      <c r="A25" s="17" t="s">
        <v>14</v>
      </c>
      <c r="B25" s="9">
        <v>0</v>
      </c>
      <c r="C25" s="9">
        <v>1604417855</v>
      </c>
      <c r="D25" s="9">
        <v>0</v>
      </c>
      <c r="E25" s="35">
        <f t="shared" si="0"/>
        <v>1604417855</v>
      </c>
      <c r="F25" s="39">
        <f t="shared" si="1"/>
        <v>8.206810187338015E-3</v>
      </c>
    </row>
    <row r="26" spans="1:6" x14ac:dyDescent="0.25">
      <c r="A26" s="17" t="s">
        <v>23</v>
      </c>
      <c r="B26" s="9">
        <v>406497096</v>
      </c>
      <c r="C26" s="9">
        <v>2033913103</v>
      </c>
      <c r="D26" s="9">
        <v>0</v>
      </c>
      <c r="E26" s="35">
        <f t="shared" si="0"/>
        <v>2440410199</v>
      </c>
      <c r="F26" s="39">
        <f t="shared" si="1"/>
        <v>1.2483021938469259E-2</v>
      </c>
    </row>
    <row r="27" spans="1:6" x14ac:dyDescent="0.25">
      <c r="A27" s="17" t="s">
        <v>15</v>
      </c>
      <c r="B27" s="9">
        <v>450964480</v>
      </c>
      <c r="C27" s="9">
        <v>3214084068</v>
      </c>
      <c r="D27" s="9">
        <v>0</v>
      </c>
      <c r="E27" s="35">
        <f t="shared" si="0"/>
        <v>3665048548</v>
      </c>
      <c r="F27" s="39">
        <f t="shared" si="1"/>
        <v>1.8747209567058075E-2</v>
      </c>
    </row>
    <row r="28" spans="1:6" x14ac:dyDescent="0.25">
      <c r="A28" s="17" t="s">
        <v>16</v>
      </c>
      <c r="B28" s="9">
        <v>364377851</v>
      </c>
      <c r="C28" s="9">
        <v>134326712</v>
      </c>
      <c r="D28" s="9">
        <v>0</v>
      </c>
      <c r="E28" s="35">
        <f t="shared" si="0"/>
        <v>498704563</v>
      </c>
      <c r="F28" s="39">
        <f t="shared" si="1"/>
        <v>2.5509400031579381E-3</v>
      </c>
    </row>
    <row r="29" spans="1:6" x14ac:dyDescent="0.25">
      <c r="A29" s="17" t="s">
        <v>17</v>
      </c>
      <c r="B29" s="9">
        <v>0</v>
      </c>
      <c r="C29" s="9">
        <v>9115800373</v>
      </c>
      <c r="D29" s="9">
        <v>0</v>
      </c>
      <c r="E29" s="35">
        <f t="shared" si="0"/>
        <v>9115800373</v>
      </c>
      <c r="F29" s="39">
        <f t="shared" si="1"/>
        <v>4.6628528306222362E-2</v>
      </c>
    </row>
    <row r="30" spans="1:6" x14ac:dyDescent="0.25">
      <c r="A30" s="17" t="s">
        <v>27</v>
      </c>
      <c r="B30" s="9">
        <v>766827318</v>
      </c>
      <c r="C30" s="9">
        <v>5353723596</v>
      </c>
      <c r="D30" s="9">
        <v>0</v>
      </c>
      <c r="E30" s="35">
        <f t="shared" si="0"/>
        <v>6120550914</v>
      </c>
      <c r="F30" s="39">
        <f t="shared" si="1"/>
        <v>3.1307429942018558E-2</v>
      </c>
    </row>
    <row r="31" spans="1:6" x14ac:dyDescent="0.25">
      <c r="A31" s="17" t="s">
        <v>18</v>
      </c>
      <c r="B31" s="9">
        <v>2326508283</v>
      </c>
      <c r="C31" s="9">
        <v>3493647177</v>
      </c>
      <c r="D31" s="9">
        <v>5460000</v>
      </c>
      <c r="E31" s="35">
        <f t="shared" si="0"/>
        <v>5825615460</v>
      </c>
      <c r="F31" s="39">
        <f t="shared" si="1"/>
        <v>2.9798795965557134E-2</v>
      </c>
    </row>
    <row r="32" spans="1:6" x14ac:dyDescent="0.25">
      <c r="A32" s="17" t="s">
        <v>19</v>
      </c>
      <c r="B32" s="9">
        <v>0</v>
      </c>
      <c r="C32" s="9">
        <v>13355637534</v>
      </c>
      <c r="D32" s="9">
        <v>0</v>
      </c>
      <c r="E32" s="35">
        <f t="shared" si="0"/>
        <v>13355637534</v>
      </c>
      <c r="F32" s="39">
        <f t="shared" si="1"/>
        <v>6.831585788630179E-2</v>
      </c>
    </row>
    <row r="33" spans="1:6" x14ac:dyDescent="0.25">
      <c r="A33" s="17" t="s">
        <v>20</v>
      </c>
      <c r="B33" s="9">
        <v>0</v>
      </c>
      <c r="C33" s="9">
        <v>52996624</v>
      </c>
      <c r="D33" s="9">
        <v>0</v>
      </c>
      <c r="E33" s="35">
        <f t="shared" si="0"/>
        <v>52996624</v>
      </c>
      <c r="F33" s="39">
        <f t="shared" si="1"/>
        <v>2.7108476285170877E-4</v>
      </c>
    </row>
    <row r="34" spans="1:6" x14ac:dyDescent="0.25">
      <c r="A34" s="17" t="s">
        <v>32</v>
      </c>
      <c r="B34" s="9">
        <v>0</v>
      </c>
      <c r="C34" s="9">
        <v>208953587</v>
      </c>
      <c r="D34" s="9">
        <v>0</v>
      </c>
      <c r="E34" s="35">
        <f t="shared" si="0"/>
        <v>208953587</v>
      </c>
      <c r="F34" s="39">
        <f t="shared" si="1"/>
        <v>1.0688253194941039E-3</v>
      </c>
    </row>
    <row r="35" spans="1:6" x14ac:dyDescent="0.25">
      <c r="A35" s="36" t="s">
        <v>97</v>
      </c>
      <c r="B35" s="36">
        <f>SUM(B2:B34)</f>
        <v>17455342937</v>
      </c>
      <c r="C35" s="36">
        <f>SUM(C2:C34)</f>
        <v>176370546378</v>
      </c>
      <c r="D35" s="36">
        <f t="shared" ref="D35" si="2">SUM(D2:D34)</f>
        <v>1672461247</v>
      </c>
      <c r="E35" s="37">
        <f>SUM(E2:E34)</f>
        <v>195498350562</v>
      </c>
      <c r="F35" s="38">
        <f>SUM(F2:F34)</f>
        <v>0.99999999999999989</v>
      </c>
    </row>
    <row r="37" spans="1:6" x14ac:dyDescent="0.25">
      <c r="A37" s="37" t="s">
        <v>96</v>
      </c>
      <c r="B37" s="37">
        <v>17455342937</v>
      </c>
      <c r="C37" s="37">
        <v>176876619433</v>
      </c>
      <c r="D37" s="37">
        <v>3499394313</v>
      </c>
      <c r="E37" s="37">
        <f>SUM(B37:D37)</f>
        <v>197831356683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B718-73D1-4385-BBDD-8690F1E4424A}">
  <dimension ref="A1:M49"/>
  <sheetViews>
    <sheetView tabSelected="1" topLeftCell="C5" zoomScale="84" zoomScaleNormal="84" workbookViewId="0">
      <selection activeCell="L13" sqref="L13"/>
    </sheetView>
  </sheetViews>
  <sheetFormatPr baseColWidth="10" defaultRowHeight="15" x14ac:dyDescent="0.25"/>
  <cols>
    <col min="3" max="3" width="34" customWidth="1"/>
    <col min="4" max="4" width="14.42578125" customWidth="1"/>
    <col min="5" max="5" width="15.42578125" customWidth="1"/>
    <col min="6" max="6" width="26.140625" customWidth="1"/>
    <col min="7" max="7" width="22.7109375" customWidth="1"/>
    <col min="8" max="8" width="21.42578125" customWidth="1"/>
    <col min="9" max="9" width="19.7109375" customWidth="1"/>
    <col min="10" max="10" width="21.140625" customWidth="1"/>
    <col min="11" max="11" width="20.42578125" customWidth="1"/>
    <col min="12" max="12" width="13.85546875" bestFit="1" customWidth="1"/>
  </cols>
  <sheetData>
    <row r="1" spans="1:13" ht="18.75" x14ac:dyDescent="0.3">
      <c r="A1" s="114" t="s">
        <v>98</v>
      </c>
      <c r="B1" s="115"/>
      <c r="C1" s="115"/>
      <c r="D1" s="115"/>
      <c r="E1" s="115"/>
      <c r="F1" s="115"/>
    </row>
    <row r="3" spans="1:13" ht="63" x14ac:dyDescent="0.25">
      <c r="A3" s="50" t="s">
        <v>99</v>
      </c>
      <c r="B3" s="50" t="s">
        <v>100</v>
      </c>
      <c r="C3" s="50" t="s">
        <v>101</v>
      </c>
      <c r="D3" s="50" t="s">
        <v>102</v>
      </c>
      <c r="E3" s="50" t="s">
        <v>103</v>
      </c>
      <c r="F3" s="50" t="s">
        <v>104</v>
      </c>
    </row>
    <row r="4" spans="1:13" ht="15.75" x14ac:dyDescent="0.25">
      <c r="A4" s="58">
        <v>2016</v>
      </c>
      <c r="B4" s="51">
        <v>7</v>
      </c>
      <c r="C4" s="51">
        <v>18</v>
      </c>
      <c r="D4" s="51">
        <v>434</v>
      </c>
      <c r="E4" s="51">
        <v>44484</v>
      </c>
      <c r="F4" s="61">
        <v>17455342937</v>
      </c>
    </row>
    <row r="5" spans="1:13" ht="15.75" x14ac:dyDescent="0.25">
      <c r="A5" s="53"/>
      <c r="B5" s="53"/>
      <c r="C5" s="53"/>
      <c r="D5" s="53"/>
      <c r="E5" s="53"/>
      <c r="F5" s="53"/>
    </row>
    <row r="6" spans="1:13" ht="15.75" x14ac:dyDescent="0.25">
      <c r="A6" s="54"/>
      <c r="B6" s="54"/>
      <c r="C6" s="54"/>
      <c r="D6" s="54"/>
      <c r="E6" s="54"/>
      <c r="F6" s="55"/>
    </row>
    <row r="7" spans="1:13" ht="90.75" customHeight="1" x14ac:dyDescent="0.25">
      <c r="A7" s="116" t="s">
        <v>99</v>
      </c>
      <c r="B7" s="116" t="s">
        <v>100</v>
      </c>
      <c r="C7" s="50" t="s">
        <v>105</v>
      </c>
      <c r="D7" s="116" t="s">
        <v>102</v>
      </c>
      <c r="E7" s="116" t="s">
        <v>103</v>
      </c>
      <c r="F7" s="116" t="s">
        <v>106</v>
      </c>
      <c r="H7" s="82" t="s">
        <v>178</v>
      </c>
      <c r="I7" s="82" t="s">
        <v>179</v>
      </c>
      <c r="J7" s="82" t="s">
        <v>180</v>
      </c>
      <c r="K7" s="82" t="s">
        <v>181</v>
      </c>
    </row>
    <row r="8" spans="1:13" ht="15.75" x14ac:dyDescent="0.25">
      <c r="A8" s="116"/>
      <c r="B8" s="116"/>
      <c r="C8" s="50">
        <v>2017</v>
      </c>
      <c r="D8" s="116"/>
      <c r="E8" s="116"/>
      <c r="F8" s="116"/>
      <c r="H8" s="83">
        <v>2016</v>
      </c>
      <c r="I8" s="84">
        <f>D4</f>
        <v>434</v>
      </c>
      <c r="J8" s="65">
        <f>E4</f>
        <v>44484</v>
      </c>
      <c r="K8" s="85">
        <f>F4</f>
        <v>17455342937</v>
      </c>
    </row>
    <row r="9" spans="1:13" ht="15.75" x14ac:dyDescent="0.25">
      <c r="A9" s="121">
        <v>2017</v>
      </c>
      <c r="B9" s="51" t="s">
        <v>107</v>
      </c>
      <c r="C9" s="51">
        <v>27</v>
      </c>
      <c r="D9" s="56">
        <v>6785</v>
      </c>
      <c r="E9" s="56">
        <v>328041</v>
      </c>
      <c r="F9" s="52">
        <v>44874337891</v>
      </c>
      <c r="H9" s="83">
        <v>2017</v>
      </c>
      <c r="I9" s="65">
        <f>D19</f>
        <v>68638</v>
      </c>
      <c r="J9" s="84">
        <f>E19</f>
        <v>1457479</v>
      </c>
      <c r="K9" s="85">
        <f>F19</f>
        <v>177674173873</v>
      </c>
    </row>
    <row r="10" spans="1:13" ht="15.75" x14ac:dyDescent="0.25">
      <c r="A10" s="121"/>
      <c r="B10" s="51" t="s">
        <v>108</v>
      </c>
      <c r="C10" s="51">
        <v>25</v>
      </c>
      <c r="D10" s="56">
        <v>4474</v>
      </c>
      <c r="E10" s="56">
        <v>186053</v>
      </c>
      <c r="F10" s="52">
        <v>23578675453</v>
      </c>
      <c r="H10" s="83">
        <v>2018</v>
      </c>
      <c r="I10" s="129">
        <v>36</v>
      </c>
      <c r="J10" s="65">
        <f>F32</f>
        <v>4163</v>
      </c>
      <c r="K10" s="85">
        <f>H32</f>
        <v>1703689447</v>
      </c>
      <c r="L10" s="85">
        <v>359000000</v>
      </c>
      <c r="M10" t="s">
        <v>14</v>
      </c>
    </row>
    <row r="11" spans="1:13" ht="15.75" x14ac:dyDescent="0.25">
      <c r="A11" s="121"/>
      <c r="B11" s="51" t="s">
        <v>109</v>
      </c>
      <c r="C11" s="51">
        <v>24</v>
      </c>
      <c r="D11" s="56">
        <v>2410</v>
      </c>
      <c r="E11" s="56">
        <v>122244</v>
      </c>
      <c r="F11" s="52">
        <v>16805419742</v>
      </c>
      <c r="H11" s="86" t="s">
        <v>182</v>
      </c>
      <c r="I11" s="87">
        <f>SUM(I8:I10)</f>
        <v>69108</v>
      </c>
      <c r="J11" s="87">
        <f>SUM(J8:J10)</f>
        <v>1506126</v>
      </c>
      <c r="K11" s="88">
        <f>SUM(K8:K10)</f>
        <v>196833206257</v>
      </c>
      <c r="L11" s="49"/>
      <c r="M11" s="49"/>
    </row>
    <row r="12" spans="1:13" ht="31.5" x14ac:dyDescent="0.25">
      <c r="A12" s="121"/>
      <c r="B12" s="51" t="s">
        <v>110</v>
      </c>
      <c r="C12" s="51">
        <v>31</v>
      </c>
      <c r="D12" s="56">
        <v>54086</v>
      </c>
      <c r="E12" s="56">
        <v>712022</v>
      </c>
      <c r="F12" s="52">
        <v>76751532833</v>
      </c>
      <c r="L12" s="128">
        <f>K10+L10</f>
        <v>2062689447</v>
      </c>
    </row>
    <row r="13" spans="1:13" ht="24" x14ac:dyDescent="0.25">
      <c r="A13" s="121"/>
      <c r="B13" s="51" t="s">
        <v>111</v>
      </c>
      <c r="C13" s="51">
        <v>11</v>
      </c>
      <c r="D13" s="57" t="s">
        <v>112</v>
      </c>
      <c r="E13" s="57" t="s">
        <v>112</v>
      </c>
      <c r="F13" s="52">
        <v>1434627468</v>
      </c>
    </row>
    <row r="14" spans="1:13" ht="24" x14ac:dyDescent="0.25">
      <c r="A14" s="121"/>
      <c r="B14" s="51" t="s">
        <v>113</v>
      </c>
      <c r="C14" s="51">
        <v>1</v>
      </c>
      <c r="D14" s="57" t="s">
        <v>112</v>
      </c>
      <c r="E14" s="57" t="s">
        <v>112</v>
      </c>
      <c r="F14" s="52">
        <v>117011889</v>
      </c>
    </row>
    <row r="15" spans="1:13" ht="24" x14ac:dyDescent="0.25">
      <c r="A15" s="121"/>
      <c r="B15" s="51" t="s">
        <v>114</v>
      </c>
      <c r="C15" s="51">
        <v>3</v>
      </c>
      <c r="D15" s="57" t="s">
        <v>112</v>
      </c>
      <c r="E15" s="57" t="s">
        <v>112</v>
      </c>
      <c r="F15" s="52">
        <v>2842430533</v>
      </c>
    </row>
    <row r="16" spans="1:13" ht="24" x14ac:dyDescent="0.25">
      <c r="A16" s="121"/>
      <c r="B16" s="51" t="s">
        <v>115</v>
      </c>
      <c r="C16" s="51">
        <v>2</v>
      </c>
      <c r="D16" s="57" t="s">
        <v>112</v>
      </c>
      <c r="E16" s="57" t="s">
        <v>112</v>
      </c>
      <c r="F16" s="52">
        <v>2438465524</v>
      </c>
    </row>
    <row r="17" spans="1:8" ht="15.75" x14ac:dyDescent="0.25">
      <c r="A17" s="121"/>
      <c r="B17" s="51" t="s">
        <v>116</v>
      </c>
      <c r="C17" s="51">
        <v>30</v>
      </c>
      <c r="D17" s="56">
        <v>805</v>
      </c>
      <c r="E17" s="56">
        <v>103557</v>
      </c>
      <c r="F17" s="52">
        <v>7842070400</v>
      </c>
    </row>
    <row r="18" spans="1:8" ht="15.75" x14ac:dyDescent="0.25">
      <c r="A18" s="121"/>
      <c r="B18" s="51" t="s">
        <v>117</v>
      </c>
      <c r="C18" s="51">
        <v>6</v>
      </c>
      <c r="D18" s="56">
        <v>78</v>
      </c>
      <c r="E18" s="56">
        <v>5562</v>
      </c>
      <c r="F18" s="52">
        <v>989602140</v>
      </c>
    </row>
    <row r="19" spans="1:8" ht="15.75" x14ac:dyDescent="0.25">
      <c r="A19" s="121"/>
      <c r="B19" s="58" t="s">
        <v>73</v>
      </c>
      <c r="C19" s="58"/>
      <c r="D19" s="59">
        <v>68638</v>
      </c>
      <c r="E19" s="60">
        <v>1457479</v>
      </c>
      <c r="F19" s="61">
        <v>177674173873</v>
      </c>
    </row>
    <row r="22" spans="1:8" ht="63" x14ac:dyDescent="0.25">
      <c r="A22" s="116" t="s">
        <v>99</v>
      </c>
      <c r="B22" s="116" t="s">
        <v>100</v>
      </c>
      <c r="C22" s="116" t="s">
        <v>100</v>
      </c>
      <c r="D22" s="50" t="s">
        <v>105</v>
      </c>
      <c r="E22" s="116" t="s">
        <v>102</v>
      </c>
      <c r="F22" s="116" t="s">
        <v>103</v>
      </c>
      <c r="G22" s="116" t="s">
        <v>106</v>
      </c>
      <c r="H22" s="117" t="s">
        <v>137</v>
      </c>
    </row>
    <row r="23" spans="1:8" ht="15.75" x14ac:dyDescent="0.25">
      <c r="A23" s="116"/>
      <c r="B23" s="116"/>
      <c r="C23" s="116"/>
      <c r="D23" s="50">
        <v>2017</v>
      </c>
      <c r="E23" s="116"/>
      <c r="F23" s="116"/>
      <c r="G23" s="116"/>
      <c r="H23" s="117"/>
    </row>
    <row r="24" spans="1:8" ht="15.75" x14ac:dyDescent="0.25">
      <c r="A24" s="118">
        <v>2018</v>
      </c>
      <c r="B24" s="51" t="s">
        <v>107</v>
      </c>
      <c r="C24" s="64" t="s">
        <v>122</v>
      </c>
      <c r="D24" s="51">
        <v>3</v>
      </c>
      <c r="E24" s="62">
        <v>5</v>
      </c>
      <c r="F24" s="62">
        <v>680</v>
      </c>
      <c r="G24" s="52">
        <v>2650345566</v>
      </c>
      <c r="H24" s="52">
        <v>823412500</v>
      </c>
    </row>
    <row r="25" spans="1:8" ht="15.75" x14ac:dyDescent="0.25">
      <c r="A25" s="119"/>
      <c r="B25" s="51" t="s">
        <v>108</v>
      </c>
      <c r="C25" s="64" t="s">
        <v>123</v>
      </c>
      <c r="D25" s="51">
        <v>3</v>
      </c>
      <c r="E25" s="62">
        <v>1</v>
      </c>
      <c r="F25" s="62">
        <v>95</v>
      </c>
      <c r="G25" s="52">
        <v>22319775</v>
      </c>
      <c r="H25" s="52">
        <v>22319775</v>
      </c>
    </row>
    <row r="26" spans="1:8" ht="36" x14ac:dyDescent="0.25">
      <c r="A26" s="119"/>
      <c r="B26" s="51" t="s">
        <v>109</v>
      </c>
      <c r="C26" s="64" t="s">
        <v>124</v>
      </c>
      <c r="D26" s="51">
        <v>1</v>
      </c>
      <c r="E26" s="57" t="s">
        <v>118</v>
      </c>
      <c r="F26" s="57" t="s">
        <v>118</v>
      </c>
      <c r="G26" s="52">
        <v>165574720</v>
      </c>
      <c r="H26" s="52">
        <v>165574720</v>
      </c>
    </row>
    <row r="27" spans="1:8" ht="15.75" x14ac:dyDescent="0.25">
      <c r="A27" s="119"/>
      <c r="B27" s="51" t="s">
        <v>119</v>
      </c>
      <c r="C27" s="64" t="s">
        <v>125</v>
      </c>
      <c r="D27" s="51">
        <v>1</v>
      </c>
      <c r="E27" s="62">
        <v>1</v>
      </c>
      <c r="F27" s="62">
        <v>300</v>
      </c>
      <c r="G27" s="52">
        <v>283945500</v>
      </c>
      <c r="H27" s="52">
        <v>283945500</v>
      </c>
    </row>
    <row r="28" spans="1:8" ht="15.75" x14ac:dyDescent="0.25">
      <c r="A28" s="119"/>
      <c r="B28" s="51" t="s">
        <v>120</v>
      </c>
      <c r="C28" s="64" t="s">
        <v>126</v>
      </c>
      <c r="D28" s="51">
        <v>1</v>
      </c>
      <c r="E28" s="62">
        <v>22</v>
      </c>
      <c r="F28" s="62">
        <v>2578</v>
      </c>
      <c r="G28" s="52">
        <v>286569752</v>
      </c>
      <c r="H28" s="52">
        <v>286569752</v>
      </c>
    </row>
    <row r="29" spans="1:8" ht="31.5" x14ac:dyDescent="0.25">
      <c r="A29" s="119"/>
      <c r="B29" s="51" t="s">
        <v>117</v>
      </c>
      <c r="C29" s="64" t="s">
        <v>127</v>
      </c>
      <c r="D29" s="51">
        <v>2</v>
      </c>
      <c r="E29" s="62">
        <v>2</v>
      </c>
      <c r="F29" s="62">
        <v>300</v>
      </c>
      <c r="G29" s="52">
        <v>3338200</v>
      </c>
      <c r="H29" s="52">
        <v>3338200</v>
      </c>
    </row>
    <row r="30" spans="1:8" ht="15.75" x14ac:dyDescent="0.25">
      <c r="A30" s="120"/>
      <c r="B30" s="51" t="s">
        <v>121</v>
      </c>
      <c r="C30" s="64" t="s">
        <v>128</v>
      </c>
      <c r="D30" s="51">
        <v>1</v>
      </c>
      <c r="E30" s="62">
        <v>1</v>
      </c>
      <c r="F30" s="62">
        <v>60</v>
      </c>
      <c r="G30" s="52">
        <v>85179000</v>
      </c>
      <c r="H30" s="52">
        <v>85179000</v>
      </c>
    </row>
    <row r="31" spans="1:8" s="49" customFormat="1" ht="31.5" x14ac:dyDescent="0.25">
      <c r="A31" s="80"/>
      <c r="B31" s="51" t="s">
        <v>177</v>
      </c>
      <c r="C31" s="64" t="s">
        <v>175</v>
      </c>
      <c r="D31" s="51">
        <v>1</v>
      </c>
      <c r="E31" s="62">
        <v>1</v>
      </c>
      <c r="F31" s="62">
        <v>150</v>
      </c>
      <c r="G31" s="52">
        <v>33350000</v>
      </c>
      <c r="H31" s="52">
        <v>33350000</v>
      </c>
    </row>
    <row r="32" spans="1:8" ht="15.75" x14ac:dyDescent="0.25">
      <c r="A32" s="49"/>
      <c r="B32" s="49"/>
      <c r="C32" s="58" t="s">
        <v>73</v>
      </c>
      <c r="D32" s="58">
        <f>SUM(D24:D31)</f>
        <v>13</v>
      </c>
      <c r="E32" s="81">
        <f>SUM(E24:E31)</f>
        <v>33</v>
      </c>
      <c r="F32" s="63">
        <f>SUM(F24:F31)</f>
        <v>4163</v>
      </c>
      <c r="G32" s="61">
        <f>SUM(G24:G31)</f>
        <v>3530622513</v>
      </c>
      <c r="H32" s="61">
        <f>SUM(H24:H31)</f>
        <v>1703689447</v>
      </c>
    </row>
    <row r="35" spans="2:11" ht="15.75" thickBot="1" x14ac:dyDescent="0.3"/>
    <row r="36" spans="2:11" ht="38.25" x14ac:dyDescent="0.25">
      <c r="B36" s="96" t="s">
        <v>141</v>
      </c>
      <c r="C36" s="96" t="s">
        <v>41</v>
      </c>
      <c r="D36" s="96" t="s">
        <v>129</v>
      </c>
      <c r="E36" s="96" t="s">
        <v>142</v>
      </c>
      <c r="F36" s="96" t="s">
        <v>143</v>
      </c>
      <c r="G36" s="70" t="s">
        <v>144</v>
      </c>
      <c r="H36" s="96" t="s">
        <v>146</v>
      </c>
      <c r="I36" s="96" t="s">
        <v>147</v>
      </c>
      <c r="J36" s="98" t="s">
        <v>136</v>
      </c>
    </row>
    <row r="37" spans="2:11" ht="51.75" thickBot="1" x14ac:dyDescent="0.3">
      <c r="B37" s="97"/>
      <c r="C37" s="97"/>
      <c r="D37" s="97"/>
      <c r="E37" s="97"/>
      <c r="F37" s="97"/>
      <c r="G37" s="71" t="s">
        <v>145</v>
      </c>
      <c r="H37" s="97"/>
      <c r="I37" s="97"/>
      <c r="J37" s="99"/>
    </row>
    <row r="38" spans="2:11" ht="26.25" thickBot="1" x14ac:dyDescent="0.3">
      <c r="B38" s="72">
        <v>1</v>
      </c>
      <c r="C38" s="73" t="s">
        <v>148</v>
      </c>
      <c r="D38" s="73" t="s">
        <v>130</v>
      </c>
      <c r="E38" s="73" t="s">
        <v>149</v>
      </c>
      <c r="F38" s="74">
        <v>100</v>
      </c>
      <c r="G38" s="73" t="s">
        <v>122</v>
      </c>
      <c r="H38" s="74">
        <v>1</v>
      </c>
      <c r="I38" s="75" t="s">
        <v>150</v>
      </c>
      <c r="J38" s="77">
        <v>141965000</v>
      </c>
    </row>
    <row r="39" spans="2:11" ht="51.75" thickBot="1" x14ac:dyDescent="0.3">
      <c r="B39" s="72">
        <v>2</v>
      </c>
      <c r="C39" s="73" t="s">
        <v>151</v>
      </c>
      <c r="D39" s="73" t="s">
        <v>132</v>
      </c>
      <c r="E39" s="73" t="s">
        <v>152</v>
      </c>
      <c r="F39" s="74">
        <v>580</v>
      </c>
      <c r="G39" s="73" t="s">
        <v>122</v>
      </c>
      <c r="H39" s="74">
        <v>1</v>
      </c>
      <c r="I39" s="75" t="s">
        <v>153</v>
      </c>
      <c r="J39" s="77">
        <v>681447500</v>
      </c>
    </row>
    <row r="40" spans="2:11" ht="26.25" thickBot="1" x14ac:dyDescent="0.3">
      <c r="B40" s="72">
        <v>3</v>
      </c>
      <c r="C40" s="73" t="s">
        <v>29</v>
      </c>
      <c r="D40" s="73" t="s">
        <v>131</v>
      </c>
      <c r="E40" s="73" t="s">
        <v>154</v>
      </c>
      <c r="F40" s="74">
        <v>95</v>
      </c>
      <c r="G40" s="73" t="s">
        <v>155</v>
      </c>
      <c r="H40" s="74">
        <v>1</v>
      </c>
      <c r="I40" s="78" t="s">
        <v>156</v>
      </c>
      <c r="J40" s="77">
        <v>22319775</v>
      </c>
    </row>
    <row r="41" spans="2:11" ht="15.75" thickBot="1" x14ac:dyDescent="0.3">
      <c r="B41" s="72">
        <v>4</v>
      </c>
      <c r="C41" s="73" t="s">
        <v>30</v>
      </c>
      <c r="D41" s="73"/>
      <c r="E41" s="73"/>
      <c r="F41" s="74"/>
      <c r="G41" s="73" t="s">
        <v>157</v>
      </c>
      <c r="H41" s="74"/>
      <c r="I41" s="79"/>
      <c r="J41" s="77">
        <v>165574720</v>
      </c>
    </row>
    <row r="42" spans="2:11" ht="39" thickBot="1" x14ac:dyDescent="0.3">
      <c r="B42" s="72">
        <v>5</v>
      </c>
      <c r="C42" s="73" t="s">
        <v>133</v>
      </c>
      <c r="D42" s="73"/>
      <c r="E42" s="73" t="s">
        <v>158</v>
      </c>
      <c r="F42" s="74">
        <v>300</v>
      </c>
      <c r="G42" s="73" t="s">
        <v>159</v>
      </c>
      <c r="H42" s="74">
        <v>1</v>
      </c>
      <c r="I42" s="75" t="s">
        <v>160</v>
      </c>
      <c r="J42" s="77">
        <v>283945500</v>
      </c>
    </row>
    <row r="43" spans="2:11" ht="51.75" thickBot="1" x14ac:dyDescent="0.3">
      <c r="B43" s="72">
        <v>6</v>
      </c>
      <c r="C43" s="73" t="s">
        <v>26</v>
      </c>
      <c r="D43" s="73"/>
      <c r="E43" s="73" t="s">
        <v>161</v>
      </c>
      <c r="F43" s="74">
        <v>2578</v>
      </c>
      <c r="G43" s="73" t="s">
        <v>162</v>
      </c>
      <c r="H43" s="74"/>
      <c r="I43" s="75"/>
      <c r="J43" s="77">
        <v>286569752</v>
      </c>
    </row>
    <row r="44" spans="2:11" ht="26.25" thickBot="1" x14ac:dyDescent="0.3">
      <c r="B44" s="72">
        <v>7</v>
      </c>
      <c r="C44" s="73" t="s">
        <v>1</v>
      </c>
      <c r="D44" s="73" t="s">
        <v>163</v>
      </c>
      <c r="E44" s="73" t="s">
        <v>164</v>
      </c>
      <c r="F44" s="74"/>
      <c r="G44" s="73" t="s">
        <v>165</v>
      </c>
      <c r="H44" s="74">
        <v>1</v>
      </c>
      <c r="I44" s="75" t="s">
        <v>166</v>
      </c>
      <c r="J44" s="77">
        <v>3338200</v>
      </c>
    </row>
    <row r="45" spans="2:11" ht="15.75" thickBot="1" x14ac:dyDescent="0.3">
      <c r="B45" s="72">
        <v>8</v>
      </c>
      <c r="C45" s="73" t="s">
        <v>167</v>
      </c>
      <c r="D45" s="73" t="s">
        <v>135</v>
      </c>
      <c r="E45" s="73" t="s">
        <v>168</v>
      </c>
      <c r="F45" s="74">
        <v>300</v>
      </c>
      <c r="G45" s="73" t="s">
        <v>169</v>
      </c>
      <c r="H45" s="74">
        <v>1</v>
      </c>
      <c r="I45" s="75"/>
      <c r="J45" s="77">
        <v>5460000</v>
      </c>
    </row>
    <row r="46" spans="2:11" ht="26.25" thickBot="1" x14ac:dyDescent="0.3">
      <c r="B46" s="72">
        <v>9</v>
      </c>
      <c r="C46" s="73" t="s">
        <v>133</v>
      </c>
      <c r="D46" s="73" t="s">
        <v>134</v>
      </c>
      <c r="E46" s="73" t="s">
        <v>170</v>
      </c>
      <c r="F46" s="74">
        <v>60</v>
      </c>
      <c r="G46" s="73" t="s">
        <v>171</v>
      </c>
      <c r="H46" s="74">
        <v>1</v>
      </c>
      <c r="I46" s="75"/>
      <c r="J46" s="77">
        <v>85179000</v>
      </c>
      <c r="K46" s="76">
        <f>J46/F46</f>
        <v>1419650</v>
      </c>
    </row>
    <row r="47" spans="2:11" ht="26.25" thickBot="1" x14ac:dyDescent="0.3">
      <c r="B47" s="72">
        <v>10</v>
      </c>
      <c r="C47" s="73" t="s">
        <v>172</v>
      </c>
      <c r="D47" s="73" t="s">
        <v>173</v>
      </c>
      <c r="E47" s="73" t="s">
        <v>174</v>
      </c>
      <c r="F47" s="74"/>
      <c r="G47" s="73" t="s">
        <v>175</v>
      </c>
      <c r="H47" s="74">
        <v>1</v>
      </c>
      <c r="I47" s="75"/>
      <c r="J47" s="77">
        <v>33500000</v>
      </c>
    </row>
    <row r="48" spans="2:11" ht="29.25" customHeight="1" x14ac:dyDescent="0.25">
      <c r="B48" s="100"/>
      <c r="C48" s="102"/>
      <c r="D48" s="104"/>
      <c r="E48" s="106" t="s">
        <v>176</v>
      </c>
      <c r="F48" s="108">
        <v>4013</v>
      </c>
      <c r="G48" s="108"/>
      <c r="H48" s="108">
        <v>8</v>
      </c>
      <c r="I48" s="110"/>
      <c r="J48" s="112">
        <v>1709299447</v>
      </c>
    </row>
    <row r="49" spans="2:10" ht="15.75" thickBot="1" x14ac:dyDescent="0.3">
      <c r="B49" s="101"/>
      <c r="C49" s="103"/>
      <c r="D49" s="105"/>
      <c r="E49" s="107"/>
      <c r="F49" s="109"/>
      <c r="G49" s="109"/>
      <c r="H49" s="109"/>
      <c r="I49" s="111"/>
      <c r="J49" s="113"/>
    </row>
  </sheetData>
  <mergeCells count="32">
    <mergeCell ref="H22:H23"/>
    <mergeCell ref="G22:G23"/>
    <mergeCell ref="A24:A30"/>
    <mergeCell ref="A9:A19"/>
    <mergeCell ref="A22:A23"/>
    <mergeCell ref="B22:B23"/>
    <mergeCell ref="E22:E23"/>
    <mergeCell ref="F22:F23"/>
    <mergeCell ref="C22:C23"/>
    <mergeCell ref="F36:F37"/>
    <mergeCell ref="A1:F1"/>
    <mergeCell ref="A7:A8"/>
    <mergeCell ref="B7:B8"/>
    <mergeCell ref="D7:D8"/>
    <mergeCell ref="E7:E8"/>
    <mergeCell ref="F7:F8"/>
    <mergeCell ref="H36:H37"/>
    <mergeCell ref="I36:I37"/>
    <mergeCell ref="J36:J3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B36:B37"/>
    <mergeCell ref="C36:C37"/>
    <mergeCell ref="D36:D37"/>
    <mergeCell ref="E36:E37"/>
  </mergeCells>
  <pageMargins left="0.7" right="0.7" top="0.75" bottom="0.75" header="0.3" footer="0.3"/>
  <pageSetup orientation="portrait" horizontalDpi="4294967295" verticalDpi="4294967295" r:id="rId1"/>
  <ignoredErrors>
    <ignoredError sqref="D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showGridLines="0" workbookViewId="0">
      <selection activeCell="C15" sqref="C15"/>
    </sheetView>
  </sheetViews>
  <sheetFormatPr baseColWidth="10" defaultRowHeight="15" x14ac:dyDescent="0.25"/>
  <cols>
    <col min="2" max="2" width="34" customWidth="1"/>
    <col min="3" max="3" width="26" customWidth="1"/>
    <col min="4" max="4" width="28.140625" customWidth="1"/>
    <col min="5" max="5" width="61.42578125" customWidth="1"/>
  </cols>
  <sheetData>
    <row r="1" spans="1:5" ht="29.25" thickBot="1" x14ac:dyDescent="0.3">
      <c r="A1" s="1" t="s">
        <v>44</v>
      </c>
      <c r="B1" s="2" t="s">
        <v>41</v>
      </c>
      <c r="C1" s="2" t="s">
        <v>45</v>
      </c>
      <c r="D1" s="2" t="s">
        <v>46</v>
      </c>
      <c r="E1" s="2" t="s">
        <v>47</v>
      </c>
    </row>
    <row r="2" spans="1:5" ht="16.5" thickTop="1" thickBot="1" x14ac:dyDescent="0.3">
      <c r="A2" s="3" t="s">
        <v>48</v>
      </c>
      <c r="B2" s="4" t="s">
        <v>49</v>
      </c>
      <c r="C2" s="5">
        <v>300</v>
      </c>
      <c r="D2" s="4" t="s">
        <v>50</v>
      </c>
      <c r="E2" s="4" t="s">
        <v>51</v>
      </c>
    </row>
    <row r="3" spans="1:5" ht="15.75" thickBot="1" x14ac:dyDescent="0.3">
      <c r="A3" s="3" t="s">
        <v>48</v>
      </c>
      <c r="B3" s="6" t="s">
        <v>52</v>
      </c>
      <c r="C3" s="7">
        <v>140</v>
      </c>
      <c r="D3" s="6" t="s">
        <v>50</v>
      </c>
      <c r="E3" s="6" t="s">
        <v>51</v>
      </c>
    </row>
    <row r="4" spans="1:5" ht="15.75" thickBot="1" x14ac:dyDescent="0.3">
      <c r="A4" s="3" t="s">
        <v>48</v>
      </c>
      <c r="B4" s="4" t="s">
        <v>53</v>
      </c>
      <c r="C4" s="5">
        <v>140</v>
      </c>
      <c r="D4" s="4" t="s">
        <v>50</v>
      </c>
      <c r="E4" s="4" t="s">
        <v>51</v>
      </c>
    </row>
    <row r="5" spans="1:5" ht="15.75" thickBot="1" x14ac:dyDescent="0.3">
      <c r="A5" s="3" t="s">
        <v>48</v>
      </c>
      <c r="B5" s="6" t="s">
        <v>54</v>
      </c>
      <c r="C5" s="7">
        <v>65</v>
      </c>
      <c r="D5" s="6" t="s">
        <v>50</v>
      </c>
      <c r="E5" s="6" t="s">
        <v>51</v>
      </c>
    </row>
    <row r="6" spans="1:5" ht="15.75" thickBot="1" x14ac:dyDescent="0.3">
      <c r="A6" s="3" t="s">
        <v>48</v>
      </c>
      <c r="B6" s="4" t="s">
        <v>55</v>
      </c>
      <c r="C6" s="5">
        <v>100</v>
      </c>
      <c r="D6" s="4" t="s">
        <v>50</v>
      </c>
      <c r="E6" s="4" t="s">
        <v>51</v>
      </c>
    </row>
    <row r="7" spans="1:5" ht="15.75" thickBot="1" x14ac:dyDescent="0.3">
      <c r="A7" s="3" t="s">
        <v>56</v>
      </c>
      <c r="B7" s="6" t="s">
        <v>57</v>
      </c>
      <c r="C7" s="7">
        <v>95</v>
      </c>
      <c r="D7" s="6" t="s">
        <v>50</v>
      </c>
      <c r="E7" s="6" t="s">
        <v>43</v>
      </c>
    </row>
    <row r="8" spans="1:5" ht="15.75" thickBot="1" x14ac:dyDescent="0.3">
      <c r="A8" s="3" t="s">
        <v>58</v>
      </c>
      <c r="B8" s="4" t="s">
        <v>59</v>
      </c>
      <c r="C8" s="5" t="s">
        <v>60</v>
      </c>
      <c r="D8" s="4" t="s">
        <v>61</v>
      </c>
      <c r="E8" s="4" t="s">
        <v>62</v>
      </c>
    </row>
    <row r="9" spans="1:5" x14ac:dyDescent="0.25">
      <c r="A9" s="122" t="s">
        <v>63</v>
      </c>
      <c r="B9" s="8" t="s">
        <v>64</v>
      </c>
      <c r="C9" s="124">
        <v>300</v>
      </c>
      <c r="D9" s="126" t="s">
        <v>50</v>
      </c>
      <c r="E9" s="126" t="s">
        <v>66</v>
      </c>
    </row>
    <row r="10" spans="1:5" ht="15.75" thickBot="1" x14ac:dyDescent="0.3">
      <c r="A10" s="123"/>
      <c r="B10" s="6" t="s">
        <v>65</v>
      </c>
      <c r="C10" s="125"/>
      <c r="D10" s="127"/>
      <c r="E10" s="127"/>
    </row>
    <row r="11" spans="1:5" ht="15.75" thickBot="1" x14ac:dyDescent="0.3">
      <c r="A11" s="3" t="s">
        <v>67</v>
      </c>
      <c r="B11" s="4" t="s">
        <v>68</v>
      </c>
      <c r="C11" s="5">
        <v>2578</v>
      </c>
      <c r="D11" s="4" t="s">
        <v>61</v>
      </c>
      <c r="E11" s="4" t="s">
        <v>69</v>
      </c>
    </row>
    <row r="12" spans="1:5" ht="15.75" thickBot="1" x14ac:dyDescent="0.3">
      <c r="A12" s="3" t="s">
        <v>70</v>
      </c>
      <c r="B12" s="6" t="s">
        <v>71</v>
      </c>
      <c r="C12" s="7">
        <v>300</v>
      </c>
      <c r="D12" s="6" t="s">
        <v>50</v>
      </c>
      <c r="E12" s="6" t="s">
        <v>72</v>
      </c>
    </row>
  </sheetData>
  <mergeCells count="4">
    <mergeCell ref="A9:A10"/>
    <mergeCell ref="C9:C10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ControlContratacion2016</vt:lpstr>
      <vt:lpstr>ControlContratacion2017</vt:lpstr>
      <vt:lpstr>ControlContratacion2018</vt:lpstr>
      <vt:lpstr>Graficas y totales</vt:lpstr>
      <vt:lpstr>ResumenInversionRubro105</vt:lpstr>
      <vt:lpstr>CDI-2018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Andrea Ospina Patiño</cp:lastModifiedBy>
  <dcterms:created xsi:type="dcterms:W3CDTF">2018-09-06T19:40:51Z</dcterms:created>
  <dcterms:modified xsi:type="dcterms:W3CDTF">2019-01-30T00:09:45Z</dcterms:modified>
</cp:coreProperties>
</file>