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robinson.parada\UNIDAD D\ROBINSON.PARADA\Mis documentos\ESTUDIO DE MERCADO\2017\218A232. SERV PRIMERA INF E2\INF COSTEO\DOT BTA\Ajustado\Ciudad B\"/>
    </mc:Choice>
  </mc:AlternateContent>
  <bookViews>
    <workbookView xWindow="0" yWindow="0" windowWidth="15360" windowHeight="7755" tabRatio="784" firstSheet="1" activeTab="4"/>
  </bookViews>
  <sheets>
    <sheet name="1. Muestra a Realizar" sheetId="7" state="hidden" r:id="rId1"/>
    <sheet name="2. Mod. Inst. HI" sheetId="1" r:id="rId2"/>
    <sheet name="3. Servicios de HCB (Estrellit)" sheetId="9" r:id="rId3"/>
    <sheet name="3. Servicios de HCB  (Mañanita)" sheetId="11" r:id="rId4"/>
    <sheet name="4. Mod. Familiar DIMF" sheetId="1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_INDEX_SHEET___ASAP_Utilities" localSheetId="1">#N/A</definedName>
    <definedName name="___INDEX_SHEET___ASAP_Utilities" localSheetId="3">#N/A</definedName>
    <definedName name="___INDEX_SHEET___ASAP_Utilities" localSheetId="2">#N/A</definedName>
    <definedName name="___INDEX_SHEET___ASAP_Utilities" localSheetId="4">#N/A</definedName>
    <definedName name="___INDEX_SHEET___ASAP_Utilities">#N/A</definedName>
    <definedName name="_AMAZONAS" localSheetId="1">#REF!</definedName>
    <definedName name="_AMAZONAS" localSheetId="3">#REF!</definedName>
    <definedName name="_AMAZONAS" localSheetId="2">#REF!</definedName>
    <definedName name="_AMAZONAS" localSheetId="4">#REF!</definedName>
    <definedName name="_AMAZONAS">#REF!</definedName>
    <definedName name="_amazonas_" localSheetId="1">#REF!</definedName>
    <definedName name="_amazonas_" localSheetId="3">#REF!</definedName>
    <definedName name="_amazonas_" localSheetId="2">#REF!</definedName>
    <definedName name="_amazonas_" localSheetId="4">#REF!</definedName>
    <definedName name="_amazonas_">#REF!</definedName>
    <definedName name="_ANTIOQUIA" localSheetId="1">#REF!</definedName>
    <definedName name="_ANTIOQUIA" localSheetId="3">#REF!</definedName>
    <definedName name="_ANTIOQUIA" localSheetId="2">#REF!</definedName>
    <definedName name="_ANTIOQUIA" localSheetId="4">#REF!</definedName>
    <definedName name="_ANTIOQUIA">#REF!</definedName>
    <definedName name="_ARAUCA" localSheetId="1">#REF!</definedName>
    <definedName name="_ARAUCA" localSheetId="3">#REF!</definedName>
    <definedName name="_ARAUCA" localSheetId="2">#REF!</definedName>
    <definedName name="_ARAUCA" localSheetId="4">#REF!</definedName>
    <definedName name="_ARAUCA">#REF!</definedName>
    <definedName name="_ATLANTICO" localSheetId="1">#REF!</definedName>
    <definedName name="_ATLANTICO" localSheetId="3">#REF!</definedName>
    <definedName name="_ATLANTICO" localSheetId="2">#REF!</definedName>
    <definedName name="_ATLANTICO" localSheetId="4">#REF!</definedName>
    <definedName name="_ATLANTICO">#REF!</definedName>
    <definedName name="_BOGOTADC" localSheetId="1">#REF!</definedName>
    <definedName name="_BOGOTADC" localSheetId="3">#REF!</definedName>
    <definedName name="_BOGOTADC" localSheetId="2">#REF!</definedName>
    <definedName name="_BOGOTADC" localSheetId="4">#REF!</definedName>
    <definedName name="_BOGOTADC">#REF!</definedName>
    <definedName name="_BOLIVAR" localSheetId="1">#REF!</definedName>
    <definedName name="_BOLIVAR" localSheetId="3">#REF!</definedName>
    <definedName name="_BOLIVAR" localSheetId="2">#REF!</definedName>
    <definedName name="_BOLIVAR" localSheetId="4">#REF!</definedName>
    <definedName name="_BOLIVAR">#REF!</definedName>
    <definedName name="_BOYACA" localSheetId="1">#REF!</definedName>
    <definedName name="_BOYACA" localSheetId="3">#REF!</definedName>
    <definedName name="_BOYACA" localSheetId="2">#REF!</definedName>
    <definedName name="_BOYACA" localSheetId="4">#REF!</definedName>
    <definedName name="_BOYACA">#REF!</definedName>
    <definedName name="_CALDAS" localSheetId="1">#REF!</definedName>
    <definedName name="_CALDAS" localSheetId="3">#REF!</definedName>
    <definedName name="_CALDAS" localSheetId="2">#REF!</definedName>
    <definedName name="_CALDAS" localSheetId="4">#REF!</definedName>
    <definedName name="_CALDAS">#REF!</definedName>
    <definedName name="_CAQUETA" localSheetId="1">#REF!</definedName>
    <definedName name="_CAQUETA" localSheetId="3">#REF!</definedName>
    <definedName name="_CAQUETA" localSheetId="2">#REF!</definedName>
    <definedName name="_CAQUETA" localSheetId="4">#REF!</definedName>
    <definedName name="_CAQUETA">#REF!</definedName>
    <definedName name="_CASANARE" localSheetId="1">#REF!</definedName>
    <definedName name="_CASANARE" localSheetId="3">#REF!</definedName>
    <definedName name="_CASANARE" localSheetId="2">#REF!</definedName>
    <definedName name="_CASANARE" localSheetId="4">#REF!</definedName>
    <definedName name="_CASANARE">#REF!</definedName>
    <definedName name="_CAUCA" localSheetId="1">#REF!</definedName>
    <definedName name="_CAUCA" localSheetId="3">#REF!</definedName>
    <definedName name="_CAUCA" localSheetId="2">#REF!</definedName>
    <definedName name="_CAUCA" localSheetId="4">#REF!</definedName>
    <definedName name="_CAUCA">#REF!</definedName>
    <definedName name="_CESAR" localSheetId="1">#REF!</definedName>
    <definedName name="_CESAR" localSheetId="3">#REF!</definedName>
    <definedName name="_CESAR" localSheetId="2">#REF!</definedName>
    <definedName name="_CESAR" localSheetId="4">#REF!</definedName>
    <definedName name="_CESAR">#REF!</definedName>
    <definedName name="_CHOCO" localSheetId="1">#REF!</definedName>
    <definedName name="_CHOCO" localSheetId="3">#REF!</definedName>
    <definedName name="_CHOCO" localSheetId="2">#REF!</definedName>
    <definedName name="_CHOCO" localSheetId="4">#REF!</definedName>
    <definedName name="_CHOCO">#REF!</definedName>
    <definedName name="_CORDOBA" localSheetId="1">#REF!</definedName>
    <definedName name="_CORDOBA" localSheetId="3">#REF!</definedName>
    <definedName name="_CORDOBA" localSheetId="2">#REF!</definedName>
    <definedName name="_CORDOBA" localSheetId="4">#REF!</definedName>
    <definedName name="_CORDOBA">#REF!</definedName>
    <definedName name="_CUNDINAMARCA" localSheetId="1">#REF!</definedName>
    <definedName name="_CUNDINAMARCA" localSheetId="3">#REF!</definedName>
    <definedName name="_CUNDINAMARCA" localSheetId="2">#REF!</definedName>
    <definedName name="_CUNDINAMARCA" localSheetId="4">#REF!</definedName>
    <definedName name="_CUNDINAMARCA">#REF!</definedName>
    <definedName name="_xlnm._FilterDatabase" localSheetId="0" hidden="1">'1. Muestra a Realizar'!$A$2:$Q$36</definedName>
    <definedName name="_xlnm._FilterDatabase" localSheetId="1" hidden="1">'2. Mod. Inst. HI'!$B$4:$L$98</definedName>
    <definedName name="_xlnm._FilterDatabase" localSheetId="3" hidden="1">'3. Servicios de HCB  (Mañanita)'!$B$4:$L$30</definedName>
    <definedName name="_xlnm._FilterDatabase" localSheetId="2" hidden="1">'3. Servicios de HCB (Estrellit)'!$B$4:$J$30</definedName>
    <definedName name="_xlnm._FilterDatabase" localSheetId="4" hidden="1">'4. Mod. Familiar DIMF'!$B$4:$L$66</definedName>
    <definedName name="_GUAINIA" localSheetId="1">#REF!</definedName>
    <definedName name="_GUAINIA" localSheetId="3">#REF!</definedName>
    <definedName name="_GUAINIA" localSheetId="2">#REF!</definedName>
    <definedName name="_GUAINIA" localSheetId="4">#REF!</definedName>
    <definedName name="_GUAINIA">#REF!</definedName>
    <definedName name="_GUAVIARE" localSheetId="1">#REF!</definedName>
    <definedName name="_GUAVIARE" localSheetId="3">#REF!</definedName>
    <definedName name="_GUAVIARE" localSheetId="2">#REF!</definedName>
    <definedName name="_GUAVIARE" localSheetId="4">#REF!</definedName>
    <definedName name="_GUAVIARE">#REF!</definedName>
    <definedName name="_HUILA" localSheetId="1">#REF!</definedName>
    <definedName name="_HUILA" localSheetId="3">#REF!</definedName>
    <definedName name="_HUILA" localSheetId="2">#REF!</definedName>
    <definedName name="_HUILA" localSheetId="4">#REF!</definedName>
    <definedName name="_HUILA">#REF!</definedName>
    <definedName name="_LAGUAJIRA" localSheetId="1">#REF!</definedName>
    <definedName name="_LAGUAJIRA" localSheetId="3">#REF!</definedName>
    <definedName name="_LAGUAJIRA" localSheetId="2">#REF!</definedName>
    <definedName name="_LAGUAJIRA" localSheetId="4">#REF!</definedName>
    <definedName name="_LAGUAJIRA">#REF!</definedName>
    <definedName name="_MAGDALENA" localSheetId="1">#REF!</definedName>
    <definedName name="_MAGDALENA" localSheetId="3">#REF!</definedName>
    <definedName name="_MAGDALENA" localSheetId="2">#REF!</definedName>
    <definedName name="_MAGDALENA" localSheetId="4">#REF!</definedName>
    <definedName name="_MAGDALENA">#REF!</definedName>
    <definedName name="_META" localSheetId="1">#REF!</definedName>
    <definedName name="_META" localSheetId="3">#REF!</definedName>
    <definedName name="_META" localSheetId="2">#REF!</definedName>
    <definedName name="_META" localSheetId="4">#REF!</definedName>
    <definedName name="_META">#REF!</definedName>
    <definedName name="_NARIÑO" localSheetId="1">#REF!</definedName>
    <definedName name="_NARIÑO" localSheetId="3">#REF!</definedName>
    <definedName name="_NARIÑO" localSheetId="2">#REF!</definedName>
    <definedName name="_NARIÑO" localSheetId="4">#REF!</definedName>
    <definedName name="_NARIÑO">#REF!</definedName>
    <definedName name="_NORTEDESANTANDER" localSheetId="1">#REF!</definedName>
    <definedName name="_NORTEDESANTANDER" localSheetId="3">#REF!</definedName>
    <definedName name="_NORTEDESANTANDER" localSheetId="2">#REF!</definedName>
    <definedName name="_NORTEDESANTANDER" localSheetId="4">#REF!</definedName>
    <definedName name="_NORTEDESANTANDER">#REF!</definedName>
    <definedName name="_PUTUMAYO" localSheetId="1">#REF!</definedName>
    <definedName name="_PUTUMAYO" localSheetId="3">#REF!</definedName>
    <definedName name="_PUTUMAYO" localSheetId="2">#REF!</definedName>
    <definedName name="_PUTUMAYO" localSheetId="4">#REF!</definedName>
    <definedName name="_PUTUMAYO">#REF!</definedName>
    <definedName name="_QUINDIO" localSheetId="1">#REF!</definedName>
    <definedName name="_QUINDIO" localSheetId="3">#REF!</definedName>
    <definedName name="_QUINDIO" localSheetId="2">#REF!</definedName>
    <definedName name="_QUINDIO" localSheetId="4">#REF!</definedName>
    <definedName name="_QUINDIO">#REF!</definedName>
    <definedName name="_RISARALDA" localSheetId="1">#REF!</definedName>
    <definedName name="_RISARALDA" localSheetId="3">#REF!</definedName>
    <definedName name="_RISARALDA" localSheetId="2">#REF!</definedName>
    <definedName name="_RISARALDA" localSheetId="4">#REF!</definedName>
    <definedName name="_RISARALDA">#REF!</definedName>
    <definedName name="_SANANDRES" localSheetId="1">#REF!</definedName>
    <definedName name="_SANANDRES" localSheetId="3">#REF!</definedName>
    <definedName name="_SANANDRES" localSheetId="2">#REF!</definedName>
    <definedName name="_SANANDRES" localSheetId="4">#REF!</definedName>
    <definedName name="_SANANDRES">#REF!</definedName>
    <definedName name="_SANTANDER" localSheetId="1">#REF!</definedName>
    <definedName name="_SANTANDER" localSheetId="3">#REF!</definedName>
    <definedName name="_SANTANDER" localSheetId="2">#REF!</definedName>
    <definedName name="_SANTANDER" localSheetId="4">#REF!</definedName>
    <definedName name="_SANTANDER">#REF!</definedName>
    <definedName name="_SUCRE" localSheetId="1">#REF!</definedName>
    <definedName name="_SUCRE" localSheetId="3">#REF!</definedName>
    <definedName name="_SUCRE" localSheetId="2">#REF!</definedName>
    <definedName name="_SUCRE" localSheetId="4">#REF!</definedName>
    <definedName name="_SUCRE">#REF!</definedName>
    <definedName name="_TOLIMA" localSheetId="1">#REF!</definedName>
    <definedName name="_TOLIMA" localSheetId="3">#REF!</definedName>
    <definedName name="_TOLIMA" localSheetId="2">#REF!</definedName>
    <definedName name="_TOLIMA" localSheetId="4">#REF!</definedName>
    <definedName name="_TOLIMA">#REF!</definedName>
    <definedName name="_UDS3" localSheetId="1">#REF!</definedName>
    <definedName name="_UDS3" localSheetId="3">#REF!</definedName>
    <definedName name="_UDS3" localSheetId="2">#REF!</definedName>
    <definedName name="_UDS3" localSheetId="4">#REF!</definedName>
    <definedName name="_UDS3">#REF!</definedName>
    <definedName name="_VALLEDELCAUCA" localSheetId="1">#REF!</definedName>
    <definedName name="_VALLEDELCAUCA" localSheetId="3">#REF!</definedName>
    <definedName name="_VALLEDELCAUCA" localSheetId="2">#REF!</definedName>
    <definedName name="_VALLEDELCAUCA" localSheetId="4">#REF!</definedName>
    <definedName name="_VALLEDELCAUCA">#REF!</definedName>
    <definedName name="_VAUPES" localSheetId="1">#REF!</definedName>
    <definedName name="_VAUPES" localSheetId="3">#REF!</definedName>
    <definedName name="_VAUPES" localSheetId="2">#REF!</definedName>
    <definedName name="_VAUPES" localSheetId="4">#REF!</definedName>
    <definedName name="_VAUPES">#REF!</definedName>
    <definedName name="_VICHADA" localSheetId="1">#REF!</definedName>
    <definedName name="_VICHADA" localSheetId="3">#REF!</definedName>
    <definedName name="_VICHADA" localSheetId="2">#REF!</definedName>
    <definedName name="_VICHADA" localSheetId="4">#REF!</definedName>
    <definedName name="_VICHADA">#REF!</definedName>
    <definedName name="¿Quiénes_están_inscritos_dentro_del_sistema__incluye_desinscr___" localSheetId="1">#REF!</definedName>
    <definedName name="¿Quiénes_están_inscritos_dentro_del_sistema__incluye_desinscr___" localSheetId="3">#REF!</definedName>
    <definedName name="¿Quiénes_están_inscritos_dentro_del_sistema__incluye_desinscr___" localSheetId="2">#REF!</definedName>
    <definedName name="¿Quiénes_están_inscritos_dentro_del_sistema__incluye_desinscr___" localSheetId="4">#REF!</definedName>
    <definedName name="¿Quiénes_están_inscritos_dentro_del_sistema__incluye_desinscr___">#REF!</definedName>
    <definedName name="ActividadRE" localSheetId="1">#REF!</definedName>
    <definedName name="ActividadRE" localSheetId="3">#REF!</definedName>
    <definedName name="ActividadRE" localSheetId="2">#REF!</definedName>
    <definedName name="ActividadRE" localSheetId="4">#REF!</definedName>
    <definedName name="ActividadRE">#REF!</definedName>
    <definedName name="ALMUERZO">'[1]Resumen Preparaciones'!$C$52:$C$113</definedName>
    <definedName name="almuerzocena">'[1]Resumen Preparaciones'!$C$52:$C$141</definedName>
    <definedName name="AMAZONAS" localSheetId="1">#REF!</definedName>
    <definedName name="AMAZONAS" localSheetId="3">#REF!</definedName>
    <definedName name="AMAZONAS" localSheetId="2">#REF!</definedName>
    <definedName name="AMAZONAS" localSheetId="4">#REF!</definedName>
    <definedName name="AMAZONAS">#REF!</definedName>
    <definedName name="ANTIOQUIA" localSheetId="1">#REF!</definedName>
    <definedName name="ANTIOQUIA" localSheetId="3">#REF!</definedName>
    <definedName name="ANTIOQUIA" localSheetId="2">#REF!</definedName>
    <definedName name="ANTIOQUIA" localSheetId="4">#REF!</definedName>
    <definedName name="ANTIOQUIA">#REF!</definedName>
    <definedName name="ARAUCA" localSheetId="1">#REF!</definedName>
    <definedName name="ARAUCA" localSheetId="3">#REF!</definedName>
    <definedName name="ARAUCA" localSheetId="2">#REF!</definedName>
    <definedName name="ARAUCA" localSheetId="4">#REF!</definedName>
    <definedName name="ARAUCA">#REF!</definedName>
    <definedName name="_xlnm.Print_Area" localSheetId="1">'2. Mod. Inst. HI'!$B$2:$H$98</definedName>
    <definedName name="_xlnm.Print_Area" localSheetId="3">'3. Servicios de HCB  (Mañanita)'!$B$2:$H$30</definedName>
    <definedName name="_xlnm.Print_Area" localSheetId="2">'3. Servicios de HCB (Estrellit)'!$B$2:$H$30</definedName>
    <definedName name="_xlnm.Print_Area" localSheetId="4">'4. Mod. Familiar DIMF'!$B$2:$H$66</definedName>
    <definedName name="ATLANTICO" localSheetId="1">#REF!</definedName>
    <definedName name="ATLANTICO" localSheetId="3">#REF!</definedName>
    <definedName name="ATLANTICO" localSheetId="2">#REF!</definedName>
    <definedName name="ATLANTICO" localSheetId="4">#REF!</definedName>
    <definedName name="ATLANTICO">#REF!</definedName>
    <definedName name="_xlnm.Database" localSheetId="1">#REF!</definedName>
    <definedName name="_xlnm.Database" localSheetId="3">#REF!</definedName>
    <definedName name="_xlnm.Database" localSheetId="2">#REF!</definedName>
    <definedName name="_xlnm.Database" localSheetId="4">#REF!</definedName>
    <definedName name="_xlnm.Database">#REF!</definedName>
    <definedName name="BOGOTA">[2]LISTAS!$J$2:$J$18</definedName>
    <definedName name="BOGOTA_DC" localSheetId="1">#REF!</definedName>
    <definedName name="BOGOTA_DC" localSheetId="3">#REF!</definedName>
    <definedName name="BOGOTA_DC" localSheetId="2">#REF!</definedName>
    <definedName name="BOGOTA_DC" localSheetId="4">#REF!</definedName>
    <definedName name="BOGOTA_DC">#REF!</definedName>
    <definedName name="BOGOTADC" localSheetId="1">#REF!</definedName>
    <definedName name="BOGOTADC" localSheetId="3">#REF!</definedName>
    <definedName name="BOGOTADC" localSheetId="2">#REF!</definedName>
    <definedName name="BOGOTADC" localSheetId="4">#REF!</definedName>
    <definedName name="BOGOTADC">#REF!</definedName>
    <definedName name="BOLIVAR" localSheetId="1">#REF!</definedName>
    <definedName name="BOLIVAR" localSheetId="3">#REF!</definedName>
    <definedName name="BOLIVAR" localSheetId="2">#REF!</definedName>
    <definedName name="BOLIVAR" localSheetId="4">#REF!</definedName>
    <definedName name="BOLIVAR">#REF!</definedName>
    <definedName name="Borrar" localSheetId="1">#REF!</definedName>
    <definedName name="Borrar" localSheetId="3">#REF!</definedName>
    <definedName name="Borrar" localSheetId="2">#REF!</definedName>
    <definedName name="Borrar" localSheetId="4">#REF!</definedName>
    <definedName name="Borrar">#REF!</definedName>
    <definedName name="BOYACA" localSheetId="1">#REF!</definedName>
    <definedName name="BOYACA" localSheetId="3">#REF!</definedName>
    <definedName name="BOYACA" localSheetId="2">#REF!</definedName>
    <definedName name="BOYACA" localSheetId="4">#REF!</definedName>
    <definedName name="BOYACA">#REF!</definedName>
    <definedName name="CALDAS" localSheetId="1">#REF!</definedName>
    <definedName name="CALDAS" localSheetId="3">#REF!</definedName>
    <definedName name="CALDAS" localSheetId="2">#REF!</definedName>
    <definedName name="CALDAS" localSheetId="4">#REF!</definedName>
    <definedName name="CALDAS">#REF!</definedName>
    <definedName name="Calidad">[3]PERSONAL!$P$58</definedName>
    <definedName name="Campamento">[3]PERSONAL!$P$122</definedName>
    <definedName name="Cantidad">[2]LISTAS!$F$3:$F$32</definedName>
    <definedName name="Cantidad_de_profesionales">[4]PM1!$G$10</definedName>
    <definedName name="Cantidad_de_técnicos">[4]PM1!$G$24</definedName>
    <definedName name="CAPITALES2" localSheetId="1">#REF!</definedName>
    <definedName name="CAPITALES2" localSheetId="3">#REF!</definedName>
    <definedName name="CAPITALES2" localSheetId="2">#REF!</definedName>
    <definedName name="CAPITALES2" localSheetId="4">#REF!</definedName>
    <definedName name="CAPITALES2">#REF!</definedName>
    <definedName name="CAQUETA" localSheetId="1">#REF!</definedName>
    <definedName name="CAQUETA" localSheetId="3">#REF!</definedName>
    <definedName name="CAQUETA" localSheetId="2">#REF!</definedName>
    <definedName name="CAQUETA" localSheetId="4">#REF!</definedName>
    <definedName name="CAQUETA">#REF!</definedName>
    <definedName name="CASANARE" localSheetId="1">#REF!</definedName>
    <definedName name="CASANARE" localSheetId="3">#REF!</definedName>
    <definedName name="CASANARE" localSheetId="2">#REF!</definedName>
    <definedName name="CASANARE" localSheetId="4">#REF!</definedName>
    <definedName name="CASANARE">#REF!</definedName>
    <definedName name="CAUCA" localSheetId="1">#REF!</definedName>
    <definedName name="CAUCA" localSheetId="3">#REF!</definedName>
    <definedName name="CAUCA" localSheetId="2">#REF!</definedName>
    <definedName name="CAUCA" localSheetId="4">#REF!</definedName>
    <definedName name="CAUCA">#REF!</definedName>
    <definedName name="CentroZonal" localSheetId="1">#REF!</definedName>
    <definedName name="CentroZonal" localSheetId="3">#REF!</definedName>
    <definedName name="CentroZonal" localSheetId="2">#REF!</definedName>
    <definedName name="CentroZonal" localSheetId="4">#REF!</definedName>
    <definedName name="CentroZonal">#REF!</definedName>
    <definedName name="CESAR" localSheetId="1">#REF!</definedName>
    <definedName name="CESAR" localSheetId="3">#REF!</definedName>
    <definedName name="CESAR" localSheetId="2">#REF!</definedName>
    <definedName name="CESAR" localSheetId="4">#REF!</definedName>
    <definedName name="CESAR">#REF!</definedName>
    <definedName name="CHOCO" localSheetId="1">#REF!</definedName>
    <definedName name="CHOCO" localSheetId="3">#REF!</definedName>
    <definedName name="CHOCO" localSheetId="2">#REF!</definedName>
    <definedName name="CHOCO" localSheetId="4">#REF!</definedName>
    <definedName name="CHOCO">#REF!</definedName>
    <definedName name="CODIGO" localSheetId="1">#REF!</definedName>
    <definedName name="CODIGO" localSheetId="3">#REF!</definedName>
    <definedName name="CODIGO" localSheetId="2">#REF!</definedName>
    <definedName name="CODIGO" localSheetId="4">#REF!</definedName>
    <definedName name="CODIGO">#REF!</definedName>
    <definedName name="Consulta1" localSheetId="1">#REF!</definedName>
    <definedName name="Consulta1" localSheetId="3">#REF!</definedName>
    <definedName name="Consulta1" localSheetId="2">#REF!</definedName>
    <definedName name="Consulta1" localSheetId="4">#REF!</definedName>
    <definedName name="Consulta1">#REF!</definedName>
    <definedName name="CORDOBA" localSheetId="1">#REF!</definedName>
    <definedName name="CORDOBA" localSheetId="3">#REF!</definedName>
    <definedName name="CORDOBA" localSheetId="2">#REF!</definedName>
    <definedName name="CORDOBA" localSheetId="4">#REF!</definedName>
    <definedName name="CORDOBA">#REF!</definedName>
    <definedName name="CostoDirectoObra" localSheetId="1">#REF!</definedName>
    <definedName name="CostoDirectoObra" localSheetId="3">#REF!</definedName>
    <definedName name="CostoDirectoObra" localSheetId="2">#REF!</definedName>
    <definedName name="CostoDirectoObra" localSheetId="4">#REF!</definedName>
    <definedName name="CostoDirectoObra">#REF!</definedName>
    <definedName name="CuantostieneEdSuperior" localSheetId="1">#REF!</definedName>
    <definedName name="CuantostieneEdSuperior" localSheetId="3">#REF!</definedName>
    <definedName name="CuantostieneEdSuperior" localSheetId="2">#REF!</definedName>
    <definedName name="CuantostieneEdSuperior" localSheetId="4">#REF!</definedName>
    <definedName name="CuantostieneEdSuperior">#REF!</definedName>
    <definedName name="CUNDINAMARCA" localSheetId="1">#REF!</definedName>
    <definedName name="CUNDINAMARCA" localSheetId="3">#REF!</definedName>
    <definedName name="CUNDINAMARCA" localSheetId="2">#REF!</definedName>
    <definedName name="CUNDINAMARCA" localSheetId="4">#REF!</definedName>
    <definedName name="CUNDINAMARCA">#REF!</definedName>
    <definedName name="CUPOS" localSheetId="1">#REF!</definedName>
    <definedName name="CUPOS" localSheetId="3">#REF!</definedName>
    <definedName name="CUPOS" localSheetId="2">#REF!</definedName>
    <definedName name="CUPOS" localSheetId="4">#REF!</definedName>
    <definedName name="CUPOS">#REF!</definedName>
    <definedName name="CURSO">[2]LISTAS!$E$2:$E$68</definedName>
    <definedName name="dbo_trmunici" localSheetId="1">#REF!</definedName>
    <definedName name="dbo_trmunici" localSheetId="3">#REF!</definedName>
    <definedName name="dbo_trmunici" localSheetId="2">#REF!</definedName>
    <definedName name="dbo_trmunici" localSheetId="4">#REF!</definedName>
    <definedName name="dbo_trmunici">#REF!</definedName>
    <definedName name="Decision">[5]lista!$A$6:$A$7</definedName>
    <definedName name="Dedicacion" localSheetId="1">'[6]Tal Humano'!#REF!</definedName>
    <definedName name="Dedicacion" localSheetId="3">'[6]Tal Humano'!#REF!</definedName>
    <definedName name="Dedicacion" localSheetId="2">'[6]Tal Humano'!#REF!</definedName>
    <definedName name="Dedicacion" localSheetId="4">'[6]Tal Humano'!#REF!</definedName>
    <definedName name="Dedicacion">'[6]Tal Humano'!#REF!</definedName>
    <definedName name="Departamento" localSheetId="1">#REF!</definedName>
    <definedName name="Departamento" localSheetId="3">#REF!</definedName>
    <definedName name="Departamento" localSheetId="2">#REF!</definedName>
    <definedName name="Departamento" localSheetId="4">#REF!</definedName>
    <definedName name="Departamento">#REF!</definedName>
    <definedName name="Departamentos" localSheetId="1">#REF!</definedName>
    <definedName name="Departamentos" localSheetId="3">#REF!</definedName>
    <definedName name="Departamentos" localSheetId="2">#REF!</definedName>
    <definedName name="Departamentos" localSheetId="4">#REF!</definedName>
    <definedName name="Departamentos">#REF!</definedName>
    <definedName name="desayuno">'[1]Resumen Preparaciones'!$C$5:$C$50</definedName>
    <definedName name="DESAYUNOS">'[1]Resumen Preparaciones'!$C$5:$C$33</definedName>
    <definedName name="DeseanCapacitacionEn" localSheetId="1">#REF!</definedName>
    <definedName name="DeseanCapacitacionEn" localSheetId="3">#REF!</definedName>
    <definedName name="DeseanCapacitacionEn" localSheetId="2">#REF!</definedName>
    <definedName name="DeseanCapacitacionEn" localSheetId="4">#REF!</definedName>
    <definedName name="DeseanCapacitacionEn">#REF!</definedName>
    <definedName name="DESINSCRITOS" localSheetId="1">#REF!</definedName>
    <definedName name="DESINSCRITOS" localSheetId="3">#REF!</definedName>
    <definedName name="DESINSCRITOS" localSheetId="2">#REF!</definedName>
    <definedName name="DESINSCRITOS" localSheetId="4">#REF!</definedName>
    <definedName name="DESINSCRITOS">#REF!</definedName>
    <definedName name="DIAS" localSheetId="1">#REF!</definedName>
    <definedName name="DIAS" localSheetId="3">#REF!</definedName>
    <definedName name="DIAS" localSheetId="2">#REF!</definedName>
    <definedName name="DIAS" localSheetId="4">#REF!</definedName>
    <definedName name="DIAS">#REF!</definedName>
    <definedName name="DIASPRESTACION" localSheetId="1">#REF!</definedName>
    <definedName name="DIASPRESTACION" localSheetId="3">#REF!</definedName>
    <definedName name="DIASPRESTACION" localSheetId="2">#REF!</definedName>
    <definedName name="DIASPRESTACION" localSheetId="4">#REF!</definedName>
    <definedName name="DIASPRESTACION">#REF!</definedName>
    <definedName name="DISTRIBUCIONPORTIPOCONTRATO" localSheetId="1">#REF!</definedName>
    <definedName name="DISTRIBUCIONPORTIPOCONTRATO" localSheetId="3">#REF!</definedName>
    <definedName name="DISTRIBUCIONPORTIPOCONTRATO" localSheetId="2">#REF!</definedName>
    <definedName name="DISTRIBUCIONPORTIPOCONTRATO" localSheetId="4">#REF!</definedName>
    <definedName name="DISTRIBUCIONPORTIPOCONTRATO">#REF!</definedName>
    <definedName name="Ed_cons_empr_CodEntidad" localSheetId="1">#REF!</definedName>
    <definedName name="Ed_cons_empr_CodEntidad" localSheetId="3">#REF!</definedName>
    <definedName name="Ed_cons_empr_CodEntidad" localSheetId="2">#REF!</definedName>
    <definedName name="Ed_cons_empr_CodEntidad" localSheetId="4">#REF!</definedName>
    <definedName name="Ed_cons_empr_CodEntidad">#REF!</definedName>
    <definedName name="Ed_emp_codemp" localSheetId="1">#REF!</definedName>
    <definedName name="Ed_emp_codemp" localSheetId="3">#REF!</definedName>
    <definedName name="Ed_emp_codemp" localSheetId="2">#REF!</definedName>
    <definedName name="Ed_emp_codemp" localSheetId="4">#REF!</definedName>
    <definedName name="Ed_emp_codemp">#REF!</definedName>
    <definedName name="EdSuperior2" localSheetId="1">#REF!</definedName>
    <definedName name="EdSuperior2" localSheetId="3">#REF!</definedName>
    <definedName name="EdSuperior2" localSheetId="2">#REF!</definedName>
    <definedName name="EdSuperior2" localSheetId="4">#REF!</definedName>
    <definedName name="EdSuperior2">#REF!</definedName>
    <definedName name="EdSuperior3" localSheetId="1">#REF!</definedName>
    <definedName name="EdSuperior3" localSheetId="3">#REF!</definedName>
    <definedName name="EdSuperior3" localSheetId="2">#REF!</definedName>
    <definedName name="EdSuperior3" localSheetId="4">#REF!</definedName>
    <definedName name="EdSuperior3">#REF!</definedName>
    <definedName name="Empresa" localSheetId="1">#REF!</definedName>
    <definedName name="Empresa" localSheetId="3">#REF!</definedName>
    <definedName name="Empresa" localSheetId="2">#REF!</definedName>
    <definedName name="Empresa" localSheetId="4">#REF!</definedName>
    <definedName name="Empresa">#REF!</definedName>
    <definedName name="Ensayos">[3]PERSONAL!$P$100</definedName>
    <definedName name="ESPACIOS">[2]LISTAS!$F$3:$F$22</definedName>
    <definedName name="EstadoMadCabFamilia" localSheetId="1">#REF!</definedName>
    <definedName name="EstadoMadCabFamilia" localSheetId="3">#REF!</definedName>
    <definedName name="EstadoMadCabFamilia" localSheetId="2">#REF!</definedName>
    <definedName name="EstadoMadCabFamilia" localSheetId="4">#REF!</definedName>
    <definedName name="EstadoMadCabFamilia">#REF!</definedName>
    <definedName name="Estrategia">[7]Tablas!$F$2:$F$34</definedName>
    <definedName name="Fuente">[7]Tablas!$D$2:$D$10</definedName>
    <definedName name="Funcionario" localSheetId="1">[8]frmFuncionario!#REF!</definedName>
    <definedName name="Funcionario" localSheetId="3">[8]frmFuncionario!#REF!</definedName>
    <definedName name="Funcionario" localSheetId="2">[8]frmFuncionario!#REF!</definedName>
    <definedName name="Funcionario" localSheetId="4">[8]frmFuncionario!#REF!</definedName>
    <definedName name="Funcionario">[8]frmFuncionario!#REF!</definedName>
    <definedName name="GruporUPS" localSheetId="1">#REF!</definedName>
    <definedName name="GruporUPS" localSheetId="3">#REF!</definedName>
    <definedName name="GruporUPS" localSheetId="2">#REF!</definedName>
    <definedName name="GruporUPS" localSheetId="4">#REF!</definedName>
    <definedName name="GruporUPS">#REF!</definedName>
    <definedName name="GUAINIA" localSheetId="1">#REF!</definedName>
    <definedName name="GUAINIA" localSheetId="3">#REF!</definedName>
    <definedName name="GUAINIA" localSheetId="2">#REF!</definedName>
    <definedName name="GUAINIA" localSheetId="4">#REF!</definedName>
    <definedName name="GUAINIA">#REF!</definedName>
    <definedName name="GUAVIARE" localSheetId="1">#REF!</definedName>
    <definedName name="GUAVIARE" localSheetId="3">#REF!</definedName>
    <definedName name="GUAVIARE" localSheetId="2">#REF!</definedName>
    <definedName name="GUAVIARE" localSheetId="4">#REF!</definedName>
    <definedName name="GUAVIARE">#REF!</definedName>
    <definedName name="HA">#N/A</definedName>
    <definedName name="HCB_FAMI">#N/A</definedName>
    <definedName name="HFGHGFH3" localSheetId="1">[9]Planta_Super!#REF!</definedName>
    <definedName name="HFGHGFH3" localSheetId="3">[9]Planta_Super!#REF!</definedName>
    <definedName name="HFGHGFH3" localSheetId="2">[9]Planta_Super!#REF!</definedName>
    <definedName name="HFGHGFH3" localSheetId="4">[9]Planta_Super!#REF!</definedName>
    <definedName name="HFGHGFH3">[9]Planta_Super!#REF!</definedName>
    <definedName name="HOLA" localSheetId="1">#REF!</definedName>
    <definedName name="HOLA" localSheetId="3">#REF!</definedName>
    <definedName name="HOLA" localSheetId="2">#REF!</definedName>
    <definedName name="HOLA" localSheetId="4">#REF!</definedName>
    <definedName name="HOLA">#REF!</definedName>
    <definedName name="Horas" localSheetId="1">'[10]Tal Humano'!#REF!</definedName>
    <definedName name="Horas" localSheetId="3">'[10]Tal Humano'!#REF!</definedName>
    <definedName name="Horas" localSheetId="2">'[10]Tal Humano'!#REF!</definedName>
    <definedName name="Horas" localSheetId="4">'[10]Tal Humano'!#REF!</definedName>
    <definedName name="Horas">'[10]Tal Humano'!#REF!</definedName>
    <definedName name="hrgc" localSheetId="1">#REF!</definedName>
    <definedName name="hrgc" localSheetId="3">#REF!</definedName>
    <definedName name="hrgc" localSheetId="2">#REF!</definedName>
    <definedName name="hrgc" localSheetId="4">#REF!</definedName>
    <definedName name="hrgc">#REF!</definedName>
    <definedName name="HUILA" localSheetId="1">#REF!</definedName>
    <definedName name="HUILA" localSheetId="3">#REF!</definedName>
    <definedName name="HUILA" localSheetId="2">#REF!</definedName>
    <definedName name="HUILA" localSheetId="4">#REF!</definedName>
    <definedName name="HUILA">#REF!</definedName>
    <definedName name="Incre" localSheetId="1">#REF!</definedName>
    <definedName name="Incre" localSheetId="3">#REF!</definedName>
    <definedName name="Incre" localSheetId="2">#REF!</definedName>
    <definedName name="Incre" localSheetId="4">#REF!</definedName>
    <definedName name="Incre">#REF!</definedName>
    <definedName name="INCREMENTO" localSheetId="1">#REF!</definedName>
    <definedName name="INCREMENTO" localSheetId="3">#REF!</definedName>
    <definedName name="INCREMENTO" localSheetId="2">#REF!</definedName>
    <definedName name="INCREMENTO" localSheetId="4">#REF!</definedName>
    <definedName name="INCREMENTO">#REF!</definedName>
    <definedName name="INCREMENTOS" localSheetId="1">#REF!</definedName>
    <definedName name="INCREMENTOS" localSheetId="3">#REF!</definedName>
    <definedName name="INCREMENTOS" localSheetId="2">#REF!</definedName>
    <definedName name="INCREMENTOS" localSheetId="4">#REF!</definedName>
    <definedName name="INCREMENTOS">#REF!</definedName>
    <definedName name="Indemnizacion" localSheetId="1">#REF!</definedName>
    <definedName name="Indemnizacion" localSheetId="3">#REF!</definedName>
    <definedName name="Indemnizacion" localSheetId="2">#REF!</definedName>
    <definedName name="Indemnizacion" localSheetId="4">#REF!</definedName>
    <definedName name="Indemnizacion">#REF!</definedName>
    <definedName name="InfLaboral" localSheetId="1">#REF!</definedName>
    <definedName name="InfLaboral" localSheetId="3">#REF!</definedName>
    <definedName name="InfLaboral" localSheetId="2">#REF!</definedName>
    <definedName name="InfLaboral" localSheetId="4">#REF!</definedName>
    <definedName name="InfLaboral">#REF!</definedName>
    <definedName name="InfLabrl" localSheetId="1">#REF!</definedName>
    <definedName name="InfLabrl" localSheetId="3">#REF!</definedName>
    <definedName name="InfLabrl" localSheetId="2">#REF!</definedName>
    <definedName name="InfLabrl" localSheetId="4">#REF!</definedName>
    <definedName name="InfLabrl">#REF!</definedName>
    <definedName name="Ins" localSheetId="1">#REF!</definedName>
    <definedName name="Ins" localSheetId="3">#REF!</definedName>
    <definedName name="Ins" localSheetId="2">#REF!</definedName>
    <definedName name="Ins" localSheetId="4">#REF!</definedName>
    <definedName name="Ins">#REF!</definedName>
    <definedName name="InsEnt" localSheetId="1">#REF!</definedName>
    <definedName name="InsEnt" localSheetId="3">#REF!</definedName>
    <definedName name="InsEnt" localSheetId="2">#REF!</definedName>
    <definedName name="InsEnt" localSheetId="4">#REF!</definedName>
    <definedName name="InsEnt">#REF!</definedName>
    <definedName name="InsFisMag" localSheetId="1">#REF!</definedName>
    <definedName name="InsFisMag" localSheetId="3">#REF!</definedName>
    <definedName name="InsFisMag" localSheetId="2">#REF!</definedName>
    <definedName name="InsFisMag" localSheetId="4">#REF!</definedName>
    <definedName name="InsFisMag">#REF!</definedName>
    <definedName name="IVASobreUtilidad">[3]IMPUESTOS!$E$16</definedName>
    <definedName name="JARDIN_COMUNIT_DESAYUNO" localSheetId="1">#REF!</definedName>
    <definedName name="JARDIN_COMUNIT_DESAYUNO" localSheetId="3">#REF!</definedName>
    <definedName name="JARDIN_COMUNIT_DESAYUNO" localSheetId="2">#REF!</definedName>
    <definedName name="JARDIN_COMUNIT_DESAYUNO" localSheetId="4">#REF!</definedName>
    <definedName name="JARDIN_COMUNIT_DESAYUNO">#REF!</definedName>
    <definedName name="LA_GUAJIRA" localSheetId="1">#REF!</definedName>
    <definedName name="LA_GUAJIRA" localSheetId="3">#REF!</definedName>
    <definedName name="LA_GUAJIRA" localSheetId="2">#REF!</definedName>
    <definedName name="LA_GUAJIRA" localSheetId="4">#REF!</definedName>
    <definedName name="LA_GUAJIRA">#REF!</definedName>
    <definedName name="LimitacionAuditiva" localSheetId="1">#REF!</definedName>
    <definedName name="LimitacionAuditiva" localSheetId="3">#REF!</definedName>
    <definedName name="LimitacionAuditiva" localSheetId="2">#REF!</definedName>
    <definedName name="LimitacionAuditiva" localSheetId="4">#REF!</definedName>
    <definedName name="LimitacionAuditiva">#REF!</definedName>
    <definedName name="LimitacionFisicaOMental" localSheetId="1">#REF!</definedName>
    <definedName name="LimitacionFisicaOMental" localSheetId="3">#REF!</definedName>
    <definedName name="LimitacionFisicaOMental" localSheetId="2">#REF!</definedName>
    <definedName name="LimitacionFisicaOMental" localSheetId="4">#REF!</definedName>
    <definedName name="LimitacionFisicaOMental">#REF!</definedName>
    <definedName name="LimitacionVisual" localSheetId="1">#REF!</definedName>
    <definedName name="LimitacionVisual" localSheetId="3">#REF!</definedName>
    <definedName name="LimitacionVisual" localSheetId="2">#REF!</definedName>
    <definedName name="LimitacionVisual" localSheetId="4">#REF!</definedName>
    <definedName name="LimitacionVisual">#REF!</definedName>
    <definedName name="LISTA_1" localSheetId="1">#REF!</definedName>
    <definedName name="LISTA_1" localSheetId="3">#REF!</definedName>
    <definedName name="LISTA_1" localSheetId="2">#REF!</definedName>
    <definedName name="LISTA_1" localSheetId="4">#REF!</definedName>
    <definedName name="LISTA_1">#REF!</definedName>
    <definedName name="LISTA_2" localSheetId="1">#REF!</definedName>
    <definedName name="LISTA_2" localSheetId="3">#REF!</definedName>
    <definedName name="LISTA_2" localSheetId="2">#REF!</definedName>
    <definedName name="LISTA_2" localSheetId="4">#REF!</definedName>
    <definedName name="LISTA_2">#REF!</definedName>
    <definedName name="LISTA_PROM" localSheetId="1">#REF!</definedName>
    <definedName name="LISTA_PROM" localSheetId="3">#REF!</definedName>
    <definedName name="LISTA_PROM" localSheetId="2">#REF!</definedName>
    <definedName name="LISTA_PROM" localSheetId="4">#REF!</definedName>
    <definedName name="LISTA_PROM">#REF!</definedName>
    <definedName name="MadreCabezaFamilia" localSheetId="1">#REF!</definedName>
    <definedName name="MadreCabezaFamilia" localSheetId="3">#REF!</definedName>
    <definedName name="MadreCabezaFamilia" localSheetId="2">#REF!</definedName>
    <definedName name="MadreCabezaFamilia" localSheetId="4">#REF!</definedName>
    <definedName name="MadreCabezaFamilia">#REF!</definedName>
    <definedName name="MAGDALENA" localSheetId="1">#REF!</definedName>
    <definedName name="MAGDALENA" localSheetId="3">#REF!</definedName>
    <definedName name="MAGDALENA" localSheetId="2">#REF!</definedName>
    <definedName name="MAGDALENA" localSheetId="4">#REF!</definedName>
    <definedName name="MAGDALENA">#REF!</definedName>
    <definedName name="Mas_Bajo_Adminstración" localSheetId="1">'[11]Costo Total'!#REF!</definedName>
    <definedName name="Mas_Bajo_Adminstración" localSheetId="3">'[11]Costo Total'!#REF!</definedName>
    <definedName name="Mas_Bajo_Adminstración" localSheetId="2">'[11]Costo Total'!#REF!</definedName>
    <definedName name="Mas_Bajo_Adminstración" localSheetId="4">'[11]Costo Total'!#REF!</definedName>
    <definedName name="Mas_Bajo_Adminstración">'[11]Costo Total'!#REF!</definedName>
    <definedName name="Mas_Bajo_Imprevistos" localSheetId="1">'[11]Costo Total'!#REF!</definedName>
    <definedName name="Mas_Bajo_Imprevistos" localSheetId="3">'[11]Costo Total'!#REF!</definedName>
    <definedName name="Mas_Bajo_Imprevistos" localSheetId="2">'[11]Costo Total'!#REF!</definedName>
    <definedName name="Mas_Bajo_Imprevistos" localSheetId="4">'[11]Costo Total'!#REF!</definedName>
    <definedName name="Mas_Bajo_Imprevistos">'[11]Costo Total'!#REF!</definedName>
    <definedName name="META" localSheetId="1">#REF!</definedName>
    <definedName name="META" localSheetId="3">#REF!</definedName>
    <definedName name="META" localSheetId="2">#REF!</definedName>
    <definedName name="META" localSheetId="4">#REF!</definedName>
    <definedName name="META">#REF!</definedName>
    <definedName name="MMM" localSheetId="1">#REF!</definedName>
    <definedName name="MMM" localSheetId="3">#REF!</definedName>
    <definedName name="MMM" localSheetId="2">#REF!</definedName>
    <definedName name="MMM" localSheetId="4">#REF!</definedName>
    <definedName name="MMM">#REF!</definedName>
    <definedName name="MUNI" localSheetId="1">#REF!</definedName>
    <definedName name="MUNI" localSheetId="3">#REF!</definedName>
    <definedName name="MUNI" localSheetId="2">#REF!</definedName>
    <definedName name="MUNI" localSheetId="4">#REF!</definedName>
    <definedName name="MUNI">#REF!</definedName>
    <definedName name="MUNI2" localSheetId="1">#REF!</definedName>
    <definedName name="MUNI2" localSheetId="3">#REF!</definedName>
    <definedName name="MUNI2" localSheetId="2">#REF!</definedName>
    <definedName name="MUNI2" localSheetId="4">#REF!</definedName>
    <definedName name="MUNI2">#REF!</definedName>
    <definedName name="Municipio" localSheetId="1">#REF!</definedName>
    <definedName name="Municipio" localSheetId="3">#REF!</definedName>
    <definedName name="Municipio" localSheetId="2">#REF!</definedName>
    <definedName name="Municipio" localSheetId="4">#REF!</definedName>
    <definedName name="Municipio">#REF!</definedName>
    <definedName name="NARIÑO" localSheetId="1">#REF!</definedName>
    <definedName name="NARIÑO" localSheetId="3">#REF!</definedName>
    <definedName name="NARIÑO" localSheetId="2">#REF!</definedName>
    <definedName name="NARIÑO" localSheetId="4">#REF!</definedName>
    <definedName name="NARIÑO">#REF!</definedName>
    <definedName name="NEW_Centro_Acogida_Dllo">#N/A</definedName>
    <definedName name="Ninos">[2]LISTAS!$G$2:$G$17</definedName>
    <definedName name="NIVEL">[2]LISTAS!$H$8:$H$11</definedName>
    <definedName name="NivelEducacionBasica" localSheetId="1">#REF!</definedName>
    <definedName name="NivelEducacionBasica" localSheetId="3">#REF!</definedName>
    <definedName name="NivelEducacionBasica" localSheetId="2">#REF!</definedName>
    <definedName name="NivelEducacionBasica" localSheetId="4">#REF!</definedName>
    <definedName name="NivelEducacionBasica">#REF!</definedName>
    <definedName name="NIVELEDUCACIONSUP" localSheetId="1">#REF!</definedName>
    <definedName name="NIVELEDUCACIONSUP" localSheetId="3">#REF!</definedName>
    <definedName name="NIVELEDUCACIONSUP" localSheetId="2">#REF!</definedName>
    <definedName name="NIVELEDUCACIONSUP" localSheetId="4">#REF!</definedName>
    <definedName name="NIVELEDUCACIONSUP">#REF!</definedName>
    <definedName name="NivelEducacionSuperior" localSheetId="1">#REF!</definedName>
    <definedName name="NivelEducacionSuperior" localSheetId="3">#REF!</definedName>
    <definedName name="NivelEducacionSuperior" localSheetId="2">#REF!</definedName>
    <definedName name="NivelEducacionSuperior" localSheetId="4">#REF!</definedName>
    <definedName name="NivelEducacionSuperior">#REF!</definedName>
    <definedName name="nn">#N/A</definedName>
    <definedName name="NNN" localSheetId="1">#REF!</definedName>
    <definedName name="NNN" localSheetId="3">#REF!</definedName>
    <definedName name="NNN" localSheetId="2">#REF!</definedName>
    <definedName name="NNN" localSheetId="4">#REF!</definedName>
    <definedName name="NNN">#REF!</definedName>
    <definedName name="NO">[2]LISTAS!$G$2</definedName>
    <definedName name="NoFacturable">[3]PERSONAL!$P$46</definedName>
    <definedName name="NoNOInscritos" localSheetId="1">#REF!</definedName>
    <definedName name="NoNOInscritos" localSheetId="3">#REF!</definedName>
    <definedName name="NoNOInscritos" localSheetId="2">#REF!</definedName>
    <definedName name="NoNOInscritos" localSheetId="4">#REF!</definedName>
    <definedName name="NoNOInscritos">#REF!</definedName>
    <definedName name="NORTE_DE_SANTANDER" localSheetId="1">#REF!</definedName>
    <definedName name="NORTE_DE_SANTANDER" localSheetId="3">#REF!</definedName>
    <definedName name="NORTE_DE_SANTANDER" localSheetId="2">#REF!</definedName>
    <definedName name="NORTE_DE_SANTANDER" localSheetId="4">#REF!</definedName>
    <definedName name="NORTE_DE_SANTANDER">#REF!</definedName>
    <definedName name="NUMERO" localSheetId="1">[9]Planta_Super!#REF!</definedName>
    <definedName name="NUMERO" localSheetId="3">[9]Planta_Super!#REF!</definedName>
    <definedName name="NUMERO" localSheetId="2">[9]Planta_Super!#REF!</definedName>
    <definedName name="NUMERO" localSheetId="4">[9]Planta_Super!#REF!</definedName>
    <definedName name="NUMERO">[9]Planta_Super!#REF!</definedName>
    <definedName name="Objetivos">[7]Tablas!$E$2:$E$17</definedName>
    <definedName name="Oficina">[3]PERSONAL!$P$69</definedName>
    <definedName name="opciones" localSheetId="1">#REF!</definedName>
    <definedName name="opciones" localSheetId="3">#REF!</definedName>
    <definedName name="opciones" localSheetId="2">#REF!</definedName>
    <definedName name="opciones" localSheetId="4">#REF!</definedName>
    <definedName name="opciones">#REF!</definedName>
    <definedName name="Operador" localSheetId="1">#REF!</definedName>
    <definedName name="Operador" localSheetId="3">#REF!</definedName>
    <definedName name="Operador" localSheetId="2">#REF!</definedName>
    <definedName name="Operador" localSheetId="4">#REF!</definedName>
    <definedName name="Operador">#REF!</definedName>
    <definedName name="PagoRE" localSheetId="1">#REF!</definedName>
    <definedName name="PagoRE" localSheetId="3">#REF!</definedName>
    <definedName name="PagoRE" localSheetId="2">#REF!</definedName>
    <definedName name="PagoRE" localSheetId="4">#REF!</definedName>
    <definedName name="PagoRE">#REF!</definedName>
    <definedName name="PARTICIPACION">[5]lista!$A$15:$A$17</definedName>
    <definedName name="PERFILES">'[12]Salarios de Ref'!$B$6:$B$120</definedName>
    <definedName name="pilares">[7]Tablas!$G$2:$G$6</definedName>
    <definedName name="PMCL" localSheetId="1">#REF!</definedName>
    <definedName name="PMCL" localSheetId="3">#REF!</definedName>
    <definedName name="PMCL" localSheetId="2">#REF!</definedName>
    <definedName name="PMCL" localSheetId="4">#REF!</definedName>
    <definedName name="PMCL">#REF!</definedName>
    <definedName name="Procedencia">[5]lista!$A$2:$A$3</definedName>
    <definedName name="Producto" localSheetId="1">#REF!</definedName>
    <definedName name="Producto" localSheetId="3">#REF!</definedName>
    <definedName name="Producto" localSheetId="2">#REF!</definedName>
    <definedName name="Producto" localSheetId="4">#REF!</definedName>
    <definedName name="Producto">#REF!</definedName>
    <definedName name="productosdef">'[1]Precios Alimentos'!$A$5031:$A$5730</definedName>
    <definedName name="Profesional">[3]PERSONAL!$P$12</definedName>
    <definedName name="Promd_Administración" localSheetId="1">'[11]Costo Total'!#REF!</definedName>
    <definedName name="Promd_Administración" localSheetId="3">'[11]Costo Total'!#REF!</definedName>
    <definedName name="Promd_Administración" localSheetId="2">'[11]Costo Total'!#REF!</definedName>
    <definedName name="Promd_Administración" localSheetId="4">'[11]Costo Total'!#REF!</definedName>
    <definedName name="Promd_Administración">'[11]Costo Total'!#REF!</definedName>
    <definedName name="Promd_Adnimistración" localSheetId="1">'[11]Costo Total'!#REF!</definedName>
    <definedName name="Promd_Adnimistración" localSheetId="3">'[11]Costo Total'!#REF!</definedName>
    <definedName name="Promd_Adnimistración" localSheetId="2">'[11]Costo Total'!#REF!</definedName>
    <definedName name="Promd_Adnimistración" localSheetId="4">'[11]Costo Total'!#REF!</definedName>
    <definedName name="Promd_Adnimistración">'[11]Costo Total'!#REF!</definedName>
    <definedName name="Promd_Imprevistos" localSheetId="1">'[11]Costo Total'!#REF!</definedName>
    <definedName name="Promd_Imprevistos" localSheetId="3">'[11]Costo Total'!#REF!</definedName>
    <definedName name="Promd_Imprevistos" localSheetId="2">'[11]Costo Total'!#REF!</definedName>
    <definedName name="Promd_Imprevistos" localSheetId="4">'[11]Costo Total'!#REF!</definedName>
    <definedName name="Promd_Imprevistos">'[11]Costo Total'!#REF!</definedName>
    <definedName name="Promd_Utilidad" localSheetId="1">'[11]Costo Total'!#REF!</definedName>
    <definedName name="Promd_Utilidad" localSheetId="3">'[11]Costo Total'!#REF!</definedName>
    <definedName name="Promd_Utilidad" localSheetId="2">'[11]Costo Total'!#REF!</definedName>
    <definedName name="Promd_Utilidad" localSheetId="4">'[11]Costo Total'!#REF!</definedName>
    <definedName name="Promd_Utilidad">'[11]Costo Total'!#REF!</definedName>
    <definedName name="promedios" localSheetId="1">'[13]Proyección valor Lacteo MADR'!#REF!</definedName>
    <definedName name="promedios" localSheetId="3">'[13]Proyección valor Lacteo MADR'!#REF!</definedName>
    <definedName name="promedios" localSheetId="2">'[13]Proyección valor Lacteo MADR'!#REF!</definedName>
    <definedName name="promedios" localSheetId="4">'[13]Proyección valor Lacteo MADR'!#REF!</definedName>
    <definedName name="promedios">'[13]Proyección valor Lacteo MADR'!#REF!</definedName>
    <definedName name="Proporcionalidad" localSheetId="1">'[6]Tal Humano'!#REF!</definedName>
    <definedName name="Proporcionalidad" localSheetId="3">'[6]Tal Humano'!#REF!</definedName>
    <definedName name="Proporcionalidad" localSheetId="2">'[6]Tal Humano'!#REF!</definedName>
    <definedName name="Proporcionalidad" localSheetId="4">'[6]Tal Humano'!#REF!</definedName>
    <definedName name="Proporcionalidad">'[6]Tal Humano'!#REF!</definedName>
    <definedName name="ProximoPension" localSheetId="1">#REF!</definedName>
    <definedName name="ProximoPension" localSheetId="3">#REF!</definedName>
    <definedName name="ProximoPension" localSheetId="2">#REF!</definedName>
    <definedName name="ProximoPension" localSheetId="4">#REF!</definedName>
    <definedName name="ProximoPension">#REF!</definedName>
    <definedName name="prueba" localSheetId="1">#REF!</definedName>
    <definedName name="prueba" localSheetId="3">#REF!</definedName>
    <definedName name="prueba" localSheetId="2">#REF!</definedName>
    <definedName name="prueba" localSheetId="4">#REF!</definedName>
    <definedName name="prueba">#REF!</definedName>
    <definedName name="PUTUMAYO" localSheetId="1">#REF!</definedName>
    <definedName name="PUTUMAYO" localSheetId="3">#REF!</definedName>
    <definedName name="PUTUMAYO" localSheetId="2">#REF!</definedName>
    <definedName name="PUTUMAYO" localSheetId="4">#REF!</definedName>
    <definedName name="PUTUMAYO">#REF!</definedName>
    <definedName name="q" localSheetId="1">#REF!</definedName>
    <definedName name="q" localSheetId="3">#REF!</definedName>
    <definedName name="q" localSheetId="2">#REF!</definedName>
    <definedName name="q" localSheetId="4">#REF!</definedName>
    <definedName name="q">#REF!</definedName>
    <definedName name="QUINDIO" localSheetId="1">#REF!</definedName>
    <definedName name="QUINDIO" localSheetId="3">#REF!</definedName>
    <definedName name="QUINDIO" localSheetId="2">#REF!</definedName>
    <definedName name="QUINDIO" localSheetId="4">#REF!</definedName>
    <definedName name="QUINDIO">#REF!</definedName>
    <definedName name="RANGO">[14]PILOTO!$A$2:$H$54</definedName>
    <definedName name="RECapacitacion" localSheetId="1">#REF!</definedName>
    <definedName name="RECapacitacion" localSheetId="3">#REF!</definedName>
    <definedName name="RECapacitacion" localSheetId="2">#REF!</definedName>
    <definedName name="RECapacitacion" localSheetId="4">#REF!</definedName>
    <definedName name="RECapacitacion">#REF!</definedName>
    <definedName name="REContPrivada" localSheetId="1">#REF!</definedName>
    <definedName name="REContPrivada" localSheetId="3">#REF!</definedName>
    <definedName name="REContPrivada" localSheetId="2">#REF!</definedName>
    <definedName name="REContPrivada" localSheetId="4">#REF!</definedName>
    <definedName name="REContPrivada">#REF!</definedName>
    <definedName name="Reg" localSheetId="1">#REF!</definedName>
    <definedName name="Reg" localSheetId="3">#REF!</definedName>
    <definedName name="Reg" localSheetId="2">#REF!</definedName>
    <definedName name="Reg" localSheetId="4">#REF!</definedName>
    <definedName name="Reg">#REF!</definedName>
    <definedName name="Regional" localSheetId="1">#REF!</definedName>
    <definedName name="Regional" localSheetId="3">#REF!</definedName>
    <definedName name="Regional" localSheetId="2">#REF!</definedName>
    <definedName name="Regional" localSheetId="4">#REF!</definedName>
    <definedName name="Regional">#REF!</definedName>
    <definedName name="REGIONALCZ" localSheetId="1">#REF!</definedName>
    <definedName name="REGIONALCZ" localSheetId="3">#REF!</definedName>
    <definedName name="REGIONALCZ" localSheetId="2">#REF!</definedName>
    <definedName name="REGIONALCZ" localSheetId="4">#REF!</definedName>
    <definedName name="REGIONALCZ">#REF!</definedName>
    <definedName name="RegSeccional" localSheetId="1">#REF!</definedName>
    <definedName name="RegSeccional" localSheetId="3">#REF!</definedName>
    <definedName name="RegSeccional" localSheetId="2">#REF!</definedName>
    <definedName name="RegSeccional" localSheetId="4">#REF!</definedName>
    <definedName name="RegSeccional">#REF!</definedName>
    <definedName name="RISARALDA" localSheetId="1">#REF!</definedName>
    <definedName name="RISARALDA" localSheetId="3">#REF!</definedName>
    <definedName name="RISARALDA" localSheetId="2">#REF!</definedName>
    <definedName name="RISARALDA" localSheetId="4">#REF!</definedName>
    <definedName name="RISARALDA">#REF!</definedName>
    <definedName name="RURAL" localSheetId="1">#REF!</definedName>
    <definedName name="RURAL" localSheetId="3">#REF!</definedName>
    <definedName name="RURAL" localSheetId="2">#REF!</definedName>
    <definedName name="RURAL" localSheetId="4">#REF!</definedName>
    <definedName name="RURAL">#REF!</definedName>
    <definedName name="salariosref">'[11]Salarios de Referencia'!$B$7:$B$120</definedName>
    <definedName name="SalarioSuperora3SMLVMyProfesionalidad" localSheetId="1">#REF!</definedName>
    <definedName name="SalarioSuperora3SMLVMyProfesionalidad" localSheetId="3">#REF!</definedName>
    <definedName name="SalarioSuperora3SMLVMyProfesionalidad" localSheetId="2">#REF!</definedName>
    <definedName name="SalarioSuperora3SMLVMyProfesionalidad" localSheetId="4">#REF!</definedName>
    <definedName name="SalarioSuperora3SMLVMyProfesionalidad">#REF!</definedName>
    <definedName name="SAN_ANDRES" localSheetId="1">#REF!</definedName>
    <definedName name="SAN_ANDRES" localSheetId="3">#REF!</definedName>
    <definedName name="SAN_ANDRES" localSheetId="2">#REF!</definedName>
    <definedName name="SAN_ANDRES" localSheetId="4">#REF!</definedName>
    <definedName name="SAN_ANDRES">#REF!</definedName>
    <definedName name="sanitario">[2]LISTAS!$F$3:$F$12</definedName>
    <definedName name="SANTANDER" localSheetId="1">#REF!</definedName>
    <definedName name="SANTANDER" localSheetId="3">#REF!</definedName>
    <definedName name="SANTANDER" localSheetId="2">#REF!</definedName>
    <definedName name="SANTANDER" localSheetId="4">#REF!</definedName>
    <definedName name="SANTANDER">#REF!</definedName>
    <definedName name="Seguimiento" localSheetId="1">#REF!</definedName>
    <definedName name="Seguimiento" localSheetId="3">#REF!</definedName>
    <definedName name="Seguimiento" localSheetId="2">#REF!</definedName>
    <definedName name="Seguimiento" localSheetId="4">#REF!</definedName>
    <definedName name="Seguimiento">#REF!</definedName>
    <definedName name="Sexo" localSheetId="1">#REF!</definedName>
    <definedName name="Sexo" localSheetId="3">#REF!</definedName>
    <definedName name="Sexo" localSheetId="2">#REF!</definedName>
    <definedName name="Sexo" localSheetId="4">#REF!</definedName>
    <definedName name="Sexo">#REF!</definedName>
    <definedName name="sininteres">[2]LISTAS!$E$69</definedName>
    <definedName name="SINO">[2]LISTAS!$H$13:$H$14</definedName>
    <definedName name="SSSS" localSheetId="1">#REF!</definedName>
    <definedName name="SSSS" localSheetId="3">#REF!</definedName>
    <definedName name="SSSS" localSheetId="2">#REF!</definedName>
    <definedName name="SSSS" localSheetId="4">#REF!</definedName>
    <definedName name="SSSS">#REF!</definedName>
    <definedName name="SUCRE" localSheetId="1">#REF!</definedName>
    <definedName name="SUCRE" localSheetId="3">#REF!</definedName>
    <definedName name="SUCRE" localSheetId="2">#REF!</definedName>
    <definedName name="SUCRE" localSheetId="4">#REF!</definedName>
    <definedName name="SUCRE">#REF!</definedName>
    <definedName name="Sueldos" localSheetId="1">#REF!</definedName>
    <definedName name="Sueldos" localSheetId="3">#REF!</definedName>
    <definedName name="Sueldos" localSheetId="2">#REF!</definedName>
    <definedName name="Sueldos" localSheetId="4">#REF!</definedName>
    <definedName name="Sueldos">#REF!</definedName>
    <definedName name="Tecnico">[3]PERSONAL!$P$34</definedName>
    <definedName name="Telefono" localSheetId="1">#REF!</definedName>
    <definedName name="Telefono" localSheetId="3">#REF!</definedName>
    <definedName name="Telefono" localSheetId="2">#REF!</definedName>
    <definedName name="Telefono" localSheetId="4">#REF!</definedName>
    <definedName name="Telefono">#REF!</definedName>
    <definedName name="tipo">[5]lista!$A$11:$A$13</definedName>
    <definedName name="TIPOCONT" localSheetId="1">#REF!</definedName>
    <definedName name="TIPOCONT" localSheetId="3">#REF!</definedName>
    <definedName name="TIPOCONT" localSheetId="2">#REF!</definedName>
    <definedName name="TIPOCONT" localSheetId="4">#REF!</definedName>
    <definedName name="TIPOCONT">#REF!</definedName>
    <definedName name="tipodeanalisis">'[1]Analisis microbiologico'!$A$110:$A$182</definedName>
    <definedName name="TipoEmpresa" localSheetId="1">#REF!</definedName>
    <definedName name="TipoEmpresa" localSheetId="3">#REF!</definedName>
    <definedName name="TipoEmpresa" localSheetId="2">#REF!</definedName>
    <definedName name="TipoEmpresa" localSheetId="4">#REF!</definedName>
    <definedName name="TipoEmpresa">#REF!</definedName>
    <definedName name="TIPOOPERADOR" localSheetId="1">#REF!</definedName>
    <definedName name="TIPOOPERADOR" localSheetId="3">#REF!</definedName>
    <definedName name="TIPOOPERADOR" localSheetId="2">#REF!</definedName>
    <definedName name="TIPOOPERADOR" localSheetId="4">#REF!</definedName>
    <definedName name="TIPOOPERADOR">#REF!</definedName>
    <definedName name="_xlnm.Print_Titles" localSheetId="1">'2. Mod. Inst. HI'!$2:$3</definedName>
    <definedName name="_xlnm.Print_Titles" localSheetId="3">'3. Servicios de HCB  (Mañanita)'!$2:$3</definedName>
    <definedName name="_xlnm.Print_Titles" localSheetId="2">'3. Servicios de HCB (Estrellit)'!$2:$3</definedName>
    <definedName name="_xlnm.Print_Titles" localSheetId="4">'4. Mod. Familiar DIMF'!$2:$3</definedName>
    <definedName name="TOLIMA" localSheetId="1">#REF!</definedName>
    <definedName name="TOLIMA" localSheetId="3">#REF!</definedName>
    <definedName name="TOLIMA" localSheetId="2">#REF!</definedName>
    <definedName name="TOLIMA" localSheetId="4">#REF!</definedName>
    <definedName name="TOLIMA">#REF!</definedName>
    <definedName name="TotalContratoSinIVA" localSheetId="1">#REF!</definedName>
    <definedName name="TotalContratoSinIVA" localSheetId="3">#REF!</definedName>
    <definedName name="TotalContratoSinIVA" localSheetId="2">#REF!</definedName>
    <definedName name="TotalContratoSinIVA" localSheetId="4">#REF!</definedName>
    <definedName name="TotalContratoSinIVA">#REF!</definedName>
    <definedName name="TotalImpuestosObra">[3]IMPUESTOS!$F$10</definedName>
    <definedName name="Tramite">[3]PERSONAL!$P$88</definedName>
    <definedName name="UNIDADMOBIL" localSheetId="1">#REF!</definedName>
    <definedName name="UNIDADMOBIL" localSheetId="3">#REF!</definedName>
    <definedName name="UNIDADMOBIL" localSheetId="2">#REF!</definedName>
    <definedName name="UNIDADMOBIL" localSheetId="4">#REF!</definedName>
    <definedName name="UNIDADMOBIL">#REF!</definedName>
    <definedName name="URBANA" localSheetId="1">#REF!</definedName>
    <definedName name="URBANA" localSheetId="3">#REF!</definedName>
    <definedName name="URBANA" localSheetId="2">#REF!</definedName>
    <definedName name="URBANA" localSheetId="4">#REF!</definedName>
    <definedName name="URBANA">#REF!</definedName>
    <definedName name="VALLE_DEL_CAUCA" localSheetId="1">#REF!</definedName>
    <definedName name="VALLE_DEL_CAUCA" localSheetId="3">#REF!</definedName>
    <definedName name="VALLE_DEL_CAUCA" localSheetId="2">#REF!</definedName>
    <definedName name="VALLE_DEL_CAUCA" localSheetId="4">#REF!</definedName>
    <definedName name="VALLE_DEL_CAUCA">#REF!</definedName>
    <definedName name="VAUPES" localSheetId="1">#REF!</definedName>
    <definedName name="VAUPES" localSheetId="3">#REF!</definedName>
    <definedName name="VAUPES" localSheetId="2">#REF!</definedName>
    <definedName name="VAUPES" localSheetId="4">#REF!</definedName>
    <definedName name="VAUPES">#REF!</definedName>
    <definedName name="Viajes">[3]PERSONAL!$P$93</definedName>
    <definedName name="VICHADA" localSheetId="1">#REF!</definedName>
    <definedName name="VICHADA" localSheetId="3">#REF!</definedName>
    <definedName name="VICHADA" localSheetId="2">#REF!</definedName>
    <definedName name="VICHADA" localSheetId="4">#REF!</definedName>
    <definedName name="VICHADA">#REF!</definedName>
    <definedName name="Visita">[2]LISTAS!$F$2:$F$32</definedName>
    <definedName name="x">[15]lista!$A$11:$A$13</definedName>
    <definedName name="ZZ">[16]Listas!$B$2:$B$34</definedName>
    <definedName name="zzz">[16]Listas!$B$2:$B$34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1" l="1"/>
  <c r="H54" i="11"/>
  <c r="F54" i="11" l="1"/>
  <c r="F53" i="11"/>
  <c r="F32" i="11"/>
  <c r="F33" i="11"/>
  <c r="F34" i="11"/>
  <c r="F35" i="11"/>
  <c r="F36" i="11"/>
  <c r="F37" i="11"/>
  <c r="F38" i="11"/>
  <c r="F39" i="11"/>
  <c r="F40" i="11"/>
  <c r="F41" i="11"/>
  <c r="F42" i="11"/>
  <c r="F43" i="11"/>
  <c r="F44" i="11"/>
  <c r="F45" i="11"/>
  <c r="F46" i="11"/>
  <c r="F47" i="11"/>
  <c r="F48" i="11"/>
  <c r="F49" i="11"/>
  <c r="F50" i="11"/>
  <c r="F51" i="11"/>
  <c r="H81" i="1" l="1"/>
  <c r="H12" i="1" l="1"/>
  <c r="F91" i="10" l="1"/>
  <c r="F90" i="10"/>
  <c r="F89" i="10"/>
  <c r="F88" i="10"/>
  <c r="F87" i="10"/>
  <c r="F86" i="10"/>
  <c r="F85" i="10"/>
  <c r="F84" i="10"/>
  <c r="F83" i="10"/>
  <c r="F82" i="10"/>
  <c r="F81" i="10"/>
  <c r="F80" i="10"/>
  <c r="F79" i="10"/>
  <c r="F78" i="10"/>
  <c r="F77" i="10"/>
  <c r="A77" i="10"/>
  <c r="A78" i="10" s="1"/>
  <c r="A79" i="10" s="1"/>
  <c r="A80" i="10" s="1"/>
  <c r="A81" i="10" s="1"/>
  <c r="A82" i="10" s="1"/>
  <c r="A83" i="10" s="1"/>
  <c r="A84" i="10" s="1"/>
  <c r="A85" i="10" s="1"/>
  <c r="A86" i="10" s="1"/>
  <c r="A87" i="10" s="1"/>
  <c r="A88" i="10" s="1"/>
  <c r="A89" i="10" s="1"/>
  <c r="A90" i="10" s="1"/>
  <c r="A91" i="10" s="1"/>
  <c r="F76" i="10"/>
  <c r="F75" i="10"/>
  <c r="F74" i="10"/>
  <c r="A74" i="10"/>
  <c r="A75" i="10" s="1"/>
  <c r="F73"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34" i="10"/>
  <c r="F33" i="10"/>
  <c r="F32" i="10"/>
  <c r="F31" i="10"/>
  <c r="F30" i="10"/>
  <c r="F29" i="10"/>
  <c r="F28" i="10"/>
  <c r="F27" i="10"/>
  <c r="F26" i="10"/>
  <c r="F25" i="10"/>
  <c r="F24" i="10"/>
  <c r="F23" i="10"/>
  <c r="F22" i="10"/>
  <c r="F21" i="10"/>
  <c r="F20" i="10"/>
  <c r="F19" i="10"/>
  <c r="F18" i="10"/>
  <c r="F12" i="10"/>
  <c r="F13" i="10"/>
  <c r="F14" i="10"/>
  <c r="F15" i="10"/>
  <c r="F16" i="10"/>
  <c r="F17" i="10"/>
  <c r="H5" i="10"/>
  <c r="H5" i="1" l="1"/>
  <c r="F37" i="1" l="1"/>
  <c r="F38" i="1"/>
  <c r="F39" i="1"/>
  <c r="F40" i="1"/>
  <c r="F41" i="1"/>
  <c r="F29" i="1"/>
  <c r="F30" i="1"/>
  <c r="F31" i="1"/>
  <c r="F32" i="1"/>
  <c r="F33" i="1"/>
  <c r="F34" i="1"/>
  <c r="F35" i="1"/>
  <c r="F36" i="1"/>
  <c r="F63" i="1" l="1"/>
  <c r="F64" i="1"/>
  <c r="F65" i="1"/>
  <c r="F66" i="1"/>
  <c r="F67" i="1"/>
  <c r="F68" i="1"/>
  <c r="F69" i="1"/>
  <c r="F70" i="1"/>
  <c r="F71" i="1"/>
  <c r="F72" i="1"/>
  <c r="F73" i="1"/>
  <c r="F74" i="1"/>
  <c r="F75" i="1"/>
  <c r="F76" i="1"/>
  <c r="H4" i="11"/>
  <c r="H8" i="11"/>
  <c r="F71" i="9"/>
  <c r="F70" i="9"/>
  <c r="F69" i="9"/>
  <c r="F68" i="9"/>
  <c r="F67" i="9"/>
  <c r="F66" i="9"/>
  <c r="F65" i="9"/>
  <c r="F64" i="9"/>
  <c r="F63" i="9"/>
  <c r="F62" i="9"/>
  <c r="F61" i="9"/>
  <c r="F60" i="9"/>
  <c r="F59" i="9"/>
  <c r="F58" i="9"/>
  <c r="F57" i="9"/>
  <c r="F56" i="9"/>
  <c r="F55" i="9"/>
  <c r="F54" i="9"/>
  <c r="F53" i="9"/>
  <c r="A57" i="9"/>
  <c r="A58" i="9" s="1"/>
  <c r="A59" i="9" s="1"/>
  <c r="A60" i="9" s="1"/>
  <c r="A61" i="9" s="1"/>
  <c r="A62" i="9" s="1"/>
  <c r="A63" i="9" s="1"/>
  <c r="A64" i="9" s="1"/>
  <c r="A65" i="9" s="1"/>
  <c r="A66" i="9" s="1"/>
  <c r="A67" i="9" s="1"/>
  <c r="A68" i="9" s="1"/>
  <c r="A69" i="9" s="1"/>
  <c r="A70" i="9" s="1"/>
  <c r="A71" i="9" s="1"/>
  <c r="A54" i="9"/>
  <c r="A55" i="9" s="1"/>
  <c r="F51" i="9"/>
  <c r="F50" i="9"/>
  <c r="F49" i="9"/>
  <c r="F48" i="9"/>
  <c r="F47" i="9"/>
  <c r="F46" i="9"/>
  <c r="F45" i="9"/>
  <c r="F44" i="9"/>
  <c r="F43" i="9"/>
  <c r="F42" i="9"/>
  <c r="F41" i="9"/>
  <c r="F40" i="9"/>
  <c r="F39" i="9"/>
  <c r="F38" i="9"/>
  <c r="F37" i="9"/>
  <c r="F36" i="9"/>
  <c r="F35" i="9"/>
  <c r="F34" i="9"/>
  <c r="F33" i="9"/>
  <c r="F32" i="9"/>
  <c r="F30" i="11" l="1"/>
  <c r="F29" i="11"/>
  <c r="F28" i="11"/>
  <c r="F27" i="11"/>
  <c r="F26" i="11"/>
  <c r="F25" i="11"/>
  <c r="F24" i="11"/>
  <c r="F23" i="11"/>
  <c r="F22" i="11"/>
  <c r="F21" i="11"/>
  <c r="F20" i="11"/>
  <c r="F19" i="11"/>
  <c r="AO18" i="11"/>
  <c r="F18" i="11"/>
  <c r="AO17" i="11"/>
  <c r="F17" i="11"/>
  <c r="AO16" i="11"/>
  <c r="F16" i="11"/>
  <c r="AO15" i="11"/>
  <c r="F15" i="11"/>
  <c r="A15" i="11"/>
  <c r="A16" i="11" s="1"/>
  <c r="A17" i="11" s="1"/>
  <c r="A18" i="11" s="1"/>
  <c r="A19" i="11" s="1"/>
  <c r="A20" i="11" s="1"/>
  <c r="A21" i="11" s="1"/>
  <c r="A22" i="11" s="1"/>
  <c r="A23" i="11" s="1"/>
  <c r="A24" i="11" s="1"/>
  <c r="A25" i="11" s="1"/>
  <c r="A26" i="11" s="1"/>
  <c r="A27" i="11" s="1"/>
  <c r="A28" i="11" s="1"/>
  <c r="A29" i="11" s="1"/>
  <c r="A30" i="11" s="1"/>
  <c r="AO14" i="11"/>
  <c r="F14" i="11"/>
  <c r="A14" i="11"/>
  <c r="AO13" i="11"/>
  <c r="F13" i="11"/>
  <c r="A13" i="11"/>
  <c r="AO12" i="11"/>
  <c r="F12" i="11"/>
  <c r="A12" i="11"/>
  <c r="AO11" i="11"/>
  <c r="F11" i="11"/>
  <c r="AO10" i="11"/>
  <c r="AO9" i="11"/>
  <c r="F9" i="11"/>
  <c r="AO8" i="11"/>
  <c r="F8" i="11"/>
  <c r="A8" i="11"/>
  <c r="A9" i="11" s="1"/>
  <c r="AO7" i="11"/>
  <c r="F7" i="11"/>
  <c r="A7" i="11"/>
  <c r="AO6" i="11"/>
  <c r="F6" i="11"/>
  <c r="A6" i="11"/>
  <c r="AO5" i="11"/>
  <c r="F5" i="11"/>
  <c r="A5" i="11"/>
  <c r="AO4" i="11"/>
  <c r="F4" i="11"/>
  <c r="AO3" i="11"/>
  <c r="F42" i="1" l="1"/>
  <c r="Q35" i="7" l="1"/>
  <c r="Q34" i="7"/>
  <c r="Q29" i="7"/>
  <c r="Q19" i="7"/>
  <c r="Q18" i="7"/>
  <c r="Q4" i="7"/>
  <c r="Q3" i="7"/>
  <c r="N35" i="7"/>
  <c r="N34" i="7"/>
  <c r="N29" i="7"/>
  <c r="N19" i="7"/>
  <c r="N12" i="7"/>
  <c r="H19" i="7"/>
  <c r="H18" i="7"/>
  <c r="H35" i="7"/>
  <c r="H34" i="7"/>
  <c r="H29" i="7"/>
  <c r="H28" i="7"/>
  <c r="H27" i="7"/>
  <c r="H23" i="7"/>
  <c r="H12" i="7"/>
  <c r="H11" i="7"/>
  <c r="H5" i="7"/>
  <c r="C36" i="7" l="1"/>
  <c r="D36" i="7"/>
  <c r="E36" i="7"/>
  <c r="F36" i="7"/>
  <c r="G36" i="7"/>
  <c r="I36" i="7"/>
  <c r="J36" i="7"/>
  <c r="K36" i="7"/>
  <c r="L36" i="7"/>
  <c r="M36" i="7"/>
  <c r="O36" i="7"/>
  <c r="P36" i="7"/>
  <c r="B36" i="7"/>
  <c r="Q5" i="7"/>
  <c r="Q6" i="7"/>
  <c r="Q7" i="7"/>
  <c r="Q8" i="7"/>
  <c r="Q9" i="7"/>
  <c r="Q10" i="7"/>
  <c r="Q11" i="7"/>
  <c r="Q12" i="7"/>
  <c r="R12" i="7" s="1"/>
  <c r="Q13" i="7"/>
  <c r="Q14" i="7"/>
  <c r="Q15" i="7"/>
  <c r="Q16" i="7"/>
  <c r="Q17" i="7"/>
  <c r="Q20" i="7"/>
  <c r="Q21" i="7"/>
  <c r="Q22" i="7"/>
  <c r="Q23" i="7"/>
  <c r="Q24" i="7"/>
  <c r="Q25" i="7"/>
  <c r="Q26" i="7"/>
  <c r="Q27" i="7"/>
  <c r="Q28" i="7"/>
  <c r="R28" i="7" s="1"/>
  <c r="Q30" i="7"/>
  <c r="Q31" i="7"/>
  <c r="Q32" i="7"/>
  <c r="Q33" i="7"/>
  <c r="N4" i="7"/>
  <c r="N5" i="7"/>
  <c r="N6" i="7"/>
  <c r="N7" i="7"/>
  <c r="N8" i="7"/>
  <c r="N9" i="7"/>
  <c r="N10" i="7"/>
  <c r="N11" i="7"/>
  <c r="N13" i="7"/>
  <c r="N14" i="7"/>
  <c r="N15" i="7"/>
  <c r="N16" i="7"/>
  <c r="N17" i="7"/>
  <c r="N18" i="7"/>
  <c r="R19" i="7"/>
  <c r="N20" i="7"/>
  <c r="N21" i="7"/>
  <c r="N22" i="7"/>
  <c r="N23" i="7"/>
  <c r="R23" i="7" s="1"/>
  <c r="N24" i="7"/>
  <c r="N25" i="7"/>
  <c r="N26" i="7"/>
  <c r="N27" i="7"/>
  <c r="R27" i="7" s="1"/>
  <c r="N28" i="7"/>
  <c r="N30" i="7"/>
  <c r="N31" i="7"/>
  <c r="N32" i="7"/>
  <c r="N33" i="7"/>
  <c r="R35" i="7"/>
  <c r="N3" i="7"/>
  <c r="H4" i="7"/>
  <c r="H6" i="7"/>
  <c r="H7" i="7"/>
  <c r="H8" i="7"/>
  <c r="H9" i="7"/>
  <c r="H10" i="7"/>
  <c r="H13" i="7"/>
  <c r="H14" i="7"/>
  <c r="H15" i="7"/>
  <c r="H16" i="7"/>
  <c r="H17" i="7"/>
  <c r="H20" i="7"/>
  <c r="H21" i="7"/>
  <c r="H22" i="7"/>
  <c r="H24" i="7"/>
  <c r="H25" i="7"/>
  <c r="H26" i="7"/>
  <c r="H30" i="7"/>
  <c r="H31" i="7"/>
  <c r="H32" i="7"/>
  <c r="H33" i="7"/>
  <c r="H3" i="7"/>
  <c r="R16" i="7" l="1"/>
  <c r="R32" i="7"/>
  <c r="R20" i="7"/>
  <c r="R24" i="7"/>
  <c r="R3" i="7"/>
  <c r="R11" i="7"/>
  <c r="R4" i="7"/>
  <c r="R8" i="7"/>
  <c r="R29" i="7"/>
  <c r="R17" i="7"/>
  <c r="R5" i="7"/>
  <c r="N36" i="7"/>
  <c r="R33" i="7"/>
  <c r="R21" i="7"/>
  <c r="R13" i="7"/>
  <c r="R31" i="7"/>
  <c r="R15" i="7"/>
  <c r="R7" i="7"/>
  <c r="R25" i="7"/>
  <c r="R9" i="7"/>
  <c r="R34" i="7"/>
  <c r="R30" i="7"/>
  <c r="R26" i="7"/>
  <c r="R22" i="7"/>
  <c r="R18" i="7"/>
  <c r="R14" i="7"/>
  <c r="R10" i="7"/>
  <c r="R6" i="7"/>
  <c r="H36" i="7"/>
  <c r="Q36" i="7"/>
  <c r="A48" i="10"/>
  <c r="A49" i="10" s="1"/>
  <c r="A50" i="10" s="1"/>
  <c r="A51" i="10" s="1"/>
  <c r="A52" i="10" s="1"/>
  <c r="A53" i="10" s="1"/>
  <c r="A54" i="10" s="1"/>
  <c r="A55" i="10" s="1"/>
  <c r="A56" i="10" s="1"/>
  <c r="A57" i="10" s="1"/>
  <c r="A58" i="10" s="1"/>
  <c r="A59" i="10" s="1"/>
  <c r="A60" i="10" s="1"/>
  <c r="A61" i="10" s="1"/>
  <c r="A62" i="10" s="1"/>
  <c r="A63" i="10" s="1"/>
  <c r="A64" i="10" s="1"/>
  <c r="A65" i="10" s="1"/>
  <c r="A66" i="10" s="1"/>
  <c r="F45" i="10"/>
  <c r="F44" i="10"/>
  <c r="F43" i="10"/>
  <c r="F42" i="10"/>
  <c r="F41" i="10"/>
  <c r="F40" i="10"/>
  <c r="F39" i="10"/>
  <c r="F38" i="10"/>
  <c r="F37" i="10"/>
  <c r="F36" i="10"/>
  <c r="F35" i="10"/>
  <c r="AO33" i="10"/>
  <c r="AO32" i="10"/>
  <c r="AO31" i="10"/>
  <c r="AO15" i="10"/>
  <c r="AO14" i="10"/>
  <c r="AO13" i="10"/>
  <c r="AO12" i="10"/>
  <c r="A12" i="10"/>
  <c r="A13" i="10" s="1"/>
  <c r="A14" i="10" s="1"/>
  <c r="A15" i="10" s="1"/>
  <c r="A31" i="10" s="1"/>
  <c r="A32" i="10" s="1"/>
  <c r="A33" i="10" s="1"/>
  <c r="A34" i="10" s="1"/>
  <c r="A35" i="10" s="1"/>
  <c r="A36" i="10" s="1"/>
  <c r="A37" i="10" s="1"/>
  <c r="A38" i="10" s="1"/>
  <c r="A39" i="10" s="1"/>
  <c r="A40" i="10" s="1"/>
  <c r="A41" i="10" s="1"/>
  <c r="A42" i="10" s="1"/>
  <c r="A43" i="10" s="1"/>
  <c r="A44" i="10" s="1"/>
  <c r="A45" i="10" s="1"/>
  <c r="AO11" i="10"/>
  <c r="F11" i="10"/>
  <c r="AO10" i="10"/>
  <c r="AO9" i="10"/>
  <c r="F9" i="10"/>
  <c r="AO8" i="10"/>
  <c r="F8" i="10"/>
  <c r="AO7" i="10"/>
  <c r="F7" i="10"/>
  <c r="AO6" i="10"/>
  <c r="F6" i="10"/>
  <c r="AO5" i="10"/>
  <c r="F5" i="10"/>
  <c r="A5" i="10"/>
  <c r="A6" i="10" s="1"/>
  <c r="A7" i="10" s="1"/>
  <c r="A8" i="10" s="1"/>
  <c r="A9" i="10" s="1"/>
  <c r="AO4" i="10"/>
  <c r="AO3" i="10"/>
  <c r="F4" i="10" s="1"/>
  <c r="AM10" i="9"/>
  <c r="F11" i="9"/>
  <c r="AM11" i="9"/>
  <c r="A12" i="9"/>
  <c r="A13" i="9" s="1"/>
  <c r="A14" i="9" s="1"/>
  <c r="A15" i="9" s="1"/>
  <c r="A16" i="9" s="1"/>
  <c r="A17" i="9" s="1"/>
  <c r="A18" i="9" s="1"/>
  <c r="A19" i="9" s="1"/>
  <c r="A20" i="9" s="1"/>
  <c r="A21" i="9" s="1"/>
  <c r="A22" i="9" s="1"/>
  <c r="A23" i="9" s="1"/>
  <c r="A24" i="9" s="1"/>
  <c r="A25" i="9" s="1"/>
  <c r="A26" i="9" s="1"/>
  <c r="A27" i="9" s="1"/>
  <c r="A28" i="9" s="1"/>
  <c r="A29" i="9" s="1"/>
  <c r="A30" i="9" s="1"/>
  <c r="F12" i="9"/>
  <c r="AM12" i="9"/>
  <c r="F13" i="9"/>
  <c r="AM13" i="9"/>
  <c r="F14" i="9"/>
  <c r="AM14" i="9"/>
  <c r="F15" i="9"/>
  <c r="AM15" i="9"/>
  <c r="F16" i="9"/>
  <c r="AM16" i="9"/>
  <c r="F17" i="9"/>
  <c r="AM17" i="9"/>
  <c r="F18" i="9"/>
  <c r="AM18" i="9"/>
  <c r="F19" i="9"/>
  <c r="F20" i="9"/>
  <c r="F21" i="9"/>
  <c r="F22" i="9"/>
  <c r="F23" i="9"/>
  <c r="F24" i="9"/>
  <c r="F25" i="9"/>
  <c r="F26" i="9"/>
  <c r="F27" i="9"/>
  <c r="F28" i="9"/>
  <c r="F29" i="9"/>
  <c r="F30" i="9"/>
  <c r="AM9" i="9"/>
  <c r="F9" i="9"/>
  <c r="AM8" i="9"/>
  <c r="F8" i="9"/>
  <c r="AM7" i="9"/>
  <c r="F7" i="9"/>
  <c r="AM6" i="9"/>
  <c r="F6" i="9"/>
  <c r="AM5" i="9"/>
  <c r="F5" i="9"/>
  <c r="A5" i="9"/>
  <c r="A6" i="9" s="1"/>
  <c r="A7" i="9" s="1"/>
  <c r="A8" i="9" s="1"/>
  <c r="A9" i="9" s="1"/>
  <c r="AM4" i="9"/>
  <c r="AM3" i="9"/>
  <c r="F4" i="9" s="1"/>
  <c r="R36" i="7" l="1"/>
  <c r="F98" i="1"/>
  <c r="F97" i="1"/>
  <c r="F96" i="1"/>
  <c r="F95" i="1"/>
  <c r="F94" i="1"/>
  <c r="F93" i="1"/>
  <c r="F92" i="1"/>
  <c r="F91" i="1"/>
  <c r="F90" i="1"/>
  <c r="F89" i="1"/>
  <c r="F88" i="1"/>
  <c r="F87" i="1"/>
  <c r="F86" i="1"/>
  <c r="F85" i="1"/>
  <c r="F84" i="1"/>
  <c r="F80" i="1"/>
  <c r="F78" i="1"/>
  <c r="F77" i="1"/>
  <c r="F62" i="1"/>
  <c r="F61" i="1"/>
  <c r="F60" i="1"/>
  <c r="F59" i="1"/>
  <c r="F56" i="1"/>
  <c r="F55" i="1"/>
  <c r="F54" i="1"/>
  <c r="F53" i="1"/>
  <c r="F52" i="1"/>
  <c r="F51" i="1"/>
  <c r="F50" i="1"/>
  <c r="F49" i="1"/>
  <c r="F48" i="1"/>
  <c r="F47" i="1"/>
  <c r="F45" i="1"/>
  <c r="F43" i="1"/>
  <c r="F28" i="1"/>
  <c r="F27" i="1"/>
  <c r="F26" i="1"/>
  <c r="F25" i="1"/>
  <c r="F24" i="1"/>
  <c r="F23" i="1"/>
  <c r="F22" i="1"/>
  <c r="F21" i="1"/>
  <c r="F20" i="1"/>
  <c r="F19" i="1"/>
  <c r="F18" i="1"/>
  <c r="F17" i="1"/>
  <c r="F16" i="1"/>
  <c r="F15" i="1"/>
  <c r="F14" i="1"/>
  <c r="F13" i="1"/>
  <c r="F12" i="1"/>
  <c r="F11" i="1"/>
  <c r="F9" i="1"/>
  <c r="F8" i="1"/>
  <c r="F7" i="1"/>
  <c r="F6" i="1"/>
  <c r="F5" i="1"/>
  <c r="AO18" i="1"/>
  <c r="AO17" i="1"/>
  <c r="AO16" i="1"/>
  <c r="AO15" i="1"/>
  <c r="AO14" i="1"/>
  <c r="AO13" i="1"/>
  <c r="AO12" i="1"/>
  <c r="AO11" i="1"/>
  <c r="AO10" i="1"/>
  <c r="AO9" i="1"/>
  <c r="AO8" i="1"/>
  <c r="AO7" i="1"/>
  <c r="AO6" i="1"/>
  <c r="F57" i="1" s="1"/>
  <c r="AO5" i="1"/>
  <c r="AO4" i="1"/>
  <c r="F83" i="1" s="1"/>
  <c r="AO3" i="1"/>
  <c r="F4" i="1" s="1"/>
  <c r="F82" i="1" l="1"/>
  <c r="F58" i="1"/>
  <c r="F81" i="1"/>
  <c r="F46" i="1"/>
  <c r="A81" i="1"/>
  <c r="A82" i="1" s="1"/>
  <c r="A84" i="1" s="1"/>
  <c r="A85" i="1" s="1"/>
  <c r="A86" i="1" s="1"/>
  <c r="A87" i="1" s="1"/>
  <c r="A88" i="1" s="1"/>
  <c r="A89" i="1" s="1"/>
  <c r="A90" i="1" s="1"/>
  <c r="A91" i="1" s="1"/>
  <c r="A92" i="1" s="1"/>
  <c r="A93" i="1" s="1"/>
  <c r="A94" i="1" s="1"/>
  <c r="A95" i="1" s="1"/>
  <c r="A96" i="1" s="1"/>
  <c r="A97" i="1" s="1"/>
  <c r="A98" i="1" s="1"/>
  <c r="A46" i="1"/>
  <c r="A47" i="1" s="1"/>
  <c r="A48" i="1" s="1"/>
  <c r="A49" i="1" s="1"/>
  <c r="A50" i="1" s="1"/>
  <c r="A51" i="1" s="1"/>
  <c r="A52" i="1" s="1"/>
  <c r="A53" i="1" s="1"/>
  <c r="A54" i="1" s="1"/>
  <c r="A55" i="1" s="1"/>
  <c r="A56" i="1" s="1"/>
  <c r="A57" i="1" s="1"/>
  <c r="A58" i="1" s="1"/>
  <c r="A59" i="1" s="1"/>
  <c r="A60" i="1" s="1"/>
  <c r="A61" i="1" s="1"/>
  <c r="A62" i="1" s="1"/>
  <c r="A77" i="1" s="1"/>
  <c r="A78" i="1" s="1"/>
  <c r="A12" i="1"/>
  <c r="A13" i="1" s="1"/>
  <c r="A14" i="1" s="1"/>
  <c r="A15" i="1" s="1"/>
  <c r="A16" i="1" s="1"/>
  <c r="A17" i="1" s="1"/>
  <c r="A18" i="1" s="1"/>
  <c r="A19" i="1" s="1"/>
  <c r="A20" i="1" s="1"/>
  <c r="A21" i="1" s="1"/>
  <c r="A22" i="1" s="1"/>
  <c r="A23" i="1" s="1"/>
  <c r="A24" i="1" s="1"/>
  <c r="A25" i="1" s="1"/>
  <c r="A26" i="1" s="1"/>
  <c r="A27" i="1" s="1"/>
  <c r="A28" i="1" s="1"/>
  <c r="A29" i="1" s="1"/>
  <c r="A43" i="1" s="1"/>
  <c r="A5" i="1"/>
  <c r="A6" i="1" s="1"/>
  <c r="A7" i="1" s="1"/>
  <c r="A8" i="1" s="1"/>
  <c r="A9" i="1" s="1"/>
</calcChain>
</file>

<file path=xl/comments1.xml><?xml version="1.0" encoding="utf-8"?>
<comments xmlns="http://schemas.openxmlformats.org/spreadsheetml/2006/main">
  <authors>
    <author>Catherine Angelica Cuenca Gomez</author>
    <author>Gabriel</author>
  </authors>
  <commentList>
    <comment ref="C3" authorId="0" shapeId="0">
      <text>
        <r>
          <rPr>
            <sz val="9"/>
            <color indexed="81"/>
            <rFont val="Tahoma"/>
            <family val="2"/>
          </rPr>
          <t>Diligenciar el número de niños y niñas beneficiarios de la UDS</t>
        </r>
      </text>
    </comment>
    <comment ref="E3"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1" shapeId="0">
      <text>
        <r>
          <rPr>
            <sz val="9"/>
            <color indexed="81"/>
            <rFont val="Tahoma"/>
            <family val="2"/>
          </rPr>
          <t>Para servicios públicos indicar si es facturación mensual, bimestral, etc.</t>
        </r>
      </text>
    </comment>
    <comment ref="E10"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1" shapeId="0">
      <text>
        <r>
          <rPr>
            <sz val="9"/>
            <color indexed="81"/>
            <rFont val="Tahoma"/>
            <family val="2"/>
          </rPr>
          <t>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t>
        </r>
      </text>
    </comment>
    <comment ref="E44"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E79"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79"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2.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5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5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3.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5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5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4.xml><?xml version="1.0" encoding="utf-8"?>
<comments xmlns="http://schemas.openxmlformats.org/spreadsheetml/2006/main">
  <authors>
    <author>Gabriel</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 xml:space="preserve">
Para servicios públicos indicar si es facturación mensual, bimestral, etc.
</t>
        </r>
      </text>
    </comment>
    <comment ref="E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46"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6"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7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7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sharedStrings.xml><?xml version="1.0" encoding="utf-8"?>
<sst xmlns="http://schemas.openxmlformats.org/spreadsheetml/2006/main" count="906" uniqueCount="413">
  <si>
    <t>AMAZONAS</t>
  </si>
  <si>
    <t>CDI CON ARRIENDO - INSTITUCIONAL INTEGRAL</t>
  </si>
  <si>
    <t>CDI SIN ARRIENDO -  INSTITUCIONAL INTEGRAL</t>
  </si>
  <si>
    <t>DESARROLLO INFANTIL EN MEDIO FAMILIAR CON ARRIENDO - FAMILIAR INTEGRAL</t>
  </si>
  <si>
    <t>ANTIOQUIA</t>
  </si>
  <si>
    <t>ATENCIÓN A NIÑOS HASTA LOS 3 AÑOS EN ESTABLECIMIENTOS DE RECLUSIÓN A MUJERES INTEGRAL</t>
  </si>
  <si>
    <t>HCB  AGRUPADOS -INSTITUCIONAL TRADICIONAL</t>
  </si>
  <si>
    <t>HCB FAMI-FAMILIAR TRADICIONAL</t>
  </si>
  <si>
    <t>HCB TRADICIONAL- COMUNITARIO (T)</t>
  </si>
  <si>
    <t>HOGARES EMPRESARIALES - INSTITUCIONAL INTEGRAL</t>
  </si>
  <si>
    <t>HOGARES INFANTILES - INSTITUCIONAL INTEGRAL</t>
  </si>
  <si>
    <t>JARDINES SOCIALES - INSTITUCIONAL INTEGRAL</t>
  </si>
  <si>
    <t>ARAUCA</t>
  </si>
  <si>
    <t>ATLANTICO</t>
  </si>
  <si>
    <t>HOGARES MULTIPLES - INSTITUCIONAL INTEGRAL</t>
  </si>
  <si>
    <t>BOGOTA</t>
  </si>
  <si>
    <t>BOLIVAR</t>
  </si>
  <si>
    <t>BOYACA</t>
  </si>
  <si>
    <t>CALDAS</t>
  </si>
  <si>
    <t>CAQUETA</t>
  </si>
  <si>
    <t>CASANARE</t>
  </si>
  <si>
    <t>CAUCA</t>
  </si>
  <si>
    <t>CESAR</t>
  </si>
  <si>
    <t>CHOCO</t>
  </si>
  <si>
    <t>CORDOBA</t>
  </si>
  <si>
    <t>CUNDINAMARCA</t>
  </si>
  <si>
    <t>GUAINIA</t>
  </si>
  <si>
    <t>GUAVIARE</t>
  </si>
  <si>
    <t>HUILA</t>
  </si>
  <si>
    <t>LA GUAJIRA</t>
  </si>
  <si>
    <t>MAGDALENA</t>
  </si>
  <si>
    <t>META</t>
  </si>
  <si>
    <t>NARIÑO</t>
  </si>
  <si>
    <t>NORTE DE SANTANDER</t>
  </si>
  <si>
    <t>PUTUMAYO</t>
  </si>
  <si>
    <t>QUINDIO</t>
  </si>
  <si>
    <t>RISARALDA</t>
  </si>
  <si>
    <t>SAN ANDRES</t>
  </si>
  <si>
    <t>SANTANDER</t>
  </si>
  <si>
    <t>SUCRE</t>
  </si>
  <si>
    <t>TOLIMA</t>
  </si>
  <si>
    <t>VALLE DEL CAUCA</t>
  </si>
  <si>
    <t>VAUPES</t>
  </si>
  <si>
    <t>VICHADA</t>
  </si>
  <si>
    <t>REGIONAL</t>
  </si>
  <si>
    <t>Decripción</t>
  </si>
  <si>
    <t>Serv. Publicos</t>
  </si>
  <si>
    <t>Acueducto y alcantarillado</t>
  </si>
  <si>
    <t>Energía</t>
  </si>
  <si>
    <t>Teléfono fijo</t>
  </si>
  <si>
    <t>Celular</t>
  </si>
  <si>
    <t>Gas</t>
  </si>
  <si>
    <t>Otro</t>
  </si>
  <si>
    <t>Unidad de medida</t>
  </si>
  <si>
    <t>Dotación de aseo personal</t>
  </si>
  <si>
    <t>Precio o valor
(unitario)
(IVA incluido)</t>
  </si>
  <si>
    <t>Periodicidad
 de 
suministro</t>
  </si>
  <si>
    <t>Semanalmente</t>
  </si>
  <si>
    <t>Mensual</t>
  </si>
  <si>
    <t>Bimestral</t>
  </si>
  <si>
    <t>Trimestral</t>
  </si>
  <si>
    <t>Cuatrimestral</t>
  </si>
  <si>
    <t>Semestral</t>
  </si>
  <si>
    <t>Cada 7 Meses</t>
  </si>
  <si>
    <t>Cada 8 Meses</t>
  </si>
  <si>
    <t>Cada 9 Meses</t>
  </si>
  <si>
    <t>Cada 10 Meses</t>
  </si>
  <si>
    <t>Cada 11 Meses</t>
  </si>
  <si>
    <t>Anual</t>
  </si>
  <si>
    <t>Cada 2 Años</t>
  </si>
  <si>
    <t>Cada 3 Años</t>
  </si>
  <si>
    <t>Cada 4 Años</t>
  </si>
  <si>
    <t>Cada 5 Años</t>
  </si>
  <si>
    <t>Cada 10 Años</t>
  </si>
  <si>
    <t>Cada 20 Años</t>
  </si>
  <si>
    <t>Veces
/año</t>
  </si>
  <si>
    <r>
      <t xml:space="preserve">Dotación de consumo </t>
    </r>
    <r>
      <rPr>
        <b/>
        <sz val="8"/>
        <rFont val="Arial"/>
        <family val="2"/>
      </rPr>
      <t>(Material didáctico para actividades pedagógicas de acuerdo con lo establecido en lineamientos técnicos y papelería)</t>
    </r>
  </si>
  <si>
    <r>
      <t xml:space="preserve">Mantenimiento y adecuaciones </t>
    </r>
    <r>
      <rPr>
        <b/>
        <sz val="8"/>
        <rFont val="Arial"/>
        <family val="2"/>
      </rPr>
      <t>(Elementos de aseo institucional, mantenimiento de la sede, el control de agua (lavado de tanques), fumigaciones, manejo de basuras y control de plagas)</t>
    </r>
  </si>
  <si>
    <t>Dotación de aseo personal e Institucional</t>
  </si>
  <si>
    <t>MODALIDAD FAMILIAR (Desarrollo Infantil en Medio Familiar)</t>
  </si>
  <si>
    <t>DESARROLLO INFANTIL EN MEDIO FAMILIAR - FAMILIAR INTEGRAL</t>
  </si>
  <si>
    <t>LACTANTES Y PREESCOLARES - INSTITUCIONAL INTEGRAL</t>
  </si>
  <si>
    <t>MUESTRA</t>
  </si>
  <si>
    <t>CAPACIDAD UDS / DESCRIPCIÓN</t>
  </si>
  <si>
    <t>VALORES</t>
  </si>
  <si>
    <t>MODALIDAD INSTITUCIONAL (CDI y HI, ATENCIÓN A NIÑOS HASTA LOS 3 AÑOS EN ESTABLECIMIENTOS DE RECLUSIÓN A MUJERES INTEGRAL, HOGARES EMPRESARIALES, LACTANTES Y PRESESCOLARES)</t>
  </si>
  <si>
    <t>SERVICIOS QUE FUNCIONAN CON CANASTA HCB
MODALIDAD INSTITUCIONAL (Jardines Sociales, Múltiples)
MODALIDAD COMUNITARIA ( Familiar, Agrupado)
MODALIDAD FAMILIAR (HCB Fami)</t>
  </si>
  <si>
    <t>TOTAL</t>
  </si>
  <si>
    <t>Cantidad</t>
  </si>
  <si>
    <t>Decripción PARA ATENCION DE 125 NIÑOS</t>
  </si>
  <si>
    <t>Plan de Celular del Agente Educativo del mes de abril de 2017, que además de su uso personal lo utiliza para consultar y responder correos del ICBF, así como comunicarse con los padres de los niños, en el marco de la prestación de su servicio.</t>
  </si>
  <si>
    <t>Pago de servicio del gas para el mes de marzo de 2017.</t>
  </si>
  <si>
    <t>Internet + Telefono fijo</t>
  </si>
  <si>
    <t>Periodo facturado del 06 de enero al 07 de marzo de 2017. Es probable que el consumo de agua sea mayor en los siguientes meses, teniendo en cuenta que el servicio empezo a operar a partir de febrero de 2017.</t>
  </si>
  <si>
    <t>Pago del servicio de la luz del mes de abril de 2017. El agente comunitario utiliza el televisor y equipo de sonido para hacer dinamicas a los niños.</t>
  </si>
  <si>
    <t>Jabon liquido para losa</t>
  </si>
  <si>
    <t>Dos botellas de 750 gramos</t>
  </si>
  <si>
    <t>Limpiador de piso</t>
  </si>
  <si>
    <t>Cuatro botellas de 500 gramos</t>
  </si>
  <si>
    <t>Desengrasante</t>
  </si>
  <si>
    <t>Una botella de 1.000 cc.</t>
  </si>
  <si>
    <t>Cloro</t>
  </si>
  <si>
    <t>Un galon de cuatro litros</t>
  </si>
  <si>
    <t>Jabon liquido para aseo general</t>
  </si>
  <si>
    <t>Una botella de 2.000 cc.</t>
  </si>
  <si>
    <t>HCB  -  NUEVAS ESTRELLITAS</t>
  </si>
  <si>
    <t>Esponjillas de brillo</t>
  </si>
  <si>
    <t>Cuatro paquetes de seis unidades</t>
  </si>
  <si>
    <t>Esponjillas de Sabra</t>
  </si>
  <si>
    <t>Un paquete de cuatro unidades</t>
  </si>
  <si>
    <t>Limpiones para cocina</t>
  </si>
  <si>
    <t>Tres unidades</t>
  </si>
  <si>
    <t>Traperos</t>
  </si>
  <si>
    <t>Dos traperos, solo el cabezote</t>
  </si>
  <si>
    <t>Escoba</t>
  </si>
  <si>
    <t>Una escoba cada tres meses</t>
  </si>
  <si>
    <t>Guantes</t>
  </si>
  <si>
    <t xml:space="preserve">Tres pares de guantes </t>
  </si>
  <si>
    <t>Tapabocas</t>
  </si>
  <si>
    <t>Una caja de 50 unidades</t>
  </si>
  <si>
    <t>Resma de papel</t>
  </si>
  <si>
    <t>Una resma de papel blanco</t>
  </si>
  <si>
    <t>Temperas</t>
  </si>
  <si>
    <t>Seis vinilos de 125 gramos</t>
  </si>
  <si>
    <t>Colores tamaño yumbo</t>
  </si>
  <si>
    <t>Tres cajas de doce unidades</t>
  </si>
  <si>
    <t>Colbon</t>
  </si>
  <si>
    <t>Un kilo por semestre</t>
  </si>
  <si>
    <t xml:space="preserve">papel Kraft de colores </t>
  </si>
  <si>
    <t>Cuatro pliegos por mes</t>
  </si>
  <si>
    <t>Papel seda</t>
  </si>
  <si>
    <t>20 pliegos cada seis meses</t>
  </si>
  <si>
    <t>Plastilina</t>
  </si>
  <si>
    <t>Dos kilos en 100 barras</t>
  </si>
  <si>
    <t>Pintura</t>
  </si>
  <si>
    <t>Dos canecas grandes</t>
  </si>
  <si>
    <t>Forros de colchonetas antifluidos</t>
  </si>
  <si>
    <t>8 forros</t>
  </si>
  <si>
    <t>Reposición mesa plastica</t>
  </si>
  <si>
    <t>Una mesa plastica</t>
  </si>
  <si>
    <t>Reposición licuadora</t>
  </si>
  <si>
    <t>Una licuadora</t>
  </si>
  <si>
    <t>Pinceles</t>
  </si>
  <si>
    <t>Cuatro pinceles</t>
  </si>
  <si>
    <t>Tijeras punta roma</t>
  </si>
  <si>
    <t>Cuatro tijeras</t>
  </si>
  <si>
    <t>Tubos de escarcha</t>
  </si>
  <si>
    <t>Seis tuvos de escarcha pequeños</t>
  </si>
  <si>
    <t>Cartulina</t>
  </si>
  <si>
    <t>Diez pliegos de cartulina</t>
  </si>
  <si>
    <t>Promedio del pago del servicio de tres meses (Marzo, Abril y Mayo de 2017).</t>
  </si>
  <si>
    <t>otro</t>
  </si>
  <si>
    <t xml:space="preserve">Pago del servicio de la luz del mes de febrero de 2017. </t>
  </si>
  <si>
    <t>Resma de papel carta</t>
  </si>
  <si>
    <t>Colores</t>
  </si>
  <si>
    <t>Mano papel Craf</t>
  </si>
  <si>
    <t>Crayolas</t>
  </si>
  <si>
    <t>Mano papel crepe</t>
  </si>
  <si>
    <t>Mano papel Ceda</t>
  </si>
  <si>
    <t>Block Iris</t>
  </si>
  <si>
    <t>Block degrade</t>
  </si>
  <si>
    <t>Cartulina Fosforecente</t>
  </si>
  <si>
    <t>Silueta</t>
  </si>
  <si>
    <t>Tabla</t>
  </si>
  <si>
    <t>Cinta transparente</t>
  </si>
  <si>
    <t>Cinta de enmascarar</t>
  </si>
  <si>
    <t>Localidad Ciudad Bolivar</t>
  </si>
  <si>
    <t>HCB - Las Mañanitas</t>
  </si>
  <si>
    <t>El Agente Educativo No cuenta con Plan de Celular, pero asegura utilizar recargas de minutos y datos para consultar correos del ICBF teniendo en cuenta que no es muy distra en el uso del computador; igualmente, manifiesta utilizar el celular para comunicarse con los padres de los niños.</t>
  </si>
  <si>
    <t>Papel higienico</t>
  </si>
  <si>
    <t>Doce rollos en el mes</t>
  </si>
  <si>
    <t>Hipoclorito</t>
  </si>
  <si>
    <t>Un galón</t>
  </si>
  <si>
    <t>Dos traperos</t>
  </si>
  <si>
    <t>Recojedor</t>
  </si>
  <si>
    <t>Uno</t>
  </si>
  <si>
    <t>Jabon en crema para la losa</t>
  </si>
  <si>
    <t>Dos frascos de 450 gramos</t>
  </si>
  <si>
    <t>Jabon liquido</t>
  </si>
  <si>
    <t>Dos frascos de 750 gramos</t>
  </si>
  <si>
    <t>Jabon de baño liquido</t>
  </si>
  <si>
    <t>Dos frascos de 350 gramos</t>
  </si>
  <si>
    <t>Cuatro frascos de 750 gramos</t>
  </si>
  <si>
    <t xml:space="preserve">Cuatro unidades </t>
  </si>
  <si>
    <t>Esponjillas de alambre</t>
  </si>
  <si>
    <t>Ocho unidades</t>
  </si>
  <si>
    <t>Seis unidades</t>
  </si>
  <si>
    <t>Doce unidades</t>
  </si>
  <si>
    <t>Dos unidades</t>
  </si>
  <si>
    <t>Una resma</t>
  </si>
  <si>
    <t>Un rollo de papel craft</t>
  </si>
  <si>
    <t>Marcadores de diferentes colores</t>
  </si>
  <si>
    <t>Doce unidades de marcadores</t>
  </si>
  <si>
    <t>Dos cajas de 12 unidades</t>
  </si>
  <si>
    <t>Una caja de doce unidades de colores yumbo</t>
  </si>
  <si>
    <t>Dos cajas plastilina cada una con 12 barras</t>
  </si>
  <si>
    <t>Un rollo de papel</t>
  </si>
  <si>
    <t>Tinta para sellos</t>
  </si>
  <si>
    <t>Seis unidades de temperas de 125 gr</t>
  </si>
  <si>
    <t>Colbón</t>
  </si>
  <si>
    <t xml:space="preserve">Un frasco pequeño de tinta </t>
  </si>
  <si>
    <t>Dos canecas de pintura</t>
  </si>
  <si>
    <t>7 forros</t>
  </si>
  <si>
    <t>Pago de abril (el recibo que adjuntan esta por dos meses)</t>
  </si>
  <si>
    <t>Internet y telefono</t>
  </si>
  <si>
    <t>Costo del servicio del mes de mayo, la unidad cuenta con dos contadores. Se aclara que el costo es muy bajo porque la zona es estrato uno, pero exiten otras unidades de servicios donde el costo es m{as alto por ser estrato dos.</t>
  </si>
  <si>
    <t>Servicio integrado</t>
  </si>
  <si>
    <t>No se contaba con el recibo del agua, pero se aproximo su gasto. Tener en cuenta que esta unidad esta en una zona estrato uno y por ello sus costos son menores.</t>
  </si>
  <si>
    <t>Dos canecas</t>
  </si>
  <si>
    <t>Dos brochas y tres rodillos</t>
  </si>
  <si>
    <t>Brochas y rodillos</t>
  </si>
  <si>
    <t>1. No se cuenta con apoyo para arreglos locativos. Por ejemplo, recientemente se cambio de lugar el CDI, porque existia riegos de infraestructura y humedad en la anterior lugar. En la nueva sede, se vio la necesidad de realizar dos divisiones de los salones, para poder prestar el servicio de una manera más adecuada, pero no se ha contado con el apoyo por parte del ICBF.</t>
  </si>
  <si>
    <t>Dispensador de toalla</t>
  </si>
  <si>
    <t>Paños humedos familia</t>
  </si>
  <si>
    <t>Dos tarros de 60 pañitos</t>
  </si>
  <si>
    <t>Bonaire aerosol</t>
  </si>
  <si>
    <t>Dos tarros de 400 ml</t>
  </si>
  <si>
    <t>Gel antibacterial</t>
  </si>
  <si>
    <t>17 tarros de 68 ml</t>
  </si>
  <si>
    <t>24 unidades</t>
  </si>
  <si>
    <t>Un bonaire</t>
  </si>
  <si>
    <t>Dos litros</t>
  </si>
  <si>
    <t>Limpiones</t>
  </si>
  <si>
    <t>Dos bolsas de cuatro unidades cada uno</t>
  </si>
  <si>
    <t>5 rollos de 150 toallas</t>
  </si>
  <si>
    <t>28 unidades</t>
  </si>
  <si>
    <t>Blanqueador</t>
  </si>
  <si>
    <t>Jabon manos</t>
  </si>
  <si>
    <t>Dispensador jabon</t>
  </si>
  <si>
    <t>Trapero</t>
  </si>
  <si>
    <t>escoba</t>
  </si>
  <si>
    <t>recogedor</t>
  </si>
  <si>
    <t>Toalla manos nuebe natural</t>
  </si>
  <si>
    <t>bolsa basura grande</t>
  </si>
  <si>
    <t>lavaloza liquido</t>
  </si>
  <si>
    <t>sabra</t>
  </si>
  <si>
    <t>esponja doble uso</t>
  </si>
  <si>
    <t>Ambientador Bonaire varitas</t>
  </si>
  <si>
    <t>Detergente liquido frotex</t>
  </si>
  <si>
    <t>pastilla hipoclorito</t>
  </si>
  <si>
    <t>Guantes vinilo caja</t>
  </si>
  <si>
    <t>Guantes de caucho</t>
  </si>
  <si>
    <t>Tapabocas caja</t>
  </si>
  <si>
    <t>Limpiones toalla</t>
  </si>
  <si>
    <t>Limpía piso liquido</t>
  </si>
  <si>
    <t xml:space="preserve">6 litros </t>
  </si>
  <si>
    <t>Un frasco de 500 cc</t>
  </si>
  <si>
    <t>Un trapero Ref. 800 CP</t>
  </si>
  <si>
    <t>Una escoba</t>
  </si>
  <si>
    <t>Un recogedor</t>
  </si>
  <si>
    <t>7 paquetes de la basura grande, con 10 unidades cada una</t>
  </si>
  <si>
    <t>Un tarro de 850 ml</t>
  </si>
  <si>
    <t>6 unidades</t>
  </si>
  <si>
    <t>7 unidades</t>
  </si>
  <si>
    <t>30 pastillas</t>
  </si>
  <si>
    <t>Una caja de 100 unidades</t>
  </si>
  <si>
    <t>Tres pares de guantes</t>
  </si>
  <si>
    <t>Un galon de 4.000 cc</t>
  </si>
  <si>
    <t>Resmas carta</t>
  </si>
  <si>
    <t>Seis resmas</t>
  </si>
  <si>
    <t>Resmas oficio</t>
  </si>
  <si>
    <t>Un kilo</t>
  </si>
  <si>
    <t>Ocho cajas de colores</t>
  </si>
  <si>
    <t>Esferos de oficina</t>
  </si>
  <si>
    <t>Cinta de enmascarar ancha</t>
  </si>
  <si>
    <t>seis rollos de cinta</t>
  </si>
  <si>
    <t>Siete cajas de esferos de 10 unidades</t>
  </si>
  <si>
    <t>6 cajas de 10 unidades cada una</t>
  </si>
  <si>
    <t>Marcadores borrables</t>
  </si>
  <si>
    <t>Papel silueta por octavos</t>
  </si>
  <si>
    <t>cuatro octavos</t>
  </si>
  <si>
    <t>Cinta ancha transparente</t>
  </si>
  <si>
    <t>Seis rollos de cinta</t>
  </si>
  <si>
    <t>Agendas</t>
  </si>
  <si>
    <t xml:space="preserve">Doce agendas </t>
  </si>
  <si>
    <t>Caja de ganchos de cocedora</t>
  </si>
  <si>
    <t>Una caja</t>
  </si>
  <si>
    <t>Escuadras</t>
  </si>
  <si>
    <t>Siete unidades</t>
  </si>
  <si>
    <t>Mano de papel kraf</t>
  </si>
  <si>
    <t>25 pliegos de papel</t>
  </si>
  <si>
    <t>Esferos escarchados</t>
  </si>
  <si>
    <t>Cinco cajas de doce unidades cada una</t>
  </si>
  <si>
    <t>Tablas planilleras</t>
  </si>
  <si>
    <t>Dos tablas</t>
  </si>
  <si>
    <t>Silicona</t>
  </si>
  <si>
    <t>Papel silueta por pliegos</t>
  </si>
  <si>
    <t>papel seda</t>
  </si>
  <si>
    <t>Banderitas de colores para señalar</t>
  </si>
  <si>
    <t>30 tablas pequeñas de banderitas de colores</t>
  </si>
  <si>
    <t>Tacos de papel para escribir notas</t>
  </si>
  <si>
    <t>Seis tacos</t>
  </si>
  <si>
    <t>Marcadores permanentes</t>
  </si>
  <si>
    <t>Cinco cajas de 10 unidades cada una</t>
  </si>
  <si>
    <t xml:space="preserve">Tijeras grandes </t>
  </si>
  <si>
    <t>Cinco tijeras</t>
  </si>
  <si>
    <t>Cartulina por octavos</t>
  </si>
  <si>
    <t>Cincuenta unidades</t>
  </si>
  <si>
    <t>Paquete de lana</t>
  </si>
  <si>
    <t>Cinco paquetes de lana de 12 unidades cada uno</t>
  </si>
  <si>
    <t>Cocedoras grandes de oficina</t>
  </si>
  <si>
    <t>Una cocedora</t>
  </si>
  <si>
    <t>Perforadoras grandes</t>
  </si>
  <si>
    <t>Una perforadora</t>
  </si>
  <si>
    <t>Caja de plumones</t>
  </si>
  <si>
    <t>Cinco cajas de plumones de doce unidades</t>
  </si>
  <si>
    <t>Maletines ofiesco</t>
  </si>
  <si>
    <t>Dos maletines para archivar</t>
  </si>
  <si>
    <t>Vinilos</t>
  </si>
  <si>
    <t>30 vinilos de 125 gramos</t>
  </si>
  <si>
    <t>Acetas tamaño oficio</t>
  </si>
  <si>
    <t>Tres acetas</t>
  </si>
  <si>
    <t>Cajas de resaltadores</t>
  </si>
  <si>
    <t>Borradores</t>
  </si>
  <si>
    <t>12 unidades</t>
  </si>
  <si>
    <t>Bisturis grandes</t>
  </si>
  <si>
    <t>DIMF - Potosi</t>
  </si>
  <si>
    <t>HI Alejandria - Meisen</t>
  </si>
  <si>
    <t>Servicio del periodo de enero a marzo de 2017</t>
  </si>
  <si>
    <t>Promedio del costo de los servicios de abril o marzo</t>
  </si>
  <si>
    <t>El Hogar infantil no cuenta con el servicio de gas natural y debe abastecer este servicio por medio de pipetas.</t>
  </si>
  <si>
    <t>Vigilancia Electronica Telesentinel</t>
  </si>
  <si>
    <t>Servicio de vigilancia, mediante el monitoreo de camaras.</t>
  </si>
  <si>
    <t>Mantenimiento computadores</t>
  </si>
  <si>
    <t>Mantenimiento preventivo a tres equipos de computo y punto de red</t>
  </si>
  <si>
    <t>Insumos plaguicidas</t>
  </si>
  <si>
    <t>Servicio de fumigación</t>
  </si>
  <si>
    <t>Servicio lavado de tanque</t>
  </si>
  <si>
    <t>Recarga de extintores de 20 libras</t>
  </si>
  <si>
    <t>Tres extintores</t>
  </si>
  <si>
    <t>Recarga de extintores de 10 libras</t>
  </si>
  <si>
    <t>Un extintor</t>
  </si>
  <si>
    <t>Cambio de valvulas de descargue</t>
  </si>
  <si>
    <t>Mantenimiento impresora</t>
  </si>
  <si>
    <t>Block iris carta</t>
  </si>
  <si>
    <t>Diez resmas</t>
  </si>
  <si>
    <t>Carton cartulina 70 x 100</t>
  </si>
  <si>
    <t>Veinte pliegos</t>
  </si>
  <si>
    <t>Cartulina Bristol 1/8</t>
  </si>
  <si>
    <t>25 paquetes de 10 fabrifolder</t>
  </si>
  <si>
    <t>Fomi 1/8 colores</t>
  </si>
  <si>
    <t>5 paquetes de 10 unidades</t>
  </si>
  <si>
    <t>Lapiz negro N2</t>
  </si>
  <si>
    <t>Marcador permanente de diferentes colores</t>
  </si>
  <si>
    <t>Marcador seco negro 426 pelikan</t>
  </si>
  <si>
    <t>20 marcadores</t>
  </si>
  <si>
    <t xml:space="preserve">40 marcadores </t>
  </si>
  <si>
    <t>20 paquetes de 100 unidades</t>
  </si>
  <si>
    <t>Palo para pincho 30 Cms</t>
  </si>
  <si>
    <t>Palos de paleta</t>
  </si>
  <si>
    <t>papel periodico 70x100</t>
  </si>
  <si>
    <t>10 pliegos de 48,8 grs</t>
  </si>
  <si>
    <t>Resaltadores de colores</t>
  </si>
  <si>
    <t>30 resaltadores de diferentes colores (azul, naranja y verde)</t>
  </si>
  <si>
    <t>Vinilo surtido diferentes colores</t>
  </si>
  <si>
    <t>5 galones</t>
  </si>
  <si>
    <t xml:space="preserve">Lapicero Bic Cristal </t>
  </si>
  <si>
    <t>60 unidades de esferos de colores negro, rojo y azul</t>
  </si>
  <si>
    <t>Archivador AZ oficio</t>
  </si>
  <si>
    <t xml:space="preserve">Tres archivadores </t>
  </si>
  <si>
    <t>Ganchos legajadores</t>
  </si>
  <si>
    <t>Cinco paquetes de 20 unidades</t>
  </si>
  <si>
    <t>Diez rollos de 48mm x 25m</t>
  </si>
  <si>
    <t>Diez rollos de 48mm x 40m</t>
  </si>
  <si>
    <t>Resmas de papel carta 75 grs</t>
  </si>
  <si>
    <t>4 resmas</t>
  </si>
  <si>
    <t xml:space="preserve">Resmas de papel oficio </t>
  </si>
  <si>
    <t>Tres resmas</t>
  </si>
  <si>
    <t>Papel kraft</t>
  </si>
  <si>
    <t>Desengrasante por galon</t>
  </si>
  <si>
    <t>3 galones de 3000 ML</t>
  </si>
  <si>
    <t>Toallas para manos</t>
  </si>
  <si>
    <t xml:space="preserve">4 toallas </t>
  </si>
  <si>
    <t>Seis galones</t>
  </si>
  <si>
    <t>Esponjilla Matrix</t>
  </si>
  <si>
    <t>Doce esponjillas</t>
  </si>
  <si>
    <t>Jabon Rey</t>
  </si>
  <si>
    <t>Lavaloza liquido por galon</t>
  </si>
  <si>
    <t>Dos galones</t>
  </si>
  <si>
    <t>Dos galones de 3800 ml</t>
  </si>
  <si>
    <t>Guantes latex de cirugia</t>
  </si>
  <si>
    <t>Guante manipulación paquete</t>
  </si>
  <si>
    <t>Tapaboca desechable</t>
  </si>
  <si>
    <t>Una caja de cincuenta unidades</t>
  </si>
  <si>
    <t>Gorro desechable</t>
  </si>
  <si>
    <t>Guantes de caucho negro</t>
  </si>
  <si>
    <t>Ocho pares</t>
  </si>
  <si>
    <t>Guantes de caucho amarillo</t>
  </si>
  <si>
    <t>Papel aluminio</t>
  </si>
  <si>
    <t>Un rollo</t>
  </si>
  <si>
    <t>Limpiador para piso</t>
  </si>
  <si>
    <t>Tres galones de 5.000 ml</t>
  </si>
  <si>
    <t>Cera liquida y pasta blanca</t>
  </si>
  <si>
    <t>Bolsa verde</t>
  </si>
  <si>
    <t>Bolsa blanca</t>
  </si>
  <si>
    <t>Servilletas</t>
  </si>
  <si>
    <t>Cinco paquetes de 100 unidades</t>
  </si>
  <si>
    <t>Cinco pares</t>
  </si>
  <si>
    <t>Cuatro paquetes</t>
  </si>
  <si>
    <t>Escobas blandas</t>
  </si>
  <si>
    <t>Cuatro escobas blandas</t>
  </si>
  <si>
    <t>Cuatro cabos de escoba</t>
  </si>
  <si>
    <t>Cabos de escoba</t>
  </si>
  <si>
    <t>MODALIDAD INSTITUCIONAL - HOGAR INFANTIL - HI Alejandria - Meisen</t>
  </si>
  <si>
    <t>24 rollos de un 1 pliego c/u</t>
  </si>
  <si>
    <t>Impresora laser</t>
  </si>
  <si>
    <t>1 caja de 100 uds</t>
  </si>
  <si>
    <t>1 paquete de 60 bolsas verdes medianas 65x90 cm</t>
  </si>
  <si>
    <t>1 paquete de 100 unidades de bolsas blancas para papelera 50x50 cm</t>
  </si>
  <si>
    <t>1 paquete de 100 guantes</t>
  </si>
  <si>
    <t>MODALIDAD COMUNITARIA - TRADICIONAL - HCB Agrupados
HCB  -  NUEVAS ESTRELLITAS</t>
  </si>
  <si>
    <t>MODALIDAD COMUNITARIA - TRADICIONAL - HCB Agrupados
HCB  -  Las Mañanitas</t>
  </si>
  <si>
    <t>MODALIDAD FAMILIAR - Desarrollo Infantil en Medio Familiar
DIMF - Potosi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</si>
</sst>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quot;$&quot;* #,##0.00_-;_-&quot;$&quot;* &quot;-&quot;??_-;_-@_-"/>
    <numFmt numFmtId="164" formatCode="_(&quot;$&quot;\ * #,##0.00_);_(&quot;$&quot;\ * \(#,##0.00\);_(&quot;$&quot;\ * &quot;-&quot;??_);_(@_)"/>
    <numFmt numFmtId="165" formatCode="_ * #,##0.00_ ;_ * \-#,##0.00_ ;_ * &quot;-&quot;??_ ;_ @_ "/>
    <numFmt numFmtId="166" formatCode="0\ &quot;niñ@s&quot;"/>
    <numFmt numFmtId="167" formatCode="_-* #,##0.00\ _€_-;\-* #,##0.00\ _€_-;_-* &quot;-&quot;??\ _€_-;_-@_-"/>
    <numFmt numFmtId="168" formatCode="0.0"/>
    <numFmt numFmtId="169" formatCode="_-&quot;$&quot;* #,##0_-;\-&quot;$&quot;* #,##0_-;_-&quot;$&quot;* &quot;-&quot;??_-;_-@_-"/>
  </numFmts>
  <fonts count="16">
    <font>
      <sz val="11"/>
      <color theme="1"/>
      <name val="Calibri"/>
      <family val="2"/>
      <scheme val="minor"/>
    </font>
    <font>
      <sz val="11"/>
      <color theme="1"/>
      <name val="Calibri"/>
      <family val="2"/>
      <scheme val="minor"/>
    </font>
    <font>
      <sz val="10"/>
      <name val="Arial"/>
      <family val="2"/>
    </font>
    <font>
      <b/>
      <sz val="14"/>
      <name val="Arial"/>
      <family val="2"/>
    </font>
    <font>
      <sz val="9"/>
      <name val="Arial"/>
      <family val="2"/>
    </font>
    <font>
      <b/>
      <sz val="10"/>
      <name val="Arial"/>
      <family val="2"/>
    </font>
    <font>
      <sz val="8"/>
      <name val="Arial"/>
      <family val="2"/>
    </font>
    <font>
      <sz val="10"/>
      <name val="Zurich BT"/>
      <family val="2"/>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b/>
      <sz val="12"/>
      <color theme="1"/>
      <name val="Arial"/>
      <family val="2"/>
    </font>
    <font>
      <b/>
      <sz val="8"/>
      <name val="Arial"/>
      <family val="2"/>
    </font>
    <font>
      <b/>
      <sz val="11"/>
      <name val="Calibri"/>
      <family val="2"/>
      <scheme val="minor"/>
    </font>
    <font>
      <b/>
      <sz val="12"/>
      <name val="Arial"/>
      <family val="2"/>
    </font>
  </fonts>
  <fills count="11">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indexed="26"/>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s>
  <borders count="16">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bottom style="thin">
        <color indexed="64"/>
      </bottom>
      <diagonal/>
    </border>
  </borders>
  <cellStyleXfs count="13">
    <xf numFmtId="0" fontId="0" fillId="0" borderId="0"/>
    <xf numFmtId="0" fontId="2" fillId="0" borderId="0"/>
    <xf numFmtId="164" fontId="7" fillId="0" borderId="0" applyFont="0" applyFill="0" applyBorder="0" applyAlignment="0" applyProtection="0"/>
    <xf numFmtId="167" fontId="7"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9" fontId="7" fillId="0" borderId="0" applyFont="0" applyFill="0" applyBorder="0" applyAlignment="0" applyProtection="0"/>
    <xf numFmtId="0" fontId="2" fillId="0" borderId="0"/>
    <xf numFmtId="164" fontId="1" fillId="0" borderId="0" applyFont="0" applyFill="0" applyBorder="0" applyAlignment="0" applyProtection="0"/>
    <xf numFmtId="167" fontId="1" fillId="0" borderId="0" applyFont="0" applyFill="0" applyBorder="0" applyAlignment="0" applyProtection="0"/>
    <xf numFmtId="165" fontId="2" fillId="0" borderId="0" applyFont="0" applyFill="0" applyBorder="0" applyAlignment="0" applyProtection="0"/>
    <xf numFmtId="0" fontId="2" fillId="0" borderId="0"/>
    <xf numFmtId="44" fontId="1" fillId="0" borderId="0" applyFont="0" applyFill="0" applyBorder="0" applyAlignment="0" applyProtection="0"/>
  </cellStyleXfs>
  <cellXfs count="127">
    <xf numFmtId="0" fontId="0" fillId="0" borderId="0" xfId="0"/>
    <xf numFmtId="0" fontId="2" fillId="0" borderId="0" xfId="1"/>
    <xf numFmtId="0" fontId="2" fillId="0" borderId="0" xfId="1" applyFont="1"/>
    <xf numFmtId="0" fontId="2" fillId="0" borderId="0" xfId="1" applyAlignment="1">
      <alignment horizontal="center"/>
    </xf>
    <xf numFmtId="0" fontId="2" fillId="2" borderId="0" xfId="1" applyFill="1"/>
    <xf numFmtId="0" fontId="2" fillId="2" borderId="0" xfId="1" applyFont="1" applyFill="1"/>
    <xf numFmtId="166" fontId="6" fillId="2" borderId="2" xfId="1" applyNumberFormat="1" applyFont="1" applyFill="1" applyBorder="1" applyAlignment="1">
      <alignment horizontal="center" vertical="center"/>
    </xf>
    <xf numFmtId="0" fontId="5" fillId="0" borderId="2" xfId="1" applyFont="1" applyBorder="1" applyAlignment="1">
      <alignment horizontal="center"/>
    </xf>
    <xf numFmtId="0" fontId="2" fillId="0" borderId="0" xfId="1" applyFill="1"/>
    <xf numFmtId="0" fontId="2" fillId="0" borderId="2" xfId="1" applyFill="1" applyBorder="1" applyAlignment="1">
      <alignment horizontal="center"/>
    </xf>
    <xf numFmtId="0" fontId="2" fillId="0" borderId="0" xfId="1" applyFont="1" applyAlignment="1">
      <alignment horizontal="center"/>
    </xf>
    <xf numFmtId="0" fontId="5" fillId="3" borderId="2" xfId="1" applyFont="1" applyFill="1" applyBorder="1" applyAlignment="1">
      <alignment horizontal="center" vertical="top" wrapText="1"/>
    </xf>
    <xf numFmtId="0" fontId="2" fillId="0" borderId="2" xfId="1" applyFont="1" applyFill="1" applyBorder="1" applyAlignment="1">
      <alignment horizontal="center"/>
    </xf>
    <xf numFmtId="166" fontId="6" fillId="2" borderId="2" xfId="1" applyNumberFormat="1" applyFont="1" applyFill="1" applyBorder="1" applyAlignment="1">
      <alignment horizontal="center" vertical="center" wrapText="1"/>
    </xf>
    <xf numFmtId="3" fontId="0" fillId="0" borderId="0" xfId="0" applyNumberFormat="1"/>
    <xf numFmtId="0" fontId="0" fillId="0" borderId="2" xfId="0" applyBorder="1"/>
    <xf numFmtId="3" fontId="0" fillId="0" borderId="2" xfId="0" applyNumberFormat="1" applyBorder="1"/>
    <xf numFmtId="0" fontId="0" fillId="0" borderId="0" xfId="0" applyAlignment="1">
      <alignment wrapText="1"/>
    </xf>
    <xf numFmtId="0" fontId="3" fillId="0" borderId="1" xfId="1" applyFont="1" applyBorder="1" applyAlignment="1">
      <alignment horizontal="center"/>
    </xf>
    <xf numFmtId="0" fontId="5" fillId="0" borderId="2" xfId="1" applyFont="1" applyBorder="1" applyAlignment="1">
      <alignment horizontal="center" vertical="center"/>
    </xf>
    <xf numFmtId="44" fontId="5" fillId="0" borderId="2" xfId="12" applyFont="1" applyFill="1" applyBorder="1" applyAlignment="1">
      <alignment horizontal="left" vertical="center" wrapText="1"/>
    </xf>
    <xf numFmtId="44" fontId="5" fillId="3" borderId="2" xfId="12" applyFont="1" applyFill="1" applyBorder="1" applyAlignment="1">
      <alignment horizontal="center" vertical="top" wrapText="1"/>
    </xf>
    <xf numFmtId="44" fontId="2" fillId="0" borderId="0" xfId="12" applyFont="1"/>
    <xf numFmtId="0" fontId="2" fillId="0" borderId="9" xfId="0" applyFont="1" applyBorder="1"/>
    <xf numFmtId="2" fontId="0" fillId="0" borderId="10" xfId="0" applyNumberFormat="1" applyBorder="1"/>
    <xf numFmtId="0" fontId="0" fillId="0" borderId="10" xfId="0" applyBorder="1"/>
    <xf numFmtId="1" fontId="0" fillId="0" borderId="10" xfId="0" applyNumberFormat="1" applyBorder="1"/>
    <xf numFmtId="0" fontId="2" fillId="0" borderId="11" xfId="0" applyFont="1" applyBorder="1"/>
    <xf numFmtId="0" fontId="0" fillId="0" borderId="12" xfId="0" applyBorder="1"/>
    <xf numFmtId="0" fontId="0" fillId="0" borderId="13" xfId="0" applyBorder="1"/>
    <xf numFmtId="0" fontId="0" fillId="0" borderId="0" xfId="0" applyBorder="1"/>
    <xf numFmtId="0" fontId="4" fillId="5" borderId="2" xfId="0" applyFont="1" applyFill="1" applyBorder="1" applyAlignment="1">
      <alignment horizontal="center" vertical="top" wrapText="1"/>
    </xf>
    <xf numFmtId="168" fontId="4" fillId="0" borderId="5" xfId="0" applyNumberFormat="1" applyFont="1" applyBorder="1" applyAlignment="1">
      <alignment horizontal="center" vertical="top" wrapText="1"/>
    </xf>
    <xf numFmtId="0" fontId="2" fillId="9" borderId="2" xfId="1" applyFill="1" applyBorder="1" applyAlignment="1">
      <alignment horizontal="center"/>
    </xf>
    <xf numFmtId="0" fontId="0" fillId="0" borderId="0" xfId="0" applyAlignment="1">
      <alignment vertical="center"/>
    </xf>
    <xf numFmtId="3" fontId="0" fillId="0" borderId="8" xfId="0" applyNumberFormat="1" applyBorder="1"/>
    <xf numFmtId="0" fontId="14" fillId="9" borderId="2"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2" fillId="9" borderId="2" xfId="1" applyFont="1" applyFill="1" applyBorder="1" applyAlignment="1">
      <alignment horizontal="center" vertical="center" wrapText="1"/>
    </xf>
    <xf numFmtId="0" fontId="15" fillId="9" borderId="2" xfId="1" applyFont="1" applyFill="1" applyBorder="1" applyAlignment="1">
      <alignment horizontal="center" vertical="center" wrapText="1"/>
    </xf>
    <xf numFmtId="0" fontId="14" fillId="7" borderId="2" xfId="0" applyFont="1" applyFill="1" applyBorder="1" applyAlignment="1">
      <alignment horizontal="center" vertical="center" wrapText="1"/>
    </xf>
    <xf numFmtId="0" fontId="2" fillId="10" borderId="2" xfId="1" applyFill="1" applyBorder="1" applyAlignment="1">
      <alignment horizontal="center"/>
    </xf>
    <xf numFmtId="0" fontId="12" fillId="7" borderId="2" xfId="1" applyFont="1" applyFill="1" applyBorder="1" applyAlignment="1">
      <alignment horizontal="center" vertical="center" wrapText="1"/>
    </xf>
    <xf numFmtId="0" fontId="15" fillId="7" borderId="2" xfId="1" applyFont="1" applyFill="1" applyBorder="1" applyAlignment="1">
      <alignment horizontal="center" vertical="center" wrapText="1"/>
    </xf>
    <xf numFmtId="0" fontId="12" fillId="10" borderId="2" xfId="1" applyFont="1" applyFill="1" applyBorder="1" applyAlignment="1">
      <alignment horizontal="center" vertical="center" wrapText="1"/>
    </xf>
    <xf numFmtId="0" fontId="15" fillId="10" borderId="2" xfId="1" applyFont="1" applyFill="1" applyBorder="1" applyAlignment="1">
      <alignment horizontal="center" vertical="center" wrapText="1"/>
    </xf>
    <xf numFmtId="0" fontId="14" fillId="10" borderId="8" xfId="0" applyFont="1" applyFill="1" applyBorder="1" applyAlignment="1">
      <alignment horizontal="center" vertical="center" wrapText="1"/>
    </xf>
    <xf numFmtId="0" fontId="14" fillId="10" borderId="2" xfId="0" applyFont="1" applyFill="1" applyBorder="1" applyAlignment="1">
      <alignment horizontal="center" vertical="center" wrapText="1"/>
    </xf>
    <xf numFmtId="3" fontId="0" fillId="0" borderId="6" xfId="0" applyNumberFormat="1" applyBorder="1"/>
    <xf numFmtId="3" fontId="0" fillId="0" borderId="2" xfId="0" applyNumberFormat="1" applyBorder="1" applyAlignment="1">
      <alignment wrapText="1"/>
    </xf>
    <xf numFmtId="3" fontId="0" fillId="8" borderId="2" xfId="0" applyNumberFormat="1" applyFill="1" applyBorder="1"/>
    <xf numFmtId="3" fontId="8" fillId="8" borderId="2" xfId="0" applyNumberFormat="1" applyFont="1" applyFill="1" applyBorder="1"/>
    <xf numFmtId="3" fontId="8" fillId="8" borderId="2" xfId="0" applyNumberFormat="1" applyFont="1" applyFill="1" applyBorder="1" applyAlignment="1">
      <alignment horizontal="right" wrapText="1"/>
    </xf>
    <xf numFmtId="3" fontId="0" fillId="6" borderId="2" xfId="0" applyNumberFormat="1" applyFill="1" applyBorder="1" applyAlignment="1">
      <alignment horizontal="center"/>
    </xf>
    <xf numFmtId="3" fontId="8" fillId="8" borderId="2" xfId="0" applyNumberFormat="1" applyFont="1" applyFill="1" applyBorder="1" applyAlignment="1">
      <alignment horizontal="center" wrapText="1"/>
    </xf>
    <xf numFmtId="0" fontId="2" fillId="0" borderId="2" xfId="1" applyFill="1" applyBorder="1" applyAlignment="1">
      <alignment horizontal="left"/>
    </xf>
    <xf numFmtId="0" fontId="2" fillId="0" borderId="2" xfId="1" applyFill="1" applyBorder="1" applyAlignment="1">
      <alignment horizontal="left" wrapText="1"/>
    </xf>
    <xf numFmtId="0" fontId="2" fillId="0" borderId="2" xfId="1" applyFont="1" applyFill="1" applyBorder="1" applyAlignment="1">
      <alignment horizontal="center" wrapText="1"/>
    </xf>
    <xf numFmtId="0" fontId="6" fillId="0" borderId="2" xfId="1" applyFont="1" applyFill="1" applyBorder="1" applyAlignment="1">
      <alignment horizontal="center"/>
    </xf>
    <xf numFmtId="0" fontId="2" fillId="0" borderId="0" xfId="1" applyBorder="1" applyAlignment="1">
      <alignment horizontal="center"/>
    </xf>
    <xf numFmtId="0" fontId="2" fillId="0" borderId="0" xfId="1" applyFont="1" applyBorder="1" applyAlignment="1">
      <alignment horizontal="center"/>
    </xf>
    <xf numFmtId="0" fontId="2" fillId="0" borderId="0" xfId="1" applyBorder="1"/>
    <xf numFmtId="0" fontId="2" fillId="0" borderId="0" xfId="1" applyBorder="1" applyAlignment="1"/>
    <xf numFmtId="44" fontId="2" fillId="0" borderId="0" xfId="12" applyFont="1" applyBorder="1"/>
    <xf numFmtId="168" fontId="4" fillId="0" borderId="2" xfId="0" applyNumberFormat="1" applyFont="1" applyBorder="1" applyAlignment="1">
      <alignment horizontal="center" vertical="top" wrapText="1"/>
    </xf>
    <xf numFmtId="0" fontId="2" fillId="0" borderId="0" xfId="1" applyAlignment="1">
      <alignment vertical="center"/>
    </xf>
    <xf numFmtId="0" fontId="2" fillId="0" borderId="0" xfId="1" applyAlignment="1">
      <alignment horizontal="center" vertical="center"/>
    </xf>
    <xf numFmtId="0" fontId="2" fillId="0" borderId="0" xfId="1" applyFont="1" applyAlignment="1">
      <alignment horizontal="center" vertical="center"/>
    </xf>
    <xf numFmtId="0" fontId="2" fillId="0" borderId="0" xfId="1" applyFont="1" applyAlignment="1">
      <alignment vertical="center"/>
    </xf>
    <xf numFmtId="0" fontId="2" fillId="0" borderId="9" xfId="0" applyFont="1" applyBorder="1" applyAlignment="1">
      <alignment vertical="center"/>
    </xf>
    <xf numFmtId="0" fontId="0" fillId="0" borderId="2" xfId="0" applyBorder="1" applyAlignment="1">
      <alignment vertical="center"/>
    </xf>
    <xf numFmtId="2" fontId="0" fillId="0" borderId="10" xfId="0" applyNumberFormat="1" applyBorder="1" applyAlignment="1">
      <alignment vertical="center"/>
    </xf>
    <xf numFmtId="0" fontId="2" fillId="7" borderId="2" xfId="1" applyFill="1" applyBorder="1" applyAlignment="1">
      <alignment horizontal="center" vertical="center"/>
    </xf>
    <xf numFmtId="0" fontId="0" fillId="0" borderId="10" xfId="0" applyBorder="1" applyAlignment="1">
      <alignment vertical="center"/>
    </xf>
    <xf numFmtId="0" fontId="5" fillId="3" borderId="2" xfId="1" applyFont="1" applyFill="1" applyBorder="1" applyAlignment="1">
      <alignment horizontal="center" vertical="center" wrapText="1"/>
    </xf>
    <xf numFmtId="0" fontId="2" fillId="0" borderId="0" xfId="1" applyFill="1" applyAlignment="1">
      <alignment vertical="center"/>
    </xf>
    <xf numFmtId="0" fontId="2" fillId="0" borderId="2" xfId="1" applyFill="1" applyBorder="1" applyAlignment="1">
      <alignment horizontal="center" vertical="center"/>
    </xf>
    <xf numFmtId="0" fontId="4" fillId="5" borderId="2" xfId="0" applyFont="1" applyFill="1" applyBorder="1" applyAlignment="1">
      <alignment horizontal="center" vertical="center" wrapText="1"/>
    </xf>
    <xf numFmtId="168" fontId="4" fillId="0" borderId="5" xfId="0" applyNumberFormat="1" applyFont="1" applyBorder="1" applyAlignment="1">
      <alignment horizontal="center" vertical="center" wrapText="1"/>
    </xf>
    <xf numFmtId="0" fontId="2" fillId="0" borderId="2" xfId="1" applyFont="1" applyFill="1" applyBorder="1" applyAlignment="1">
      <alignment horizontal="center" vertical="center"/>
    </xf>
    <xf numFmtId="1" fontId="0" fillId="0" borderId="10" xfId="0" applyNumberFormat="1" applyBorder="1" applyAlignment="1">
      <alignment vertical="center"/>
    </xf>
    <xf numFmtId="0" fontId="2" fillId="0" borderId="2" xfId="1" applyFont="1" applyFill="1" applyBorder="1" applyAlignment="1">
      <alignment horizontal="left" vertical="center" wrapText="1"/>
    </xf>
    <xf numFmtId="0" fontId="2" fillId="0" borderId="11" xfId="0" applyFont="1"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2" fillId="2" borderId="0" xfId="1" applyFont="1" applyFill="1" applyAlignment="1">
      <alignment vertical="center"/>
    </xf>
    <xf numFmtId="0" fontId="2" fillId="0" borderId="2" xfId="1" applyFont="1" applyFill="1" applyBorder="1" applyAlignment="1">
      <alignment horizontal="left" vertical="center"/>
    </xf>
    <xf numFmtId="169" fontId="5" fillId="0" borderId="2" xfId="12" applyNumberFormat="1" applyFont="1" applyFill="1" applyBorder="1" applyAlignment="1">
      <alignment horizontal="left" vertical="center" wrapText="1"/>
    </xf>
    <xf numFmtId="0" fontId="2" fillId="0" borderId="2" xfId="1" applyFill="1" applyBorder="1" applyAlignment="1">
      <alignment horizontal="center" vertical="center" wrapText="1"/>
    </xf>
    <xf numFmtId="0" fontId="5" fillId="0" borderId="0" xfId="1" applyFont="1" applyAlignment="1">
      <alignment horizontal="center" vertical="center"/>
    </xf>
    <xf numFmtId="44" fontId="2" fillId="0" borderId="0" xfId="1" applyNumberFormat="1" applyAlignment="1">
      <alignment vertical="center"/>
    </xf>
    <xf numFmtId="0" fontId="2" fillId="0" borderId="2" xfId="1" applyFont="1" applyFill="1" applyBorder="1" applyAlignment="1">
      <alignment horizontal="left"/>
    </xf>
    <xf numFmtId="44" fontId="5" fillId="0" borderId="2" xfId="12" applyNumberFormat="1" applyFont="1" applyFill="1" applyBorder="1" applyAlignment="1">
      <alignment horizontal="left" vertical="center" wrapText="1"/>
    </xf>
    <xf numFmtId="0" fontId="5" fillId="0" borderId="0" xfId="1" applyFont="1" applyBorder="1" applyAlignment="1">
      <alignment horizontal="left" vertical="center" wrapText="1"/>
    </xf>
    <xf numFmtId="0" fontId="2" fillId="0" borderId="2" xfId="1" applyFill="1" applyBorder="1" applyAlignment="1">
      <alignment horizontal="left" vertical="center"/>
    </xf>
    <xf numFmtId="166" fontId="6" fillId="2" borderId="2" xfId="1" applyNumberFormat="1" applyFont="1" applyFill="1" applyBorder="1" applyAlignment="1">
      <alignment horizontal="left" vertical="center" wrapText="1"/>
    </xf>
    <xf numFmtId="44" fontId="2" fillId="0" borderId="0" xfId="1" applyNumberFormat="1" applyFont="1"/>
    <xf numFmtId="44" fontId="2" fillId="0" borderId="0" xfId="1" applyNumberFormat="1"/>
    <xf numFmtId="0" fontId="11" fillId="4" borderId="0"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9" borderId="8"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5" fillId="0" borderId="0" xfId="1" applyFont="1" applyBorder="1" applyAlignment="1">
      <alignment horizontal="left"/>
    </xf>
    <xf numFmtId="0" fontId="2" fillId="0" borderId="0" xfId="1" applyBorder="1" applyAlignment="1">
      <alignment horizontal="center"/>
    </xf>
    <xf numFmtId="0" fontId="5" fillId="0" borderId="14" xfId="1" applyFont="1" applyBorder="1" applyAlignment="1">
      <alignment horizontal="center" vertical="center"/>
    </xf>
    <xf numFmtId="0" fontId="5" fillId="0" borderId="0" xfId="1" applyFont="1" applyBorder="1" applyAlignment="1">
      <alignment horizontal="left" vertical="center" wrapText="1"/>
    </xf>
    <xf numFmtId="0" fontId="5" fillId="0" borderId="3" xfId="1" applyFont="1" applyFill="1" applyBorder="1" applyAlignment="1">
      <alignment horizontal="center" vertical="center" textRotation="90" wrapText="1"/>
    </xf>
    <xf numFmtId="0" fontId="5" fillId="0" borderId="4" xfId="1" applyFont="1" applyFill="1" applyBorder="1" applyAlignment="1">
      <alignment horizontal="center" vertical="center" textRotation="90" wrapText="1"/>
    </xf>
    <xf numFmtId="0" fontId="5" fillId="0" borderId="5" xfId="1" applyFont="1" applyFill="1" applyBorder="1" applyAlignment="1">
      <alignment horizontal="center" vertical="center" textRotation="90" wrapText="1"/>
    </xf>
    <xf numFmtId="0" fontId="5" fillId="0" borderId="2" xfId="1" applyFont="1" applyFill="1" applyBorder="1" applyAlignment="1">
      <alignment horizontal="center" vertical="center" textRotation="90" wrapText="1"/>
    </xf>
    <xf numFmtId="0" fontId="12" fillId="9" borderId="6" xfId="1" applyFont="1" applyFill="1" applyBorder="1" applyAlignment="1">
      <alignment horizontal="center" vertical="center" wrapText="1"/>
    </xf>
    <xf numFmtId="0" fontId="12" fillId="9" borderId="7" xfId="1" applyFont="1" applyFill="1" applyBorder="1" applyAlignment="1">
      <alignment horizontal="center" vertical="center" wrapText="1"/>
    </xf>
    <xf numFmtId="0" fontId="12" fillId="9" borderId="8" xfId="1" applyFont="1" applyFill="1" applyBorder="1" applyAlignment="1">
      <alignment horizontal="center" vertical="center" wrapText="1"/>
    </xf>
    <xf numFmtId="0" fontId="5" fillId="0" borderId="3" xfId="1" applyFont="1" applyFill="1" applyBorder="1" applyAlignment="1">
      <alignment horizontal="center" vertical="center" textRotation="90"/>
    </xf>
    <xf numFmtId="0" fontId="5" fillId="0" borderId="4" xfId="1" applyFont="1" applyFill="1" applyBorder="1" applyAlignment="1">
      <alignment horizontal="center" vertical="center" textRotation="90"/>
    </xf>
    <xf numFmtId="0" fontId="5" fillId="0" borderId="5" xfId="1" applyFont="1" applyFill="1" applyBorder="1" applyAlignment="1">
      <alignment horizontal="center" vertical="center" textRotation="90"/>
    </xf>
    <xf numFmtId="0" fontId="12" fillId="7" borderId="6" xfId="1" applyFont="1" applyFill="1" applyBorder="1" applyAlignment="1">
      <alignment horizontal="center" vertical="center" wrapText="1"/>
    </xf>
    <xf numFmtId="0" fontId="12" fillId="7" borderId="7" xfId="1" applyFont="1" applyFill="1" applyBorder="1" applyAlignment="1">
      <alignment horizontal="center" vertical="center" wrapText="1"/>
    </xf>
    <xf numFmtId="0" fontId="12" fillId="7" borderId="8" xfId="1" applyFont="1" applyFill="1" applyBorder="1" applyAlignment="1">
      <alignment horizontal="center" vertical="center" wrapText="1"/>
    </xf>
    <xf numFmtId="0" fontId="12" fillId="10" borderId="6" xfId="1" applyFont="1" applyFill="1" applyBorder="1" applyAlignment="1">
      <alignment horizontal="center" vertical="center" wrapText="1"/>
    </xf>
    <xf numFmtId="0" fontId="12" fillId="10" borderId="7" xfId="1" applyFont="1" applyFill="1" applyBorder="1" applyAlignment="1">
      <alignment horizontal="center" vertical="center" wrapText="1"/>
    </xf>
    <xf numFmtId="0" fontId="12" fillId="10" borderId="8" xfId="1" applyFont="1" applyFill="1" applyBorder="1" applyAlignment="1">
      <alignment horizontal="center" vertical="center" wrapText="1"/>
    </xf>
  </cellXfs>
  <cellStyles count="13">
    <cellStyle name="Millares 2 2 9" xfId="3"/>
    <cellStyle name="Millares 3" xfId="10"/>
    <cellStyle name="Millares 7" xfId="5"/>
    <cellStyle name="Millares 7 2 2" xfId="9"/>
    <cellStyle name="Moneda" xfId="12" builtinId="4"/>
    <cellStyle name="Moneda 2 2" xfId="2"/>
    <cellStyle name="Moneda 3 3" xfId="4"/>
    <cellStyle name="Moneda 3 3 2 2" xfId="8"/>
    <cellStyle name="Normal" xfId="0" builtinId="0"/>
    <cellStyle name="Normal 10" xfId="11"/>
    <cellStyle name="Normal 2" xfId="1"/>
    <cellStyle name="Normal 2 2" xfId="7"/>
    <cellStyle name="Porcentual 2 2 2" xfId="6"/>
  </cellStyles>
  <dxfs count="33">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bf.gov.co\Users\Gabriel\Downloads\INPEC\imprimir\Ajustado_Modelo_de_costos_INPEC_10_01_201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ICBF\Direcci&#243;n%20de%20Logistica%20y%20Abastecimiento\Consultoria%20Bienestarina\CONSULTORIA%20BIENESTARINA%2031-07-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ICBF\Direcci&#243;n%20de%20Logistica%20y%20Abastecimiento\Encuesta%20Nacional%20de%20Juventud\E.C.%20Encuesta%20Nacional%20de%20Juventu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Andres_Mutis/COSTEOS%20PRIMERA%20INFANCIA/MODELO%20DE%20COSTOS%20PI%20-%20VIGENCIA%202014/Version_1_MODELO_COSTOS_HCB_2014_25_Agosto.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Configuraci&#243;n%20local\Archivos%20temporales%20de%20Internet\Content.Outlook\Y3XOUI2P\Revisado_Edilberto_Desayunos_Infantiles_con_Amor_Nov_26_20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cbf.gov.co\Downloads\Documents%20and%20Settings\liliana.jaramillo.ICBF\Configuraci&#243;n%20local\Archivos%20temporales%20de%20Internet\OLK5E\Coberturas\Participantes\MODELOS\Copia%20de%20Copia%20de%20MODE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72.16.9.31\archivosicbf\Users\Engree.Duica\AppData\Local\Microsoft\Windows\Temporary%20Internet%20Files\Content.Outlook\E4EMGSL4\DEVUELTOS\EQUIPOS%20DE%20METROLOGIA\SDI\EQUIPOS%20METROLOGIA%20-%20SDI%2002071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CONSOLIDADO_GENERAL_SEDES_PAE_1502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9.30\rub\Documents%20and%20Settings\heidy.guillen\Configuraci&#243;n%20local\Archivos%20temporales%20de%20Internet\Content.Outlook\80LG8T3L\MadresComunitarias_FAMI_Extranjeros_Liliana%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cbf.gov.co\Users\Gabriel\Downloads\DIRECCION%20TECNICA%20ICBF\Archivos%20FONADE\COSTEO%20DIAGNOSTIC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IRECCION%20TECNICA%20ICBF\1.%20Direcci&#243;n%20de%20Logistica%20y%20Abastecimiento\Interventoria%20Adulto%20Mayor%202011\Costeo%20INTERVENTORIA%20PANAM%202011%20Ener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16.9.31\archivosicbf\Users\Engree.Duica\AppData\Local\Microsoft\Windows\Temporary%20Internet%20Files\Content.Outlook\E4EMGSL4\EQUIPOS%20DE%20METROLOGIA\EQUIPOS%20METROLOGIA%20-%20SDI%200207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Jardines%20Sociales\Estudio%20de%20Costos%20Jardines%20Soci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6.9.30\Disco%20local%20(F)\Datos\2012\ANTEPROYECTO\INGRESOS\BASE%20PND%202011-2014%20-%20PR%20SOCIAL%20feb%20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gbog90\d\DOCUME~1\J0ZAMB~1\CONFIG~1\Temp\PP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Huber.Garcia\Mis%20documentos\Datos\Rafa\PLANTA-2008\AMPLIACION%20PLANTA\DATOS_COSTOS-SUPERNUMERARIOS-401_CUPOS-19-08-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Parametros"/>
      <sheetName val="Precios Alimentos"/>
      <sheetName val="Precios_leche_UHT"/>
      <sheetName val="Costo de Ing de Prep"/>
      <sheetName val="Resumen Preparaciones"/>
      <sheetName val="Factor de Conversión"/>
      <sheetName val="Menú"/>
      <sheetName val="Salarios de Ref"/>
      <sheetName val="Estanda T.H."/>
      <sheetName val="Componentes T.H."/>
      <sheetName val="Centros P y C"/>
      <sheetName val="Hoja1"/>
      <sheetName val="Estandar Menaje"/>
      <sheetName val="Resumen De Menaje"/>
      <sheetName val="Resumen Costos"/>
      <sheetName val="Analisis de Costos"/>
      <sheetName val="Analisis microbiologico"/>
    </sheetNames>
    <sheetDataSet>
      <sheetData sheetId="0"/>
      <sheetData sheetId="1"/>
      <sheetData sheetId="2">
        <row r="5031">
          <cell r="A5031" t="str">
            <v>Aceite girasol</v>
          </cell>
        </row>
        <row r="5032">
          <cell r="A5032" t="str">
            <v>Aceite soya</v>
          </cell>
        </row>
        <row r="5033">
          <cell r="A5033" t="str">
            <v>Aceite vegetal mezcla</v>
          </cell>
        </row>
        <row r="5034">
          <cell r="A5034" t="str">
            <v>Acelga</v>
          </cell>
        </row>
        <row r="5035">
          <cell r="A5035" t="str">
            <v>Aguacate común</v>
          </cell>
        </row>
        <row r="5036">
          <cell r="A5036" t="str">
            <v>Aguacate Hass</v>
          </cell>
        </row>
        <row r="5037">
          <cell r="A5037" t="str">
            <v>Aguacate papelillo</v>
          </cell>
        </row>
        <row r="5038">
          <cell r="A5038" t="str">
            <v>Ahuyama</v>
          </cell>
        </row>
        <row r="5039">
          <cell r="A5039" t="str">
            <v>Ají dulce</v>
          </cell>
        </row>
        <row r="5040">
          <cell r="A5040" t="str">
            <v>Ají topito dulce</v>
          </cell>
        </row>
        <row r="5041">
          <cell r="A5041" t="str">
            <v>Ajo</v>
          </cell>
        </row>
        <row r="5042">
          <cell r="A5042" t="str">
            <v>Ajo importado</v>
          </cell>
        </row>
        <row r="5043">
          <cell r="A5043" t="str">
            <v>Alas de pollo con costillar</v>
          </cell>
        </row>
        <row r="5044">
          <cell r="A5044" t="str">
            <v>Alas de pollo sin costillar</v>
          </cell>
        </row>
        <row r="5045">
          <cell r="A5045" t="str">
            <v>Almejas con concha</v>
          </cell>
        </row>
        <row r="5046">
          <cell r="A5046" t="str">
            <v>Almejas sin concha</v>
          </cell>
        </row>
        <row r="5047">
          <cell r="A5047" t="str">
            <v>Apio</v>
          </cell>
        </row>
        <row r="5048">
          <cell r="A5048" t="str">
            <v>Arracacha amarilla</v>
          </cell>
        </row>
        <row r="5049">
          <cell r="A5049" t="str">
            <v>Arracacha blanca</v>
          </cell>
        </row>
        <row r="5050">
          <cell r="A5050" t="str">
            <v>Arroz de primera</v>
          </cell>
        </row>
        <row r="5051">
          <cell r="A5051" t="str">
            <v>Arroz de segunda</v>
          </cell>
        </row>
        <row r="5052">
          <cell r="A5052" t="str">
            <v>Arroz excelso</v>
          </cell>
        </row>
        <row r="5053">
          <cell r="A5053" t="str">
            <v>Arroz sopa cristal</v>
          </cell>
        </row>
        <row r="5054">
          <cell r="A5054" t="str">
            <v>Arveja amarilla seca importada</v>
          </cell>
        </row>
        <row r="5055">
          <cell r="A5055" t="str">
            <v>Arveja enlatada</v>
          </cell>
        </row>
        <row r="5056">
          <cell r="A5056" t="str">
            <v>Arveja verde en vaina</v>
          </cell>
        </row>
        <row r="5057">
          <cell r="A5057" t="str">
            <v>Arveja verde en vaina pastusa</v>
          </cell>
        </row>
        <row r="5058">
          <cell r="A5058" t="str">
            <v>Arveja verde seca importada</v>
          </cell>
        </row>
        <row r="5059">
          <cell r="A5059" t="str">
            <v>Avena en hojuelas</v>
          </cell>
        </row>
        <row r="5060">
          <cell r="A5060" t="str">
            <v>Avena molida</v>
          </cell>
        </row>
        <row r="5061">
          <cell r="A5061" t="str">
            <v>Azúcar morena</v>
          </cell>
        </row>
        <row r="5062">
          <cell r="A5062" t="str">
            <v>Azúcar refinada</v>
          </cell>
        </row>
        <row r="5063">
          <cell r="A5063" t="str">
            <v>Azúcar sulfitada</v>
          </cell>
        </row>
        <row r="5064">
          <cell r="A5064" t="str">
            <v>Badea</v>
          </cell>
        </row>
        <row r="5065">
          <cell r="A5065" t="str">
            <v>Bagre rayado en postas congelado</v>
          </cell>
        </row>
        <row r="5066">
          <cell r="A5066" t="str">
            <v>Bagre rayado entero congelado</v>
          </cell>
        </row>
        <row r="5067">
          <cell r="A5067" t="str">
            <v>Bagre rayado entero fresco</v>
          </cell>
        </row>
        <row r="5068">
          <cell r="A5068" t="str">
            <v>Banano bocadillo</v>
          </cell>
        </row>
        <row r="5069">
          <cell r="A5069" t="str">
            <v>Banano criollo</v>
          </cell>
        </row>
        <row r="5070">
          <cell r="A5070" t="str">
            <v>Banano Urabá</v>
          </cell>
        </row>
        <row r="5071">
          <cell r="A5071" t="str">
            <v>Berenjena</v>
          </cell>
        </row>
        <row r="5072">
          <cell r="A5072" t="str">
            <v>Blanquillo entero fresco</v>
          </cell>
        </row>
        <row r="5073">
          <cell r="A5073" t="str">
            <v>Bocachico criollo fresco</v>
          </cell>
        </row>
        <row r="5074">
          <cell r="A5074" t="str">
            <v>Bocachico importado congelado</v>
          </cell>
        </row>
        <row r="5075">
          <cell r="A5075" t="str">
            <v>Bocadillo veleño</v>
          </cell>
        </row>
        <row r="5076">
          <cell r="A5076" t="str">
            <v>Borojó</v>
          </cell>
        </row>
        <row r="5077">
          <cell r="A5077" t="str">
            <v>Breva</v>
          </cell>
        </row>
        <row r="5078">
          <cell r="A5078" t="str">
            <v>Brócoli</v>
          </cell>
        </row>
        <row r="5079">
          <cell r="A5079" t="str">
            <v>Cachama de cultivo fresca</v>
          </cell>
        </row>
        <row r="5080">
          <cell r="A5080" t="str">
            <v>Café instantáneo</v>
          </cell>
        </row>
        <row r="5081">
          <cell r="A5081" t="str">
            <v>Café molido</v>
          </cell>
        </row>
        <row r="5082">
          <cell r="A5082" t="str">
            <v>Calabacín</v>
          </cell>
        </row>
        <row r="5083">
          <cell r="A5083" t="str">
            <v>Calabaza</v>
          </cell>
        </row>
        <row r="5084">
          <cell r="A5084" t="str">
            <v>Calamar anillos</v>
          </cell>
        </row>
        <row r="5085">
          <cell r="A5085" t="str">
            <v>Calamar blanco entero</v>
          </cell>
        </row>
        <row r="5086">
          <cell r="A5086" t="str">
            <v>Calamar morado entero</v>
          </cell>
        </row>
        <row r="5087">
          <cell r="A5087" t="str">
            <v>Camarón tigre precocido seco</v>
          </cell>
        </row>
        <row r="5088">
          <cell r="A5088" t="str">
            <v>Camarón tití precocido seco</v>
          </cell>
        </row>
        <row r="5089">
          <cell r="A5089" t="str">
            <v>Capaz Magdalena fresco</v>
          </cell>
        </row>
        <row r="5090">
          <cell r="A5090" t="str">
            <v>Carne de cerdo en canal</v>
          </cell>
        </row>
        <row r="5091">
          <cell r="A5091" t="str">
            <v>Carne de cerdo, brazo con hueso</v>
          </cell>
        </row>
        <row r="5092">
          <cell r="A5092" t="str">
            <v>Carne de cerdo, brazo sin hueso</v>
          </cell>
        </row>
        <row r="5093">
          <cell r="A5093" t="str">
            <v>Carne de cerdo, cabeza de lomo</v>
          </cell>
        </row>
        <row r="5094">
          <cell r="A5094" t="str">
            <v>Carne de cerdo, costilla</v>
          </cell>
        </row>
        <row r="5095">
          <cell r="A5095" t="str">
            <v>Carne de cerdo, espinazo</v>
          </cell>
        </row>
        <row r="5096">
          <cell r="A5096" t="str">
            <v>Carne de cerdo, lomo con hueso</v>
          </cell>
        </row>
        <row r="5097">
          <cell r="A5097" t="str">
            <v>Carne de cerdo, lomo sin hueso</v>
          </cell>
        </row>
        <row r="5098">
          <cell r="A5098" t="str">
            <v>Carne de cerdo, pernil con hueso</v>
          </cell>
        </row>
        <row r="5099">
          <cell r="A5099" t="str">
            <v>Carne de cerdo, pernil sin hueso</v>
          </cell>
        </row>
        <row r="5100">
          <cell r="A5100" t="str">
            <v>Carne de cerdo, tocino barriga</v>
          </cell>
        </row>
        <row r="5101">
          <cell r="A5101" t="str">
            <v>Carne de cerdo, tocino papada</v>
          </cell>
        </row>
        <row r="5102">
          <cell r="A5102" t="str">
            <v>Carne de res en canal</v>
          </cell>
        </row>
        <row r="5103">
          <cell r="A5103" t="str">
            <v>Carne de res molida, murillo</v>
          </cell>
        </row>
        <row r="5104">
          <cell r="A5104" t="str">
            <v>Carne de res, bola de brazo</v>
          </cell>
        </row>
        <row r="5105">
          <cell r="A5105" t="str">
            <v>Carne de res, bola de pierna</v>
          </cell>
        </row>
        <row r="5106">
          <cell r="A5106" t="str">
            <v>Carne de res, bota</v>
          </cell>
        </row>
        <row r="5107">
          <cell r="A5107" t="str">
            <v>Carne de res, cadera</v>
          </cell>
        </row>
        <row r="5108">
          <cell r="A5108" t="str">
            <v>Carne de res, centro de pierna</v>
          </cell>
        </row>
        <row r="5109">
          <cell r="A5109" t="str">
            <v>Carne de res, chatas</v>
          </cell>
        </row>
        <row r="5110">
          <cell r="A5110" t="str">
            <v>Carne de res, cogote</v>
          </cell>
        </row>
        <row r="5111">
          <cell r="A5111" t="str">
            <v>Carne de res, costilla</v>
          </cell>
        </row>
        <row r="5112">
          <cell r="A5112" t="str">
            <v>Carne de res, falda</v>
          </cell>
        </row>
        <row r="5113">
          <cell r="A5113" t="str">
            <v>Carne de res, lomo de brazo</v>
          </cell>
        </row>
        <row r="5114">
          <cell r="A5114" t="str">
            <v>Carne de res, lomo fino</v>
          </cell>
        </row>
        <row r="5115">
          <cell r="A5115" t="str">
            <v>Carne de res, morrillo</v>
          </cell>
        </row>
        <row r="5116">
          <cell r="A5116" t="str">
            <v>Carne de res, muchacho</v>
          </cell>
        </row>
        <row r="5117">
          <cell r="A5117" t="str">
            <v>Carne de res, murillo</v>
          </cell>
        </row>
        <row r="5118">
          <cell r="A5118" t="str">
            <v>Carne de res, pecho</v>
          </cell>
        </row>
        <row r="5119">
          <cell r="A5119" t="str">
            <v>Carne de res, punta de anca</v>
          </cell>
        </row>
        <row r="5120">
          <cell r="A5120" t="str">
            <v>Carne de res, sobrebarriga</v>
          </cell>
        </row>
        <row r="5121">
          <cell r="A5121" t="str">
            <v>Cazuela de mariscos (paquete)</v>
          </cell>
        </row>
        <row r="5122">
          <cell r="A5122" t="str">
            <v>Cebolla cabezona blanca</v>
          </cell>
        </row>
        <row r="5123">
          <cell r="A5123" t="str">
            <v>Cebolla cabezona blanca bogotana</v>
          </cell>
        </row>
        <row r="5124">
          <cell r="A5124" t="str">
            <v>Cebolla cabezona blanca ecuatoriana</v>
          </cell>
        </row>
        <row r="5125">
          <cell r="A5125" t="str">
            <v>Cebolla cabezona blanca importada</v>
          </cell>
        </row>
        <row r="5126">
          <cell r="A5126" t="str">
            <v>Cebolla cabezona blanca pastusa</v>
          </cell>
        </row>
        <row r="5127">
          <cell r="A5127" t="str">
            <v>Cebolla cabezona blanca peruana</v>
          </cell>
        </row>
        <row r="5128">
          <cell r="A5128" t="str">
            <v>Cebolla cabezona roja ecuatoriana</v>
          </cell>
        </row>
        <row r="5129">
          <cell r="A5129" t="str">
            <v>Cebolla cabezona roja importada</v>
          </cell>
        </row>
        <row r="5130">
          <cell r="A5130" t="str">
            <v>Cebolla cabezona roja ocañera</v>
          </cell>
        </row>
        <row r="5131">
          <cell r="A5131" t="str">
            <v>Cebolla cabezona roja peruana</v>
          </cell>
        </row>
        <row r="5132">
          <cell r="A5132" t="str">
            <v>Cebolla junca</v>
          </cell>
        </row>
        <row r="5133">
          <cell r="A5133" t="str">
            <v>Cebolla junca Aquitania</v>
          </cell>
        </row>
        <row r="5134">
          <cell r="A5134" t="str">
            <v>Cebolla junca Berlín</v>
          </cell>
        </row>
        <row r="5135">
          <cell r="A5135" t="str">
            <v>Cebolla junca pastusa</v>
          </cell>
        </row>
        <row r="5136">
          <cell r="A5136" t="str">
            <v>Cebolla junca Tenerife</v>
          </cell>
        </row>
        <row r="5137">
          <cell r="A5137" t="str">
            <v>Cebolla puerro</v>
          </cell>
        </row>
        <row r="5138">
          <cell r="A5138" t="str">
            <v>Cebollín chino</v>
          </cell>
        </row>
        <row r="5139">
          <cell r="A5139" t="str">
            <v>Chocolate amargo</v>
          </cell>
        </row>
        <row r="5140">
          <cell r="A5140" t="str">
            <v>Chocolate dulce</v>
          </cell>
        </row>
        <row r="5141">
          <cell r="A5141" t="str">
            <v>Chocolate instantáneo</v>
          </cell>
        </row>
        <row r="5142">
          <cell r="A5142" t="str">
            <v>Chócolo mazorca</v>
          </cell>
        </row>
        <row r="5143">
          <cell r="A5143" t="str">
            <v>Cidra</v>
          </cell>
        </row>
        <row r="5144">
          <cell r="A5144" t="str">
            <v>Cilantro</v>
          </cell>
        </row>
        <row r="5145">
          <cell r="A5145" t="str">
            <v>Ciruela negra chilena</v>
          </cell>
        </row>
        <row r="5146">
          <cell r="A5146" t="str">
            <v>Ciruela roja</v>
          </cell>
        </row>
        <row r="5147">
          <cell r="A5147" t="str">
            <v>Coco</v>
          </cell>
        </row>
        <row r="5148">
          <cell r="A5148" t="str">
            <v>Coles</v>
          </cell>
        </row>
        <row r="5149">
          <cell r="A5149" t="str">
            <v>Coliflor</v>
          </cell>
        </row>
        <row r="5150">
          <cell r="A5150" t="str">
            <v>Color (bolsita)</v>
          </cell>
        </row>
        <row r="5151">
          <cell r="A5151" t="str">
            <v>Corvina, filete congelado nacional</v>
          </cell>
        </row>
        <row r="5152">
          <cell r="A5152" t="str">
            <v>Cuchuco de cebada</v>
          </cell>
        </row>
        <row r="5153">
          <cell r="A5153" t="str">
            <v>Cuchuco de maíz</v>
          </cell>
        </row>
        <row r="5154">
          <cell r="A5154" t="str">
            <v>Curuba larga</v>
          </cell>
        </row>
        <row r="5155">
          <cell r="A5155" t="str">
            <v>Curuba redonda</v>
          </cell>
        </row>
        <row r="5156">
          <cell r="A5156" t="str">
            <v>Durazno importado</v>
          </cell>
        </row>
        <row r="5157">
          <cell r="A5157" t="str">
            <v>Durazno nacional</v>
          </cell>
        </row>
        <row r="5158">
          <cell r="A5158" t="str">
            <v>Espinaca</v>
          </cell>
        </row>
        <row r="5159">
          <cell r="A5159" t="str">
            <v>Fécula de maíz</v>
          </cell>
        </row>
        <row r="5160">
          <cell r="A5160" t="str">
            <v>Feijoa</v>
          </cell>
        </row>
        <row r="5161">
          <cell r="A5161" t="str">
            <v>Fresa</v>
          </cell>
        </row>
        <row r="5162">
          <cell r="A5162" t="str">
            <v>Fríjol bolón</v>
          </cell>
        </row>
        <row r="5163">
          <cell r="A5163" t="str">
            <v>Fríjol cabeza negra importado</v>
          </cell>
        </row>
        <row r="5164">
          <cell r="A5164" t="str">
            <v>Fríjol cabeza negra nacional</v>
          </cell>
        </row>
        <row r="5165">
          <cell r="A5165" t="str">
            <v>Fríjol calima</v>
          </cell>
        </row>
        <row r="5166">
          <cell r="A5166" t="str">
            <v>Fríjol cargamanto blanco</v>
          </cell>
        </row>
        <row r="5167">
          <cell r="A5167" t="str">
            <v>Fríjol cargamanto rojo</v>
          </cell>
        </row>
        <row r="5168">
          <cell r="A5168" t="str">
            <v>Fríjol enlatado</v>
          </cell>
        </row>
        <row r="5169">
          <cell r="A5169" t="str">
            <v>Fríjol nima calima</v>
          </cell>
        </row>
        <row r="5170">
          <cell r="A5170" t="str">
            <v>Fríjol palomito importado</v>
          </cell>
        </row>
        <row r="5171">
          <cell r="A5171" t="str">
            <v>Fríjol radical</v>
          </cell>
        </row>
        <row r="5172">
          <cell r="A5172" t="str">
            <v>Fríjol Uribe rosado</v>
          </cell>
        </row>
        <row r="5173">
          <cell r="A5173" t="str">
            <v>Fríjol verde bolo</v>
          </cell>
        </row>
        <row r="5174">
          <cell r="A5174" t="str">
            <v>Fríjol verde cargamanto</v>
          </cell>
        </row>
        <row r="5175">
          <cell r="A5175" t="str">
            <v>Fríjol verde en vaina</v>
          </cell>
        </row>
        <row r="5176">
          <cell r="A5176" t="str">
            <v>Fríjol Zaragoza</v>
          </cell>
        </row>
        <row r="5177">
          <cell r="A5177" t="str">
            <v>Galletas dulces redondas con crema</v>
          </cell>
        </row>
        <row r="5178">
          <cell r="A5178" t="str">
            <v>Galletas saladas 3 tacos</v>
          </cell>
        </row>
        <row r="5179">
          <cell r="A5179" t="str">
            <v>Garbanzo importado</v>
          </cell>
        </row>
        <row r="5180">
          <cell r="A5180" t="str">
            <v>Gelatina</v>
          </cell>
        </row>
        <row r="5181">
          <cell r="A5181" t="str">
            <v>Granadilla</v>
          </cell>
        </row>
        <row r="5182">
          <cell r="A5182" t="str">
            <v>Guanábana</v>
          </cell>
        </row>
        <row r="5183">
          <cell r="A5183" t="str">
            <v>Guayaba agria</v>
          </cell>
        </row>
        <row r="5184">
          <cell r="A5184" t="str">
            <v>Guayaba común</v>
          </cell>
        </row>
        <row r="5185">
          <cell r="A5185" t="str">
            <v>Guayaba manzana</v>
          </cell>
        </row>
        <row r="5186">
          <cell r="A5186" t="str">
            <v>Guayaba pera</v>
          </cell>
        </row>
        <row r="5187">
          <cell r="A5187" t="str">
            <v>Gulupa</v>
          </cell>
        </row>
        <row r="5188">
          <cell r="A5188" t="str">
            <v>Haba verde</v>
          </cell>
        </row>
        <row r="5189">
          <cell r="A5189" t="str">
            <v>Habichuela</v>
          </cell>
        </row>
        <row r="5190">
          <cell r="A5190" t="str">
            <v>Habichuela larga</v>
          </cell>
        </row>
        <row r="5191">
          <cell r="A5191" t="str">
            <v>Harina de trigo</v>
          </cell>
        </row>
        <row r="5192">
          <cell r="A5192" t="str">
            <v>Harina precocida de maíz</v>
          </cell>
        </row>
        <row r="5193">
          <cell r="A5193" t="str">
            <v>Higo</v>
          </cell>
        </row>
        <row r="5194">
          <cell r="A5194" t="str">
            <v>Huevo blanco A</v>
          </cell>
        </row>
        <row r="5195">
          <cell r="A5195" t="str">
            <v>Huevo blanco AA</v>
          </cell>
        </row>
        <row r="5196">
          <cell r="A5196" t="str">
            <v>Huevo blanco B</v>
          </cell>
        </row>
        <row r="5197">
          <cell r="A5197" t="str">
            <v>Huevo blanco extra</v>
          </cell>
        </row>
        <row r="5198">
          <cell r="A5198" t="str">
            <v>Huevo rojo A</v>
          </cell>
        </row>
        <row r="5199">
          <cell r="A5199" t="str">
            <v>Huevo rojo AA</v>
          </cell>
        </row>
        <row r="5200">
          <cell r="A5200" t="str">
            <v>Huevo rojo B</v>
          </cell>
        </row>
        <row r="5201">
          <cell r="A5201" t="str">
            <v>Huevo rojo extra</v>
          </cell>
        </row>
        <row r="5202">
          <cell r="A5202" t="str">
            <v>Jugo de frutas</v>
          </cell>
        </row>
        <row r="5203">
          <cell r="A5203" t="str">
            <v>Jugo instantáneo (sobre)</v>
          </cell>
        </row>
        <row r="5204">
          <cell r="A5204" t="str">
            <v>Kiwi</v>
          </cell>
        </row>
        <row r="5205">
          <cell r="A5205" t="str">
            <v>Langostino 16-20</v>
          </cell>
        </row>
        <row r="5206">
          <cell r="A5206" t="str">
            <v>Langostino U12</v>
          </cell>
        </row>
        <row r="5207">
          <cell r="A5207" t="str">
            <v>Leche en polvo</v>
          </cell>
        </row>
        <row r="5208">
          <cell r="A5208" t="str">
            <v>Lechuga Batavia</v>
          </cell>
        </row>
        <row r="5209">
          <cell r="A5209" t="str">
            <v>Lechuga crespa morada</v>
          </cell>
        </row>
        <row r="5210">
          <cell r="A5210" t="str">
            <v>Lechuga crespa verde</v>
          </cell>
        </row>
        <row r="5211">
          <cell r="A5211" t="str">
            <v>Lenteja importada</v>
          </cell>
        </row>
        <row r="5212">
          <cell r="A5212" t="str">
            <v>Limón común</v>
          </cell>
        </row>
        <row r="5213">
          <cell r="A5213" t="str">
            <v>Limón común Ciénaga</v>
          </cell>
        </row>
        <row r="5214">
          <cell r="A5214" t="str">
            <v>Limón común valluno</v>
          </cell>
        </row>
        <row r="5215">
          <cell r="A5215" t="str">
            <v>Limón mandarino</v>
          </cell>
        </row>
        <row r="5216">
          <cell r="A5216" t="str">
            <v>Limón Tahití</v>
          </cell>
        </row>
        <row r="5217">
          <cell r="A5217" t="str">
            <v>Lomitos de atún en lata</v>
          </cell>
        </row>
        <row r="5218">
          <cell r="A5218" t="str">
            <v>Lulo</v>
          </cell>
        </row>
        <row r="5219">
          <cell r="A5219" t="str">
            <v>Maíz amarillo cáscara</v>
          </cell>
        </row>
        <row r="5220">
          <cell r="A5220" t="str">
            <v>Maíz amarillo trillado</v>
          </cell>
        </row>
        <row r="5221">
          <cell r="A5221" t="str">
            <v>Maíz blanco cáscara</v>
          </cell>
        </row>
        <row r="5222">
          <cell r="A5222" t="str">
            <v>Maíz blanco retrillado</v>
          </cell>
        </row>
        <row r="5223">
          <cell r="A5223" t="str">
            <v>Maíz blanco trillado</v>
          </cell>
        </row>
        <row r="5224">
          <cell r="A5224" t="str">
            <v>Maíz pira</v>
          </cell>
        </row>
        <row r="5225">
          <cell r="A5225" t="str">
            <v>Mandarina arrayana</v>
          </cell>
        </row>
        <row r="5226">
          <cell r="A5226" t="str">
            <v>Mandarina común</v>
          </cell>
        </row>
        <row r="5227">
          <cell r="A5227" t="str">
            <v>Mandarina Oneco</v>
          </cell>
        </row>
        <row r="5228">
          <cell r="A5228" t="str">
            <v>Mango común</v>
          </cell>
        </row>
        <row r="5229">
          <cell r="A5229" t="str">
            <v>Mango de azúcar</v>
          </cell>
        </row>
        <row r="5230">
          <cell r="A5230" t="str">
            <v>Mango manzano</v>
          </cell>
        </row>
        <row r="5231">
          <cell r="A5231" t="str">
            <v>Mango reina</v>
          </cell>
        </row>
        <row r="5232">
          <cell r="A5232" t="str">
            <v>Mango Tommy</v>
          </cell>
        </row>
        <row r="5233">
          <cell r="A5233" t="str">
            <v>Manteca</v>
          </cell>
        </row>
        <row r="5234">
          <cell r="A5234" t="str">
            <v>Manzana nacional</v>
          </cell>
        </row>
        <row r="5235">
          <cell r="A5235" t="str">
            <v>Manzana roja importada</v>
          </cell>
        </row>
        <row r="5236">
          <cell r="A5236" t="str">
            <v>Manzana royal gala importada</v>
          </cell>
        </row>
        <row r="5237">
          <cell r="A5237" t="str">
            <v>Manzana verde importada</v>
          </cell>
        </row>
        <row r="5238">
          <cell r="A5238" t="str">
            <v>Maracuyá</v>
          </cell>
        </row>
        <row r="5239">
          <cell r="A5239" t="str">
            <v>Maracuyá antioqueño</v>
          </cell>
        </row>
        <row r="5240">
          <cell r="A5240" t="str">
            <v>Maracuyá huilense</v>
          </cell>
        </row>
        <row r="5241">
          <cell r="A5241" t="str">
            <v>Maracuyá santandereano</v>
          </cell>
        </row>
        <row r="5242">
          <cell r="A5242" t="str">
            <v>Maracuyá valluno</v>
          </cell>
        </row>
        <row r="5243">
          <cell r="A5243" t="str">
            <v>Margarina</v>
          </cell>
        </row>
        <row r="5244">
          <cell r="A5244" t="str">
            <v>Mayonesa doy pack</v>
          </cell>
        </row>
        <row r="5245">
          <cell r="A5245" t="str">
            <v>Melón Cantalup</v>
          </cell>
        </row>
        <row r="5246">
          <cell r="A5246" t="str">
            <v>Menudencias de pollo</v>
          </cell>
        </row>
        <row r="5247">
          <cell r="A5247" t="str">
            <v>Merluza, filete importado</v>
          </cell>
        </row>
        <row r="5248">
          <cell r="A5248" t="str">
            <v>Merluza, filete nacional</v>
          </cell>
        </row>
        <row r="5249">
          <cell r="A5249" t="str">
            <v>Mojarra lora entera congelada</v>
          </cell>
        </row>
        <row r="5250">
          <cell r="A5250" t="str">
            <v>Mojarra lora entera fresca</v>
          </cell>
        </row>
        <row r="5251">
          <cell r="A5251" t="str">
            <v>Mora de Castilla</v>
          </cell>
        </row>
        <row r="5252">
          <cell r="A5252" t="str">
            <v>Muslos de pollo con rabadilla</v>
          </cell>
        </row>
        <row r="5253">
          <cell r="A5253" t="str">
            <v>Muslos de pollo sin rabadilla</v>
          </cell>
        </row>
        <row r="5254">
          <cell r="A5254" t="str">
            <v>Naranja común</v>
          </cell>
        </row>
        <row r="5255">
          <cell r="A5255" t="str">
            <v>Naranja Valencia</v>
          </cell>
        </row>
        <row r="5256">
          <cell r="A5256" t="str">
            <v>Nicuro fresco</v>
          </cell>
        </row>
        <row r="5257">
          <cell r="A5257" t="str">
            <v>Ñame criollo</v>
          </cell>
        </row>
        <row r="5258">
          <cell r="A5258" t="str">
            <v>Ñame diamante</v>
          </cell>
        </row>
        <row r="5259">
          <cell r="A5259" t="str">
            <v>Ñame espino</v>
          </cell>
        </row>
        <row r="5260">
          <cell r="A5260" t="str">
            <v>Palmitos de mar</v>
          </cell>
        </row>
        <row r="5261">
          <cell r="A5261" t="str">
            <v>Panela cuadrada blanca</v>
          </cell>
        </row>
        <row r="5262">
          <cell r="A5262" t="str">
            <v>Panela cuadrada morena</v>
          </cell>
        </row>
        <row r="5263">
          <cell r="A5263" t="str">
            <v>Panela redonda morena</v>
          </cell>
        </row>
        <row r="5264">
          <cell r="A5264" t="str">
            <v>Papa capira</v>
          </cell>
        </row>
        <row r="5265">
          <cell r="A5265" t="str">
            <v>Papa capira carmenia</v>
          </cell>
        </row>
        <row r="5266">
          <cell r="A5266" t="str">
            <v>Papa criolla limpia</v>
          </cell>
        </row>
        <row r="5267">
          <cell r="A5267" t="str">
            <v>Papa criolla para lavar</v>
          </cell>
        </row>
        <row r="5268">
          <cell r="A5268" t="str">
            <v>Papa criolla sucia</v>
          </cell>
        </row>
        <row r="5269">
          <cell r="A5269" t="str">
            <v>Papa frita</v>
          </cell>
        </row>
        <row r="5270">
          <cell r="A5270" t="str">
            <v>Papa ICA-Huila</v>
          </cell>
        </row>
        <row r="5271">
          <cell r="A5271" t="str">
            <v>Papa Morasurco</v>
          </cell>
        </row>
        <row r="5272">
          <cell r="A5272" t="str">
            <v>Papa nevada</v>
          </cell>
        </row>
        <row r="5273">
          <cell r="A5273" t="str">
            <v>Papa parda para lavar</v>
          </cell>
        </row>
        <row r="5274">
          <cell r="A5274" t="str">
            <v>Papa parda pastusa</v>
          </cell>
        </row>
        <row r="5275">
          <cell r="A5275" t="str">
            <v>Papa Puracé</v>
          </cell>
        </row>
        <row r="5276">
          <cell r="A5276" t="str">
            <v>Papa R-12 negra</v>
          </cell>
        </row>
        <row r="5277">
          <cell r="A5277" t="str">
            <v>Papa R-12 roja</v>
          </cell>
        </row>
        <row r="5278">
          <cell r="A5278" t="str">
            <v>Papa roja peruana</v>
          </cell>
        </row>
        <row r="5279">
          <cell r="A5279" t="str">
            <v>Papa ruby</v>
          </cell>
        </row>
        <row r="5280">
          <cell r="A5280" t="str">
            <v>Papa sabanera</v>
          </cell>
        </row>
        <row r="5281">
          <cell r="A5281" t="str">
            <v>Papa San Félix</v>
          </cell>
        </row>
        <row r="5282">
          <cell r="A5282" t="str">
            <v>Papa suprema</v>
          </cell>
        </row>
        <row r="5283">
          <cell r="A5283" t="str">
            <v>Papa tocana</v>
          </cell>
        </row>
        <row r="5284">
          <cell r="A5284" t="str">
            <v>Papa tocarreña</v>
          </cell>
        </row>
        <row r="5285">
          <cell r="A5285" t="str">
            <v>Papa única</v>
          </cell>
        </row>
        <row r="5286">
          <cell r="A5286" t="str">
            <v>Papaya hawaiana</v>
          </cell>
        </row>
        <row r="5287">
          <cell r="A5287" t="str">
            <v>Papaya Maradol</v>
          </cell>
        </row>
        <row r="5288">
          <cell r="A5288" t="str">
            <v>Papaya melona</v>
          </cell>
        </row>
        <row r="5289">
          <cell r="A5289" t="str">
            <v>Papaya redonda</v>
          </cell>
        </row>
        <row r="5290">
          <cell r="A5290" t="str">
            <v>Pargo rojo entero congelado</v>
          </cell>
        </row>
        <row r="5291">
          <cell r="A5291" t="str">
            <v>Pargo rojo entero fresco</v>
          </cell>
        </row>
        <row r="5292">
          <cell r="A5292" t="str">
            <v>Pargo rojo platero</v>
          </cell>
        </row>
        <row r="5293">
          <cell r="A5293" t="str">
            <v>Pastas alimenticias</v>
          </cell>
        </row>
        <row r="5294">
          <cell r="A5294" t="str">
            <v>Patilla</v>
          </cell>
        </row>
        <row r="5295">
          <cell r="A5295" t="str">
            <v>Pechuga de pollo</v>
          </cell>
        </row>
        <row r="5296">
          <cell r="A5296" t="str">
            <v>Pepino cohombro</v>
          </cell>
        </row>
        <row r="5297">
          <cell r="A5297" t="str">
            <v>Pepino de rellenar</v>
          </cell>
        </row>
        <row r="5298">
          <cell r="A5298" t="str">
            <v>Pera importada</v>
          </cell>
        </row>
        <row r="5299">
          <cell r="A5299" t="str">
            <v>Perejil</v>
          </cell>
        </row>
        <row r="5300">
          <cell r="A5300" t="str">
            <v>Pescado cabezas</v>
          </cell>
        </row>
        <row r="5301">
          <cell r="A5301" t="str">
            <v>Pierna pernil con rabadilla</v>
          </cell>
        </row>
        <row r="5302">
          <cell r="A5302" t="str">
            <v>Pierna pernil sin rabadilla</v>
          </cell>
        </row>
        <row r="5303">
          <cell r="A5303" t="str">
            <v>Piernas de pollo</v>
          </cell>
        </row>
        <row r="5304">
          <cell r="A5304" t="str">
            <v>Pimentón</v>
          </cell>
        </row>
        <row r="5305">
          <cell r="A5305" t="str">
            <v>Pimentón verde</v>
          </cell>
        </row>
        <row r="5306">
          <cell r="A5306" t="str">
            <v>Piña gold</v>
          </cell>
        </row>
        <row r="5307">
          <cell r="A5307" t="str">
            <v>Piña manzana</v>
          </cell>
        </row>
        <row r="5308">
          <cell r="A5308" t="str">
            <v>Piña perolera</v>
          </cell>
        </row>
        <row r="5309">
          <cell r="A5309" t="str">
            <v>Pitahaya</v>
          </cell>
        </row>
        <row r="5310">
          <cell r="A5310" t="str">
            <v>Plátano comino</v>
          </cell>
        </row>
        <row r="5311">
          <cell r="A5311" t="str">
            <v>Plátano dominico hartón maduro</v>
          </cell>
        </row>
        <row r="5312">
          <cell r="A5312" t="str">
            <v>Plátano dominico hartón verde</v>
          </cell>
        </row>
        <row r="5313">
          <cell r="A5313" t="str">
            <v>Plátano dominico verde</v>
          </cell>
        </row>
        <row r="5314">
          <cell r="A5314" t="str">
            <v>Plátano guineo</v>
          </cell>
        </row>
        <row r="5315">
          <cell r="A5315" t="str">
            <v>Plátano hartón maduro</v>
          </cell>
        </row>
        <row r="5316">
          <cell r="A5316" t="str">
            <v>Plátano hartón verde</v>
          </cell>
        </row>
        <row r="5317">
          <cell r="A5317" t="str">
            <v>Plátano hartón verde llanero</v>
          </cell>
        </row>
        <row r="5318">
          <cell r="A5318" t="str">
            <v>Pollo entero congelado sin vísceras</v>
          </cell>
        </row>
        <row r="5319">
          <cell r="A5319" t="str">
            <v>Pollo entero fresco con vísceras</v>
          </cell>
        </row>
        <row r="5320">
          <cell r="A5320" t="str">
            <v>Pollo entero fresco sin vísceras</v>
          </cell>
        </row>
        <row r="5321">
          <cell r="A5321" t="str">
            <v>Queso campesino</v>
          </cell>
        </row>
        <row r="5322">
          <cell r="A5322" t="str">
            <v>Queso costeño</v>
          </cell>
        </row>
        <row r="5323">
          <cell r="A5323" t="str">
            <v>Queso cuajada</v>
          </cell>
        </row>
        <row r="5324">
          <cell r="A5324" t="str">
            <v>Queso doble crema</v>
          </cell>
        </row>
        <row r="5325">
          <cell r="A5325" t="str">
            <v>Rabadillas de pollo</v>
          </cell>
        </row>
        <row r="5326">
          <cell r="A5326" t="str">
            <v>Rábano rojo</v>
          </cell>
        </row>
        <row r="5327">
          <cell r="A5327" t="str">
            <v>Remolacha</v>
          </cell>
        </row>
        <row r="5328">
          <cell r="A5328" t="str">
            <v>Remolacha bogotana</v>
          </cell>
        </row>
        <row r="5329">
          <cell r="A5329" t="str">
            <v>Remolacha regional</v>
          </cell>
        </row>
        <row r="5330">
          <cell r="A5330" t="str">
            <v>Repollo blanco</v>
          </cell>
        </row>
        <row r="5331">
          <cell r="A5331" t="str">
            <v>Repollo blanco bogotano</v>
          </cell>
        </row>
        <row r="5332">
          <cell r="A5332" t="str">
            <v>Repollo blanco valluno</v>
          </cell>
        </row>
        <row r="5333">
          <cell r="A5333" t="str">
            <v>Repollo morado</v>
          </cell>
        </row>
        <row r="5334">
          <cell r="A5334" t="str">
            <v>Repollo morado antioqueño</v>
          </cell>
        </row>
        <row r="5335">
          <cell r="A5335" t="str">
            <v>Repollo verde regional</v>
          </cell>
        </row>
        <row r="5336">
          <cell r="A5336" t="str">
            <v>Róbalo, filete congelado</v>
          </cell>
        </row>
        <row r="5337">
          <cell r="A5337" t="str">
            <v>Sal yodada</v>
          </cell>
        </row>
        <row r="5338">
          <cell r="A5338" t="str">
            <v>Salmón, filete congelado</v>
          </cell>
        </row>
        <row r="5339">
          <cell r="A5339" t="str">
            <v>Salsa de tomate doy pack</v>
          </cell>
        </row>
        <row r="5340">
          <cell r="A5340" t="str">
            <v>Sardinas en lata</v>
          </cell>
        </row>
        <row r="5341">
          <cell r="A5341" t="str">
            <v>Sierra entera congelada</v>
          </cell>
        </row>
        <row r="5342">
          <cell r="A5342" t="str">
            <v>Sopa de pollo (caja)</v>
          </cell>
        </row>
        <row r="5343">
          <cell r="A5343" t="str">
            <v>Tangelo</v>
          </cell>
        </row>
        <row r="5344">
          <cell r="A5344" t="str">
            <v>Tilapia roja entera congelada</v>
          </cell>
        </row>
        <row r="5345">
          <cell r="A5345" t="str">
            <v>Tilapia roja entera fresca</v>
          </cell>
        </row>
        <row r="5346">
          <cell r="A5346" t="str">
            <v>Tilapia, filete congelado</v>
          </cell>
        </row>
        <row r="5347">
          <cell r="A5347" t="str">
            <v>Tilapia, lomitos</v>
          </cell>
        </row>
        <row r="5348">
          <cell r="A5348" t="str">
            <v>Tomate chonto</v>
          </cell>
        </row>
        <row r="5349">
          <cell r="A5349" t="str">
            <v>Tomate chonto antioqueño</v>
          </cell>
        </row>
        <row r="5350">
          <cell r="A5350" t="str">
            <v>Tomate chonto valluno</v>
          </cell>
        </row>
        <row r="5351">
          <cell r="A5351" t="str">
            <v>Tomate de árbol</v>
          </cell>
        </row>
        <row r="5352">
          <cell r="A5352" t="str">
            <v>Tomate larga vida</v>
          </cell>
        </row>
        <row r="5353">
          <cell r="A5353" t="str">
            <v>Tomate riñón</v>
          </cell>
        </row>
        <row r="5354">
          <cell r="A5354" t="str">
            <v>Tomate riñón valluno</v>
          </cell>
        </row>
        <row r="5355">
          <cell r="A5355" t="str">
            <v>Tomate Riogrande</v>
          </cell>
        </row>
        <row r="5356">
          <cell r="A5356" t="str">
            <v>Tomate Riogrande bumangués</v>
          </cell>
        </row>
        <row r="5357">
          <cell r="A5357" t="str">
            <v>Tomate Riogrande ocañero</v>
          </cell>
        </row>
        <row r="5358">
          <cell r="A5358" t="str">
            <v>Toyo blanco, filete congelado</v>
          </cell>
        </row>
        <row r="5359">
          <cell r="A5359" t="str">
            <v>Trucha en corte mariposa</v>
          </cell>
        </row>
        <row r="5360">
          <cell r="A5360" t="str">
            <v>Trucha entera fresca</v>
          </cell>
        </row>
        <row r="5361">
          <cell r="A5361" t="str">
            <v>Uchuva con cáscara</v>
          </cell>
        </row>
        <row r="5362">
          <cell r="A5362" t="str">
            <v>Ulluco</v>
          </cell>
        </row>
        <row r="5363">
          <cell r="A5363" t="str">
            <v>Uva importada</v>
          </cell>
        </row>
        <row r="5364">
          <cell r="A5364" t="str">
            <v>Uva Isabela</v>
          </cell>
        </row>
        <row r="5365">
          <cell r="A5365" t="str">
            <v>Uva negra</v>
          </cell>
        </row>
        <row r="5366">
          <cell r="A5366" t="str">
            <v>Uva red globe nacional</v>
          </cell>
        </row>
        <row r="5367">
          <cell r="A5367" t="str">
            <v>Uva roja</v>
          </cell>
        </row>
        <row r="5368">
          <cell r="A5368" t="str">
            <v>Uva verde</v>
          </cell>
        </row>
        <row r="5369">
          <cell r="A5369" t="str">
            <v>Vinagre</v>
          </cell>
        </row>
        <row r="5370">
          <cell r="A5370" t="str">
            <v>Yuca chirosa</v>
          </cell>
        </row>
        <row r="5371">
          <cell r="A5371" t="str">
            <v>Yuca criolla</v>
          </cell>
        </row>
        <row r="5372">
          <cell r="A5372" t="str">
            <v>Yuca ICA</v>
          </cell>
        </row>
        <row r="5373">
          <cell r="A5373" t="str">
            <v>Yuca llanera</v>
          </cell>
        </row>
        <row r="5374">
          <cell r="A5374" t="str">
            <v>Zanahoria</v>
          </cell>
        </row>
        <row r="5375">
          <cell r="A5375" t="str">
            <v>Zanahoria bogotana</v>
          </cell>
        </row>
        <row r="5376">
          <cell r="A5376" t="str">
            <v>Zanahoria</v>
          </cell>
        </row>
        <row r="5377">
          <cell r="A5377" t="str">
            <v>Zanahoria bogotana</v>
          </cell>
        </row>
        <row r="5378">
          <cell r="A5378" t="str">
            <v>Leche entera UHT</v>
          </cell>
        </row>
        <row r="5379">
          <cell r="A5379" t="str">
            <v>Mortadela</v>
          </cell>
        </row>
        <row r="5380">
          <cell r="A5380" t="str">
            <v>Salchicha</v>
          </cell>
        </row>
        <row r="5381">
          <cell r="A5381" t="str">
            <v>Arepa</v>
          </cell>
        </row>
        <row r="5382">
          <cell r="A5382" t="str">
            <v>Calado Mantequilla</v>
          </cell>
        </row>
        <row r="5383">
          <cell r="A5383" t="str">
            <v>Pan Blanco</v>
          </cell>
        </row>
        <row r="5384">
          <cell r="A5384" t="str">
            <v>Pan Integral</v>
          </cell>
        </row>
        <row r="5385">
          <cell r="A5385" t="str">
            <v>Pan queso</v>
          </cell>
        </row>
        <row r="5386">
          <cell r="A5386" t="str">
            <v xml:space="preserve">Mogolla </v>
          </cell>
        </row>
        <row r="5387">
          <cell r="A5387" t="str">
            <v>Mojicón Con azúcar</v>
          </cell>
        </row>
        <row r="5388">
          <cell r="A5388" t="str">
            <v>Pan Tostadas</v>
          </cell>
        </row>
        <row r="5389">
          <cell r="A5389" t="str">
            <v>Mermeladas</v>
          </cell>
        </row>
        <row r="5390">
          <cell r="A5390" t="str">
            <v>Te</v>
          </cell>
        </row>
        <row r="5391">
          <cell r="A5391" t="str">
            <v>Pan coco</v>
          </cell>
        </row>
        <row r="5392">
          <cell r="A5392" t="str">
            <v>Queso campesino</v>
          </cell>
        </row>
        <row r="5393">
          <cell r="A5393" t="str">
            <v>Pan blandito</v>
          </cell>
        </row>
        <row r="5394">
          <cell r="A5394" t="str">
            <v>Calado</v>
          </cell>
        </row>
        <row r="5395">
          <cell r="A5395" t="str">
            <v>Pan mantequilla</v>
          </cell>
        </row>
        <row r="5396">
          <cell r="A5396" t="str">
            <v>Galleta de sal</v>
          </cell>
        </row>
        <row r="5397">
          <cell r="A5397" t="str">
            <v>Arepa de choclo</v>
          </cell>
        </row>
        <row r="5398">
          <cell r="A5398" t="str">
            <v>Salchichon</v>
          </cell>
        </row>
        <row r="5399">
          <cell r="A5399" t="str">
            <v>Jamón</v>
          </cell>
        </row>
        <row r="5400">
          <cell r="A5400" t="str">
            <v>Crema de leche</v>
          </cell>
        </row>
        <row r="5401">
          <cell r="A5401" t="str">
            <v>Guascas</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sheetData>
      <sheetData sheetId="3"/>
      <sheetData sheetId="4"/>
      <sheetData sheetId="5">
        <row r="5">
          <cell r="C5" t="str">
            <v>Café con leche</v>
          </cell>
        </row>
        <row r="6">
          <cell r="C6" t="str">
            <v>Té con leche</v>
          </cell>
        </row>
        <row r="7">
          <cell r="C7" t="str">
            <v>Chocolate en leche</v>
          </cell>
        </row>
        <row r="8">
          <cell r="C8" t="str">
            <v>Aguadepanela con leche</v>
          </cell>
        </row>
        <row r="9">
          <cell r="C9" t="str">
            <v xml:space="preserve">Avena   </v>
          </cell>
        </row>
        <row r="10">
          <cell r="C10" t="str">
            <v>Fecula de maiz</v>
          </cell>
        </row>
        <row r="11">
          <cell r="C11" t="str">
            <v xml:space="preserve">Colada en leche </v>
          </cell>
        </row>
        <row r="12">
          <cell r="C12" t="str">
            <v>Carne Pechuga De pollo</v>
          </cell>
        </row>
        <row r="13">
          <cell r="C13" t="str">
            <v>Carne MenuDencias De pollo</v>
          </cell>
        </row>
        <row r="14">
          <cell r="C14" t="str">
            <v xml:space="preserve">Huevo </v>
          </cell>
        </row>
        <row r="15">
          <cell r="C15" t="str">
            <v>Embutido MortaDela</v>
          </cell>
        </row>
        <row r="16">
          <cell r="C16" t="str">
            <v>Carne Semigorda De res</v>
          </cell>
        </row>
        <row r="17">
          <cell r="C17" t="str">
            <v>Queso Semiblando con crema</v>
          </cell>
        </row>
        <row r="18">
          <cell r="C18" t="str">
            <v>Embutido Salchicha</v>
          </cell>
        </row>
        <row r="19">
          <cell r="C19" t="str">
            <v xml:space="preserve">Salchichón </v>
          </cell>
        </row>
        <row r="20">
          <cell r="C20" t="str">
            <v>Arepa Maíz</v>
          </cell>
        </row>
        <row r="21">
          <cell r="C21" t="str">
            <v>Calado Mantequilla</v>
          </cell>
        </row>
        <row r="22">
          <cell r="C22" t="str">
            <v>Pan Blanco</v>
          </cell>
        </row>
        <row r="23">
          <cell r="C23" t="str">
            <v>Pan Integral</v>
          </cell>
        </row>
        <row r="24">
          <cell r="C24" t="str">
            <v>Pan queso</v>
          </cell>
        </row>
        <row r="25">
          <cell r="C25" t="str">
            <v xml:space="preserve">Mogolla </v>
          </cell>
        </row>
        <row r="26">
          <cell r="C26" t="str">
            <v>Mojicón Con azúcar</v>
          </cell>
        </row>
        <row r="27">
          <cell r="C27" t="str">
            <v>Pan Tostadas</v>
          </cell>
        </row>
        <row r="28">
          <cell r="C28" t="str">
            <v>Frutas</v>
          </cell>
        </row>
        <row r="29">
          <cell r="C29" t="str">
            <v>Azúcar</v>
          </cell>
        </row>
        <row r="30">
          <cell r="C30" t="str">
            <v>Chocolate</v>
          </cell>
        </row>
        <row r="31">
          <cell r="C31" t="str">
            <v>Mermeladas</v>
          </cell>
        </row>
        <row r="32">
          <cell r="C32" t="str">
            <v>Panela</v>
          </cell>
        </row>
        <row r="33">
          <cell r="C33" t="str">
            <v>Aceite Soya</v>
          </cell>
        </row>
        <row r="34">
          <cell r="C34" t="str">
            <v>Caldo de carne</v>
          </cell>
        </row>
        <row r="35">
          <cell r="C35" t="str">
            <v>Caldo de menudencias</v>
          </cell>
        </row>
        <row r="36">
          <cell r="C36" t="str">
            <v>Pan coco</v>
          </cell>
        </row>
        <row r="37">
          <cell r="C37" t="str">
            <v>Queso campesino</v>
          </cell>
        </row>
        <row r="38">
          <cell r="C38" t="str">
            <v>Calado</v>
          </cell>
        </row>
        <row r="39">
          <cell r="C39" t="str">
            <v>Caldo de pollo</v>
          </cell>
        </row>
        <row r="40">
          <cell r="C40" t="str">
            <v>Queso doble crema</v>
          </cell>
        </row>
        <row r="41">
          <cell r="C41" t="str">
            <v>Pan mantequilla</v>
          </cell>
        </row>
        <row r="42">
          <cell r="C42" t="str">
            <v>Galleta de sal</v>
          </cell>
        </row>
        <row r="43">
          <cell r="C43" t="str">
            <v>Arepa de choclo</v>
          </cell>
        </row>
        <row r="44">
          <cell r="C44" t="str">
            <v>Changua con huevo</v>
          </cell>
        </row>
        <row r="45">
          <cell r="C45" t="str">
            <v>Jamón</v>
          </cell>
        </row>
        <row r="46">
          <cell r="C46" t="str">
            <v>Otros</v>
          </cell>
        </row>
        <row r="47">
          <cell r="C47" t="str">
            <v>Otros</v>
          </cell>
        </row>
        <row r="48">
          <cell r="C48" t="str">
            <v>Otros</v>
          </cell>
        </row>
        <row r="49">
          <cell r="C49" t="str">
            <v>Otros</v>
          </cell>
        </row>
        <row r="50">
          <cell r="C50" t="str">
            <v>Otros</v>
          </cell>
        </row>
        <row r="52">
          <cell r="C52" t="str">
            <v>Sopa de arroz</v>
          </cell>
        </row>
        <row r="53">
          <cell r="C53" t="str">
            <v>Sopa de guandul</v>
          </cell>
        </row>
        <row r="54">
          <cell r="C54" t="str">
            <v>Sopa de avena</v>
          </cell>
        </row>
        <row r="55">
          <cell r="C55" t="str">
            <v>Sopa de pasta</v>
          </cell>
        </row>
        <row r="56">
          <cell r="C56" t="str">
            <v>Sopa de frijoles</v>
          </cell>
        </row>
        <row r="57">
          <cell r="C57" t="str">
            <v>Sopa de cuchuco</v>
          </cell>
        </row>
        <row r="58">
          <cell r="C58" t="str">
            <v>Sopa de lentejas</v>
          </cell>
        </row>
        <row r="59">
          <cell r="C59" t="str">
            <v>Sopa de harina de maíz amarillo</v>
          </cell>
        </row>
        <row r="60">
          <cell r="C60" t="str">
            <v>Sopa de cuchuco de trigo</v>
          </cell>
        </row>
        <row r="61">
          <cell r="C61" t="str">
            <v>Mute santandereano</v>
          </cell>
        </row>
        <row r="62">
          <cell r="C62" t="str">
            <v>Mazamorra chiquita</v>
          </cell>
        </row>
        <row r="63">
          <cell r="C63" t="str">
            <v>Sopa de garbanzo</v>
          </cell>
        </row>
        <row r="64">
          <cell r="C64" t="str">
            <v>Sopa de colí</v>
          </cell>
        </row>
        <row r="65">
          <cell r="C65" t="str">
            <v>Sopa de plátano</v>
          </cell>
        </row>
        <row r="66">
          <cell r="C66" t="str">
            <v>Sopa de mute</v>
          </cell>
        </row>
        <row r="67">
          <cell r="C67" t="str">
            <v>Sopa de arracacha</v>
          </cell>
        </row>
        <row r="68">
          <cell r="C68" t="str">
            <v>Sopa de ñame</v>
          </cell>
        </row>
        <row r="69">
          <cell r="C69" t="str">
            <v>Sopa de verduras</v>
          </cell>
        </row>
        <row r="70">
          <cell r="C70" t="str">
            <v>Pechuga De pollo</v>
          </cell>
        </row>
        <row r="71">
          <cell r="C71" t="str">
            <v>Semigorda De cerdo</v>
          </cell>
        </row>
        <row r="72">
          <cell r="C72" t="str">
            <v>Semigorda De res</v>
          </cell>
        </row>
        <row r="73">
          <cell r="C73" t="str">
            <v>Atún</v>
          </cell>
        </row>
        <row r="74">
          <cell r="C74" t="str">
            <v>Pescado</v>
          </cell>
        </row>
        <row r="75">
          <cell r="C75" t="str">
            <v>Sardina</v>
          </cell>
        </row>
        <row r="76">
          <cell r="C76" t="str">
            <v>Arroz Blanco</v>
          </cell>
        </row>
        <row r="77">
          <cell r="C77" t="str">
            <v>Arracacha Amarilla</v>
          </cell>
        </row>
        <row r="78">
          <cell r="C78" t="str">
            <v>Ñame 0</v>
          </cell>
        </row>
        <row r="79">
          <cell r="C79" t="str">
            <v>Papa Común</v>
          </cell>
        </row>
        <row r="80">
          <cell r="C80" t="str">
            <v>Papa Criolla</v>
          </cell>
        </row>
        <row r="81">
          <cell r="C81" t="str">
            <v>Yuca 0</v>
          </cell>
        </row>
        <row r="82">
          <cell r="C82" t="str">
            <v>Plátano Hartón</v>
          </cell>
        </row>
        <row r="83">
          <cell r="C83" t="str">
            <v>Ensalada 1</v>
          </cell>
        </row>
        <row r="84">
          <cell r="C84" t="str">
            <v>Ensalada 2</v>
          </cell>
        </row>
        <row r="85">
          <cell r="C85" t="str">
            <v>Ensalada 3</v>
          </cell>
        </row>
        <row r="86">
          <cell r="C86" t="str">
            <v>Ensalada 4</v>
          </cell>
        </row>
        <row r="87">
          <cell r="C87" t="str">
            <v>Ensalada 5</v>
          </cell>
        </row>
        <row r="88">
          <cell r="C88" t="str">
            <v>Ensalada 6</v>
          </cell>
        </row>
        <row r="89">
          <cell r="C89" t="str">
            <v>Ensalada 7</v>
          </cell>
        </row>
        <row r="90">
          <cell r="C90" t="str">
            <v>Ensalada 8</v>
          </cell>
        </row>
        <row r="91">
          <cell r="C91" t="str">
            <v>Ensalada 9</v>
          </cell>
        </row>
        <row r="92">
          <cell r="C92" t="str">
            <v>Ensalada 10</v>
          </cell>
        </row>
        <row r="93">
          <cell r="C93" t="str">
            <v>Ensalada 11</v>
          </cell>
        </row>
        <row r="94">
          <cell r="C94" t="str">
            <v>Ensalada 12</v>
          </cell>
        </row>
        <row r="95">
          <cell r="C95" t="str">
            <v>Ensalada 13</v>
          </cell>
        </row>
        <row r="96">
          <cell r="C96" t="str">
            <v>Ensalada 14</v>
          </cell>
        </row>
        <row r="97">
          <cell r="C97" t="str">
            <v>Mayonesa Con sal</v>
          </cell>
        </row>
        <row r="98">
          <cell r="C98" t="str">
            <v>Crema De leche</v>
          </cell>
        </row>
        <row r="99">
          <cell r="C99" t="str">
            <v>Aceite Vegetal</v>
          </cell>
        </row>
        <row r="100">
          <cell r="C100" t="str">
            <v>jugo Fresa</v>
          </cell>
        </row>
        <row r="101">
          <cell r="C101" t="str">
            <v>jugo Guayaba</v>
          </cell>
        </row>
        <row r="102">
          <cell r="C102" t="str">
            <v>jugo Lulo</v>
          </cell>
        </row>
        <row r="103">
          <cell r="C103" t="str">
            <v>jugo Mango</v>
          </cell>
        </row>
        <row r="104">
          <cell r="C104" t="str">
            <v>jugo Maracuyá</v>
          </cell>
        </row>
        <row r="105">
          <cell r="C105" t="str">
            <v>jugo Mora</v>
          </cell>
        </row>
        <row r="106">
          <cell r="C106" t="str">
            <v>jugo Tomate de árbol</v>
          </cell>
        </row>
        <row r="107">
          <cell r="C107" t="str">
            <v>Jugo de fruta</v>
          </cell>
        </row>
        <row r="108">
          <cell r="C108" t="str">
            <v>Azúcar</v>
          </cell>
        </row>
        <row r="109">
          <cell r="C109" t="str">
            <v>Panela</v>
          </cell>
        </row>
        <row r="110">
          <cell r="C110" t="str">
            <v>Aceite Soya</v>
          </cell>
        </row>
        <row r="111">
          <cell r="C111" t="str">
            <v>Tomate Chonto</v>
          </cell>
        </row>
        <row r="112">
          <cell r="C112" t="str">
            <v>Cebolla Cabezona</v>
          </cell>
        </row>
        <row r="113">
          <cell r="C113" t="str">
            <v>Aceite Soya-</v>
          </cell>
        </row>
        <row r="114">
          <cell r="C114" t="str">
            <v>Guisos</v>
          </cell>
        </row>
        <row r="115">
          <cell r="C115" t="str">
            <v>Sopa de ajiaco</v>
          </cell>
        </row>
        <row r="116">
          <cell r="C116" t="str">
            <v>Pernil de pollo</v>
          </cell>
        </row>
        <row r="117">
          <cell r="C117" t="str">
            <v>Sopa de torrejas</v>
          </cell>
        </row>
        <row r="118">
          <cell r="C118" t="str">
            <v xml:space="preserve">Cascabeles </v>
          </cell>
        </row>
        <row r="119">
          <cell r="C119" t="str">
            <v>Carne de cerdo</v>
          </cell>
        </row>
        <row r="120">
          <cell r="C120" t="str">
            <v>Mojarra</v>
          </cell>
        </row>
        <row r="121">
          <cell r="C121" t="str">
            <v>Sancocho (papa, yuca, plátano)</v>
          </cell>
        </row>
        <row r="122">
          <cell r="C122" t="str">
            <v>Sobrebarriga</v>
          </cell>
        </row>
        <row r="123">
          <cell r="C123" t="str">
            <v>Mixto de res y de pollo</v>
          </cell>
        </row>
        <row r="124">
          <cell r="C124" t="str">
            <v>Mazamorra dulce</v>
          </cell>
        </row>
        <row r="125">
          <cell r="C125" t="str">
            <v>Sopa de cebada perlada</v>
          </cell>
        </row>
        <row r="126">
          <cell r="C126" t="str">
            <v>Cazuela de lentejas</v>
          </cell>
        </row>
        <row r="127">
          <cell r="C127" t="str">
            <v>Otros</v>
          </cell>
        </row>
        <row r="128">
          <cell r="C128" t="str">
            <v>Cazuela de frijoles</v>
          </cell>
        </row>
        <row r="129">
          <cell r="C129" t="str">
            <v>Pico de gallo</v>
          </cell>
        </row>
        <row r="130">
          <cell r="C130" t="str">
            <v>Sancocho de gallina tipico</v>
          </cell>
        </row>
        <row r="131">
          <cell r="C131" t="str">
            <v>Sopa de pajarilla</v>
          </cell>
        </row>
        <row r="132">
          <cell r="C132" t="str">
            <v>Filete de merluza</v>
          </cell>
        </row>
        <row r="133">
          <cell r="C133" t="str">
            <v>Sopa de pollo</v>
          </cell>
        </row>
        <row r="134">
          <cell r="C134" t="str">
            <v>Sopa de carne</v>
          </cell>
        </row>
        <row r="135">
          <cell r="C135" t="str">
            <v>Sopa de mondongo con garbanzos</v>
          </cell>
        </row>
        <row r="136">
          <cell r="C136" t="str">
            <v xml:space="preserve">Sopa de la huerta </v>
          </cell>
        </row>
        <row r="137">
          <cell r="C137" t="str">
            <v>Otros</v>
          </cell>
        </row>
        <row r="138">
          <cell r="C138" t="str">
            <v>Otros</v>
          </cell>
        </row>
        <row r="139">
          <cell r="C139" t="str">
            <v>Otros</v>
          </cell>
        </row>
        <row r="140">
          <cell r="C140" t="str">
            <v>Otros</v>
          </cell>
        </row>
        <row r="141">
          <cell r="C141" t="str">
            <v>Otros</v>
          </cell>
        </row>
      </sheetData>
      <sheetData sheetId="6"/>
      <sheetData sheetId="7"/>
      <sheetData sheetId="8">
        <row r="6">
          <cell r="B6" t="str">
            <v>Directivo 1</v>
          </cell>
        </row>
      </sheetData>
      <sheetData sheetId="9"/>
      <sheetData sheetId="10"/>
      <sheetData sheetId="11"/>
      <sheetData sheetId="12"/>
      <sheetData sheetId="13"/>
      <sheetData sheetId="14"/>
      <sheetData sheetId="15"/>
      <sheetData sheetId="16"/>
      <sheetData sheetId="17">
        <row r="110">
          <cell r="A110" t="str">
            <v>Sensorial</v>
          </cell>
        </row>
        <row r="111">
          <cell r="A111" t="str">
            <v>Densidad</v>
          </cell>
        </row>
        <row r="112">
          <cell r="A112" t="str">
            <v>Acidez como ácido láctico</v>
          </cell>
        </row>
        <row r="113">
          <cell r="A113" t="str">
            <v>PH</v>
          </cell>
        </row>
        <row r="114">
          <cell r="A114" t="str">
            <v>Volúmen por ración</v>
          </cell>
        </row>
        <row r="115">
          <cell r="A115" t="str">
            <v>Peso por ración</v>
          </cell>
        </row>
        <row r="116">
          <cell r="A116" t="str">
            <v>Extracto seco no graso</v>
          </cell>
        </row>
        <row r="117">
          <cell r="A117" t="str">
            <v>Indice insolubilidad</v>
          </cell>
        </row>
        <row r="118">
          <cell r="A118" t="str">
            <v>Vitamina A</v>
          </cell>
        </row>
        <row r="119">
          <cell r="A119" t="str">
            <v>Vitamina D</v>
          </cell>
        </row>
        <row r="120">
          <cell r="A120" t="str">
            <v>°Brix</v>
          </cell>
        </row>
        <row r="121">
          <cell r="A121" t="str">
            <v>Zinc</v>
          </cell>
        </row>
        <row r="122">
          <cell r="A122" t="str">
            <v>Hierro</v>
          </cell>
        </row>
        <row r="123">
          <cell r="A123" t="str">
            <v>Sodio (cloruro de)</v>
          </cell>
        </row>
        <row r="124">
          <cell r="A124" t="str">
            <v>Arsénico</v>
          </cell>
        </row>
        <row r="125">
          <cell r="A125" t="str">
            <v>Cloro</v>
          </cell>
        </row>
        <row r="126">
          <cell r="A126" t="str">
            <v>Plomo</v>
          </cell>
        </row>
        <row r="127">
          <cell r="A127" t="str">
            <v>Cobre</v>
          </cell>
        </row>
        <row r="128">
          <cell r="A128" t="str">
            <v>Cadmio</v>
          </cell>
        </row>
        <row r="129">
          <cell r="A129" t="str">
            <v>Mercurio</v>
          </cell>
        </row>
        <row r="130">
          <cell r="A130" t="str">
            <v>Metilmercurio</v>
          </cell>
        </row>
        <row r="131">
          <cell r="A131" t="str">
            <v>Iodo</v>
          </cell>
        </row>
        <row r="132">
          <cell r="A132" t="str">
            <v>Fluor</v>
          </cell>
        </row>
        <row r="133">
          <cell r="A133" t="str">
            <v>Fósforo, cromo</v>
          </cell>
        </row>
        <row r="134">
          <cell r="A134" t="str">
            <v>Ácido Fólico</v>
          </cell>
        </row>
        <row r="135">
          <cell r="A135" t="str">
            <v>Proteínas</v>
          </cell>
        </row>
        <row r="136">
          <cell r="A136" t="str">
            <v>Carbohidratos</v>
          </cell>
        </row>
        <row r="137">
          <cell r="A137" t="str">
            <v>Grasas</v>
          </cell>
        </row>
        <row r="138">
          <cell r="A138" t="str">
            <v>Cenizas</v>
          </cell>
        </row>
        <row r="139">
          <cell r="A139" t="str">
            <v>Mesófilos</v>
          </cell>
        </row>
        <row r="140">
          <cell r="A140" t="str">
            <v>Coliformes Totales</v>
          </cell>
        </row>
        <row r="141">
          <cell r="A141" t="str">
            <v>E. Coli</v>
          </cell>
        </row>
        <row r="142">
          <cell r="A142" t="str">
            <v xml:space="preserve">Salmonella </v>
          </cell>
        </row>
        <row r="143">
          <cell r="A143" t="str">
            <v>Mohos y levaduras</v>
          </cell>
        </row>
        <row r="144">
          <cell r="A144" t="str">
            <v>Esporas Clostridium sulfito reductoras</v>
          </cell>
        </row>
        <row r="145">
          <cell r="A145" t="str">
            <v>Staphylococcus aureus coagulasa positivos</v>
          </cell>
        </row>
        <row r="146">
          <cell r="A146" t="str">
            <v>Bacillus Cereus</v>
          </cell>
        </row>
        <row r="147">
          <cell r="A147" t="str">
            <v>Listeria monocytogenes</v>
          </cell>
        </row>
        <row r="148">
          <cell r="A148" t="str">
            <v>Esterilidad Comercial</v>
          </cell>
        </row>
        <row r="149">
          <cell r="A149" t="str">
            <v>Humedad</v>
          </cell>
        </row>
        <row r="150">
          <cell r="A150" t="str">
            <v>%granos partidos</v>
          </cell>
        </row>
        <row r="151">
          <cell r="A151" t="str">
            <v>%granos yesados</v>
          </cell>
        </row>
        <row r="152">
          <cell r="A152" t="str">
            <v>%granos rojos</v>
          </cell>
        </row>
        <row r="153">
          <cell r="A153" t="str">
            <v>%impurezas</v>
          </cell>
        </row>
        <row r="154">
          <cell r="A154" t="str">
            <v>Índice de refracción</v>
          </cell>
        </row>
        <row r="155">
          <cell r="A155" t="str">
            <v>Índice de peróxidos</v>
          </cell>
        </row>
        <row r="156">
          <cell r="A156" t="str">
            <v>Perfil lipídico</v>
          </cell>
        </row>
        <row r="157">
          <cell r="A157" t="str">
            <v xml:space="preserve"> Aflatoxinas B1</v>
          </cell>
        </row>
        <row r="158">
          <cell r="A158" t="str">
            <v xml:space="preserve"> Aflatoxinas B2</v>
          </cell>
        </row>
        <row r="159">
          <cell r="A159" t="str">
            <v>Aflatoxinas M1</v>
          </cell>
        </row>
        <row r="160">
          <cell r="A160" t="str">
            <v>Aflatoxinas M2</v>
          </cell>
        </row>
        <row r="161">
          <cell r="A161" t="str">
            <v>Aflatoxinas G1</v>
          </cell>
        </row>
        <row r="162">
          <cell r="A162" t="str">
            <v xml:space="preserve"> Aflatoxinas  G2</v>
          </cell>
        </row>
        <row r="163">
          <cell r="A163" t="str">
            <v>Residuos de plaguicidas</v>
          </cell>
        </row>
        <row r="164">
          <cell r="A164" t="str">
            <v>Propionato</v>
          </cell>
        </row>
        <row r="165">
          <cell r="A165" t="str">
            <v xml:space="preserve"> Acido Sorbico y sus sales</v>
          </cell>
        </row>
        <row r="166">
          <cell r="A166" t="str">
            <v>Acido benzoico y sus sales</v>
          </cell>
        </row>
        <row r="167">
          <cell r="A167" t="str">
            <v>Calcio</v>
          </cell>
        </row>
        <row r="168">
          <cell r="A168" t="str">
            <v>Vitamina C</v>
          </cell>
        </row>
        <row r="169">
          <cell r="A169" t="str">
            <v>Tiamina (vitamina B1)</v>
          </cell>
        </row>
        <row r="170">
          <cell r="A170" t="str">
            <v>Niacina</v>
          </cell>
        </row>
        <row r="171">
          <cell r="A171" t="str">
            <v xml:space="preserve">Rivoflavina (vitamina B2) </v>
          </cell>
        </row>
        <row r="172">
          <cell r="A172" t="str">
            <v>Vitamina B12</v>
          </cell>
        </row>
        <row r="173">
          <cell r="A173" t="str">
            <v>Granulometria</v>
          </cell>
        </row>
        <row r="174">
          <cell r="A174" t="str">
            <v>Vitamina B6</v>
          </cell>
        </row>
        <row r="175">
          <cell r="A175" t="str">
            <v>Pollo, carne, pescado o huevo y verdura cocida</v>
          </cell>
        </row>
        <row r="176">
          <cell r="A176" t="str">
            <v>Ensalada Cruda (Cuando no haya verdura cocida)</v>
          </cell>
        </row>
        <row r="177">
          <cell r="A177" t="str">
            <v>Jugos de fruta</v>
          </cell>
        </row>
        <row r="178">
          <cell r="A178" t="str">
            <v>Leche servida (Cuando no haya jugo)</v>
          </cell>
        </row>
        <row r="179">
          <cell r="A179" t="str">
            <v>Agua Potable</v>
          </cell>
        </row>
        <row r="180">
          <cell r="A180" t="str">
            <v>Frotis de manos limpias</v>
          </cell>
        </row>
        <row r="181">
          <cell r="A181" t="str">
            <v>Frotis de superficie</v>
          </cell>
        </row>
        <row r="182">
          <cell r="A182" t="str">
            <v>Ambientes</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Resumen de Costos"/>
      <sheetName val="tabla de Viaticos"/>
      <sheetName val="Cotización tiq Aereos"/>
    </sheetNames>
    <sheetDataSet>
      <sheetData sheetId="0"/>
      <sheetData sheetId="1"/>
      <sheetData sheetId="2">
        <row r="15">
          <cell r="J15">
            <v>4</v>
          </cell>
        </row>
      </sheetData>
      <sheetData sheetId="3"/>
      <sheetData sheetId="4">
        <row r="11">
          <cell r="G11">
            <v>479191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 Total"/>
      <sheetName val="Salarios de Referencia"/>
      <sheetName val="Talento Humano"/>
      <sheetName val="Transporte y Viaticos"/>
      <sheetName val="Hoja2"/>
      <sheetName val="Hoja1"/>
      <sheetName val="Hoja3"/>
    </sheetNames>
    <sheetDataSet>
      <sheetData sheetId="0"/>
      <sheetData sheetId="1">
        <row r="7">
          <cell r="B7" t="str">
            <v>Directivo 1</v>
          </cell>
        </row>
        <row r="8">
          <cell r="B8" t="str">
            <v>Directivo 2</v>
          </cell>
        </row>
        <row r="9">
          <cell r="B9" t="str">
            <v>Directivo 3</v>
          </cell>
        </row>
        <row r="10">
          <cell r="B10" t="str">
            <v>Directivo 4</v>
          </cell>
        </row>
        <row r="11">
          <cell r="B11" t="str">
            <v>Directivo 5</v>
          </cell>
        </row>
        <row r="12">
          <cell r="B12" t="str">
            <v>Directivo 6</v>
          </cell>
        </row>
        <row r="13">
          <cell r="B13" t="str">
            <v>Directivo 7</v>
          </cell>
        </row>
        <row r="14">
          <cell r="B14" t="str">
            <v>Directivo 8</v>
          </cell>
        </row>
        <row r="15">
          <cell r="B15" t="str">
            <v>Directivo 9</v>
          </cell>
        </row>
        <row r="16">
          <cell r="B16" t="str">
            <v>Directivo 10</v>
          </cell>
        </row>
        <row r="17">
          <cell r="B17" t="str">
            <v>Directivo 11</v>
          </cell>
        </row>
        <row r="18">
          <cell r="B18" t="str">
            <v>Directivo 12</v>
          </cell>
        </row>
        <row r="19">
          <cell r="B19" t="str">
            <v>Directivo 13</v>
          </cell>
        </row>
        <row r="20">
          <cell r="B20" t="str">
            <v>Directivo 14</v>
          </cell>
        </row>
        <row r="21">
          <cell r="B21" t="str">
            <v>Directivo 15</v>
          </cell>
        </row>
        <row r="22">
          <cell r="B22" t="str">
            <v>Directivo 16</v>
          </cell>
        </row>
        <row r="23">
          <cell r="B23" t="str">
            <v>Directivo 17</v>
          </cell>
        </row>
        <row r="24">
          <cell r="B24" t="str">
            <v>Directivo 18</v>
          </cell>
        </row>
        <row r="25">
          <cell r="B25" t="str">
            <v>Directivo 19</v>
          </cell>
        </row>
        <row r="26">
          <cell r="B26" t="str">
            <v>Directivo 20</v>
          </cell>
        </row>
        <row r="27">
          <cell r="B27" t="str">
            <v>Directivo 21</v>
          </cell>
        </row>
        <row r="28">
          <cell r="B28" t="str">
            <v>Directivo 22</v>
          </cell>
        </row>
        <row r="29">
          <cell r="B29" t="str">
            <v>Directivo 23</v>
          </cell>
        </row>
        <row r="30">
          <cell r="B30" t="str">
            <v>Directivo 24</v>
          </cell>
        </row>
        <row r="31">
          <cell r="B31" t="str">
            <v>Directivo 25</v>
          </cell>
        </row>
        <row r="32">
          <cell r="B32" t="str">
            <v>Directivo 26</v>
          </cell>
        </row>
        <row r="33">
          <cell r="B33" t="str">
            <v>Directivo 27</v>
          </cell>
        </row>
        <row r="34">
          <cell r="B34" t="str">
            <v>asesor 1</v>
          </cell>
        </row>
        <row r="35">
          <cell r="B35" t="str">
            <v>asesor 2</v>
          </cell>
        </row>
        <row r="36">
          <cell r="B36" t="str">
            <v>asesor 3</v>
          </cell>
        </row>
        <row r="37">
          <cell r="B37" t="str">
            <v>asesor 4</v>
          </cell>
        </row>
        <row r="38">
          <cell r="B38" t="str">
            <v>asesor 5</v>
          </cell>
        </row>
        <row r="39">
          <cell r="B39" t="str">
            <v>asesor 6</v>
          </cell>
        </row>
        <row r="40">
          <cell r="B40" t="str">
            <v>asesor 7</v>
          </cell>
        </row>
        <row r="41">
          <cell r="B41" t="str">
            <v>asesor 8</v>
          </cell>
        </row>
        <row r="42">
          <cell r="B42" t="str">
            <v>asesor 9</v>
          </cell>
        </row>
        <row r="43">
          <cell r="B43" t="str">
            <v>asesor 10</v>
          </cell>
        </row>
        <row r="44">
          <cell r="B44" t="str">
            <v>asesor 11</v>
          </cell>
        </row>
        <row r="45">
          <cell r="B45" t="str">
            <v>asesor 12</v>
          </cell>
        </row>
        <row r="46">
          <cell r="B46" t="str">
            <v>asesor 13</v>
          </cell>
        </row>
        <row r="47">
          <cell r="B47" t="str">
            <v>asesor 14</v>
          </cell>
        </row>
        <row r="48">
          <cell r="B48" t="str">
            <v>asesor 15</v>
          </cell>
        </row>
        <row r="49">
          <cell r="B49" t="str">
            <v>asesor 16</v>
          </cell>
        </row>
        <row r="50">
          <cell r="B50" t="str">
            <v>asesor 17</v>
          </cell>
        </row>
        <row r="51">
          <cell r="B51" t="str">
            <v>asesor 18</v>
          </cell>
        </row>
        <row r="52">
          <cell r="B52" t="str">
            <v>profesional  1</v>
          </cell>
        </row>
        <row r="53">
          <cell r="B53" t="str">
            <v>profesional  2</v>
          </cell>
        </row>
        <row r="54">
          <cell r="B54" t="str">
            <v>profesional  3</v>
          </cell>
        </row>
        <row r="55">
          <cell r="B55" t="str">
            <v>profesional  4</v>
          </cell>
        </row>
        <row r="56">
          <cell r="B56" t="str">
            <v>profesional  5</v>
          </cell>
        </row>
        <row r="57">
          <cell r="B57" t="str">
            <v>profesional  6</v>
          </cell>
        </row>
        <row r="58">
          <cell r="B58" t="str">
            <v>profesional  7</v>
          </cell>
        </row>
        <row r="59">
          <cell r="B59" t="str">
            <v>profesional  8</v>
          </cell>
        </row>
        <row r="60">
          <cell r="B60" t="str">
            <v>profesional  9</v>
          </cell>
        </row>
        <row r="61">
          <cell r="B61" t="str">
            <v>profesional  10</v>
          </cell>
        </row>
        <row r="62">
          <cell r="B62" t="str">
            <v>profesional  11</v>
          </cell>
        </row>
        <row r="63">
          <cell r="B63" t="str">
            <v>profesional  12</v>
          </cell>
        </row>
        <row r="64">
          <cell r="B64" t="str">
            <v>profesional  13</v>
          </cell>
        </row>
        <row r="65">
          <cell r="B65" t="str">
            <v>profesional  14</v>
          </cell>
        </row>
        <row r="66">
          <cell r="B66" t="str">
            <v>profesional  15</v>
          </cell>
        </row>
        <row r="67">
          <cell r="B67" t="str">
            <v>profesional  16</v>
          </cell>
        </row>
        <row r="68">
          <cell r="B68" t="str">
            <v>profesional  17</v>
          </cell>
        </row>
        <row r="69">
          <cell r="B69" t="str">
            <v>profesional  18</v>
          </cell>
        </row>
        <row r="70">
          <cell r="B70" t="str">
            <v>profesional  19</v>
          </cell>
        </row>
        <row r="71">
          <cell r="B71" t="str">
            <v>profesional  20</v>
          </cell>
        </row>
        <row r="72">
          <cell r="B72" t="str">
            <v>profesional  21</v>
          </cell>
        </row>
        <row r="73">
          <cell r="B73" t="str">
            <v>profesional  22</v>
          </cell>
        </row>
        <row r="74">
          <cell r="B74" t="str">
            <v>profesional  23</v>
          </cell>
        </row>
        <row r="75">
          <cell r="B75" t="str">
            <v>profesional  24</v>
          </cell>
        </row>
        <row r="76">
          <cell r="B76" t="str">
            <v>tecnico 1</v>
          </cell>
        </row>
        <row r="77">
          <cell r="B77" t="str">
            <v>tecnico  2</v>
          </cell>
        </row>
        <row r="78">
          <cell r="B78" t="str">
            <v>tecnico  3</v>
          </cell>
        </row>
        <row r="79">
          <cell r="B79" t="str">
            <v>tecnico  4</v>
          </cell>
        </row>
        <row r="80">
          <cell r="B80" t="str">
            <v>tecnico  5</v>
          </cell>
        </row>
        <row r="81">
          <cell r="B81" t="str">
            <v>tecnico  6</v>
          </cell>
        </row>
        <row r="82">
          <cell r="B82" t="str">
            <v>tecnico  7</v>
          </cell>
        </row>
        <row r="83">
          <cell r="B83" t="str">
            <v>tecnico  8</v>
          </cell>
        </row>
        <row r="84">
          <cell r="B84" t="str">
            <v>tecnico  9</v>
          </cell>
        </row>
        <row r="85">
          <cell r="B85" t="str">
            <v>tecnico  10</v>
          </cell>
        </row>
        <row r="86">
          <cell r="B86" t="str">
            <v>tecnico  11</v>
          </cell>
        </row>
        <row r="87">
          <cell r="B87" t="str">
            <v>tecnico  12</v>
          </cell>
        </row>
        <row r="88">
          <cell r="B88" t="str">
            <v>tecnico  13</v>
          </cell>
        </row>
        <row r="89">
          <cell r="B89" t="str">
            <v>tecnico  14</v>
          </cell>
        </row>
        <row r="90">
          <cell r="B90" t="str">
            <v>tecnico  15</v>
          </cell>
        </row>
        <row r="91">
          <cell r="B91" t="str">
            <v>tecnico  16</v>
          </cell>
        </row>
        <row r="92">
          <cell r="B92" t="str">
            <v>tecnico  17</v>
          </cell>
        </row>
        <row r="93">
          <cell r="B93" t="str">
            <v>tecnico  18</v>
          </cell>
        </row>
        <row r="94">
          <cell r="B94" t="str">
            <v>asistencial  1</v>
          </cell>
        </row>
        <row r="95">
          <cell r="B95" t="str">
            <v>asistencial  2</v>
          </cell>
        </row>
        <row r="96">
          <cell r="B96" t="str">
            <v>asistencial  3</v>
          </cell>
        </row>
        <row r="97">
          <cell r="B97" t="str">
            <v>asistencial  4</v>
          </cell>
        </row>
        <row r="98">
          <cell r="B98" t="str">
            <v>asistencial  5</v>
          </cell>
        </row>
        <row r="99">
          <cell r="B99" t="str">
            <v>asistencial  6</v>
          </cell>
        </row>
        <row r="100">
          <cell r="B100" t="str">
            <v>asistencial  7</v>
          </cell>
        </row>
        <row r="101">
          <cell r="B101" t="str">
            <v>asistencial  8</v>
          </cell>
        </row>
        <row r="102">
          <cell r="B102" t="str">
            <v>asistencial  9</v>
          </cell>
        </row>
        <row r="103">
          <cell r="B103" t="str">
            <v>asistencial  10</v>
          </cell>
        </row>
        <row r="104">
          <cell r="B104" t="str">
            <v>asistencial  11</v>
          </cell>
        </row>
        <row r="105">
          <cell r="B105" t="str">
            <v>asistencial  12</v>
          </cell>
        </row>
        <row r="106">
          <cell r="B106" t="str">
            <v>asistencial  13</v>
          </cell>
        </row>
        <row r="107">
          <cell r="B107" t="str">
            <v>asistencial  14</v>
          </cell>
        </row>
        <row r="108">
          <cell r="B108" t="str">
            <v>asistencial  15</v>
          </cell>
        </row>
        <row r="109">
          <cell r="B109" t="str">
            <v>asistencial  16</v>
          </cell>
        </row>
        <row r="110">
          <cell r="B110" t="str">
            <v>asistencial  17</v>
          </cell>
        </row>
        <row r="111">
          <cell r="B111" t="str">
            <v>asistencial  18</v>
          </cell>
        </row>
        <row r="112">
          <cell r="B112" t="str">
            <v>asistencial  19</v>
          </cell>
        </row>
        <row r="113">
          <cell r="B113" t="str">
            <v>asistencial  20</v>
          </cell>
        </row>
        <row r="114">
          <cell r="B114" t="str">
            <v>asistencial  21</v>
          </cell>
        </row>
        <row r="115">
          <cell r="B115" t="str">
            <v>asistencial  22</v>
          </cell>
        </row>
        <row r="116">
          <cell r="B116" t="str">
            <v>asistencial  23</v>
          </cell>
        </row>
        <row r="117">
          <cell r="B117" t="str">
            <v>asistencial  24</v>
          </cell>
        </row>
        <row r="118">
          <cell r="B118" t="str">
            <v>asistencial  25</v>
          </cell>
        </row>
        <row r="119">
          <cell r="B119" t="str">
            <v>asistencial  26</v>
          </cell>
        </row>
        <row r="120">
          <cell r="B120" t="str">
            <v>SMMLV</v>
          </cell>
        </row>
      </sheetData>
      <sheetData sheetId="2"/>
      <sheetData sheetId="3"/>
      <sheetData sheetId="4"/>
      <sheetData sheetId="5"/>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_Generales"/>
      <sheetName val="Dat_Entrada_TH_CDI"/>
      <sheetName val="Indicadores Proy Precios"/>
      <sheetName val="Salarios de Ref"/>
      <sheetName val="Dat Entrada_Elem_Vid_Precio_JS"/>
      <sheetName val="Calculos Proporc_JS"/>
      <sheetName val="JARDIN SOCIAL"/>
      <sheetName val="INDICE"/>
      <sheetName val="D.C. Modalidad Institucional"/>
      <sheetName val="Dat Ent_Elem_Vid_Precio_CDI´s"/>
      <sheetName val="Calculos Proporc_CDI´s"/>
      <sheetName val="CDI_INSTITUCIONAL"/>
      <sheetName val="Dat Entrada_Elem_Vid_Precio_HA"/>
      <sheetName val="Calculos Proporc_HA"/>
      <sheetName val="HOGAR AGRUPADO"/>
      <sheetName val="Dat Entrada_Elem_Vid_Precio_HM"/>
      <sheetName val="Calculos Proporc_HM"/>
      <sheetName val="HOGAR MULTIPLE"/>
      <sheetName val="Dat Entrada_Elem_Vid_Precio_HCB"/>
      <sheetName val="Calculos Proporc_HCB_y_FAMI"/>
      <sheetName val="HCB_FAMILIAR_TC"/>
      <sheetName val="HCB_FAMILIAR_MT"/>
      <sheetName val="HCB_FAMI"/>
      <sheetName val="______"/>
      <sheetName val="Cantid_minutas_y_raciones"/>
      <sheetName val="Hoja índice_Alimentos"/>
      <sheetName val="CUDRO RESUMEN para Canasta"/>
      <sheetName val="Resumen costos 100% "/>
      <sheetName val="PARA COSTOS 6 a 8 meses"/>
      <sheetName val="6  8 meses CON BIENESTARINA"/>
      <sheetName val="PARA COSTOS 9 a 11 meses"/>
      <sheetName val="9  11 meses CON BIENESTARINA"/>
      <sheetName val="PARA COSTOS 1 a 3 años"/>
      <sheetName val="1 a 3 años CON BIENESTARINA"/>
      <sheetName val="PARA COSTOS 4 a 5 años"/>
      <sheetName val="4 a 5 años CON BIENESTARINA"/>
      <sheetName val="Fuente precios SIPSA"/>
      <sheetName val="Fuente precios Otros productos"/>
      <sheetName val="HCB_Tradicional_6_a_11_meses"/>
      <sheetName val="HCB_Tradicional_1_a_3_años"/>
      <sheetName val="HCB_Tradicional_4_a_5_años"/>
    </sheetNames>
    <sheetDataSet>
      <sheetData sheetId="0">
        <row r="44">
          <cell r="C44">
            <v>616000</v>
          </cell>
        </row>
      </sheetData>
      <sheetData sheetId="1">
        <row r="7">
          <cell r="A7" t="str">
            <v>Coordinador(a)</v>
          </cell>
        </row>
      </sheetData>
      <sheetData sheetId="2"/>
      <sheetData sheetId="3">
        <row r="6">
          <cell r="B6" t="str">
            <v>Directivo 1</v>
          </cell>
        </row>
        <row r="7">
          <cell r="B7" t="str">
            <v>Directivo 2</v>
          </cell>
        </row>
        <row r="8">
          <cell r="B8" t="str">
            <v>Directivo 3</v>
          </cell>
        </row>
        <row r="9">
          <cell r="B9" t="str">
            <v>Directivo 4</v>
          </cell>
        </row>
        <row r="10">
          <cell r="B10" t="str">
            <v>Directivo 5</v>
          </cell>
        </row>
        <row r="11">
          <cell r="B11" t="str">
            <v>Directivo 6</v>
          </cell>
        </row>
        <row r="12">
          <cell r="B12" t="str">
            <v>Directivo 7</v>
          </cell>
        </row>
        <row r="13">
          <cell r="B13" t="str">
            <v>Directivo 8</v>
          </cell>
        </row>
        <row r="14">
          <cell r="B14" t="str">
            <v>Directivo 9</v>
          </cell>
        </row>
        <row r="15">
          <cell r="B15" t="str">
            <v>Directivo 10</v>
          </cell>
        </row>
        <row r="16">
          <cell r="B16" t="str">
            <v>Directivo 11</v>
          </cell>
        </row>
        <row r="17">
          <cell r="B17" t="str">
            <v>Directivo 12</v>
          </cell>
        </row>
        <row r="18">
          <cell r="B18" t="str">
            <v>Directivo 13</v>
          </cell>
        </row>
        <row r="19">
          <cell r="B19" t="str">
            <v>Directivo 14</v>
          </cell>
        </row>
        <row r="20">
          <cell r="B20" t="str">
            <v>Directivo 15</v>
          </cell>
        </row>
        <row r="21">
          <cell r="B21" t="str">
            <v>Directivo 16</v>
          </cell>
        </row>
        <row r="22">
          <cell r="B22" t="str">
            <v>Directivo 17</v>
          </cell>
        </row>
        <row r="23">
          <cell r="B23" t="str">
            <v>Directivo 18</v>
          </cell>
        </row>
        <row r="24">
          <cell r="B24" t="str">
            <v>Directivo 19</v>
          </cell>
        </row>
        <row r="25">
          <cell r="B25" t="str">
            <v>Directivo 20</v>
          </cell>
        </row>
        <row r="26">
          <cell r="B26" t="str">
            <v>Directivo 21</v>
          </cell>
        </row>
        <row r="27">
          <cell r="B27" t="str">
            <v>Directivo 22</v>
          </cell>
        </row>
        <row r="28">
          <cell r="B28" t="str">
            <v>Directivo 23</v>
          </cell>
        </row>
        <row r="29">
          <cell r="B29" t="str">
            <v>Directivo 24</v>
          </cell>
        </row>
        <row r="30">
          <cell r="B30" t="str">
            <v>Directivo 25</v>
          </cell>
        </row>
        <row r="31">
          <cell r="B31" t="str">
            <v>Directivo 26</v>
          </cell>
        </row>
        <row r="32">
          <cell r="B32" t="str">
            <v>Directivo 27</v>
          </cell>
        </row>
        <row r="33">
          <cell r="B33" t="str">
            <v>Directivo 28</v>
          </cell>
        </row>
        <row r="34">
          <cell r="B34" t="str">
            <v>Asesor 1</v>
          </cell>
        </row>
        <row r="35">
          <cell r="B35" t="str">
            <v>Asesor 2</v>
          </cell>
        </row>
        <row r="36">
          <cell r="B36" t="str">
            <v>Asesor 3</v>
          </cell>
        </row>
        <row r="37">
          <cell r="B37" t="str">
            <v>Asesor 4</v>
          </cell>
        </row>
        <row r="38">
          <cell r="B38" t="str">
            <v>Asesor 5</v>
          </cell>
        </row>
        <row r="39">
          <cell r="B39" t="str">
            <v>Asesor 6</v>
          </cell>
        </row>
        <row r="40">
          <cell r="B40" t="str">
            <v>Asesor 7</v>
          </cell>
        </row>
        <row r="41">
          <cell r="B41" t="str">
            <v>Asesor 8</v>
          </cell>
        </row>
        <row r="42">
          <cell r="B42" t="str">
            <v>Asesor 9</v>
          </cell>
        </row>
        <row r="43">
          <cell r="B43" t="str">
            <v>Asesor 10</v>
          </cell>
        </row>
        <row r="44">
          <cell r="B44" t="str">
            <v>Asesor 11</v>
          </cell>
        </row>
        <row r="45">
          <cell r="B45" t="str">
            <v>Asesor 12</v>
          </cell>
        </row>
        <row r="46">
          <cell r="B46" t="str">
            <v>Asesor 13</v>
          </cell>
        </row>
        <row r="47">
          <cell r="B47" t="str">
            <v>Asesor 14</v>
          </cell>
        </row>
        <row r="48">
          <cell r="B48" t="str">
            <v>Asesor 15</v>
          </cell>
        </row>
        <row r="49">
          <cell r="B49" t="str">
            <v>Asesor 16</v>
          </cell>
        </row>
        <row r="50">
          <cell r="B50" t="str">
            <v>Asesor 17</v>
          </cell>
        </row>
        <row r="51">
          <cell r="B51" t="str">
            <v>Asesor 18</v>
          </cell>
        </row>
        <row r="52">
          <cell r="B52" t="str">
            <v>Profesional  1</v>
          </cell>
        </row>
        <row r="53">
          <cell r="B53" t="str">
            <v>Profesional  2</v>
          </cell>
        </row>
        <row r="54">
          <cell r="B54" t="str">
            <v>Profesional  3</v>
          </cell>
        </row>
        <row r="55">
          <cell r="B55" t="str">
            <v>Profesional  4</v>
          </cell>
        </row>
        <row r="56">
          <cell r="B56" t="str">
            <v>Profesional  5</v>
          </cell>
        </row>
        <row r="57">
          <cell r="B57" t="str">
            <v>Profesional  6</v>
          </cell>
        </row>
        <row r="58">
          <cell r="B58" t="str">
            <v>Profesional  7</v>
          </cell>
        </row>
        <row r="59">
          <cell r="B59" t="str">
            <v>Profesional  8</v>
          </cell>
        </row>
        <row r="60">
          <cell r="B60" t="str">
            <v>Profesional  9</v>
          </cell>
        </row>
        <row r="61">
          <cell r="B61" t="str">
            <v>Profesional  10</v>
          </cell>
        </row>
        <row r="62">
          <cell r="B62" t="str">
            <v>Profesional  11</v>
          </cell>
        </row>
        <row r="63">
          <cell r="B63" t="str">
            <v>Profesional  12</v>
          </cell>
        </row>
        <row r="64">
          <cell r="B64" t="str">
            <v>Profesional  13</v>
          </cell>
        </row>
        <row r="65">
          <cell r="B65" t="str">
            <v>Profesional  14</v>
          </cell>
        </row>
        <row r="66">
          <cell r="B66" t="str">
            <v>Profesional  15</v>
          </cell>
        </row>
        <row r="67">
          <cell r="B67" t="str">
            <v>Profesional  16</v>
          </cell>
        </row>
        <row r="68">
          <cell r="B68" t="str">
            <v>Profesional  17</v>
          </cell>
        </row>
        <row r="69">
          <cell r="B69" t="str">
            <v>Profesional  18</v>
          </cell>
        </row>
        <row r="70">
          <cell r="B70" t="str">
            <v>Profesional  19</v>
          </cell>
        </row>
        <row r="71">
          <cell r="B71" t="str">
            <v>Profesional  20</v>
          </cell>
        </row>
        <row r="72">
          <cell r="B72" t="str">
            <v>Profesional  21</v>
          </cell>
        </row>
        <row r="73">
          <cell r="B73" t="str">
            <v>Profesional  22</v>
          </cell>
        </row>
        <row r="74">
          <cell r="B74" t="str">
            <v>Profesional  23</v>
          </cell>
        </row>
        <row r="75">
          <cell r="B75" t="str">
            <v>Profesional  24</v>
          </cell>
        </row>
        <row r="76">
          <cell r="B76" t="str">
            <v>Técnico 1</v>
          </cell>
        </row>
        <row r="77">
          <cell r="B77" t="str">
            <v>Técnico 2</v>
          </cell>
        </row>
        <row r="78">
          <cell r="B78" t="str">
            <v>Técnico 3</v>
          </cell>
        </row>
        <row r="79">
          <cell r="B79" t="str">
            <v>Técnico 4</v>
          </cell>
        </row>
        <row r="80">
          <cell r="B80" t="str">
            <v>Técnico 5</v>
          </cell>
        </row>
        <row r="81">
          <cell r="B81" t="str">
            <v>Técnico 6</v>
          </cell>
        </row>
        <row r="82">
          <cell r="B82" t="str">
            <v>Técnico 7</v>
          </cell>
        </row>
        <row r="83">
          <cell r="B83" t="str">
            <v>Técnico 8</v>
          </cell>
        </row>
        <row r="84">
          <cell r="B84" t="str">
            <v>Técnico 9</v>
          </cell>
        </row>
        <row r="85">
          <cell r="B85" t="str">
            <v>Técnico 10</v>
          </cell>
        </row>
        <row r="86">
          <cell r="B86" t="str">
            <v>Técnico 11</v>
          </cell>
        </row>
        <row r="87">
          <cell r="B87" t="str">
            <v>Técnico 12</v>
          </cell>
        </row>
        <row r="88">
          <cell r="B88" t="str">
            <v>Técnico 13</v>
          </cell>
        </row>
        <row r="89">
          <cell r="B89" t="str">
            <v>Técnico 14</v>
          </cell>
        </row>
        <row r="90">
          <cell r="B90" t="str">
            <v>Técnico 15</v>
          </cell>
        </row>
        <row r="91">
          <cell r="B91" t="str">
            <v>Técnico 16</v>
          </cell>
        </row>
        <row r="92">
          <cell r="B92" t="str">
            <v>Técnico 17</v>
          </cell>
        </row>
        <row r="93">
          <cell r="B93" t="str">
            <v>Técnico 18</v>
          </cell>
        </row>
        <row r="94">
          <cell r="B94" t="str">
            <v>Asistencial  1</v>
          </cell>
        </row>
        <row r="95">
          <cell r="B95" t="str">
            <v>Asistencial  2</v>
          </cell>
        </row>
        <row r="96">
          <cell r="B96" t="str">
            <v>Asistencial  3</v>
          </cell>
        </row>
        <row r="97">
          <cell r="B97" t="str">
            <v>Asistencial  4</v>
          </cell>
        </row>
        <row r="98">
          <cell r="B98" t="str">
            <v>Asistencial  5</v>
          </cell>
        </row>
        <row r="99">
          <cell r="B99" t="str">
            <v>Asistencial  6</v>
          </cell>
        </row>
        <row r="100">
          <cell r="B100" t="str">
            <v>Asistencial  7</v>
          </cell>
        </row>
        <row r="101">
          <cell r="B101" t="str">
            <v>Asistencial  8</v>
          </cell>
        </row>
        <row r="102">
          <cell r="B102" t="str">
            <v>Asistencial  9</v>
          </cell>
        </row>
        <row r="103">
          <cell r="B103" t="str">
            <v>Asistencial  10</v>
          </cell>
        </row>
        <row r="104">
          <cell r="B104" t="str">
            <v>Asistencial  11</v>
          </cell>
        </row>
        <row r="105">
          <cell r="B105" t="str">
            <v>Asistencial  12</v>
          </cell>
        </row>
        <row r="106">
          <cell r="B106" t="str">
            <v>Asistencial  13</v>
          </cell>
        </row>
        <row r="107">
          <cell r="B107" t="str">
            <v>Asistencial  14</v>
          </cell>
        </row>
        <row r="108">
          <cell r="B108" t="str">
            <v>Asistencial  15</v>
          </cell>
        </row>
        <row r="109">
          <cell r="B109" t="str">
            <v>Asistencial  16</v>
          </cell>
        </row>
        <row r="110">
          <cell r="B110" t="str">
            <v>Asistencial  17</v>
          </cell>
        </row>
        <row r="111">
          <cell r="B111" t="str">
            <v>Asistencial  18</v>
          </cell>
        </row>
        <row r="112">
          <cell r="B112" t="str">
            <v>Asistencial  19</v>
          </cell>
        </row>
        <row r="113">
          <cell r="B113" t="str">
            <v>Asistencial  20</v>
          </cell>
        </row>
        <row r="114">
          <cell r="B114" t="str">
            <v>Asistencial  21</v>
          </cell>
        </row>
        <row r="115">
          <cell r="B115" t="str">
            <v>Asistencial  22</v>
          </cell>
        </row>
        <row r="116">
          <cell r="B116" t="str">
            <v>Asistencial  23</v>
          </cell>
        </row>
        <row r="117">
          <cell r="B117" t="str">
            <v>Asistencial  24</v>
          </cell>
        </row>
        <row r="118">
          <cell r="B118" t="str">
            <v>Asistencial  25</v>
          </cell>
        </row>
        <row r="119">
          <cell r="B119" t="str">
            <v>Asistencial  26</v>
          </cell>
        </row>
        <row r="120">
          <cell r="B120" t="str">
            <v>SMMLV</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Indices empleados y Parametros"/>
      <sheetName val="RESUMEN "/>
      <sheetName val="Logistica Integral"/>
      <sheetName val="Logistica No Integral"/>
      <sheetName val="Impuestos y comisiones"/>
      <sheetName val="Cantidades y Ctos Prod Totales"/>
      <sheetName val="Tot_Frecuencias x Ciclo-Leche "/>
      <sheetName val="Total lacteo_galletas_bienest_A"/>
      <sheetName val="Calculo und regionalizado_A"/>
      <sheetName val="Frecuencia Lacteos "/>
      <sheetName val="Tot_Frecuencias x Ciclo-Acompañ"/>
      <sheetName val="Frecuencia Acompañante"/>
      <sheetName val="Costos Unitarios Acompañante"/>
      <sheetName val="Materiales_Acompañantes"/>
      <sheetName val="Formulacion_Prod_Acompañan"/>
      <sheetName val="Costos Unitarios Lacteos"/>
      <sheetName val="Materiales Productos Lacteos"/>
      <sheetName val="Formulacion_Productos_Lacteos"/>
      <sheetName val="Macros y Cobertura"/>
      <sheetName val="Cobertura"/>
      <sheetName val="FT_26_Nov_2012"/>
      <sheetName val="Los precios Leche --&gt;"/>
      <sheetName val="Precios historicos Leche-MADR"/>
      <sheetName val="Proyección valor Lacteo MADR"/>
      <sheetName val="Fuente negociac. y new prod--&gt;"/>
      <sheetName val="NEGO 1er SEM 2012"/>
      <sheetName val="NEGO 1ro y 2do Sem x Dpto"/>
      <sheetName val="Formulacion New productos"/>
      <sheetName val="COSTO COMISIÓN "/>
      <sheetName val="Con BMC--&gt;"/>
      <sheetName val="Logistica CON_BMC"/>
      <sheetName val="Productos CON_BMC "/>
      <sheetName val="Con 650 benef --&gt;"/>
      <sheetName val="Total lacteo_galletas_bienest_B"/>
      <sheetName val="Calculo und regionalizado_B"/>
      <sheetName val="Estados financieros --&gt;"/>
      <sheetName val="An Financ E.S."/>
      <sheetName val="Cotizaciones_Logistica"/>
      <sheetName val="Proyecto plie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Capitales"/>
      <sheetName val="Hoja1"/>
      <sheetName val="Todo"/>
      <sheetName val="TODO_PARA_INVERSION"/>
      <sheetName val="PILOTO"/>
      <sheetName val="Resumen Programa"/>
      <sheetName val="Participantes Pais"/>
      <sheetName val="Participantes menor de 100"/>
      <sheetName val="Amazonas"/>
      <sheetName val="Antioquia"/>
      <sheetName val="Arauca"/>
      <sheetName val="Atlantico"/>
      <sheetName val="Bogota"/>
      <sheetName val="Bolivar"/>
      <sheetName val="Boyaca"/>
      <sheetName val="Caldas"/>
      <sheetName val="Caqueta"/>
      <sheetName val="Casanare"/>
      <sheetName val="Cauca"/>
      <sheetName val="Cesar"/>
      <sheetName val="Choco"/>
      <sheetName val="Cordoba"/>
      <sheetName val="Cundinamarca"/>
      <sheetName val="Guainia"/>
      <sheetName val="Guaviare"/>
      <sheetName val="Huila"/>
      <sheetName val="La Guajira"/>
      <sheetName val="Magdalena"/>
      <sheetName val="Meta"/>
      <sheetName val="Nariño"/>
      <sheetName val="Nte de Sder"/>
      <sheetName val="Putumayo"/>
      <sheetName val="Quindio"/>
      <sheetName val="Risaralda"/>
      <sheetName val="San Andres"/>
      <sheetName val="Santander"/>
      <sheetName val="Sucre"/>
      <sheetName val="Tolima"/>
      <sheetName val="Valle"/>
      <sheetName val="Vaupes"/>
      <sheetName val="Vichada"/>
      <sheetName val="Participantes Capital Operador"/>
      <sheetName val="Resumen Capitales por Operador"/>
      <sheetName val="Participantes Capitales"/>
      <sheetName val="Participantes_Operador"/>
      <sheetName val="Participantes_Depto"/>
      <sheetName val="Resumen por Depto"/>
      <sheetName val="Participantes_Operador_Dpto"/>
    </sheetNames>
    <sheetDataSet>
      <sheetData sheetId="0"/>
      <sheetData sheetId="1"/>
      <sheetData sheetId="2"/>
      <sheetData sheetId="3"/>
      <sheetData sheetId="4" refreshError="1">
        <row r="2">
          <cell r="A2" t="str">
            <v>05045</v>
          </cell>
          <cell r="B2" t="str">
            <v>ANTIOQUIA</v>
          </cell>
          <cell r="C2" t="str">
            <v>APARTADÓ</v>
          </cell>
          <cell r="D2">
            <v>764</v>
          </cell>
          <cell r="E2">
            <v>469</v>
          </cell>
          <cell r="F2">
            <v>295</v>
          </cell>
          <cell r="G2">
            <v>290</v>
          </cell>
          <cell r="H2">
            <v>304</v>
          </cell>
        </row>
        <row r="3">
          <cell r="A3" t="str">
            <v>05475</v>
          </cell>
          <cell r="B3" t="str">
            <v>ANTIOQUIA</v>
          </cell>
          <cell r="C3" t="str">
            <v>MURINDÓ</v>
          </cell>
          <cell r="D3">
            <v>30</v>
          </cell>
          <cell r="E3">
            <v>0</v>
          </cell>
          <cell r="F3">
            <v>30</v>
          </cell>
          <cell r="G3">
            <v>77</v>
          </cell>
          <cell r="H3">
            <v>10</v>
          </cell>
        </row>
        <row r="4">
          <cell r="A4">
            <v>81065</v>
          </cell>
          <cell r="B4" t="str">
            <v>ARAUCA</v>
          </cell>
          <cell r="C4" t="str">
            <v>ARAUQUITA</v>
          </cell>
          <cell r="D4">
            <v>647</v>
          </cell>
          <cell r="E4">
            <v>215</v>
          </cell>
          <cell r="F4">
            <v>432</v>
          </cell>
          <cell r="G4">
            <v>141</v>
          </cell>
          <cell r="H4">
            <v>171</v>
          </cell>
        </row>
        <row r="5">
          <cell r="A5">
            <v>81300</v>
          </cell>
          <cell r="B5" t="str">
            <v>ARAUCA</v>
          </cell>
          <cell r="C5" t="str">
            <v>FORTUL</v>
          </cell>
          <cell r="D5">
            <v>267</v>
          </cell>
          <cell r="E5">
            <v>120</v>
          </cell>
          <cell r="F5">
            <v>147</v>
          </cell>
          <cell r="G5">
            <v>108</v>
          </cell>
          <cell r="H5">
            <v>59</v>
          </cell>
        </row>
        <row r="6">
          <cell r="A6">
            <v>81736</v>
          </cell>
          <cell r="B6" t="str">
            <v>ARAUCA</v>
          </cell>
          <cell r="C6" t="str">
            <v>SARAVENA</v>
          </cell>
          <cell r="D6">
            <v>543</v>
          </cell>
          <cell r="E6">
            <v>477</v>
          </cell>
          <cell r="F6">
            <v>66</v>
          </cell>
          <cell r="G6">
            <v>176</v>
          </cell>
          <cell r="H6">
            <v>224</v>
          </cell>
        </row>
        <row r="7">
          <cell r="A7">
            <v>81794</v>
          </cell>
          <cell r="B7" t="str">
            <v>ARAUCA</v>
          </cell>
          <cell r="C7" t="str">
            <v>TAME</v>
          </cell>
          <cell r="D7">
            <v>374</v>
          </cell>
          <cell r="E7">
            <v>213</v>
          </cell>
          <cell r="F7">
            <v>161</v>
          </cell>
          <cell r="G7">
            <v>328</v>
          </cell>
          <cell r="H7">
            <v>155</v>
          </cell>
        </row>
        <row r="8">
          <cell r="A8">
            <v>18150</v>
          </cell>
          <cell r="B8" t="str">
            <v>CAQUETÁ</v>
          </cell>
          <cell r="C8" t="str">
            <v>CARTAGENA DEL CHAIRÁ</v>
          </cell>
          <cell r="D8">
            <v>158</v>
          </cell>
          <cell r="E8">
            <v>100</v>
          </cell>
          <cell r="F8">
            <v>58</v>
          </cell>
          <cell r="G8">
            <v>199</v>
          </cell>
          <cell r="H8">
            <v>65</v>
          </cell>
        </row>
        <row r="9">
          <cell r="A9">
            <v>18753</v>
          </cell>
          <cell r="B9" t="str">
            <v>CAQUETÁ</v>
          </cell>
          <cell r="C9" t="str">
            <v>SAN VICENTE DEL CAGUÁN</v>
          </cell>
          <cell r="D9">
            <v>574</v>
          </cell>
          <cell r="E9">
            <v>150</v>
          </cell>
          <cell r="F9">
            <v>424</v>
          </cell>
          <cell r="G9">
            <v>182</v>
          </cell>
          <cell r="H9">
            <v>155</v>
          </cell>
        </row>
        <row r="10">
          <cell r="A10">
            <v>19142</v>
          </cell>
          <cell r="B10" t="str">
            <v>CAUCA</v>
          </cell>
          <cell r="C10" t="str">
            <v>CALOTO</v>
          </cell>
          <cell r="D10">
            <v>643</v>
          </cell>
          <cell r="E10">
            <v>423</v>
          </cell>
          <cell r="F10">
            <v>220</v>
          </cell>
          <cell r="G10">
            <v>193</v>
          </cell>
          <cell r="H10">
            <v>189</v>
          </cell>
        </row>
        <row r="11">
          <cell r="A11">
            <v>19212</v>
          </cell>
          <cell r="B11" t="str">
            <v>CAUCA</v>
          </cell>
          <cell r="C11" t="str">
            <v>CORINTO</v>
          </cell>
          <cell r="D11">
            <v>220</v>
          </cell>
          <cell r="E11">
            <v>133</v>
          </cell>
          <cell r="F11">
            <v>87</v>
          </cell>
          <cell r="G11">
            <v>124</v>
          </cell>
          <cell r="H11">
            <v>96</v>
          </cell>
        </row>
        <row r="12">
          <cell r="A12">
            <v>19364</v>
          </cell>
          <cell r="B12" t="str">
            <v>CAUCA</v>
          </cell>
          <cell r="C12" t="str">
            <v>JAMBALÓ</v>
          </cell>
          <cell r="D12">
            <v>7</v>
          </cell>
          <cell r="E12">
            <v>0</v>
          </cell>
          <cell r="F12">
            <v>7</v>
          </cell>
          <cell r="G12">
            <v>65</v>
          </cell>
          <cell r="H12">
            <v>10</v>
          </cell>
        </row>
        <row r="13">
          <cell r="A13">
            <v>19573</v>
          </cell>
          <cell r="B13" t="str">
            <v>CAUCA</v>
          </cell>
          <cell r="C13" t="str">
            <v>PUERTO TEJADA</v>
          </cell>
          <cell r="D13">
            <v>359</v>
          </cell>
          <cell r="E13">
            <v>300</v>
          </cell>
          <cell r="F13">
            <v>59</v>
          </cell>
          <cell r="G13">
            <v>129</v>
          </cell>
          <cell r="H13">
            <v>226</v>
          </cell>
        </row>
        <row r="14">
          <cell r="A14">
            <v>19821</v>
          </cell>
          <cell r="B14" t="str">
            <v>CAUCA</v>
          </cell>
          <cell r="C14" t="str">
            <v>TORIBIO</v>
          </cell>
          <cell r="D14">
            <v>0</v>
          </cell>
          <cell r="E14">
            <v>0</v>
          </cell>
          <cell r="F14">
            <v>0</v>
          </cell>
          <cell r="G14">
            <v>151</v>
          </cell>
          <cell r="H14">
            <v>10</v>
          </cell>
        </row>
        <row r="15">
          <cell r="A15">
            <v>20238</v>
          </cell>
          <cell r="B15" t="str">
            <v>CESAR</v>
          </cell>
          <cell r="C15" t="str">
            <v>EL COPEY</v>
          </cell>
          <cell r="D15">
            <v>371</v>
          </cell>
          <cell r="E15">
            <v>250</v>
          </cell>
          <cell r="F15">
            <v>121</v>
          </cell>
          <cell r="G15">
            <v>122</v>
          </cell>
          <cell r="H15">
            <v>123</v>
          </cell>
        </row>
        <row r="16">
          <cell r="A16">
            <v>20570</v>
          </cell>
          <cell r="B16" t="str">
            <v>CESAR</v>
          </cell>
          <cell r="C16" t="str">
            <v>PUEBLO BELLO</v>
          </cell>
          <cell r="D16">
            <v>301</v>
          </cell>
          <cell r="E16">
            <v>191</v>
          </cell>
          <cell r="F16">
            <v>110</v>
          </cell>
          <cell r="G16">
            <v>105</v>
          </cell>
          <cell r="H16">
            <v>57</v>
          </cell>
        </row>
        <row r="17">
          <cell r="A17">
            <v>20001</v>
          </cell>
          <cell r="B17" t="str">
            <v>CESAR</v>
          </cell>
          <cell r="C17" t="str">
            <v>VALLEDUPAR</v>
          </cell>
          <cell r="D17">
            <v>3018</v>
          </cell>
          <cell r="E17">
            <v>2070</v>
          </cell>
          <cell r="F17">
            <v>948</v>
          </cell>
          <cell r="G17">
            <v>1043</v>
          </cell>
          <cell r="H17">
            <v>1372</v>
          </cell>
        </row>
        <row r="18">
          <cell r="A18">
            <v>27006</v>
          </cell>
          <cell r="B18" t="str">
            <v>CHOCÓ</v>
          </cell>
          <cell r="C18" t="str">
            <v>ACANDÍ</v>
          </cell>
          <cell r="D18">
            <v>184</v>
          </cell>
          <cell r="E18">
            <v>120</v>
          </cell>
          <cell r="F18">
            <v>64</v>
          </cell>
          <cell r="G18">
            <v>227</v>
          </cell>
          <cell r="H18">
            <v>17</v>
          </cell>
        </row>
        <row r="19">
          <cell r="A19">
            <v>27086</v>
          </cell>
          <cell r="B19" t="str">
            <v>CHOCÓ</v>
          </cell>
          <cell r="C19" t="str">
            <v>BELÉN DE BAJIRÁ</v>
          </cell>
          <cell r="D19">
            <v>59</v>
          </cell>
          <cell r="E19">
            <v>59</v>
          </cell>
          <cell r="F19">
            <v>0</v>
          </cell>
          <cell r="G19">
            <v>0</v>
          </cell>
          <cell r="H19">
            <v>10</v>
          </cell>
        </row>
        <row r="20">
          <cell r="A20">
            <v>27099</v>
          </cell>
          <cell r="B20" t="str">
            <v>CHOCÓ</v>
          </cell>
          <cell r="C20" t="str">
            <v>BOJAYÁ (BELLAVISTA)</v>
          </cell>
          <cell r="D20">
            <v>132</v>
          </cell>
          <cell r="E20">
            <v>0</v>
          </cell>
          <cell r="F20">
            <v>132</v>
          </cell>
          <cell r="G20">
            <v>196</v>
          </cell>
          <cell r="H20">
            <v>10</v>
          </cell>
        </row>
        <row r="21">
          <cell r="A21">
            <v>27150</v>
          </cell>
          <cell r="B21" t="str">
            <v>CHOCÓ</v>
          </cell>
          <cell r="C21" t="str">
            <v>CARMEN DEL DARIÉN</v>
          </cell>
          <cell r="D21">
            <v>67</v>
          </cell>
          <cell r="E21">
            <v>0</v>
          </cell>
          <cell r="F21">
            <v>67</v>
          </cell>
          <cell r="G21">
            <v>53</v>
          </cell>
          <cell r="H21">
            <v>16</v>
          </cell>
        </row>
        <row r="22">
          <cell r="A22">
            <v>27245</v>
          </cell>
          <cell r="B22" t="str">
            <v>CHOCÓ</v>
          </cell>
          <cell r="C22" t="str">
            <v>EL CARMEN DE ATRATO</v>
          </cell>
          <cell r="D22">
            <v>99</v>
          </cell>
          <cell r="E22">
            <v>54</v>
          </cell>
          <cell r="F22">
            <v>45</v>
          </cell>
          <cell r="G22">
            <v>119</v>
          </cell>
          <cell r="H22">
            <v>26</v>
          </cell>
        </row>
        <row r="23">
          <cell r="A23">
            <v>27615</v>
          </cell>
          <cell r="B23" t="str">
            <v>CHOCÓ</v>
          </cell>
          <cell r="C23" t="str">
            <v>RIOSUCIO</v>
          </cell>
          <cell r="D23">
            <v>198</v>
          </cell>
          <cell r="E23">
            <v>0</v>
          </cell>
          <cell r="F23">
            <v>198</v>
          </cell>
          <cell r="G23">
            <v>44</v>
          </cell>
          <cell r="H23">
            <v>44</v>
          </cell>
        </row>
        <row r="24">
          <cell r="A24">
            <v>27800</v>
          </cell>
          <cell r="B24" t="str">
            <v>CHOCÓ</v>
          </cell>
          <cell r="C24" t="str">
            <v>UNGUÍA</v>
          </cell>
          <cell r="D24">
            <v>206</v>
          </cell>
          <cell r="E24">
            <v>130</v>
          </cell>
          <cell r="F24">
            <v>76</v>
          </cell>
          <cell r="G24">
            <v>54</v>
          </cell>
          <cell r="H24">
            <v>27</v>
          </cell>
        </row>
        <row r="25">
          <cell r="A25">
            <v>23807</v>
          </cell>
          <cell r="B25" t="str">
            <v>CÓRDOBA</v>
          </cell>
          <cell r="C25" t="str">
            <v>TIERRALTA</v>
          </cell>
          <cell r="D25">
            <v>1190</v>
          </cell>
          <cell r="E25">
            <v>780</v>
          </cell>
          <cell r="F25">
            <v>410</v>
          </cell>
          <cell r="G25">
            <v>583</v>
          </cell>
          <cell r="H25">
            <v>372</v>
          </cell>
        </row>
        <row r="26">
          <cell r="A26">
            <v>23855</v>
          </cell>
          <cell r="B26" t="str">
            <v>CÓRDOBA</v>
          </cell>
          <cell r="C26" t="str">
            <v>VALENCIA</v>
          </cell>
          <cell r="D26">
            <v>686</v>
          </cell>
          <cell r="E26">
            <v>84</v>
          </cell>
          <cell r="F26">
            <v>602</v>
          </cell>
          <cell r="G26">
            <v>252</v>
          </cell>
          <cell r="H26">
            <v>151</v>
          </cell>
        </row>
        <row r="27">
          <cell r="A27">
            <v>95015</v>
          </cell>
          <cell r="B27" t="str">
            <v>GUAVIARE</v>
          </cell>
          <cell r="C27" t="str">
            <v>CALAMAR</v>
          </cell>
          <cell r="D27">
            <v>104</v>
          </cell>
          <cell r="E27">
            <v>25</v>
          </cell>
          <cell r="F27">
            <v>79</v>
          </cell>
          <cell r="G27">
            <v>65</v>
          </cell>
          <cell r="H27">
            <v>14</v>
          </cell>
        </row>
        <row r="28">
          <cell r="A28">
            <v>95200</v>
          </cell>
          <cell r="B28" t="str">
            <v>GUAVIARE</v>
          </cell>
          <cell r="C28" t="str">
            <v>MIRAFLORES</v>
          </cell>
          <cell r="D28">
            <v>106</v>
          </cell>
          <cell r="E28">
            <v>0</v>
          </cell>
          <cell r="F28">
            <v>106</v>
          </cell>
          <cell r="G28">
            <v>73</v>
          </cell>
          <cell r="H28">
            <v>21</v>
          </cell>
        </row>
        <row r="29">
          <cell r="A29">
            <v>44090</v>
          </cell>
          <cell r="B29" t="str">
            <v>LA GUAJIRA</v>
          </cell>
          <cell r="C29" t="str">
            <v>DIBULLA</v>
          </cell>
          <cell r="D29">
            <v>81</v>
          </cell>
          <cell r="E29">
            <v>0</v>
          </cell>
          <cell r="F29">
            <v>81</v>
          </cell>
          <cell r="G29">
            <v>130</v>
          </cell>
          <cell r="H29">
            <v>81</v>
          </cell>
        </row>
        <row r="30">
          <cell r="A30">
            <v>44650</v>
          </cell>
          <cell r="B30" t="str">
            <v>LA GUAJIRA</v>
          </cell>
          <cell r="C30" t="str">
            <v>SAN JUAN DEL CESAR</v>
          </cell>
          <cell r="D30">
            <v>573</v>
          </cell>
          <cell r="E30">
            <v>362</v>
          </cell>
          <cell r="F30">
            <v>211</v>
          </cell>
          <cell r="G30">
            <v>193</v>
          </cell>
          <cell r="H30">
            <v>198</v>
          </cell>
        </row>
        <row r="31">
          <cell r="A31">
            <v>47053</v>
          </cell>
          <cell r="B31" t="str">
            <v>MAGDALENA</v>
          </cell>
          <cell r="C31" t="str">
            <v>ARACATACA</v>
          </cell>
          <cell r="D31">
            <v>599</v>
          </cell>
          <cell r="E31">
            <v>550</v>
          </cell>
          <cell r="F31">
            <v>49</v>
          </cell>
          <cell r="G31">
            <v>111</v>
          </cell>
          <cell r="H31">
            <v>149</v>
          </cell>
        </row>
        <row r="32">
          <cell r="A32">
            <v>47189</v>
          </cell>
          <cell r="B32" t="str">
            <v>MAGDALENA</v>
          </cell>
          <cell r="C32" t="str">
            <v>CIÉNAGA</v>
          </cell>
          <cell r="D32">
            <v>1945</v>
          </cell>
          <cell r="E32">
            <v>1050</v>
          </cell>
          <cell r="F32">
            <v>895</v>
          </cell>
          <cell r="G32">
            <v>571</v>
          </cell>
          <cell r="H32">
            <v>588</v>
          </cell>
        </row>
        <row r="33">
          <cell r="A33">
            <v>47288</v>
          </cell>
          <cell r="B33" t="str">
            <v>MAGDALENA</v>
          </cell>
          <cell r="C33" t="str">
            <v>FUNDACIÓN</v>
          </cell>
          <cell r="D33">
            <v>875</v>
          </cell>
          <cell r="E33">
            <v>500</v>
          </cell>
          <cell r="F33">
            <v>375</v>
          </cell>
          <cell r="G33">
            <v>195</v>
          </cell>
          <cell r="H33">
            <v>142</v>
          </cell>
        </row>
        <row r="34">
          <cell r="A34">
            <v>50350</v>
          </cell>
          <cell r="B34" t="str">
            <v>META</v>
          </cell>
          <cell r="C34" t="str">
            <v>LA MACARENA</v>
          </cell>
          <cell r="D34">
            <v>132</v>
          </cell>
          <cell r="E34">
            <v>43</v>
          </cell>
          <cell r="F34">
            <v>89</v>
          </cell>
          <cell r="G34">
            <v>83</v>
          </cell>
          <cell r="H34">
            <v>26</v>
          </cell>
        </row>
        <row r="35">
          <cell r="A35">
            <v>50370</v>
          </cell>
          <cell r="B35" t="str">
            <v>META</v>
          </cell>
          <cell r="C35" t="str">
            <v>LA URIBE</v>
          </cell>
          <cell r="D35">
            <v>178</v>
          </cell>
          <cell r="E35">
            <v>23</v>
          </cell>
          <cell r="F35">
            <v>155</v>
          </cell>
          <cell r="G35">
            <v>36</v>
          </cell>
          <cell r="H35">
            <v>27</v>
          </cell>
        </row>
        <row r="36">
          <cell r="A36">
            <v>50590</v>
          </cell>
          <cell r="B36" t="str">
            <v>META</v>
          </cell>
          <cell r="C36" t="str">
            <v>PUERTO RICO</v>
          </cell>
          <cell r="D36">
            <v>164</v>
          </cell>
          <cell r="E36">
            <v>100</v>
          </cell>
          <cell r="F36">
            <v>64</v>
          </cell>
          <cell r="G36">
            <v>76</v>
          </cell>
          <cell r="H36">
            <v>40</v>
          </cell>
        </row>
        <row r="37">
          <cell r="A37">
            <v>50711</v>
          </cell>
          <cell r="B37" t="str">
            <v>META</v>
          </cell>
          <cell r="C37" t="str">
            <v>VISTAHERMOSA</v>
          </cell>
          <cell r="D37">
            <v>284</v>
          </cell>
          <cell r="E37">
            <v>200</v>
          </cell>
          <cell r="F37">
            <v>84</v>
          </cell>
          <cell r="G37">
            <v>104</v>
          </cell>
          <cell r="H37">
            <v>72</v>
          </cell>
        </row>
        <row r="38">
          <cell r="A38">
            <v>52835</v>
          </cell>
          <cell r="B38" t="str">
            <v>NARIÑO</v>
          </cell>
          <cell r="C38" t="str">
            <v>TUMACO</v>
          </cell>
          <cell r="D38">
            <v>1940</v>
          </cell>
          <cell r="E38">
            <v>989</v>
          </cell>
          <cell r="F38">
            <v>951</v>
          </cell>
          <cell r="G38">
            <v>404</v>
          </cell>
          <cell r="H38">
            <v>516</v>
          </cell>
        </row>
        <row r="39">
          <cell r="A39">
            <v>54003</v>
          </cell>
          <cell r="B39" t="str">
            <v>NORTE DE SANTANDER</v>
          </cell>
          <cell r="C39" t="str">
            <v>ABREGO</v>
          </cell>
          <cell r="D39">
            <v>484</v>
          </cell>
          <cell r="E39">
            <v>147</v>
          </cell>
          <cell r="F39">
            <v>337</v>
          </cell>
          <cell r="G39">
            <v>306</v>
          </cell>
          <cell r="H39">
            <v>142</v>
          </cell>
        </row>
        <row r="40">
          <cell r="A40">
            <v>54206</v>
          </cell>
          <cell r="B40" t="str">
            <v>NORTE DE SANTANDER</v>
          </cell>
          <cell r="C40" t="str">
            <v>CONVENCIÓN</v>
          </cell>
          <cell r="D40">
            <v>276</v>
          </cell>
          <cell r="E40">
            <v>50</v>
          </cell>
          <cell r="F40">
            <v>226</v>
          </cell>
          <cell r="G40">
            <v>142</v>
          </cell>
          <cell r="H40">
            <v>104</v>
          </cell>
        </row>
        <row r="41">
          <cell r="A41">
            <v>54245</v>
          </cell>
          <cell r="B41" t="str">
            <v>NORTE DE SANTANDER</v>
          </cell>
          <cell r="C41" t="str">
            <v>EL CARMEN</v>
          </cell>
          <cell r="D41">
            <v>337</v>
          </cell>
          <cell r="E41">
            <v>98</v>
          </cell>
          <cell r="F41">
            <v>239</v>
          </cell>
          <cell r="G41">
            <v>73</v>
          </cell>
          <cell r="H41">
            <v>81</v>
          </cell>
        </row>
        <row r="42">
          <cell r="A42">
            <v>54250</v>
          </cell>
          <cell r="B42" t="str">
            <v>NORTE DE SANTANDER</v>
          </cell>
          <cell r="C42" t="str">
            <v>EL TARRA</v>
          </cell>
          <cell r="D42">
            <v>152</v>
          </cell>
          <cell r="E42">
            <v>128</v>
          </cell>
          <cell r="F42">
            <v>24</v>
          </cell>
          <cell r="G42">
            <v>126</v>
          </cell>
          <cell r="H42">
            <v>35</v>
          </cell>
        </row>
        <row r="43">
          <cell r="A43">
            <v>54344</v>
          </cell>
          <cell r="B43" t="str">
            <v>NORTE DE SANTANDER</v>
          </cell>
          <cell r="C43" t="str">
            <v>HACARÍ</v>
          </cell>
          <cell r="D43">
            <v>164</v>
          </cell>
          <cell r="E43">
            <v>21</v>
          </cell>
          <cell r="F43">
            <v>143</v>
          </cell>
          <cell r="G43">
            <v>58</v>
          </cell>
          <cell r="H43">
            <v>33</v>
          </cell>
        </row>
        <row r="44">
          <cell r="A44">
            <v>54398</v>
          </cell>
          <cell r="B44" t="str">
            <v>NORTE DE SANTANDER</v>
          </cell>
          <cell r="C44" t="str">
            <v>LA PLAYA</v>
          </cell>
          <cell r="D44">
            <v>112</v>
          </cell>
          <cell r="E44">
            <v>0</v>
          </cell>
          <cell r="F44">
            <v>112</v>
          </cell>
          <cell r="G44">
            <v>143</v>
          </cell>
          <cell r="H44">
            <v>43</v>
          </cell>
        </row>
        <row r="45">
          <cell r="A45">
            <v>54498</v>
          </cell>
          <cell r="B45" t="str">
            <v>NORTE DE SANTANDER</v>
          </cell>
          <cell r="C45" t="str">
            <v>OCAÑA</v>
          </cell>
          <cell r="D45">
            <v>1368</v>
          </cell>
          <cell r="E45">
            <v>1251</v>
          </cell>
          <cell r="F45">
            <v>117</v>
          </cell>
          <cell r="G45">
            <v>541</v>
          </cell>
          <cell r="H45">
            <v>579</v>
          </cell>
        </row>
        <row r="46">
          <cell r="A46">
            <v>54670</v>
          </cell>
          <cell r="B46" t="str">
            <v>NORTE DE SANTANDER</v>
          </cell>
          <cell r="C46" t="str">
            <v>SAN CALIXTO</v>
          </cell>
          <cell r="D46">
            <v>180</v>
          </cell>
          <cell r="E46">
            <v>0</v>
          </cell>
          <cell r="F46">
            <v>180</v>
          </cell>
          <cell r="G46">
            <v>130</v>
          </cell>
          <cell r="H46">
            <v>28</v>
          </cell>
        </row>
        <row r="47">
          <cell r="A47">
            <v>54800</v>
          </cell>
          <cell r="B47" t="str">
            <v>NORTE DE SANTANDER</v>
          </cell>
          <cell r="C47" t="str">
            <v>TEORAMA</v>
          </cell>
          <cell r="D47">
            <v>224</v>
          </cell>
          <cell r="E47">
            <v>71</v>
          </cell>
          <cell r="F47">
            <v>153</v>
          </cell>
          <cell r="G47">
            <v>78</v>
          </cell>
          <cell r="H47">
            <v>55</v>
          </cell>
        </row>
        <row r="48">
          <cell r="A48">
            <v>54810</v>
          </cell>
          <cell r="B48" t="str">
            <v>NORTE DE SANTANDER</v>
          </cell>
          <cell r="C48" t="str">
            <v>TIBÚ</v>
          </cell>
          <cell r="D48">
            <v>593</v>
          </cell>
          <cell r="E48">
            <v>420</v>
          </cell>
          <cell r="F48">
            <v>173</v>
          </cell>
          <cell r="G48">
            <v>183</v>
          </cell>
          <cell r="H48">
            <v>152</v>
          </cell>
        </row>
        <row r="49">
          <cell r="A49">
            <v>86320</v>
          </cell>
          <cell r="B49" t="str">
            <v>PUTUMAYO</v>
          </cell>
          <cell r="C49" t="str">
            <v>ORITO</v>
          </cell>
          <cell r="D49">
            <v>444</v>
          </cell>
          <cell r="E49">
            <v>150</v>
          </cell>
          <cell r="F49">
            <v>294</v>
          </cell>
          <cell r="G49">
            <v>134</v>
          </cell>
          <cell r="H49">
            <v>112</v>
          </cell>
        </row>
        <row r="50">
          <cell r="A50">
            <v>86568</v>
          </cell>
          <cell r="B50" t="str">
            <v>PUTUMAYO</v>
          </cell>
          <cell r="C50" t="str">
            <v>PUERTO ASÍS</v>
          </cell>
          <cell r="D50">
            <v>698</v>
          </cell>
          <cell r="E50">
            <v>400</v>
          </cell>
          <cell r="F50">
            <v>298</v>
          </cell>
          <cell r="G50">
            <v>137</v>
          </cell>
          <cell r="H50">
            <v>169</v>
          </cell>
        </row>
        <row r="51">
          <cell r="A51">
            <v>86571</v>
          </cell>
          <cell r="B51" t="str">
            <v>PUTUMAYO</v>
          </cell>
          <cell r="C51" t="str">
            <v>PUERTO GUZMÁN</v>
          </cell>
          <cell r="D51">
            <v>374</v>
          </cell>
          <cell r="E51">
            <v>0</v>
          </cell>
          <cell r="F51">
            <v>374</v>
          </cell>
          <cell r="G51">
            <v>161</v>
          </cell>
          <cell r="H51">
            <v>44</v>
          </cell>
        </row>
        <row r="52">
          <cell r="A52">
            <v>86573</v>
          </cell>
          <cell r="B52" t="str">
            <v>PUTUMAYO</v>
          </cell>
          <cell r="C52" t="str">
            <v>PUERTO LEGUÍZAMO</v>
          </cell>
          <cell r="D52">
            <v>54</v>
          </cell>
          <cell r="E52">
            <v>38</v>
          </cell>
          <cell r="F52">
            <v>16</v>
          </cell>
          <cell r="G52">
            <v>332</v>
          </cell>
          <cell r="H52">
            <v>41</v>
          </cell>
        </row>
        <row r="53">
          <cell r="A53">
            <v>86757</v>
          </cell>
          <cell r="B53" t="str">
            <v>PUTUMAYO</v>
          </cell>
          <cell r="C53" t="str">
            <v>SAN MIGUEL</v>
          </cell>
          <cell r="D53">
            <v>230</v>
          </cell>
          <cell r="E53">
            <v>103</v>
          </cell>
          <cell r="F53">
            <v>127</v>
          </cell>
          <cell r="G53">
            <v>50</v>
          </cell>
          <cell r="H53">
            <v>49</v>
          </cell>
        </row>
        <row r="54">
          <cell r="A54">
            <v>86865</v>
          </cell>
          <cell r="B54" t="str">
            <v>PUTUMAYO</v>
          </cell>
          <cell r="C54" t="str">
            <v>VALLE DEL GUAMUEZ (LA HORMIGA)</v>
          </cell>
          <cell r="D54">
            <v>451</v>
          </cell>
          <cell r="E54">
            <v>59</v>
          </cell>
          <cell r="F54">
            <v>392</v>
          </cell>
          <cell r="G54">
            <v>101</v>
          </cell>
          <cell r="H54">
            <v>85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11">
          <cell r="A11" t="str">
            <v>Estatal</v>
          </cell>
        </row>
        <row r="12">
          <cell r="A12" t="str">
            <v>Privada</v>
          </cell>
        </row>
        <row r="13">
          <cell r="A13" t="str">
            <v>Mixta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DES PAE 2010"/>
      <sheetName val="Departamentos"/>
      <sheetName val="Regionales"/>
      <sheetName val="Listas"/>
      <sheetName val="Hoja3"/>
      <sheetName val="DepMunicipio"/>
    </sheetNames>
    <sheetDataSet>
      <sheetData sheetId="0"/>
      <sheetData sheetId="1" refreshError="1"/>
      <sheetData sheetId="2" refreshError="1"/>
      <sheetData sheetId="3">
        <row r="2">
          <cell r="B2" t="str">
            <v>AMAZONAS</v>
          </cell>
        </row>
        <row r="3">
          <cell r="B3" t="str">
            <v>ANTIOQUIA</v>
          </cell>
        </row>
        <row r="4">
          <cell r="B4" t="str">
            <v>ARAUCA</v>
          </cell>
        </row>
        <row r="5">
          <cell r="B5" t="str">
            <v>ATLANTICO</v>
          </cell>
        </row>
        <row r="6">
          <cell r="B6" t="str">
            <v>BOGOTA DC</v>
          </cell>
        </row>
        <row r="7">
          <cell r="B7" t="str">
            <v>BOLIVAR</v>
          </cell>
        </row>
        <row r="8">
          <cell r="B8" t="str">
            <v>BOYACA</v>
          </cell>
        </row>
        <row r="9">
          <cell r="B9" t="str">
            <v>CALDAS</v>
          </cell>
        </row>
        <row r="10">
          <cell r="B10" t="str">
            <v>CAQUETA</v>
          </cell>
        </row>
        <row r="11">
          <cell r="B11" t="str">
            <v>CASANARE</v>
          </cell>
        </row>
        <row r="12">
          <cell r="B12" t="str">
            <v>CAUCA</v>
          </cell>
        </row>
        <row r="13">
          <cell r="B13" t="str">
            <v>CESAR</v>
          </cell>
        </row>
        <row r="14">
          <cell r="B14" t="str">
            <v>CHOCO</v>
          </cell>
        </row>
        <row r="15">
          <cell r="B15" t="str">
            <v>CORDOBA</v>
          </cell>
        </row>
        <row r="16">
          <cell r="B16" t="str">
            <v>CUNDINAMARCA</v>
          </cell>
        </row>
        <row r="17">
          <cell r="B17" t="str">
            <v>GUAINIA</v>
          </cell>
        </row>
        <row r="18">
          <cell r="B18" t="str">
            <v>GUAVIARE</v>
          </cell>
        </row>
        <row r="19">
          <cell r="B19" t="str">
            <v>HUILA</v>
          </cell>
        </row>
        <row r="20">
          <cell r="B20" t="str">
            <v>LA GUAJIRA</v>
          </cell>
        </row>
        <row r="21">
          <cell r="B21" t="str">
            <v>MAGDALENA</v>
          </cell>
        </row>
        <row r="22">
          <cell r="B22" t="str">
            <v>META</v>
          </cell>
        </row>
        <row r="23">
          <cell r="B23" t="str">
            <v>NARINO</v>
          </cell>
        </row>
        <row r="24">
          <cell r="B24" t="str">
            <v>NORTE DE SANTANDER</v>
          </cell>
        </row>
        <row r="25">
          <cell r="B25" t="str">
            <v>PUTUMAYO</v>
          </cell>
        </row>
        <row r="26">
          <cell r="B26" t="str">
            <v>QUINDIO</v>
          </cell>
        </row>
        <row r="27">
          <cell r="B27" t="str">
            <v>RISARALDA</v>
          </cell>
        </row>
        <row r="28">
          <cell r="B28" t="str">
            <v>SAN ANDRES</v>
          </cell>
        </row>
        <row r="29">
          <cell r="B29" t="str">
            <v>SANTANDER</v>
          </cell>
        </row>
        <row r="30">
          <cell r="B30" t="str">
            <v>SUCRE</v>
          </cell>
        </row>
        <row r="31">
          <cell r="B31" t="str">
            <v>TOLIMA</v>
          </cell>
        </row>
        <row r="32">
          <cell r="B32" t="str">
            <v>VALLE DEL CAUCA</v>
          </cell>
        </row>
        <row r="33">
          <cell r="B33" t="str">
            <v>VAUPES</v>
          </cell>
        </row>
        <row r="34">
          <cell r="B34" t="str">
            <v>VICHADA</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reComunitariaFAMI"/>
      <sheetName val="BENEFICIARIOEXTRANJEROFAMI"/>
      <sheetName val="LISTAS"/>
    </sheetNames>
    <sheetDataSet>
      <sheetData sheetId="0" refreshError="1"/>
      <sheetData sheetId="1" refreshError="1"/>
      <sheetData sheetId="2">
        <row r="2">
          <cell r="E2" t="str">
            <v>ANALISIS Y DESARROLLO DE SISTEMAS DE INFORMACION</v>
          </cell>
          <cell r="F2">
            <v>0</v>
          </cell>
          <cell r="G2">
            <v>0</v>
          </cell>
          <cell r="J2" t="str">
            <v>CZ BARRIOS UNIDOS</v>
          </cell>
        </row>
        <row r="3">
          <cell r="E3" t="str">
            <v>APLICACION DE TECNOLOGIAS EN UNIDADES DE INFORMACION</v>
          </cell>
          <cell r="F3">
            <v>1</v>
          </cell>
          <cell r="G3">
            <v>1</v>
          </cell>
          <cell r="J3" t="str">
            <v>CZ BOSA</v>
          </cell>
        </row>
        <row r="4">
          <cell r="E4" t="str">
            <v>DISEÑO DE SITIOS DE WEB</v>
          </cell>
          <cell r="F4">
            <v>2</v>
          </cell>
          <cell r="G4">
            <v>2</v>
          </cell>
          <cell r="J4" t="str">
            <v>CZ CIUDAD BOLIVAR</v>
          </cell>
        </row>
        <row r="5">
          <cell r="E5" t="str">
            <v>SOPORTE / INSTALACION DE REDES</v>
          </cell>
          <cell r="F5">
            <v>3</v>
          </cell>
          <cell r="G5">
            <v>3</v>
          </cell>
          <cell r="J5" t="str">
            <v>CZ ENGATIVA</v>
          </cell>
        </row>
        <row r="6">
          <cell r="E6" t="str">
            <v>MANTENIMIENTO DE EQUIPOS PARA RADIO Y TELEVISION</v>
          </cell>
          <cell r="F6">
            <v>4</v>
          </cell>
          <cell r="G6">
            <v>4</v>
          </cell>
          <cell r="J6" t="str">
            <v>CZ FONTIBON</v>
          </cell>
        </row>
        <row r="7">
          <cell r="E7" t="str">
            <v>PROGRAMACION DE SOFTWARE</v>
          </cell>
          <cell r="F7">
            <v>5</v>
          </cell>
          <cell r="G7">
            <v>5</v>
          </cell>
          <cell r="J7" t="str">
            <v>CZ KENNEDY</v>
          </cell>
        </row>
        <row r="8">
          <cell r="E8" t="str">
            <v>RADIO Y TELEVISION</v>
          </cell>
          <cell r="F8">
            <v>6</v>
          </cell>
          <cell r="G8">
            <v>6</v>
          </cell>
          <cell r="H8" t="str">
            <v>TECNICO</v>
          </cell>
          <cell r="J8" t="str">
            <v>CZ MARTIRES</v>
          </cell>
        </row>
        <row r="9">
          <cell r="E9" t="str">
            <v>ENSAMBLE Y MANTENIMIENTO DE EQUIPO DE COMPUTO</v>
          </cell>
          <cell r="F9">
            <v>7</v>
          </cell>
          <cell r="G9">
            <v>7</v>
          </cell>
          <cell r="H9" t="str">
            <v>TECNOLOGO</v>
          </cell>
          <cell r="J9" t="str">
            <v>CZ POPAYAN</v>
          </cell>
        </row>
        <row r="10">
          <cell r="E10" t="str">
            <v xml:space="preserve">SISTEMAS </v>
          </cell>
          <cell r="F10">
            <v>8</v>
          </cell>
          <cell r="G10">
            <v>8</v>
          </cell>
          <cell r="H10" t="str">
            <v>PROFESIONAL</v>
          </cell>
          <cell r="J10" t="str">
            <v>CZ PUENTE ARANDA</v>
          </cell>
        </row>
        <row r="11">
          <cell r="E11" t="str">
            <v>INFORMATICA Y REDES</v>
          </cell>
          <cell r="F11">
            <v>9</v>
          </cell>
          <cell r="G11">
            <v>9</v>
          </cell>
          <cell r="H11" t="str">
            <v>NINGUNO</v>
          </cell>
          <cell r="J11" t="str">
            <v>CZ RAFAEL URIBE</v>
          </cell>
        </row>
        <row r="12">
          <cell r="E12" t="str">
            <v>PROFESIONAL EN SISTEMAS E INFORMATICA</v>
          </cell>
          <cell r="F12">
            <v>10</v>
          </cell>
          <cell r="G12">
            <v>10</v>
          </cell>
          <cell r="J12" t="str">
            <v>CZ REVIVIR</v>
          </cell>
        </row>
        <row r="13">
          <cell r="E13" t="str">
            <v>PROFESIONAL EN TELEINFORMATICA</v>
          </cell>
          <cell r="F13">
            <v>11</v>
          </cell>
          <cell r="G13">
            <v>11</v>
          </cell>
          <cell r="H13" t="str">
            <v>SI</v>
          </cell>
          <cell r="J13" t="str">
            <v>CZ SAN CRISTOBAL SUR</v>
          </cell>
        </row>
        <row r="14">
          <cell r="E14" t="str">
            <v>TELECOMUNICACIONES</v>
          </cell>
          <cell r="F14">
            <v>12</v>
          </cell>
          <cell r="G14">
            <v>12</v>
          </cell>
          <cell r="H14" t="str">
            <v>NO</v>
          </cell>
          <cell r="J14" t="str">
            <v>CZ SANTA FE</v>
          </cell>
        </row>
        <row r="15">
          <cell r="E15" t="str">
            <v>MANTENIMIENTO DE COMPUTADORES</v>
          </cell>
          <cell r="F15">
            <v>13</v>
          </cell>
          <cell r="G15">
            <v>13</v>
          </cell>
          <cell r="J15" t="str">
            <v>CZ SUBA</v>
          </cell>
        </row>
        <row r="16">
          <cell r="E16" t="str">
            <v>IMPRESION FLEXOGRAFICA</v>
          </cell>
          <cell r="F16">
            <v>14</v>
          </cell>
          <cell r="G16">
            <v>14</v>
          </cell>
          <cell r="J16" t="str">
            <v>CZ TUNJUELITO</v>
          </cell>
        </row>
        <row r="17">
          <cell r="E17" t="str">
            <v>DISEÑO ARQUITECTONICO CON AUTOCAD</v>
          </cell>
          <cell r="F17">
            <v>15</v>
          </cell>
          <cell r="G17">
            <v>15</v>
          </cell>
          <cell r="J17" t="str">
            <v>CZ USAQUEN</v>
          </cell>
        </row>
        <row r="18">
          <cell r="E18" t="str">
            <v>TALLA EN PIEDRA</v>
          </cell>
          <cell r="F18">
            <v>16</v>
          </cell>
          <cell r="J18" t="str">
            <v>CZ USME</v>
          </cell>
        </row>
        <row r="19">
          <cell r="E19" t="str">
            <v>DIBUJO ASISTIDO POR COMPUTADOR</v>
          </cell>
          <cell r="F19">
            <v>17</v>
          </cell>
        </row>
        <row r="20">
          <cell r="E20" t="str">
            <v>JOYERIA</v>
          </cell>
          <cell r="F20">
            <v>18</v>
          </cell>
        </row>
        <row r="21">
          <cell r="E21" t="str">
            <v>IMPRESION OFFSET</v>
          </cell>
          <cell r="F21">
            <v>19</v>
          </cell>
        </row>
        <row r="22">
          <cell r="E22" t="str">
            <v>DISEÑO DE MODAS</v>
          </cell>
          <cell r="F22">
            <v>20</v>
          </cell>
        </row>
        <row r="23">
          <cell r="E23" t="str">
            <v>DISEÑO GRAFICO</v>
          </cell>
          <cell r="F23">
            <v>21</v>
          </cell>
        </row>
        <row r="24">
          <cell r="E24" t="str">
            <v>DISEÑO Y FABRICACION DE  CALZADO</v>
          </cell>
          <cell r="F24">
            <v>22</v>
          </cell>
        </row>
        <row r="25">
          <cell r="E25" t="str">
            <v>ESTAMPACION TEXTIL</v>
          </cell>
          <cell r="F25">
            <v>23</v>
          </cell>
        </row>
        <row r="26">
          <cell r="E26" t="str">
            <v>SCREEN Y SERIGRAFIA</v>
          </cell>
          <cell r="F26">
            <v>24</v>
          </cell>
        </row>
        <row r="27">
          <cell r="E27" t="str">
            <v>COCINA</v>
          </cell>
          <cell r="F27">
            <v>25</v>
          </cell>
        </row>
        <row r="28">
          <cell r="E28" t="str">
            <v>CONFECCION</v>
          </cell>
          <cell r="F28">
            <v>26</v>
          </cell>
        </row>
        <row r="29">
          <cell r="E29" t="str">
            <v>PROCESAMIENTO DE CARNICOS</v>
          </cell>
          <cell r="F29">
            <v>27</v>
          </cell>
        </row>
        <row r="30">
          <cell r="E30" t="str">
            <v>PANADERIA Y PASTELERIA</v>
          </cell>
          <cell r="F30">
            <v>28</v>
          </cell>
        </row>
        <row r="31">
          <cell r="E31" t="str">
            <v>PROCESAMIENTO DE FRUTAS Y HORTALIZAS</v>
          </cell>
          <cell r="F31">
            <v>29</v>
          </cell>
        </row>
        <row r="32">
          <cell r="E32" t="str">
            <v>MARROQUINERIA</v>
          </cell>
          <cell r="F32">
            <v>30</v>
          </cell>
        </row>
        <row r="33">
          <cell r="E33" t="str">
            <v>TAPICERIA</v>
          </cell>
        </row>
        <row r="34">
          <cell r="E34" t="str">
            <v>EBANISTERIA / CARPINTERIA</v>
          </cell>
        </row>
        <row r="35">
          <cell r="E35" t="str">
            <v>PROCESAMIENTO DE  LACTEOS</v>
          </cell>
        </row>
        <row r="36">
          <cell r="E36" t="str">
            <v>MAQUINA PLANA</v>
          </cell>
        </row>
        <row r="37">
          <cell r="E37" t="str">
            <v>CULTIVO Y COSECHA</v>
          </cell>
        </row>
        <row r="38">
          <cell r="E38" t="str">
            <v>ARTESANIAS</v>
          </cell>
        </row>
        <row r="39">
          <cell r="E39" t="str">
            <v>INSTALACION Y MANTENIMIENTO DE EQUIPOS</v>
          </cell>
        </row>
        <row r="40">
          <cell r="E40" t="str">
            <v>OPERACION DE EQUIPOS PESADOS</v>
          </cell>
        </row>
        <row r="41">
          <cell r="E41" t="str">
            <v>ELECTRONICA</v>
          </cell>
        </row>
        <row r="42">
          <cell r="E42" t="str">
            <v>CARROCERIA Y PINTURA AUTOMOTRIZ</v>
          </cell>
        </row>
        <row r="43">
          <cell r="E43" t="str">
            <v>ELECTRICIDAD</v>
          </cell>
        </row>
        <row r="44">
          <cell r="E44" t="str">
            <v>MECANICA AUTOMOTRIZ</v>
          </cell>
        </row>
        <row r="45">
          <cell r="E45" t="str">
            <v>SOLDADURA</v>
          </cell>
        </row>
        <row r="46">
          <cell r="E46" t="str">
            <v>EXPLOTACIONES AGROPECUARIAS</v>
          </cell>
        </row>
        <row r="47">
          <cell r="E47" t="str">
            <v>TOPOGRAFIA</v>
          </cell>
        </row>
        <row r="48">
          <cell r="E48" t="str">
            <v>VIGILANCIA Y CONTROL DEL AMBIENTE</v>
          </cell>
        </row>
        <row r="49">
          <cell r="E49" t="str">
            <v>CONSTRUCCION</v>
          </cell>
        </row>
        <row r="50">
          <cell r="E50" t="str">
            <v>GUIANZA TURISTICA</v>
          </cell>
        </row>
        <row r="51">
          <cell r="E51" t="str">
            <v>MAYORDOMIA DE EMPRESAS GANADERAS</v>
          </cell>
        </row>
        <row r="52">
          <cell r="E52" t="str">
            <v>MESA Y BAR</v>
          </cell>
        </row>
        <row r="53">
          <cell r="E53" t="str">
            <v>RECREACION</v>
          </cell>
        </row>
        <row r="54">
          <cell r="E54" t="str">
            <v>ADMINISTRACION DE EMPRESAS</v>
          </cell>
        </row>
        <row r="55">
          <cell r="E55" t="str">
            <v>COMERCIO INTERNACIONAL</v>
          </cell>
        </row>
        <row r="56">
          <cell r="E56" t="str">
            <v>TRANSPORTE</v>
          </cell>
        </row>
        <row r="57">
          <cell r="E57" t="str">
            <v>ASEADORES ESPECIALIZADOS</v>
          </cell>
        </row>
        <row r="58">
          <cell r="E58" t="str">
            <v>LABORES ADMINISTRATIVAS</v>
          </cell>
        </row>
        <row r="59">
          <cell r="E59" t="str">
            <v>AUXILIAR DE ENFERMERIA</v>
          </cell>
        </row>
        <row r="60">
          <cell r="E60" t="str">
            <v>SECRETARIADO</v>
          </cell>
        </row>
        <row r="61">
          <cell r="E61" t="str">
            <v>VENTA  DE PRODUCTOS Y SERVICIOS</v>
          </cell>
        </row>
        <row r="62">
          <cell r="E62" t="str">
            <v>ESTETICA Y COSMETOLOGIA</v>
          </cell>
        </row>
        <row r="63">
          <cell r="E63" t="str">
            <v>HOTELERIA Y TURISMO</v>
          </cell>
        </row>
        <row r="64">
          <cell r="E64" t="str">
            <v>CONTABILIDAD</v>
          </cell>
        </row>
        <row r="65">
          <cell r="E65" t="str">
            <v>FORMACION Y ATENCION A LA PRIMERA INFANCIA (MADRES COMUNITARIAS ICBF)</v>
          </cell>
        </row>
        <row r="66">
          <cell r="E66" t="str">
            <v>MANIPULACION DE ALIMENTOS</v>
          </cell>
        </row>
        <row r="67">
          <cell r="E67" t="str">
            <v>PEDAGOGIA HUMANA-COMPLEMENTARIA</v>
          </cell>
        </row>
        <row r="68">
          <cell r="E68" t="str">
            <v>PEDAGOGIA INFANTIL-COMPLEMENTARIA</v>
          </cell>
        </row>
        <row r="69">
          <cell r="E69" t="str">
            <v>NO ESTA INTERESADO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 MT"/>
      <sheetName val="FP"/>
      <sheetName val="PERSONAL"/>
      <sheetName val="IMPUESTOS"/>
      <sheetName val="AIU"/>
      <sheetName val="TOTAL OBRA"/>
      <sheetName val="FM (2)"/>
      <sheetName val="COSTEO FM"/>
      <sheetName val="IPC"/>
      <sheetName val="Ensayos Laboratorio"/>
    </sheetNames>
    <sheetDataSet>
      <sheetData sheetId="0" refreshError="1"/>
      <sheetData sheetId="1" refreshError="1"/>
      <sheetData sheetId="2">
        <row r="12">
          <cell r="P12">
            <v>4245565.5348864151</v>
          </cell>
        </row>
        <row r="34">
          <cell r="P34">
            <v>105452.59802046463</v>
          </cell>
        </row>
        <row r="46">
          <cell r="P46">
            <v>0</v>
          </cell>
        </row>
        <row r="58">
          <cell r="P58">
            <v>0</v>
          </cell>
        </row>
        <row r="69">
          <cell r="P69">
            <v>473876.25</v>
          </cell>
        </row>
        <row r="88">
          <cell r="P88">
            <v>1000000</v>
          </cell>
        </row>
        <row r="93">
          <cell r="P93">
            <v>470000</v>
          </cell>
        </row>
        <row r="100">
          <cell r="P100">
            <v>0</v>
          </cell>
        </row>
        <row r="122">
          <cell r="P122">
            <v>0</v>
          </cell>
        </row>
      </sheetData>
      <sheetData sheetId="3">
        <row r="10">
          <cell r="F10">
            <v>47260486.611418962</v>
          </cell>
        </row>
        <row r="16">
          <cell r="E16">
            <v>6000000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Datos Generales"/>
      <sheetName val="PM1"/>
      <sheetName val="PM2"/>
      <sheetName val="PM3"/>
      <sheetName val="Resumen"/>
      <sheetName val="Estr.General"/>
      <sheetName val="Salarios FP"/>
      <sheetName val="Microbiologicos"/>
      <sheetName val="Costo Adminst."/>
      <sheetName val="Visitas"/>
      <sheetName val="Incumplimientos"/>
      <sheetName val="Patrimonio"/>
      <sheetName val="Municipios"/>
      <sheetName val="Clasif.munip"/>
      <sheetName val="Formato P.E"/>
      <sheetName val="F.M"/>
    </sheetNames>
    <sheetDataSet>
      <sheetData sheetId="0"/>
      <sheetData sheetId="1"/>
      <sheetData sheetId="2">
        <row r="10">
          <cell r="G10">
            <v>20</v>
          </cell>
        </row>
        <row r="24">
          <cell r="G24">
            <v>6</v>
          </cell>
        </row>
      </sheetData>
      <sheetData sheetId="3"/>
      <sheetData sheetId="4"/>
      <sheetData sheetId="5"/>
      <sheetData sheetId="6"/>
      <sheetData sheetId="7">
        <row r="5">
          <cell r="G5">
            <v>0</v>
          </cell>
        </row>
      </sheetData>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3">
          <cell r="A3" t="str">
            <v>Nacional</v>
          </cell>
        </row>
        <row r="6">
          <cell r="A6" t="str">
            <v>Si</v>
          </cell>
        </row>
        <row r="7">
          <cell r="A7" t="str">
            <v>No</v>
          </cell>
        </row>
        <row r="11">
          <cell r="A11" t="str">
            <v>Estatal</v>
          </cell>
        </row>
        <row r="12">
          <cell r="A12" t="str">
            <v>Privada</v>
          </cell>
        </row>
        <row r="13">
          <cell r="A13" t="str">
            <v>Mixta</v>
          </cell>
        </row>
        <row r="15">
          <cell r="A15" t="str">
            <v>Unión Temporal</v>
          </cell>
        </row>
        <row r="16">
          <cell r="A16" t="str">
            <v>Consorcio</v>
          </cell>
        </row>
        <row r="17">
          <cell r="A17" t="str">
            <v>Individual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JS Seguimiento Evaluación"/>
      <sheetName val="Resumen de Costos"/>
      <sheetName val="tabla de Viaticos"/>
      <sheetName val="Cotización tiq Aereos"/>
    </sheetNames>
    <sheetDataSet>
      <sheetData sheetId="0"/>
      <sheetData sheetId="1">
        <row r="10">
          <cell r="B10" t="str">
            <v>Supervisores</v>
          </cell>
        </row>
      </sheetData>
      <sheetData sheetId="2"/>
      <sheetData sheetId="3">
        <row r="9">
          <cell r="H9">
            <v>178802722.29566669</v>
          </cell>
        </row>
      </sheetData>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justada"/>
      <sheetName val="Hoja3"/>
      <sheetName val="DIFERENCIAS SENA"/>
      <sheetName val="Tablas"/>
      <sheetName val="TD 1"/>
      <sheetName val="TD 2"/>
      <sheetName val="TD3"/>
      <sheetName val="Hoja2"/>
      <sheetName val="Pto Proyect Trabajo MPS"/>
      <sheetName val="Pto Proyect Salud MPS"/>
      <sheetName val="Cuadro Plan de Inversiones"/>
      <sheetName val="RESUMEN P.I. ENERO 17"/>
      <sheetName val="Hoja1"/>
      <sheetName val="Hoja4"/>
      <sheetName val="Pto Proyect Subdireccion Empleo"/>
      <sheetName val="Pto Proyect Subd Salud"/>
      <sheetName val="Aprob-Solicit"/>
    </sheetNames>
    <sheetDataSet>
      <sheetData sheetId="0"/>
      <sheetData sheetId="1"/>
      <sheetData sheetId="2"/>
      <sheetData sheetId="3">
        <row r="2">
          <cell r="B2" t="str">
            <v>Central</v>
          </cell>
          <cell r="D2" t="str">
            <v>Nación</v>
          </cell>
          <cell r="E2" t="str">
            <v>1.1 Innovación para la prosperidad</v>
          </cell>
          <cell r="F2" t="str">
            <v>1.1.1 Conocimiento e innovacion</v>
          </cell>
          <cell r="G2" t="str">
            <v>1. Crecimiento sostenible y competitividad</v>
          </cell>
        </row>
        <row r="3">
          <cell r="D3" t="str">
            <v>Propios</v>
          </cell>
          <cell r="E3" t="str">
            <v>1.2 Competitividad y crecimiento de la productividad</v>
          </cell>
          <cell r="F3" t="str">
            <v>1.1.2 Emprendimiento empresarial</v>
          </cell>
          <cell r="G3" t="str">
            <v>2. Igualdad de oportunidades para la prosperidad social</v>
          </cell>
        </row>
        <row r="4">
          <cell r="D4" t="str">
            <v>SGP</v>
          </cell>
          <cell r="E4" t="str">
            <v>1.3 Locomotoras para el crecimiento y la generación de empleo</v>
          </cell>
          <cell r="F4" t="str">
            <v>1.1.3 Propiedad intelectual, instrumento de innovación</v>
          </cell>
          <cell r="G4" t="str">
            <v>3. Consolidación de la Paz</v>
          </cell>
        </row>
        <row r="5">
          <cell r="D5" t="str">
            <v>Funcionamiento</v>
          </cell>
          <cell r="E5" t="str">
            <v>2.1 Política Integral de desarrollo y protección social</v>
          </cell>
          <cell r="F5" t="str">
            <v>1.1.4 Promoción y protección de la competencia en los mercados</v>
          </cell>
          <cell r="G5" t="str">
            <v>4. Sostenibilidad ambiental y prevención del riesgo</v>
          </cell>
        </row>
        <row r="6">
          <cell r="D6" t="str">
            <v>Cooperación internacional</v>
          </cell>
          <cell r="E6" t="str">
            <v>2.2 Promoción social</v>
          </cell>
          <cell r="F6" t="str">
            <v>1.2.1 Desarrollo de competencias y formalización para la prosperidad</v>
          </cell>
          <cell r="G6" t="str">
            <v>5. Soportes transversales de la prosperidad democrática</v>
          </cell>
        </row>
        <row r="7">
          <cell r="D7" t="str">
            <v>EICE</v>
          </cell>
          <cell r="E7" t="str">
            <v>2.3 Políticas diferenciadas para la inclusión social</v>
          </cell>
          <cell r="F7" t="str">
            <v>1.2.2 Infraestructura para la competitividad</v>
          </cell>
        </row>
        <row r="8">
          <cell r="D8" t="str">
            <v>E. Territoriales</v>
          </cell>
          <cell r="E8" t="str">
            <v>3.1 Seguridad – orden público y seguridad ciudadana</v>
          </cell>
          <cell r="F8" t="str">
            <v>1.2.3 Apoyos transversales a la competitividad</v>
          </cell>
        </row>
        <row r="9">
          <cell r="D9" t="str">
            <v>Privado</v>
          </cell>
          <cell r="E9" t="str">
            <v>3.2 Justicia</v>
          </cell>
          <cell r="F9" t="str">
            <v>1.3.1 Nuevos sectores basados en la innovación</v>
          </cell>
        </row>
        <row r="10">
          <cell r="D10" t="str">
            <v>Privado con capital público</v>
          </cell>
          <cell r="E10" t="str">
            <v>3.3 Derechos humanos, derecho internacional humanitario y justicia transicional</v>
          </cell>
          <cell r="F10" t="str">
            <v>1.3.2 Agropecuaria y desarrollo rural</v>
          </cell>
        </row>
        <row r="11">
          <cell r="E11" t="str">
            <v>4.1 Gestión ambiental para el desarrollo sostenible</v>
          </cell>
          <cell r="F11" t="str">
            <v>1.3.3 Infraestructura de transporte</v>
          </cell>
        </row>
        <row r="12">
          <cell r="E12" t="str">
            <v>4.2 Gestión del riesgo de desastres: Buen gobierno para comunidades seguras</v>
          </cell>
          <cell r="F12" t="str">
            <v>1.3.4 Desarrollo minero y expansión energética</v>
          </cell>
        </row>
        <row r="13">
          <cell r="E13" t="str">
            <v>4.3 Respuesta a la ola invernal</v>
          </cell>
          <cell r="F13" t="str">
            <v>1.3.5 Vivienda y ciudades amables</v>
          </cell>
        </row>
        <row r="14">
          <cell r="E14" t="str">
            <v>4.4 Canasta y eficiencia energética</v>
          </cell>
          <cell r="F14" t="str">
            <v>2.1.1 Primera infancia</v>
          </cell>
        </row>
        <row r="15">
          <cell r="E15" t="str">
            <v>5.1 Buen gobierno, lucha contra la corrupción y participación ciudadana</v>
          </cell>
          <cell r="F15" t="str">
            <v>2.1.2 Niñez, adolescencia y juventud</v>
          </cell>
        </row>
        <row r="16">
          <cell r="E16" t="str">
            <v xml:space="preserve">5.2 Relevancia internacional </v>
          </cell>
          <cell r="F16" t="str">
            <v>2.1.3 Formación de capital humano</v>
          </cell>
        </row>
        <row r="17">
          <cell r="E17" t="str">
            <v>5.3 Apoyos transversales al desarrollo regional</v>
          </cell>
          <cell r="F17" t="str">
            <v>2.1.4 Acceso y calidad en salud: universal y sostenible</v>
          </cell>
        </row>
        <row r="18">
          <cell r="F18" t="str">
            <v>2.1.5 Empleabilidad, emprendimiento y generación de ingresos</v>
          </cell>
        </row>
        <row r="19">
          <cell r="F19" t="str">
            <v>2.1.6 Promoción de la cultura</v>
          </cell>
        </row>
        <row r="20">
          <cell r="F20" t="str">
            <v>2.1.7 Deporte y recreación</v>
          </cell>
        </row>
        <row r="21">
          <cell r="F21" t="str">
            <v>2.2.1 Red para la superación de la pobreza extrema</v>
          </cell>
        </row>
        <row r="22">
          <cell r="F22" t="str">
            <v>2.2.2 Política para la población victima del desplazamiento forzado por la violencia</v>
          </cell>
        </row>
        <row r="23">
          <cell r="F23" t="str">
            <v>2.3.1 Grupos étnicos</v>
          </cell>
        </row>
        <row r="24">
          <cell r="F24" t="str">
            <v>2.3.2 Género</v>
          </cell>
        </row>
        <row r="25">
          <cell r="F25" t="str">
            <v>5.1.1 Buen gobierno</v>
          </cell>
        </row>
        <row r="26">
          <cell r="F26" t="str">
            <v>5.1.2 Estrategias contra la corrupción</v>
          </cell>
        </row>
        <row r="27">
          <cell r="F27" t="str">
            <v>5.1.3 Participación ciudadana y capital social</v>
          </cell>
        </row>
        <row r="28">
          <cell r="F28" t="str">
            <v>5.2.1 Inserción productiva a los mercados internacionales</v>
          </cell>
        </row>
        <row r="29">
          <cell r="F29" t="str">
            <v>5.2.2 Política internacional</v>
          </cell>
        </row>
        <row r="30">
          <cell r="F30" t="str">
            <v>5.2.3 Políticas de desarrollo fronterizo</v>
          </cell>
        </row>
        <row r="31">
          <cell r="F31" t="str">
            <v>5.3.1 Fortalecimiento institucional de los entes territoriales y relación Nación-Territorio</v>
          </cell>
        </row>
        <row r="32">
          <cell r="F32" t="str">
            <v>5.3.2 Consolidación del sistema de ciudades</v>
          </cell>
        </row>
        <row r="33">
          <cell r="F33" t="str">
            <v>5.3.3 Planes de consolidación</v>
          </cell>
        </row>
        <row r="34">
          <cell r="F34" t="str">
            <v>5.3.4 Turismo como motor del desarrollo regional</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mFuncionario"/>
      <sheetName val="ActividadRE"/>
      <sheetName val="DeseanCapacitacionEn"/>
      <sheetName val="Empresa"/>
      <sheetName val="EstadoMadCabFamilia"/>
      <sheetName val="Funcionario"/>
      <sheetName val="GruporUPS"/>
      <sheetName val="Indemnizacion"/>
      <sheetName val="InfLaboral"/>
      <sheetName val="LimitacionAuditiva"/>
      <sheetName val="LimitacionFisicaOMental"/>
      <sheetName val="LimitacionVisual"/>
      <sheetName val="MadreCabezaFamilia"/>
      <sheetName val="NivelEducacionBasica"/>
      <sheetName val="NivelEducacionSuperior"/>
      <sheetName val="PagoRE"/>
      <sheetName val="PMCL"/>
      <sheetName val="ProximoPension"/>
      <sheetName val="RECapacitacion"/>
      <sheetName val="REContPrivada"/>
      <sheetName val="Seguimiento"/>
      <sheetName val="TipoEmpres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a_Super"/>
      <sheetName val="Planta_Super (2)"/>
      <sheetName val="Costo_401-Final-Año"/>
      <sheetName val="Costo_Final-14-10-09"/>
      <sheetName val="Resm-22-10-09"/>
      <sheetName val="Hoja17"/>
      <sheetName val="11-08-2009"/>
      <sheetName val="Costo_Final-Fase V"/>
      <sheetName val="Costo_Final-Fase VI"/>
      <sheetName val="Costo_Final-Asap_3-GRA-2 Y 5"/>
      <sheetName val="RESM_Costo-Supern-26-05-09"/>
      <sheetName val="RESM_Costo-Supern (4)"/>
      <sheetName val="RESM_Costo-Supern"/>
      <sheetName val="RESM_Costo-Supern (2)"/>
      <sheetName val="RESM_Costo-Supern (3)"/>
      <sheetName val="Costo_Final-Año-714"/>
      <sheetName val="Fase V_VI-Grad-15"/>
      <sheetName val="Fase V_VI-Grad-13-5"/>
      <sheetName val="Vlr_traslado-4-05-09"/>
      <sheetName val="DATOS-ESC-2-VAC-295_05-09"/>
      <sheetName val="RESM_COSTOS_ESC-1"/>
      <sheetName val="RESM_COSTOS_ESC-2"/>
      <sheetName val="COSTO_ASAP"/>
      <sheetName val="Incrementos_Salarial"/>
      <sheetName val="Historico-Supern"/>
      <sheetName val="Costo_Final-Seis Meses"/>
      <sheetName val="Costo_Final-Mes"/>
      <sheetName val="Costo_Final-Año"/>
      <sheetName val="Hoja6"/>
      <sheetName val="Hoja3"/>
      <sheetName val="Resm Cupo"/>
      <sheetName val="Resm Cupo (2)"/>
      <sheetName val="Hoja4"/>
      <sheetName val="Hoja2"/>
      <sheetName val="Equi-Psico-Costos-23-10-09"/>
      <sheetName val="Hoja7"/>
      <sheetName val="Hoja1"/>
      <sheetName val="Hoja8"/>
      <sheetName val="Hoja12"/>
      <sheetName val="Datos-seis M"/>
      <sheetName val="Hoja13"/>
      <sheetName val="20-01-2010"/>
      <sheetName val="Hoja11"/>
      <sheetName val="Hoja10"/>
      <sheetName val="Hoja14"/>
      <sheetName val="Hoja15"/>
      <sheetName val="Hoja9"/>
      <sheetName val="Resm_Dtos-Just-Vig_Fut-2010"/>
      <sheetName val="Hoja16 (2)"/>
      <sheetName val="Hoja7 (2)"/>
      <sheetName val="D_FAMILIA-244-30-DIAS"/>
      <sheetName val="Costo_Final-7-12-09"/>
      <sheetName val="Hoja16"/>
      <sheetName val="Hoja5"/>
      <sheetName val="Hoja18"/>
      <sheetName val="Hoja18 (2)"/>
      <sheetName val="Costo-Super-Proy140-23-03-2010"/>
      <sheetName val="Costo-Super-Sede Nal-23-03-10"/>
      <sheetName val="Resm-23-03-10"/>
      <sheetName val="Hoja22"/>
      <sheetName val="2-07-2010"/>
      <sheetName val="Costo_Nomina_30-06-10-Super"/>
      <sheetName val="Hoja23"/>
      <sheetName val="Hoja21"/>
      <sheetName val="Costo_Nomina_30-09-10-Super"/>
      <sheetName val="Hoja9 (2)"/>
      <sheetName val="Hoja9 (3)"/>
      <sheetName val="Traslados-Super-2010"/>
      <sheetName val="Hoja19"/>
      <sheetName val="Hoja20"/>
      <sheetName val="Hoja24"/>
      <sheetName val="Costo_Nomina_31-12-10-Super"/>
      <sheetName val="PROGRA-PAC-NOV-10"/>
      <sheetName val="Traslados-Super-2010-10-19"/>
      <sheetName val="2011"/>
      <sheetName val="Costos-325-2011"/>
      <sheetName val="Hoja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selection activeCell="H9" sqref="H9"/>
    </sheetView>
  </sheetViews>
  <sheetFormatPr baseColWidth="10" defaultRowHeight="15"/>
  <cols>
    <col min="1" max="1" width="25" customWidth="1"/>
    <col min="2" max="2" width="20.625" style="17" hidden="1" customWidth="1"/>
    <col min="3" max="3" width="19.25" style="14" hidden="1" customWidth="1"/>
    <col min="4" max="4" width="16.625" style="14" hidden="1" customWidth="1"/>
    <col min="5" max="6" width="15.625" hidden="1" customWidth="1"/>
    <col min="7" max="7" width="15.875" hidden="1" customWidth="1"/>
    <col min="8" max="8" width="43" customWidth="1"/>
    <col min="9" max="9" width="15.625" hidden="1" customWidth="1"/>
    <col min="10" max="10" width="18.875" hidden="1" customWidth="1"/>
    <col min="11" max="11" width="17.625" hidden="1" customWidth="1"/>
    <col min="12" max="12" width="17" hidden="1" customWidth="1"/>
    <col min="13" max="13" width="10.25" hidden="1" customWidth="1"/>
    <col min="14" max="14" width="41.25" customWidth="1"/>
    <col min="15" max="15" width="16" hidden="1" customWidth="1"/>
    <col min="16" max="16" width="18.375" hidden="1" customWidth="1"/>
    <col min="17" max="17" width="29.25" customWidth="1"/>
  </cols>
  <sheetData>
    <row r="1" spans="1:18" ht="71.25" customHeight="1">
      <c r="A1" s="99" t="s">
        <v>44</v>
      </c>
      <c r="B1" s="101" t="s">
        <v>85</v>
      </c>
      <c r="C1" s="102"/>
      <c r="D1" s="102"/>
      <c r="E1" s="102"/>
      <c r="F1" s="102"/>
      <c r="G1" s="102"/>
      <c r="H1" s="103"/>
      <c r="I1" s="104" t="s">
        <v>86</v>
      </c>
      <c r="J1" s="104"/>
      <c r="K1" s="104"/>
      <c r="L1" s="104"/>
      <c r="M1" s="104"/>
      <c r="N1" s="104"/>
      <c r="O1" s="105" t="s">
        <v>79</v>
      </c>
      <c r="P1" s="106"/>
      <c r="Q1" s="106"/>
      <c r="R1" s="99" t="s">
        <v>87</v>
      </c>
    </row>
    <row r="2" spans="1:18" s="34" customFormat="1" ht="75">
      <c r="A2" s="100"/>
      <c r="B2" s="36" t="s">
        <v>5</v>
      </c>
      <c r="C2" s="36" t="s">
        <v>1</v>
      </c>
      <c r="D2" s="36" t="s">
        <v>2</v>
      </c>
      <c r="E2" s="36" t="s">
        <v>9</v>
      </c>
      <c r="F2" s="36" t="s">
        <v>10</v>
      </c>
      <c r="G2" s="36" t="s">
        <v>81</v>
      </c>
      <c r="H2" s="37" t="s">
        <v>82</v>
      </c>
      <c r="I2" s="40" t="s">
        <v>14</v>
      </c>
      <c r="J2" s="40" t="s">
        <v>11</v>
      </c>
      <c r="K2" s="40" t="s">
        <v>6</v>
      </c>
      <c r="L2" s="40" t="s">
        <v>8</v>
      </c>
      <c r="M2" s="40" t="s">
        <v>7</v>
      </c>
      <c r="N2" s="37" t="s">
        <v>82</v>
      </c>
      <c r="O2" s="46" t="s">
        <v>80</v>
      </c>
      <c r="P2" s="47" t="s">
        <v>3</v>
      </c>
      <c r="Q2" s="37" t="s">
        <v>82</v>
      </c>
      <c r="R2" s="100"/>
    </row>
    <row r="3" spans="1:18">
      <c r="A3" s="48" t="s">
        <v>0</v>
      </c>
      <c r="B3" s="49"/>
      <c r="C3" s="16">
        <v>47</v>
      </c>
      <c r="D3" s="16">
        <v>2</v>
      </c>
      <c r="E3" s="16"/>
      <c r="F3" s="16"/>
      <c r="G3" s="16"/>
      <c r="H3" s="53">
        <f>+SUM(B3:G3)*20%</f>
        <v>9.8000000000000007</v>
      </c>
      <c r="I3" s="16"/>
      <c r="J3" s="16"/>
      <c r="K3" s="35"/>
      <c r="L3" s="16"/>
      <c r="M3" s="16"/>
      <c r="N3" s="53">
        <f>+SUM(I3:M3)*20%</f>
        <v>0</v>
      </c>
      <c r="O3" s="16">
        <v>38</v>
      </c>
      <c r="P3" s="16"/>
      <c r="Q3" s="53">
        <f>+SUM(O3:P3)*50%</f>
        <v>19</v>
      </c>
      <c r="R3" s="50">
        <f>+Q3+N3+H3</f>
        <v>28.8</v>
      </c>
    </row>
    <row r="4" spans="1:18">
      <c r="A4" s="48" t="s">
        <v>4</v>
      </c>
      <c r="B4" s="49">
        <v>1</v>
      </c>
      <c r="C4" s="16">
        <v>73</v>
      </c>
      <c r="D4" s="16">
        <v>121</v>
      </c>
      <c r="E4" s="16">
        <v>1</v>
      </c>
      <c r="F4" s="16">
        <v>117</v>
      </c>
      <c r="G4" s="16">
        <v>2</v>
      </c>
      <c r="H4" s="53">
        <f t="shared" ref="H4:H33" si="0">+SUM(B4:G4)*20%</f>
        <v>63</v>
      </c>
      <c r="I4" s="16"/>
      <c r="J4" s="16">
        <v>18</v>
      </c>
      <c r="K4" s="35">
        <v>1</v>
      </c>
      <c r="L4" s="16">
        <v>4683</v>
      </c>
      <c r="M4" s="16">
        <v>702</v>
      </c>
      <c r="N4" s="53">
        <f t="shared" ref="N4:N33" si="1">+SUM(I4:M4)*20%</f>
        <v>1080.8</v>
      </c>
      <c r="O4" s="16">
        <v>9</v>
      </c>
      <c r="P4" s="16"/>
      <c r="Q4" s="53">
        <f>+SUM(O4:P4)*50%</f>
        <v>4.5</v>
      </c>
      <c r="R4" s="50">
        <f t="shared" ref="R4:R35" si="2">+Q4+N4+H4</f>
        <v>1148.3</v>
      </c>
    </row>
    <row r="5" spans="1:18">
      <c r="A5" s="48" t="s">
        <v>12</v>
      </c>
      <c r="B5" s="49"/>
      <c r="C5" s="16">
        <v>7</v>
      </c>
      <c r="D5" s="16">
        <v>17</v>
      </c>
      <c r="E5" s="16"/>
      <c r="F5" s="16">
        <v>6</v>
      </c>
      <c r="G5" s="16"/>
      <c r="H5" s="53">
        <f>+SUM(B5:G5)*50%</f>
        <v>15</v>
      </c>
      <c r="I5" s="16"/>
      <c r="J5" s="16"/>
      <c r="K5" s="35"/>
      <c r="L5" s="16">
        <v>62</v>
      </c>
      <c r="M5" s="16">
        <v>13</v>
      </c>
      <c r="N5" s="53">
        <f t="shared" si="1"/>
        <v>15</v>
      </c>
      <c r="O5" s="16">
        <v>135</v>
      </c>
      <c r="P5" s="16">
        <v>30</v>
      </c>
      <c r="Q5" s="53">
        <f t="shared" ref="Q5:Q33" si="3">+SUM(O5:P5)*20%</f>
        <v>33</v>
      </c>
      <c r="R5" s="50">
        <f t="shared" si="2"/>
        <v>63</v>
      </c>
    </row>
    <row r="6" spans="1:18">
      <c r="A6" s="48" t="s">
        <v>13</v>
      </c>
      <c r="B6" s="49"/>
      <c r="C6" s="16">
        <v>35</v>
      </c>
      <c r="D6" s="16">
        <v>36</v>
      </c>
      <c r="E6" s="16"/>
      <c r="F6" s="16">
        <v>48</v>
      </c>
      <c r="G6" s="16"/>
      <c r="H6" s="53">
        <f t="shared" si="0"/>
        <v>23.8</v>
      </c>
      <c r="I6" s="16">
        <v>1</v>
      </c>
      <c r="J6" s="16">
        <v>3</v>
      </c>
      <c r="K6" s="35"/>
      <c r="L6" s="16">
        <v>2304</v>
      </c>
      <c r="M6" s="16">
        <v>1042</v>
      </c>
      <c r="N6" s="53">
        <f t="shared" si="1"/>
        <v>670</v>
      </c>
      <c r="O6" s="16">
        <v>7</v>
      </c>
      <c r="P6" s="16">
        <v>56</v>
      </c>
      <c r="Q6" s="53">
        <f t="shared" si="3"/>
        <v>12.600000000000001</v>
      </c>
      <c r="R6" s="50">
        <f t="shared" si="2"/>
        <v>706.4</v>
      </c>
    </row>
    <row r="7" spans="1:18">
      <c r="A7" s="48" t="s">
        <v>15</v>
      </c>
      <c r="B7" s="49">
        <v>3</v>
      </c>
      <c r="C7" s="16">
        <v>43</v>
      </c>
      <c r="D7" s="16">
        <v>26</v>
      </c>
      <c r="E7" s="16">
        <v>5</v>
      </c>
      <c r="F7" s="16">
        <v>100</v>
      </c>
      <c r="G7" s="16">
        <v>1</v>
      </c>
      <c r="H7" s="53">
        <f t="shared" si="0"/>
        <v>35.6</v>
      </c>
      <c r="I7" s="16"/>
      <c r="J7" s="16"/>
      <c r="K7" s="35">
        <v>308</v>
      </c>
      <c r="L7" s="16">
        <v>4757</v>
      </c>
      <c r="M7" s="16">
        <v>50</v>
      </c>
      <c r="N7" s="53">
        <f t="shared" si="1"/>
        <v>1023</v>
      </c>
      <c r="O7" s="16">
        <v>550</v>
      </c>
      <c r="P7" s="16"/>
      <c r="Q7" s="53">
        <f t="shared" si="3"/>
        <v>110</v>
      </c>
      <c r="R7" s="50">
        <f t="shared" si="2"/>
        <v>1168.5999999999999</v>
      </c>
    </row>
    <row r="8" spans="1:18">
      <c r="A8" s="48" t="s">
        <v>16</v>
      </c>
      <c r="B8" s="49"/>
      <c r="C8" s="16">
        <v>35</v>
      </c>
      <c r="D8" s="16">
        <v>58</v>
      </c>
      <c r="E8" s="16"/>
      <c r="F8" s="16">
        <v>34</v>
      </c>
      <c r="G8" s="16"/>
      <c r="H8" s="53">
        <f t="shared" si="0"/>
        <v>25.400000000000002</v>
      </c>
      <c r="I8" s="16"/>
      <c r="J8" s="16"/>
      <c r="K8" s="35">
        <v>5</v>
      </c>
      <c r="L8" s="16">
        <v>3162</v>
      </c>
      <c r="M8" s="16">
        <v>657</v>
      </c>
      <c r="N8" s="53">
        <f t="shared" si="1"/>
        <v>764.80000000000007</v>
      </c>
      <c r="O8" s="16">
        <v>40</v>
      </c>
      <c r="P8" s="16">
        <v>59</v>
      </c>
      <c r="Q8" s="53">
        <f t="shared" si="3"/>
        <v>19.8</v>
      </c>
      <c r="R8" s="50">
        <f t="shared" si="2"/>
        <v>810</v>
      </c>
    </row>
    <row r="9" spans="1:18">
      <c r="A9" s="48" t="s">
        <v>17</v>
      </c>
      <c r="B9" s="49"/>
      <c r="C9" s="16">
        <v>8</v>
      </c>
      <c r="D9" s="16">
        <v>28</v>
      </c>
      <c r="E9" s="16"/>
      <c r="F9" s="16">
        <v>28</v>
      </c>
      <c r="G9" s="16"/>
      <c r="H9" s="53">
        <f t="shared" si="0"/>
        <v>12.8</v>
      </c>
      <c r="I9" s="16">
        <v>1</v>
      </c>
      <c r="J9" s="16"/>
      <c r="K9" s="35">
        <v>42</v>
      </c>
      <c r="L9" s="16">
        <v>1459</v>
      </c>
      <c r="M9" s="16">
        <v>432</v>
      </c>
      <c r="N9" s="53">
        <f t="shared" si="1"/>
        <v>386.8</v>
      </c>
      <c r="O9" s="16">
        <v>82</v>
      </c>
      <c r="P9" s="16">
        <v>36</v>
      </c>
      <c r="Q9" s="53">
        <f t="shared" si="3"/>
        <v>23.6</v>
      </c>
      <c r="R9" s="50">
        <f t="shared" si="2"/>
        <v>423.20000000000005</v>
      </c>
    </row>
    <row r="10" spans="1:18">
      <c r="A10" s="48" t="s">
        <v>18</v>
      </c>
      <c r="B10" s="49"/>
      <c r="C10" s="16">
        <v>59</v>
      </c>
      <c r="D10" s="16">
        <v>63</v>
      </c>
      <c r="E10" s="16"/>
      <c r="F10" s="16">
        <v>6</v>
      </c>
      <c r="G10" s="16"/>
      <c r="H10" s="53">
        <f t="shared" si="0"/>
        <v>25.6</v>
      </c>
      <c r="I10" s="16"/>
      <c r="J10" s="16"/>
      <c r="K10" s="35"/>
      <c r="L10" s="16">
        <v>422</v>
      </c>
      <c r="M10" s="16">
        <v>24</v>
      </c>
      <c r="N10" s="53">
        <f t="shared" si="1"/>
        <v>89.2</v>
      </c>
      <c r="O10" s="16">
        <v>200</v>
      </c>
      <c r="P10" s="16">
        <v>164</v>
      </c>
      <c r="Q10" s="53">
        <f t="shared" si="3"/>
        <v>72.8</v>
      </c>
      <c r="R10" s="50">
        <f t="shared" si="2"/>
        <v>187.6</v>
      </c>
    </row>
    <row r="11" spans="1:18">
      <c r="A11" s="48" t="s">
        <v>19</v>
      </c>
      <c r="B11" s="49"/>
      <c r="C11" s="16">
        <v>8</v>
      </c>
      <c r="D11" s="16">
        <v>23</v>
      </c>
      <c r="E11" s="16"/>
      <c r="F11" s="16">
        <v>15</v>
      </c>
      <c r="G11" s="16"/>
      <c r="H11" s="53">
        <f>+SUM(B11:G11)*50%</f>
        <v>23</v>
      </c>
      <c r="I11" s="16"/>
      <c r="J11" s="16"/>
      <c r="K11" s="35"/>
      <c r="L11" s="16">
        <v>323</v>
      </c>
      <c r="M11" s="16">
        <v>1</v>
      </c>
      <c r="N11" s="53">
        <f t="shared" si="1"/>
        <v>64.8</v>
      </c>
      <c r="O11" s="16"/>
      <c r="P11" s="16">
        <v>164</v>
      </c>
      <c r="Q11" s="53">
        <f t="shared" si="3"/>
        <v>32.800000000000004</v>
      </c>
      <c r="R11" s="50">
        <f t="shared" si="2"/>
        <v>120.6</v>
      </c>
    </row>
    <row r="12" spans="1:18">
      <c r="A12" s="48" t="s">
        <v>20</v>
      </c>
      <c r="B12" s="49"/>
      <c r="C12" s="16">
        <v>19</v>
      </c>
      <c r="D12" s="16">
        <v>19</v>
      </c>
      <c r="E12" s="16"/>
      <c r="F12" s="16">
        <v>3</v>
      </c>
      <c r="G12" s="16"/>
      <c r="H12" s="53">
        <f>+SUM(B12:G12)*50%</f>
        <v>20.5</v>
      </c>
      <c r="I12" s="16"/>
      <c r="J12" s="16"/>
      <c r="K12" s="35">
        <v>2</v>
      </c>
      <c r="L12" s="16">
        <v>14</v>
      </c>
      <c r="M12" s="16"/>
      <c r="N12" s="53">
        <f>+SUM(I12:M12)*50%</f>
        <v>8</v>
      </c>
      <c r="O12" s="16">
        <v>1</v>
      </c>
      <c r="P12" s="16">
        <v>121</v>
      </c>
      <c r="Q12" s="53">
        <f t="shared" si="3"/>
        <v>24.400000000000002</v>
      </c>
      <c r="R12" s="50">
        <f t="shared" si="2"/>
        <v>52.900000000000006</v>
      </c>
    </row>
    <row r="13" spans="1:18">
      <c r="A13" s="48" t="s">
        <v>21</v>
      </c>
      <c r="B13" s="49">
        <v>1</v>
      </c>
      <c r="C13" s="16">
        <v>1</v>
      </c>
      <c r="D13" s="16">
        <v>36</v>
      </c>
      <c r="E13" s="16"/>
      <c r="F13" s="16">
        <v>30</v>
      </c>
      <c r="G13" s="16"/>
      <c r="H13" s="53">
        <f t="shared" si="0"/>
        <v>13.600000000000001</v>
      </c>
      <c r="I13" s="16"/>
      <c r="J13" s="16"/>
      <c r="K13" s="35">
        <v>63</v>
      </c>
      <c r="L13" s="16">
        <v>2697</v>
      </c>
      <c r="M13" s="16">
        <v>141</v>
      </c>
      <c r="N13" s="53">
        <f t="shared" si="1"/>
        <v>580.20000000000005</v>
      </c>
      <c r="O13" s="16">
        <v>299</v>
      </c>
      <c r="P13" s="16">
        <v>404</v>
      </c>
      <c r="Q13" s="53">
        <f t="shared" si="3"/>
        <v>140.6</v>
      </c>
      <c r="R13" s="50">
        <f t="shared" si="2"/>
        <v>734.40000000000009</v>
      </c>
    </row>
    <row r="14" spans="1:18">
      <c r="A14" s="48" t="s">
        <v>22</v>
      </c>
      <c r="B14" s="49"/>
      <c r="C14" s="16">
        <v>32</v>
      </c>
      <c r="D14" s="16">
        <v>55</v>
      </c>
      <c r="E14" s="16"/>
      <c r="F14" s="16">
        <v>10</v>
      </c>
      <c r="G14" s="16"/>
      <c r="H14" s="53">
        <f t="shared" si="0"/>
        <v>19.400000000000002</v>
      </c>
      <c r="I14" s="16"/>
      <c r="J14" s="16"/>
      <c r="K14" s="35"/>
      <c r="L14" s="16">
        <v>1558</v>
      </c>
      <c r="M14" s="16">
        <v>465</v>
      </c>
      <c r="N14" s="53">
        <f t="shared" si="1"/>
        <v>404.6</v>
      </c>
      <c r="O14" s="16">
        <v>3</v>
      </c>
      <c r="P14" s="16">
        <v>53</v>
      </c>
      <c r="Q14" s="53">
        <f t="shared" si="3"/>
        <v>11.200000000000001</v>
      </c>
      <c r="R14" s="50">
        <f t="shared" si="2"/>
        <v>435.2</v>
      </c>
    </row>
    <row r="15" spans="1:18">
      <c r="A15" s="48" t="s">
        <v>23</v>
      </c>
      <c r="B15" s="49"/>
      <c r="C15" s="16">
        <v>6</v>
      </c>
      <c r="D15" s="16">
        <v>31</v>
      </c>
      <c r="E15" s="16"/>
      <c r="F15" s="16">
        <v>37</v>
      </c>
      <c r="G15" s="16"/>
      <c r="H15" s="53">
        <f t="shared" si="0"/>
        <v>14.8</v>
      </c>
      <c r="I15" s="16">
        <v>1</v>
      </c>
      <c r="J15" s="16"/>
      <c r="K15" s="35">
        <v>4</v>
      </c>
      <c r="L15" s="16">
        <v>991</v>
      </c>
      <c r="M15" s="16">
        <v>196</v>
      </c>
      <c r="N15" s="53">
        <f t="shared" si="1"/>
        <v>238.4</v>
      </c>
      <c r="O15" s="16">
        <v>519</v>
      </c>
      <c r="P15" s="16"/>
      <c r="Q15" s="53">
        <f t="shared" si="3"/>
        <v>103.80000000000001</v>
      </c>
      <c r="R15" s="50">
        <f t="shared" si="2"/>
        <v>357.00000000000006</v>
      </c>
    </row>
    <row r="16" spans="1:18">
      <c r="A16" s="48" t="s">
        <v>24</v>
      </c>
      <c r="B16" s="49"/>
      <c r="C16" s="16">
        <v>43</v>
      </c>
      <c r="D16" s="16">
        <v>58</v>
      </c>
      <c r="E16" s="16"/>
      <c r="F16" s="16">
        <v>1</v>
      </c>
      <c r="G16" s="16"/>
      <c r="H16" s="53">
        <f t="shared" si="0"/>
        <v>20.400000000000002</v>
      </c>
      <c r="I16" s="16"/>
      <c r="J16" s="16"/>
      <c r="K16" s="35"/>
      <c r="L16" s="16">
        <v>2461</v>
      </c>
      <c r="M16" s="16">
        <v>1253</v>
      </c>
      <c r="N16" s="53">
        <f t="shared" si="1"/>
        <v>742.80000000000007</v>
      </c>
      <c r="O16" s="16">
        <v>30</v>
      </c>
      <c r="P16" s="16">
        <v>68</v>
      </c>
      <c r="Q16" s="53">
        <f t="shared" si="3"/>
        <v>19.600000000000001</v>
      </c>
      <c r="R16" s="50">
        <f t="shared" si="2"/>
        <v>782.80000000000007</v>
      </c>
    </row>
    <row r="17" spans="1:18">
      <c r="A17" s="48" t="s">
        <v>25</v>
      </c>
      <c r="B17" s="49"/>
      <c r="C17" s="16">
        <v>50</v>
      </c>
      <c r="D17" s="16">
        <v>101</v>
      </c>
      <c r="E17" s="16">
        <v>8</v>
      </c>
      <c r="F17" s="16">
        <v>27</v>
      </c>
      <c r="G17" s="16"/>
      <c r="H17" s="53">
        <f t="shared" si="0"/>
        <v>37.200000000000003</v>
      </c>
      <c r="I17" s="16">
        <v>1</v>
      </c>
      <c r="J17" s="16">
        <v>1</v>
      </c>
      <c r="K17" s="35">
        <v>157</v>
      </c>
      <c r="L17" s="16">
        <v>836</v>
      </c>
      <c r="M17" s="16">
        <v>170</v>
      </c>
      <c r="N17" s="53">
        <f t="shared" si="1"/>
        <v>233</v>
      </c>
      <c r="O17" s="16">
        <v>965</v>
      </c>
      <c r="P17" s="16"/>
      <c r="Q17" s="53">
        <f t="shared" si="3"/>
        <v>193</v>
      </c>
      <c r="R17" s="50">
        <f t="shared" si="2"/>
        <v>463.2</v>
      </c>
    </row>
    <row r="18" spans="1:18">
      <c r="A18" s="48" t="s">
        <v>26</v>
      </c>
      <c r="B18" s="49"/>
      <c r="C18" s="16">
        <v>2</v>
      </c>
      <c r="D18" s="16">
        <v>2</v>
      </c>
      <c r="E18" s="16"/>
      <c r="F18" s="16">
        <v>1</v>
      </c>
      <c r="G18" s="16"/>
      <c r="H18" s="53">
        <f>+SUM(B18:G18)*50%</f>
        <v>2.5</v>
      </c>
      <c r="I18" s="16"/>
      <c r="J18" s="16"/>
      <c r="K18" s="35"/>
      <c r="L18" s="16"/>
      <c r="M18" s="16"/>
      <c r="N18" s="53">
        <f t="shared" si="1"/>
        <v>0</v>
      </c>
      <c r="O18" s="16">
        <v>1</v>
      </c>
      <c r="P18" s="16"/>
      <c r="Q18" s="53">
        <f>+SUM(O18:P18)*50%</f>
        <v>0.5</v>
      </c>
      <c r="R18" s="50">
        <f t="shared" si="2"/>
        <v>3</v>
      </c>
    </row>
    <row r="19" spans="1:18">
      <c r="A19" s="48" t="s">
        <v>27</v>
      </c>
      <c r="B19" s="49"/>
      <c r="C19" s="16"/>
      <c r="D19" s="16">
        <v>5</v>
      </c>
      <c r="E19" s="16"/>
      <c r="F19" s="16">
        <v>2</v>
      </c>
      <c r="G19" s="16"/>
      <c r="H19" s="53">
        <f>+SUM(B19:G19)*50%</f>
        <v>3.5</v>
      </c>
      <c r="I19" s="16"/>
      <c r="J19" s="16"/>
      <c r="K19" s="35"/>
      <c r="L19" s="16">
        <v>31</v>
      </c>
      <c r="M19" s="16"/>
      <c r="N19" s="53">
        <f>+SUM(I19:M19)*50%</f>
        <v>15.5</v>
      </c>
      <c r="O19" s="16">
        <v>14</v>
      </c>
      <c r="P19" s="16"/>
      <c r="Q19" s="53">
        <f>+SUM(O19:P19)*50%</f>
        <v>7</v>
      </c>
      <c r="R19" s="50">
        <f t="shared" si="2"/>
        <v>26</v>
      </c>
    </row>
    <row r="20" spans="1:18">
      <c r="A20" s="48" t="s">
        <v>28</v>
      </c>
      <c r="B20" s="49"/>
      <c r="C20" s="16">
        <v>11</v>
      </c>
      <c r="D20" s="16">
        <v>43</v>
      </c>
      <c r="E20" s="16"/>
      <c r="F20" s="16">
        <v>43</v>
      </c>
      <c r="G20" s="16"/>
      <c r="H20" s="53">
        <f t="shared" si="0"/>
        <v>19.400000000000002</v>
      </c>
      <c r="I20" s="16"/>
      <c r="J20" s="16"/>
      <c r="K20" s="35">
        <v>1</v>
      </c>
      <c r="L20" s="16">
        <v>1677</v>
      </c>
      <c r="M20" s="16">
        <v>199</v>
      </c>
      <c r="N20" s="53">
        <f t="shared" si="1"/>
        <v>375.40000000000003</v>
      </c>
      <c r="O20" s="16">
        <v>8</v>
      </c>
      <c r="P20" s="16">
        <v>72</v>
      </c>
      <c r="Q20" s="53">
        <f t="shared" si="3"/>
        <v>16</v>
      </c>
      <c r="R20" s="50">
        <f t="shared" si="2"/>
        <v>410.8</v>
      </c>
    </row>
    <row r="21" spans="1:18">
      <c r="A21" s="48" t="s">
        <v>29</v>
      </c>
      <c r="B21" s="49"/>
      <c r="C21" s="16">
        <v>48</v>
      </c>
      <c r="D21" s="16">
        <v>58</v>
      </c>
      <c r="E21" s="16"/>
      <c r="F21" s="16">
        <v>14</v>
      </c>
      <c r="G21" s="16"/>
      <c r="H21" s="53">
        <f t="shared" si="0"/>
        <v>24</v>
      </c>
      <c r="I21" s="16"/>
      <c r="J21" s="16"/>
      <c r="K21" s="35">
        <v>38</v>
      </c>
      <c r="L21" s="16">
        <v>2</v>
      </c>
      <c r="M21" s="16">
        <v>102</v>
      </c>
      <c r="N21" s="53">
        <f t="shared" si="1"/>
        <v>28.400000000000002</v>
      </c>
      <c r="O21" s="16">
        <v>211</v>
      </c>
      <c r="P21" s="16">
        <v>3</v>
      </c>
      <c r="Q21" s="53">
        <f t="shared" si="3"/>
        <v>42.800000000000004</v>
      </c>
      <c r="R21" s="50">
        <f t="shared" si="2"/>
        <v>95.2</v>
      </c>
    </row>
    <row r="22" spans="1:18">
      <c r="A22" s="48" t="s">
        <v>30</v>
      </c>
      <c r="B22" s="49"/>
      <c r="C22" s="16">
        <v>4</v>
      </c>
      <c r="D22" s="16">
        <v>38</v>
      </c>
      <c r="E22" s="16"/>
      <c r="F22" s="16">
        <v>19</v>
      </c>
      <c r="G22" s="16"/>
      <c r="H22" s="53">
        <f t="shared" si="0"/>
        <v>12.200000000000001</v>
      </c>
      <c r="I22" s="16"/>
      <c r="J22" s="16"/>
      <c r="K22" s="35">
        <v>5</v>
      </c>
      <c r="L22" s="16">
        <v>2554</v>
      </c>
      <c r="M22" s="16">
        <v>686</v>
      </c>
      <c r="N22" s="53">
        <f t="shared" si="1"/>
        <v>649</v>
      </c>
      <c r="O22" s="16">
        <v>610</v>
      </c>
      <c r="P22" s="16"/>
      <c r="Q22" s="53">
        <f t="shared" si="3"/>
        <v>122</v>
      </c>
      <c r="R22" s="50">
        <f t="shared" si="2"/>
        <v>783.2</v>
      </c>
    </row>
    <row r="23" spans="1:18">
      <c r="A23" s="48" t="s">
        <v>31</v>
      </c>
      <c r="B23" s="49"/>
      <c r="C23" s="16">
        <v>4</v>
      </c>
      <c r="D23" s="16">
        <v>11</v>
      </c>
      <c r="E23" s="16"/>
      <c r="F23" s="16">
        <v>23</v>
      </c>
      <c r="G23" s="16"/>
      <c r="H23" s="53">
        <f>+SUM(B23:G23)*50%</f>
        <v>19</v>
      </c>
      <c r="I23" s="16"/>
      <c r="J23" s="16"/>
      <c r="K23" s="35">
        <v>15</v>
      </c>
      <c r="L23" s="16">
        <v>600</v>
      </c>
      <c r="M23" s="16">
        <v>204</v>
      </c>
      <c r="N23" s="53">
        <f t="shared" si="1"/>
        <v>163.80000000000001</v>
      </c>
      <c r="O23" s="16">
        <v>15</v>
      </c>
      <c r="P23" s="16">
        <v>218</v>
      </c>
      <c r="Q23" s="53">
        <f t="shared" si="3"/>
        <v>46.6</v>
      </c>
      <c r="R23" s="50">
        <f t="shared" si="2"/>
        <v>229.4</v>
      </c>
    </row>
    <row r="24" spans="1:18">
      <c r="A24" s="48" t="s">
        <v>32</v>
      </c>
      <c r="B24" s="49"/>
      <c r="C24" s="16">
        <v>71</v>
      </c>
      <c r="D24" s="16">
        <v>98</v>
      </c>
      <c r="E24" s="16">
        <v>2</v>
      </c>
      <c r="F24" s="16">
        <v>17</v>
      </c>
      <c r="G24" s="16"/>
      <c r="H24" s="53">
        <f t="shared" si="0"/>
        <v>37.6</v>
      </c>
      <c r="I24" s="16"/>
      <c r="J24" s="16">
        <v>2</v>
      </c>
      <c r="K24" s="35">
        <v>6</v>
      </c>
      <c r="L24" s="16">
        <v>2464</v>
      </c>
      <c r="M24" s="16">
        <v>1147</v>
      </c>
      <c r="N24" s="53">
        <f t="shared" si="1"/>
        <v>723.80000000000007</v>
      </c>
      <c r="O24" s="16">
        <v>171</v>
      </c>
      <c r="P24" s="16"/>
      <c r="Q24" s="53">
        <f t="shared" si="3"/>
        <v>34.200000000000003</v>
      </c>
      <c r="R24" s="50">
        <f t="shared" si="2"/>
        <v>795.60000000000014</v>
      </c>
    </row>
    <row r="25" spans="1:18">
      <c r="A25" s="48" t="s">
        <v>33</v>
      </c>
      <c r="B25" s="49">
        <v>1</v>
      </c>
      <c r="C25" s="16">
        <v>24</v>
      </c>
      <c r="D25" s="16">
        <v>43</v>
      </c>
      <c r="E25" s="16"/>
      <c r="F25" s="16">
        <v>34</v>
      </c>
      <c r="G25" s="16"/>
      <c r="H25" s="53">
        <f t="shared" si="0"/>
        <v>20.400000000000002</v>
      </c>
      <c r="I25" s="16"/>
      <c r="J25" s="16"/>
      <c r="K25" s="35">
        <v>11</v>
      </c>
      <c r="L25" s="16">
        <v>1312</v>
      </c>
      <c r="M25" s="16">
        <v>724</v>
      </c>
      <c r="N25" s="53">
        <f t="shared" si="1"/>
        <v>409.40000000000003</v>
      </c>
      <c r="O25" s="16">
        <v>304</v>
      </c>
      <c r="P25" s="16"/>
      <c r="Q25" s="53">
        <f t="shared" si="3"/>
        <v>60.800000000000004</v>
      </c>
      <c r="R25" s="50">
        <f t="shared" si="2"/>
        <v>490.6</v>
      </c>
    </row>
    <row r="26" spans="1:18">
      <c r="A26" s="48" t="s">
        <v>34</v>
      </c>
      <c r="B26" s="49"/>
      <c r="C26" s="16">
        <v>14</v>
      </c>
      <c r="D26" s="16">
        <v>36</v>
      </c>
      <c r="E26" s="16"/>
      <c r="F26" s="16">
        <v>5</v>
      </c>
      <c r="G26" s="16"/>
      <c r="H26" s="53">
        <f t="shared" si="0"/>
        <v>11</v>
      </c>
      <c r="I26" s="16"/>
      <c r="J26" s="16"/>
      <c r="K26" s="35"/>
      <c r="L26" s="16">
        <v>67</v>
      </c>
      <c r="M26" s="16">
        <v>2</v>
      </c>
      <c r="N26" s="53">
        <f t="shared" si="1"/>
        <v>13.8</v>
      </c>
      <c r="O26" s="16">
        <v>142</v>
      </c>
      <c r="P26" s="16">
        <v>51</v>
      </c>
      <c r="Q26" s="53">
        <f t="shared" si="3"/>
        <v>38.6</v>
      </c>
      <c r="R26" s="50">
        <f t="shared" si="2"/>
        <v>63.400000000000006</v>
      </c>
    </row>
    <row r="27" spans="1:18">
      <c r="A27" s="48" t="s">
        <v>35</v>
      </c>
      <c r="B27" s="49"/>
      <c r="C27" s="16">
        <v>3</v>
      </c>
      <c r="D27" s="16">
        <v>14</v>
      </c>
      <c r="E27" s="16"/>
      <c r="F27" s="16">
        <v>19</v>
      </c>
      <c r="G27" s="16"/>
      <c r="H27" s="53">
        <f>+SUM(B27:G27)*50%</f>
        <v>18</v>
      </c>
      <c r="I27" s="16"/>
      <c r="J27" s="16">
        <v>1</v>
      </c>
      <c r="K27" s="35">
        <v>22</v>
      </c>
      <c r="L27" s="16">
        <v>450</v>
      </c>
      <c r="M27" s="16">
        <v>180</v>
      </c>
      <c r="N27" s="53">
        <f t="shared" si="1"/>
        <v>130.6</v>
      </c>
      <c r="O27" s="16">
        <v>62</v>
      </c>
      <c r="P27" s="16"/>
      <c r="Q27" s="53">
        <f t="shared" si="3"/>
        <v>12.4</v>
      </c>
      <c r="R27" s="50">
        <f t="shared" si="2"/>
        <v>161</v>
      </c>
    </row>
    <row r="28" spans="1:18">
      <c r="A28" s="48" t="s">
        <v>36</v>
      </c>
      <c r="B28" s="49">
        <v>1</v>
      </c>
      <c r="C28" s="16">
        <v>4</v>
      </c>
      <c r="D28" s="16">
        <v>18</v>
      </c>
      <c r="E28" s="16">
        <v>1</v>
      </c>
      <c r="F28" s="16">
        <v>17</v>
      </c>
      <c r="G28" s="16"/>
      <c r="H28" s="53">
        <f>+SUM(B28:G28)*50%</f>
        <v>20.5</v>
      </c>
      <c r="I28" s="16"/>
      <c r="J28" s="16"/>
      <c r="K28" s="35">
        <v>2</v>
      </c>
      <c r="L28" s="16">
        <v>750</v>
      </c>
      <c r="M28" s="16">
        <v>8</v>
      </c>
      <c r="N28" s="53">
        <f t="shared" si="1"/>
        <v>152</v>
      </c>
      <c r="O28" s="16">
        <v>28</v>
      </c>
      <c r="P28" s="16">
        <v>206</v>
      </c>
      <c r="Q28" s="53">
        <f t="shared" si="3"/>
        <v>46.800000000000004</v>
      </c>
      <c r="R28" s="50">
        <f t="shared" si="2"/>
        <v>219.3</v>
      </c>
    </row>
    <row r="29" spans="1:18">
      <c r="A29" s="48" t="s">
        <v>37</v>
      </c>
      <c r="B29" s="49"/>
      <c r="C29" s="16">
        <v>5</v>
      </c>
      <c r="D29" s="16">
        <v>6</v>
      </c>
      <c r="E29" s="16"/>
      <c r="F29" s="16"/>
      <c r="G29" s="16"/>
      <c r="H29" s="53">
        <f>+SUM(B29:G29)*50%</f>
        <v>5.5</v>
      </c>
      <c r="I29" s="16"/>
      <c r="J29" s="16"/>
      <c r="K29" s="35"/>
      <c r="L29" s="16">
        <v>34</v>
      </c>
      <c r="M29" s="16"/>
      <c r="N29" s="53">
        <f>+SUM(I29:M29)*50%</f>
        <v>17</v>
      </c>
      <c r="O29" s="16">
        <v>2</v>
      </c>
      <c r="P29" s="16">
        <v>1</v>
      </c>
      <c r="Q29" s="53">
        <f>+SUM(O29:P29)*50%</f>
        <v>1.5</v>
      </c>
      <c r="R29" s="50">
        <f t="shared" si="2"/>
        <v>24</v>
      </c>
    </row>
    <row r="30" spans="1:18">
      <c r="A30" s="48" t="s">
        <v>38</v>
      </c>
      <c r="B30" s="49">
        <v>1</v>
      </c>
      <c r="C30" s="16">
        <v>5</v>
      </c>
      <c r="D30" s="16">
        <v>27</v>
      </c>
      <c r="E30" s="16"/>
      <c r="F30" s="16">
        <v>38</v>
      </c>
      <c r="G30" s="16"/>
      <c r="H30" s="53">
        <f t="shared" si="0"/>
        <v>14.200000000000001</v>
      </c>
      <c r="I30" s="16"/>
      <c r="J30" s="16">
        <v>1</v>
      </c>
      <c r="K30" s="35">
        <v>57</v>
      </c>
      <c r="L30" s="16">
        <v>1804</v>
      </c>
      <c r="M30" s="16">
        <v>406</v>
      </c>
      <c r="N30" s="53">
        <f t="shared" si="1"/>
        <v>453.6</v>
      </c>
      <c r="O30" s="16">
        <v>109</v>
      </c>
      <c r="P30" s="16"/>
      <c r="Q30" s="53">
        <f t="shared" si="3"/>
        <v>21.8</v>
      </c>
      <c r="R30" s="50">
        <f t="shared" si="2"/>
        <v>489.6</v>
      </c>
    </row>
    <row r="31" spans="1:18">
      <c r="A31" s="48" t="s">
        <v>39</v>
      </c>
      <c r="B31" s="49"/>
      <c r="C31" s="16">
        <v>18</v>
      </c>
      <c r="D31" s="16">
        <v>28</v>
      </c>
      <c r="E31" s="16"/>
      <c r="F31" s="16">
        <v>12</v>
      </c>
      <c r="G31" s="16"/>
      <c r="H31" s="53">
        <f t="shared" si="0"/>
        <v>11.600000000000001</v>
      </c>
      <c r="I31" s="16"/>
      <c r="J31" s="16"/>
      <c r="K31" s="35">
        <v>8</v>
      </c>
      <c r="L31" s="16">
        <v>1831</v>
      </c>
      <c r="M31" s="16">
        <v>516</v>
      </c>
      <c r="N31" s="53">
        <f t="shared" si="1"/>
        <v>471</v>
      </c>
      <c r="O31" s="16">
        <v>209</v>
      </c>
      <c r="P31" s="16"/>
      <c r="Q31" s="53">
        <f t="shared" si="3"/>
        <v>41.800000000000004</v>
      </c>
      <c r="R31" s="50">
        <f t="shared" si="2"/>
        <v>524.4</v>
      </c>
    </row>
    <row r="32" spans="1:18">
      <c r="A32" s="48" t="s">
        <v>40</v>
      </c>
      <c r="B32" s="49">
        <v>1</v>
      </c>
      <c r="C32" s="16">
        <v>58</v>
      </c>
      <c r="D32" s="16">
        <v>70</v>
      </c>
      <c r="E32" s="16">
        <v>1</v>
      </c>
      <c r="F32" s="16">
        <v>30</v>
      </c>
      <c r="G32" s="16"/>
      <c r="H32" s="53">
        <f t="shared" si="0"/>
        <v>32</v>
      </c>
      <c r="I32" s="16"/>
      <c r="J32" s="16"/>
      <c r="K32" s="35">
        <v>51</v>
      </c>
      <c r="L32" s="16">
        <v>156</v>
      </c>
      <c r="M32" s="16">
        <v>63</v>
      </c>
      <c r="N32" s="53">
        <f t="shared" si="1"/>
        <v>54</v>
      </c>
      <c r="O32" s="16">
        <v>346</v>
      </c>
      <c r="P32" s="16">
        <v>33</v>
      </c>
      <c r="Q32" s="53">
        <f t="shared" si="3"/>
        <v>75.8</v>
      </c>
      <c r="R32" s="50">
        <f t="shared" si="2"/>
        <v>161.80000000000001</v>
      </c>
    </row>
    <row r="33" spans="1:18">
      <c r="A33" s="48" t="s">
        <v>41</v>
      </c>
      <c r="B33" s="49">
        <v>2</v>
      </c>
      <c r="C33" s="16">
        <v>48</v>
      </c>
      <c r="D33" s="16">
        <v>78</v>
      </c>
      <c r="E33" s="16">
        <v>3</v>
      </c>
      <c r="F33" s="16">
        <v>85</v>
      </c>
      <c r="G33" s="16"/>
      <c r="H33" s="53">
        <f t="shared" si="0"/>
        <v>43.2</v>
      </c>
      <c r="I33" s="16"/>
      <c r="J33" s="16"/>
      <c r="K33" s="35">
        <v>100</v>
      </c>
      <c r="L33" s="16">
        <v>3535</v>
      </c>
      <c r="M33" s="16">
        <v>737</v>
      </c>
      <c r="N33" s="53">
        <f t="shared" si="1"/>
        <v>874.40000000000009</v>
      </c>
      <c r="O33" s="16">
        <v>95</v>
      </c>
      <c r="P33" s="16"/>
      <c r="Q33" s="53">
        <f t="shared" si="3"/>
        <v>19</v>
      </c>
      <c r="R33" s="50">
        <f t="shared" si="2"/>
        <v>936.60000000000014</v>
      </c>
    </row>
    <row r="34" spans="1:18">
      <c r="A34" s="48" t="s">
        <v>42</v>
      </c>
      <c r="B34" s="49"/>
      <c r="C34" s="16"/>
      <c r="D34" s="16">
        <v>1</v>
      </c>
      <c r="E34" s="16"/>
      <c r="F34" s="16"/>
      <c r="G34" s="16"/>
      <c r="H34" s="53">
        <f>+SUM(B34:G34)*50%</f>
        <v>0.5</v>
      </c>
      <c r="I34" s="16"/>
      <c r="J34" s="16"/>
      <c r="K34" s="35">
        <v>2</v>
      </c>
      <c r="L34" s="16">
        <v>34</v>
      </c>
      <c r="M34" s="16"/>
      <c r="N34" s="53">
        <f>+SUM(I34:M34)*50%</f>
        <v>18</v>
      </c>
      <c r="O34" s="16">
        <v>11</v>
      </c>
      <c r="P34" s="16"/>
      <c r="Q34" s="53">
        <f>+SUM(O34:P34)*50%</f>
        <v>5.5</v>
      </c>
      <c r="R34" s="50">
        <f t="shared" si="2"/>
        <v>24</v>
      </c>
    </row>
    <row r="35" spans="1:18">
      <c r="A35" s="48" t="s">
        <v>43</v>
      </c>
      <c r="B35" s="49"/>
      <c r="C35" s="16"/>
      <c r="D35" s="16">
        <v>2</v>
      </c>
      <c r="E35" s="16"/>
      <c r="F35" s="16">
        <v>1</v>
      </c>
      <c r="G35" s="16"/>
      <c r="H35" s="53">
        <f>+SUM(B35:G35)*50%</f>
        <v>1.5</v>
      </c>
      <c r="I35" s="16"/>
      <c r="J35" s="16"/>
      <c r="K35" s="35"/>
      <c r="L35" s="16">
        <v>12</v>
      </c>
      <c r="M35" s="16">
        <v>10</v>
      </c>
      <c r="N35" s="53">
        <f>+SUM(I35:M35)*50%</f>
        <v>11</v>
      </c>
      <c r="O35" s="16">
        <v>21</v>
      </c>
      <c r="P35" s="16"/>
      <c r="Q35" s="53">
        <f>+SUM(O35:P35)*50%</f>
        <v>10.5</v>
      </c>
      <c r="R35" s="50">
        <f t="shared" si="2"/>
        <v>23</v>
      </c>
    </row>
    <row r="36" spans="1:18">
      <c r="A36" s="51" t="s">
        <v>87</v>
      </c>
      <c r="B36" s="52">
        <f>SUM(B3:B35)</f>
        <v>11</v>
      </c>
      <c r="C36" s="52">
        <f t="shared" ref="C36:R36" si="4">SUM(C3:C35)</f>
        <v>785</v>
      </c>
      <c r="D36" s="52">
        <f t="shared" si="4"/>
        <v>1252</v>
      </c>
      <c r="E36" s="52">
        <f t="shared" si="4"/>
        <v>21</v>
      </c>
      <c r="F36" s="52">
        <f t="shared" si="4"/>
        <v>822</v>
      </c>
      <c r="G36" s="52">
        <f t="shared" si="4"/>
        <v>3</v>
      </c>
      <c r="H36" s="54">
        <f>SUM(H3:H35)</f>
        <v>656.50000000000011</v>
      </c>
      <c r="I36" s="52">
        <f t="shared" si="4"/>
        <v>4</v>
      </c>
      <c r="J36" s="52">
        <f t="shared" si="4"/>
        <v>26</v>
      </c>
      <c r="K36" s="52">
        <f t="shared" si="4"/>
        <v>900</v>
      </c>
      <c r="L36" s="52">
        <f t="shared" si="4"/>
        <v>43042</v>
      </c>
      <c r="M36" s="52">
        <f t="shared" si="4"/>
        <v>10130</v>
      </c>
      <c r="N36" s="54">
        <f t="shared" si="4"/>
        <v>10862.099999999999</v>
      </c>
      <c r="O36" s="52">
        <f t="shared" si="4"/>
        <v>5237</v>
      </c>
      <c r="P36" s="52">
        <f t="shared" si="4"/>
        <v>1739</v>
      </c>
      <c r="Q36" s="54">
        <f t="shared" si="4"/>
        <v>1424.2999999999997</v>
      </c>
      <c r="R36" s="52">
        <f t="shared" si="4"/>
        <v>12942.9</v>
      </c>
    </row>
  </sheetData>
  <autoFilter ref="A2:Q36"/>
  <mergeCells count="5">
    <mergeCell ref="R1:R2"/>
    <mergeCell ref="A1:A2"/>
    <mergeCell ref="B1:H1"/>
    <mergeCell ref="I1:N1"/>
    <mergeCell ref="O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outlinePr summaryBelow="0"/>
  </sheetPr>
  <dimension ref="A1:AO154"/>
  <sheetViews>
    <sheetView showGridLines="0" zoomScale="85" zoomScaleNormal="85" zoomScaleSheetLayoutView="82" zoomScalePageLayoutView="85" workbookViewId="0">
      <selection activeCell="H8" sqref="H8"/>
    </sheetView>
  </sheetViews>
  <sheetFormatPr baseColWidth="10" defaultColWidth="11.375" defaultRowHeight="15"/>
  <cols>
    <col min="1" max="1" width="4.375" style="1" customWidth="1"/>
    <col min="2" max="2" width="9.75" style="3" customWidth="1"/>
    <col min="3" max="3" width="35.75" style="3" customWidth="1"/>
    <col min="4" max="4" width="8.125" style="3" customWidth="1"/>
    <col min="5" max="5" width="11.125" style="3" customWidth="1"/>
    <col min="6" max="6" width="5.625" style="3" bestFit="1" customWidth="1"/>
    <col min="7" max="7" width="60"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c r="C1" s="90" t="s">
        <v>317</v>
      </c>
      <c r="D1" s="109" t="s">
        <v>166</v>
      </c>
      <c r="E1" s="109"/>
      <c r="F1" s="109"/>
      <c r="G1" s="109"/>
      <c r="H1" s="109"/>
      <c r="AM1" s="23">
        <v>2</v>
      </c>
      <c r="AN1" s="15" t="s">
        <v>57</v>
      </c>
      <c r="AO1" s="24">
        <v>52</v>
      </c>
    </row>
    <row r="2" spans="1:41" ht="73.5" customHeight="1">
      <c r="B2" s="33"/>
      <c r="C2" s="38" t="s">
        <v>83</v>
      </c>
      <c r="D2" s="115" t="s">
        <v>403</v>
      </c>
      <c r="E2" s="116"/>
      <c r="F2" s="116"/>
      <c r="G2" s="117"/>
      <c r="H2" s="39" t="s">
        <v>84</v>
      </c>
      <c r="AM2" s="23">
        <v>4</v>
      </c>
      <c r="AN2" s="15" t="s">
        <v>58</v>
      </c>
      <c r="AO2" s="25">
        <v>12</v>
      </c>
    </row>
    <row r="3" spans="1:41" ht="44.25" customHeight="1">
      <c r="B3" s="19">
        <v>1</v>
      </c>
      <c r="C3" s="6">
        <v>230</v>
      </c>
      <c r="D3" s="13" t="s">
        <v>88</v>
      </c>
      <c r="E3" s="13" t="s">
        <v>56</v>
      </c>
      <c r="F3" s="13" t="s">
        <v>75</v>
      </c>
      <c r="G3" s="13" t="s">
        <v>89</v>
      </c>
      <c r="H3" s="11" t="s">
        <v>55</v>
      </c>
      <c r="AM3" s="23">
        <v>5</v>
      </c>
      <c r="AN3" s="15" t="s">
        <v>59</v>
      </c>
      <c r="AO3" s="25">
        <f>12/2</f>
        <v>6</v>
      </c>
    </row>
    <row r="4" spans="1:41" s="8" customFormat="1" ht="12.75" customHeight="1">
      <c r="A4" s="8">
        <v>1</v>
      </c>
      <c r="B4" s="118" t="s">
        <v>46</v>
      </c>
      <c r="C4" s="9" t="s">
        <v>47</v>
      </c>
      <c r="D4" s="9"/>
      <c r="E4" s="31" t="s">
        <v>59</v>
      </c>
      <c r="F4" s="32">
        <f t="shared" ref="F4:F9" si="0">VLOOKUP(E4,$AN$1:$AO$22,2,FALSE)</f>
        <v>6</v>
      </c>
      <c r="G4" s="92" t="s">
        <v>318</v>
      </c>
      <c r="H4" s="93">
        <v>962770</v>
      </c>
      <c r="AM4" s="23">
        <v>6</v>
      </c>
      <c r="AN4" s="15" t="s">
        <v>60</v>
      </c>
      <c r="AO4" s="25">
        <f>12/3</f>
        <v>4</v>
      </c>
    </row>
    <row r="5" spans="1:41" s="8" customFormat="1">
      <c r="A5" s="8">
        <f>A4+1</f>
        <v>2</v>
      </c>
      <c r="B5" s="119"/>
      <c r="C5" s="9" t="s">
        <v>48</v>
      </c>
      <c r="D5" s="9"/>
      <c r="E5" s="31" t="s">
        <v>58</v>
      </c>
      <c r="F5" s="32">
        <f t="shared" si="0"/>
        <v>12</v>
      </c>
      <c r="G5" s="87" t="s">
        <v>319</v>
      </c>
      <c r="H5" s="93">
        <f>(187983+217332)/2</f>
        <v>202657.5</v>
      </c>
      <c r="AM5" s="23">
        <v>7</v>
      </c>
      <c r="AN5" s="15" t="s">
        <v>61</v>
      </c>
      <c r="AO5" s="26">
        <f>12/4</f>
        <v>3</v>
      </c>
    </row>
    <row r="6" spans="1:41" s="8" customFormat="1">
      <c r="A6" s="8">
        <f t="shared" ref="A6:A9" si="1">A5+1</f>
        <v>3</v>
      </c>
      <c r="B6" s="119"/>
      <c r="C6" s="9" t="s">
        <v>49</v>
      </c>
      <c r="D6" s="9"/>
      <c r="E6" s="31" t="s">
        <v>58</v>
      </c>
      <c r="F6" s="32">
        <f t="shared" si="0"/>
        <v>12</v>
      </c>
      <c r="G6" s="87"/>
      <c r="H6" s="93"/>
      <c r="AM6" s="23">
        <v>8</v>
      </c>
      <c r="AN6" s="15" t="s">
        <v>62</v>
      </c>
      <c r="AO6" s="25">
        <f>12/6</f>
        <v>2</v>
      </c>
    </row>
    <row r="7" spans="1:41" s="8" customFormat="1">
      <c r="A7" s="8">
        <f t="shared" si="1"/>
        <v>4</v>
      </c>
      <c r="B7" s="119"/>
      <c r="C7" s="9" t="s">
        <v>50</v>
      </c>
      <c r="D7" s="9"/>
      <c r="E7" s="31" t="s">
        <v>58</v>
      </c>
      <c r="F7" s="32">
        <f t="shared" si="0"/>
        <v>12</v>
      </c>
      <c r="G7" s="87"/>
      <c r="H7" s="93"/>
      <c r="AM7" s="23">
        <v>9</v>
      </c>
      <c r="AN7" s="15" t="s">
        <v>63</v>
      </c>
      <c r="AO7" s="24">
        <f>12/7</f>
        <v>1.7142857142857142</v>
      </c>
    </row>
    <row r="8" spans="1:41" s="8" customFormat="1">
      <c r="A8" s="8">
        <f t="shared" si="1"/>
        <v>5</v>
      </c>
      <c r="B8" s="119"/>
      <c r="C8" s="9" t="s">
        <v>51</v>
      </c>
      <c r="D8" s="9"/>
      <c r="E8" s="31" t="s">
        <v>58</v>
      </c>
      <c r="F8" s="32">
        <f t="shared" si="0"/>
        <v>12</v>
      </c>
      <c r="G8" s="87" t="s">
        <v>320</v>
      </c>
      <c r="H8" s="93">
        <v>520000</v>
      </c>
      <c r="AM8" s="23">
        <v>10</v>
      </c>
      <c r="AN8" s="15" t="s">
        <v>64</v>
      </c>
      <c r="AO8" s="24">
        <f>12/8</f>
        <v>1.5</v>
      </c>
    </row>
    <row r="9" spans="1:41" s="8" customFormat="1">
      <c r="A9" s="8">
        <f t="shared" si="1"/>
        <v>6</v>
      </c>
      <c r="B9" s="120"/>
      <c r="C9" s="9" t="s">
        <v>204</v>
      </c>
      <c r="D9" s="9"/>
      <c r="E9" s="31" t="s">
        <v>58</v>
      </c>
      <c r="F9" s="32">
        <f t="shared" si="0"/>
        <v>12</v>
      </c>
      <c r="G9" s="87"/>
      <c r="H9" s="93"/>
      <c r="AM9" s="23">
        <v>11</v>
      </c>
      <c r="AN9" s="15" t="s">
        <v>65</v>
      </c>
      <c r="AO9" s="24">
        <f>12/9</f>
        <v>1.3333333333333333</v>
      </c>
    </row>
    <row r="10" spans="1:41" ht="38.25">
      <c r="B10" s="19">
        <v>2</v>
      </c>
      <c r="C10" s="6">
        <v>230</v>
      </c>
      <c r="D10" s="13" t="s">
        <v>88</v>
      </c>
      <c r="E10" s="13" t="s">
        <v>56</v>
      </c>
      <c r="F10" s="13"/>
      <c r="G10" s="13" t="s">
        <v>45</v>
      </c>
      <c r="H10" s="11" t="s">
        <v>55</v>
      </c>
      <c r="AM10" s="23">
        <v>12</v>
      </c>
      <c r="AN10" s="15" t="s">
        <v>66</v>
      </c>
      <c r="AO10" s="24">
        <f>12/10</f>
        <v>1.2</v>
      </c>
    </row>
    <row r="11" spans="1:41">
      <c r="A11" s="8">
        <v>1</v>
      </c>
      <c r="B11" s="111" t="s">
        <v>76</v>
      </c>
      <c r="C11" s="55" t="s">
        <v>334</v>
      </c>
      <c r="D11" s="9">
        <v>10</v>
      </c>
      <c r="E11" s="31" t="s">
        <v>62</v>
      </c>
      <c r="F11" s="32">
        <f t="shared" ref="F11:F43" si="2">VLOOKUP(E11,$AN$1:$AO$22,2,FALSE)</f>
        <v>2</v>
      </c>
      <c r="G11" s="92" t="s">
        <v>335</v>
      </c>
      <c r="H11" s="20">
        <v>20560</v>
      </c>
      <c r="AM11" s="23">
        <v>13</v>
      </c>
      <c r="AN11" s="15" t="s">
        <v>67</v>
      </c>
      <c r="AO11" s="24">
        <f>12/11</f>
        <v>1.0909090909090908</v>
      </c>
    </row>
    <row r="12" spans="1:41">
      <c r="A12" s="8">
        <f>A11+1</f>
        <v>2</v>
      </c>
      <c r="B12" s="112"/>
      <c r="C12" s="55" t="s">
        <v>336</v>
      </c>
      <c r="D12" s="9">
        <v>20</v>
      </c>
      <c r="E12" s="31" t="s">
        <v>62</v>
      </c>
      <c r="F12" s="32">
        <f t="shared" si="2"/>
        <v>2</v>
      </c>
      <c r="G12" s="92" t="s">
        <v>337</v>
      </c>
      <c r="H12" s="20">
        <f>1120</f>
        <v>1120</v>
      </c>
      <c r="AM12" s="23">
        <v>14</v>
      </c>
      <c r="AN12" s="15" t="s">
        <v>68</v>
      </c>
      <c r="AO12" s="25">
        <f>12/12</f>
        <v>1</v>
      </c>
    </row>
    <row r="13" spans="1:41">
      <c r="A13" s="8">
        <f t="shared" ref="A13:A29" si="3">A12+1</f>
        <v>3</v>
      </c>
      <c r="B13" s="112"/>
      <c r="C13" s="55" t="s">
        <v>338</v>
      </c>
      <c r="D13" s="9">
        <v>25</v>
      </c>
      <c r="E13" s="31" t="s">
        <v>62</v>
      </c>
      <c r="F13" s="32">
        <f t="shared" si="2"/>
        <v>2</v>
      </c>
      <c r="G13" s="92" t="s">
        <v>339</v>
      </c>
      <c r="H13" s="20">
        <v>660</v>
      </c>
      <c r="AM13" s="23">
        <v>15</v>
      </c>
      <c r="AN13" s="15" t="s">
        <v>69</v>
      </c>
      <c r="AO13" s="24">
        <f>1/2</f>
        <v>0.5</v>
      </c>
    </row>
    <row r="14" spans="1:41">
      <c r="A14" s="8">
        <f t="shared" si="3"/>
        <v>4</v>
      </c>
      <c r="B14" s="112"/>
      <c r="C14" s="55" t="s">
        <v>340</v>
      </c>
      <c r="D14" s="9">
        <v>5</v>
      </c>
      <c r="E14" s="31" t="s">
        <v>58</v>
      </c>
      <c r="F14" s="32">
        <f t="shared" si="2"/>
        <v>12</v>
      </c>
      <c r="G14" s="92" t="s">
        <v>341</v>
      </c>
      <c r="H14" s="20">
        <v>5187</v>
      </c>
      <c r="AM14" s="23">
        <v>16</v>
      </c>
      <c r="AN14" s="15" t="s">
        <v>70</v>
      </c>
      <c r="AO14" s="24">
        <f>1/3</f>
        <v>0.33333333333333331</v>
      </c>
    </row>
    <row r="15" spans="1:41">
      <c r="A15" s="8">
        <f t="shared" si="3"/>
        <v>5</v>
      </c>
      <c r="B15" s="112"/>
      <c r="C15" s="55" t="s">
        <v>342</v>
      </c>
      <c r="D15" s="9">
        <v>24</v>
      </c>
      <c r="E15" s="31" t="s">
        <v>58</v>
      </c>
      <c r="F15" s="32">
        <f t="shared" si="2"/>
        <v>12</v>
      </c>
      <c r="G15" s="92" t="s">
        <v>219</v>
      </c>
      <c r="H15" s="20">
        <v>400</v>
      </c>
      <c r="AM15" s="23">
        <v>17</v>
      </c>
      <c r="AN15" s="15" t="s">
        <v>71</v>
      </c>
      <c r="AO15" s="24">
        <f>1/4</f>
        <v>0.25</v>
      </c>
    </row>
    <row r="16" spans="1:41">
      <c r="A16" s="8">
        <f t="shared" si="3"/>
        <v>6</v>
      </c>
      <c r="B16" s="112"/>
      <c r="C16" s="55" t="s">
        <v>343</v>
      </c>
      <c r="D16" s="9">
        <v>40</v>
      </c>
      <c r="E16" s="31" t="s">
        <v>58</v>
      </c>
      <c r="F16" s="32">
        <f t="shared" si="2"/>
        <v>12</v>
      </c>
      <c r="G16" s="92" t="s">
        <v>346</v>
      </c>
      <c r="H16" s="20">
        <v>645</v>
      </c>
      <c r="AM16" s="23">
        <v>18</v>
      </c>
      <c r="AN16" s="15" t="s">
        <v>72</v>
      </c>
      <c r="AO16" s="24">
        <f>1/5</f>
        <v>0.2</v>
      </c>
    </row>
    <row r="17" spans="1:41">
      <c r="A17" s="8">
        <f t="shared" si="3"/>
        <v>7</v>
      </c>
      <c r="B17" s="112"/>
      <c r="C17" s="55" t="s">
        <v>344</v>
      </c>
      <c r="D17" s="9">
        <v>20</v>
      </c>
      <c r="E17" s="31" t="s">
        <v>58</v>
      </c>
      <c r="F17" s="32">
        <f t="shared" si="2"/>
        <v>12</v>
      </c>
      <c r="G17" s="92" t="s">
        <v>345</v>
      </c>
      <c r="H17" s="20">
        <v>980</v>
      </c>
      <c r="AM17" s="23">
        <v>19</v>
      </c>
      <c r="AN17" s="15" t="s">
        <v>73</v>
      </c>
      <c r="AO17" s="24">
        <f>1/10</f>
        <v>0.1</v>
      </c>
    </row>
    <row r="18" spans="1:41">
      <c r="A18" s="8">
        <f t="shared" si="3"/>
        <v>8</v>
      </c>
      <c r="B18" s="112"/>
      <c r="C18" s="55" t="s">
        <v>348</v>
      </c>
      <c r="D18" s="9">
        <v>20</v>
      </c>
      <c r="E18" s="31" t="s">
        <v>59</v>
      </c>
      <c r="F18" s="32">
        <f t="shared" si="2"/>
        <v>6</v>
      </c>
      <c r="G18" s="92" t="s">
        <v>347</v>
      </c>
      <c r="H18" s="20">
        <v>1505</v>
      </c>
      <c r="AM18" s="23">
        <v>20</v>
      </c>
      <c r="AN18" s="15" t="s">
        <v>74</v>
      </c>
      <c r="AO18" s="25">
        <f>1/20</f>
        <v>0.05</v>
      </c>
    </row>
    <row r="19" spans="1:41">
      <c r="A19" s="8">
        <f t="shared" si="3"/>
        <v>9</v>
      </c>
      <c r="B19" s="112"/>
      <c r="C19" s="55" t="s">
        <v>349</v>
      </c>
      <c r="D19" s="9">
        <v>20</v>
      </c>
      <c r="E19" s="31" t="s">
        <v>58</v>
      </c>
      <c r="F19" s="32">
        <f t="shared" si="2"/>
        <v>12</v>
      </c>
      <c r="G19" s="92" t="s">
        <v>347</v>
      </c>
      <c r="H19" s="20">
        <v>620</v>
      </c>
      <c r="AM19" s="23">
        <v>21</v>
      </c>
      <c r="AN19" s="15" t="s">
        <v>52</v>
      </c>
      <c r="AO19" s="25">
        <v>0</v>
      </c>
    </row>
    <row r="20" spans="1:41" ht="12" customHeight="1">
      <c r="A20" s="8">
        <f t="shared" si="3"/>
        <v>10</v>
      </c>
      <c r="B20" s="112"/>
      <c r="C20" s="55" t="s">
        <v>364</v>
      </c>
      <c r="D20" s="9">
        <v>4</v>
      </c>
      <c r="E20" s="31" t="s">
        <v>61</v>
      </c>
      <c r="F20" s="32">
        <f t="shared" si="2"/>
        <v>3</v>
      </c>
      <c r="G20" s="92" t="s">
        <v>365</v>
      </c>
      <c r="H20" s="20">
        <v>8659</v>
      </c>
      <c r="AM20" s="23">
        <v>22</v>
      </c>
      <c r="AN20" s="15"/>
      <c r="AO20" s="25"/>
    </row>
    <row r="21" spans="1:41">
      <c r="A21" s="8">
        <f t="shared" si="3"/>
        <v>11</v>
      </c>
      <c r="B21" s="112"/>
      <c r="C21" s="55" t="s">
        <v>350</v>
      </c>
      <c r="D21" s="9">
        <v>10</v>
      </c>
      <c r="E21" s="31" t="s">
        <v>58</v>
      </c>
      <c r="F21" s="32">
        <f t="shared" si="2"/>
        <v>12</v>
      </c>
      <c r="G21" s="92" t="s">
        <v>351</v>
      </c>
      <c r="H21" s="20">
        <v>1370</v>
      </c>
      <c r="AM21" s="23">
        <v>23</v>
      </c>
      <c r="AN21" s="15"/>
      <c r="AO21" s="25"/>
    </row>
    <row r="22" spans="1:41" ht="15.75" thickBot="1">
      <c r="A22" s="8">
        <f t="shared" si="3"/>
        <v>12</v>
      </c>
      <c r="B22" s="112"/>
      <c r="C22" s="55" t="s">
        <v>352</v>
      </c>
      <c r="D22" s="9">
        <v>30</v>
      </c>
      <c r="E22" s="31" t="s">
        <v>60</v>
      </c>
      <c r="F22" s="32">
        <f t="shared" si="2"/>
        <v>4</v>
      </c>
      <c r="G22" s="92" t="s">
        <v>353</v>
      </c>
      <c r="H22" s="20">
        <v>922</v>
      </c>
      <c r="AM22" s="27">
        <v>24</v>
      </c>
      <c r="AN22" s="28"/>
      <c r="AO22" s="29">
        <v>0</v>
      </c>
    </row>
    <row r="23" spans="1:41">
      <c r="A23" s="8">
        <f t="shared" si="3"/>
        <v>13</v>
      </c>
      <c r="B23" s="112"/>
      <c r="C23" s="55" t="s">
        <v>354</v>
      </c>
      <c r="D23" s="9">
        <v>5</v>
      </c>
      <c r="E23" s="31" t="s">
        <v>62</v>
      </c>
      <c r="F23" s="32">
        <f t="shared" si="2"/>
        <v>2</v>
      </c>
      <c r="G23" s="92" t="s">
        <v>355</v>
      </c>
      <c r="H23" s="20">
        <v>24650</v>
      </c>
    </row>
    <row r="24" spans="1:41">
      <c r="A24" s="8">
        <f t="shared" si="3"/>
        <v>14</v>
      </c>
      <c r="B24" s="112"/>
      <c r="C24" s="55" t="s">
        <v>356</v>
      </c>
      <c r="D24" s="9">
        <v>60</v>
      </c>
      <c r="E24" s="31" t="s">
        <v>59</v>
      </c>
      <c r="F24" s="32">
        <f t="shared" si="2"/>
        <v>6</v>
      </c>
      <c r="G24" s="92" t="s">
        <v>357</v>
      </c>
      <c r="H24" s="20">
        <v>365</v>
      </c>
    </row>
    <row r="25" spans="1:41">
      <c r="A25" s="8">
        <f t="shared" si="3"/>
        <v>15</v>
      </c>
      <c r="B25" s="112"/>
      <c r="C25" s="55" t="s">
        <v>358</v>
      </c>
      <c r="D25" s="9">
        <v>3</v>
      </c>
      <c r="E25" s="31" t="s">
        <v>68</v>
      </c>
      <c r="F25" s="32">
        <f t="shared" si="2"/>
        <v>1</v>
      </c>
      <c r="G25" s="92" t="s">
        <v>359</v>
      </c>
      <c r="H25" s="20">
        <v>3400</v>
      </c>
    </row>
    <row r="26" spans="1:41">
      <c r="A26" s="8">
        <f t="shared" si="3"/>
        <v>16</v>
      </c>
      <c r="B26" s="112"/>
      <c r="C26" s="55" t="s">
        <v>360</v>
      </c>
      <c r="D26" s="9">
        <v>5</v>
      </c>
      <c r="E26" s="31" t="s">
        <v>62</v>
      </c>
      <c r="F26" s="32">
        <f t="shared" si="2"/>
        <v>2</v>
      </c>
      <c r="G26" s="92" t="s">
        <v>361</v>
      </c>
      <c r="H26" s="20">
        <v>1893</v>
      </c>
    </row>
    <row r="27" spans="1:41">
      <c r="A27" s="8">
        <f t="shared" si="3"/>
        <v>17</v>
      </c>
      <c r="B27" s="112"/>
      <c r="C27" s="55" t="s">
        <v>165</v>
      </c>
      <c r="D27" s="9">
        <v>10</v>
      </c>
      <c r="E27" s="31" t="s">
        <v>60</v>
      </c>
      <c r="F27" s="32">
        <f t="shared" si="2"/>
        <v>4</v>
      </c>
      <c r="G27" s="92" t="s">
        <v>362</v>
      </c>
      <c r="H27" s="20">
        <v>5460</v>
      </c>
    </row>
    <row r="28" spans="1:41">
      <c r="A28" s="8">
        <f t="shared" si="3"/>
        <v>18</v>
      </c>
      <c r="B28" s="112"/>
      <c r="C28" s="55" t="s">
        <v>164</v>
      </c>
      <c r="D28" s="9">
        <v>10</v>
      </c>
      <c r="E28" s="31" t="s">
        <v>60</v>
      </c>
      <c r="F28" s="32">
        <f t="shared" si="2"/>
        <v>4</v>
      </c>
      <c r="G28" s="92" t="s">
        <v>363</v>
      </c>
      <c r="H28" s="20">
        <v>1653</v>
      </c>
    </row>
    <row r="29" spans="1:41" ht="15" customHeight="1">
      <c r="A29" s="8">
        <f t="shared" si="3"/>
        <v>19</v>
      </c>
      <c r="B29" s="112"/>
      <c r="C29" s="55" t="s">
        <v>366</v>
      </c>
      <c r="D29" s="9">
        <v>3</v>
      </c>
      <c r="E29" s="31" t="s">
        <v>61</v>
      </c>
      <c r="F29" s="32">
        <f t="shared" si="2"/>
        <v>3</v>
      </c>
      <c r="G29" s="92" t="s">
        <v>367</v>
      </c>
      <c r="H29" s="20">
        <v>11375</v>
      </c>
    </row>
    <row r="30" spans="1:41">
      <c r="A30" s="8"/>
      <c r="B30" s="112"/>
      <c r="C30" s="55" t="s">
        <v>368</v>
      </c>
      <c r="D30" s="9">
        <v>24</v>
      </c>
      <c r="E30" s="31" t="s">
        <v>59</v>
      </c>
      <c r="F30" s="32">
        <f t="shared" si="2"/>
        <v>6</v>
      </c>
      <c r="G30" s="92" t="s">
        <v>404</v>
      </c>
      <c r="H30" s="20">
        <v>754.16666666666663</v>
      </c>
    </row>
    <row r="31" spans="1:41">
      <c r="A31" s="8"/>
      <c r="B31" s="112"/>
      <c r="C31" s="55"/>
      <c r="D31" s="9"/>
      <c r="E31" s="31" t="s">
        <v>62</v>
      </c>
      <c r="F31" s="32">
        <f t="shared" si="2"/>
        <v>2</v>
      </c>
      <c r="G31" s="92"/>
      <c r="H31" s="20"/>
    </row>
    <row r="32" spans="1:41">
      <c r="A32" s="8"/>
      <c r="B32" s="112"/>
      <c r="C32" s="55"/>
      <c r="D32" s="9"/>
      <c r="E32" s="31" t="s">
        <v>68</v>
      </c>
      <c r="F32" s="32">
        <f t="shared" si="2"/>
        <v>1</v>
      </c>
      <c r="G32" s="92"/>
      <c r="H32" s="20"/>
    </row>
    <row r="33" spans="1:41">
      <c r="A33" s="8"/>
      <c r="B33" s="112"/>
      <c r="C33" s="55"/>
      <c r="D33" s="9"/>
      <c r="E33" s="31" t="s">
        <v>59</v>
      </c>
      <c r="F33" s="32">
        <f t="shared" si="2"/>
        <v>6</v>
      </c>
      <c r="G33" s="92"/>
      <c r="H33" s="20"/>
    </row>
    <row r="34" spans="1:41">
      <c r="A34" s="8"/>
      <c r="B34" s="112"/>
      <c r="C34" s="55"/>
      <c r="D34" s="9"/>
      <c r="E34" s="31" t="s">
        <v>62</v>
      </c>
      <c r="F34" s="32">
        <f t="shared" si="2"/>
        <v>2</v>
      </c>
      <c r="G34" s="92"/>
      <c r="H34" s="20"/>
    </row>
    <row r="35" spans="1:41">
      <c r="A35" s="8"/>
      <c r="B35" s="112"/>
      <c r="C35" s="55"/>
      <c r="D35" s="9"/>
      <c r="E35" s="31" t="s">
        <v>68</v>
      </c>
      <c r="F35" s="32">
        <f t="shared" si="2"/>
        <v>1</v>
      </c>
      <c r="G35" s="92"/>
      <c r="H35" s="20"/>
    </row>
    <row r="36" spans="1:41">
      <c r="A36" s="8"/>
      <c r="B36" s="112"/>
      <c r="C36" s="55"/>
      <c r="D36" s="9"/>
      <c r="E36" s="31" t="s">
        <v>68</v>
      </c>
      <c r="F36" s="32">
        <f t="shared" si="2"/>
        <v>1</v>
      </c>
      <c r="G36" s="92"/>
      <c r="H36" s="20"/>
    </row>
    <row r="37" spans="1:41">
      <c r="A37" s="8"/>
      <c r="B37" s="112"/>
      <c r="C37" s="55"/>
      <c r="D37" s="9"/>
      <c r="E37" s="31" t="s">
        <v>62</v>
      </c>
      <c r="F37" s="32">
        <f t="shared" si="2"/>
        <v>2</v>
      </c>
      <c r="G37" s="92"/>
      <c r="H37" s="20"/>
    </row>
    <row r="38" spans="1:41">
      <c r="A38" s="8"/>
      <c r="B38" s="112"/>
      <c r="C38" s="55"/>
      <c r="D38" s="9"/>
      <c r="E38" s="31" t="s">
        <v>68</v>
      </c>
      <c r="F38" s="32">
        <f t="shared" si="2"/>
        <v>1</v>
      </c>
      <c r="G38" s="92"/>
      <c r="H38" s="20"/>
    </row>
    <row r="39" spans="1:41">
      <c r="A39" s="8"/>
      <c r="B39" s="112"/>
      <c r="C39" s="55"/>
      <c r="D39" s="9"/>
      <c r="E39" s="31" t="s">
        <v>59</v>
      </c>
      <c r="F39" s="32">
        <f t="shared" si="2"/>
        <v>6</v>
      </c>
      <c r="G39" s="92"/>
      <c r="H39" s="20"/>
    </row>
    <row r="40" spans="1:41">
      <c r="A40" s="8"/>
      <c r="B40" s="112"/>
      <c r="C40" s="55"/>
      <c r="D40" s="9"/>
      <c r="E40" s="31" t="s">
        <v>68</v>
      </c>
      <c r="F40" s="32">
        <f t="shared" si="2"/>
        <v>1</v>
      </c>
      <c r="G40" s="92"/>
      <c r="H40" s="20"/>
    </row>
    <row r="41" spans="1:41">
      <c r="A41" s="8"/>
      <c r="B41" s="112"/>
      <c r="C41" s="55"/>
      <c r="D41" s="9"/>
      <c r="E41" s="31" t="s">
        <v>62</v>
      </c>
      <c r="F41" s="32">
        <f t="shared" si="2"/>
        <v>2</v>
      </c>
      <c r="G41" s="92"/>
      <c r="H41" s="20"/>
    </row>
    <row r="42" spans="1:41">
      <c r="A42" s="8"/>
      <c r="B42" s="112"/>
      <c r="C42" s="55"/>
      <c r="D42" s="9"/>
      <c r="E42" s="31" t="s">
        <v>68</v>
      </c>
      <c r="F42" s="32">
        <f t="shared" si="2"/>
        <v>1</v>
      </c>
      <c r="G42" s="92"/>
      <c r="H42" s="20"/>
    </row>
    <row r="43" spans="1:41" s="8" customFormat="1" ht="27" customHeight="1">
      <c r="A43" s="8">
        <f>A29+1</f>
        <v>20</v>
      </c>
      <c r="B43" s="113"/>
      <c r="C43" s="95"/>
      <c r="D43" s="76"/>
      <c r="E43" s="77" t="s">
        <v>68</v>
      </c>
      <c r="F43" s="78">
        <f t="shared" si="2"/>
        <v>1</v>
      </c>
      <c r="G43" s="87"/>
      <c r="H43" s="20"/>
      <c r="AM43"/>
      <c r="AN43"/>
      <c r="AO43"/>
    </row>
    <row r="44" spans="1:41" ht="38.25">
      <c r="B44" s="19">
        <v>3</v>
      </c>
      <c r="C44" s="6">
        <v>230</v>
      </c>
      <c r="D44" s="13" t="s">
        <v>88</v>
      </c>
      <c r="E44" s="13" t="s">
        <v>56</v>
      </c>
      <c r="F44" s="13"/>
      <c r="G44" s="96" t="s">
        <v>45</v>
      </c>
      <c r="H44" s="21" t="s">
        <v>55</v>
      </c>
    </row>
    <row r="45" spans="1:41" ht="12.75" customHeight="1">
      <c r="A45" s="8">
        <v>1</v>
      </c>
      <c r="B45" s="111" t="s">
        <v>54</v>
      </c>
      <c r="C45" s="55" t="s">
        <v>369</v>
      </c>
      <c r="D45" s="9">
        <v>3</v>
      </c>
      <c r="E45" s="31" t="s">
        <v>58</v>
      </c>
      <c r="F45" s="32">
        <f t="shared" ref="F45:F78" si="4">VLOOKUP(E45,$AN$1:$AO$22,2,FALSE)</f>
        <v>12</v>
      </c>
      <c r="G45" s="92" t="s">
        <v>370</v>
      </c>
      <c r="H45" s="20">
        <v>12425.666666666666</v>
      </c>
    </row>
    <row r="46" spans="1:41">
      <c r="A46" s="8">
        <f>A45+1</f>
        <v>2</v>
      </c>
      <c r="B46" s="112"/>
      <c r="C46" s="55" t="s">
        <v>371</v>
      </c>
      <c r="D46" s="9">
        <v>4</v>
      </c>
      <c r="E46" s="31" t="s">
        <v>62</v>
      </c>
      <c r="F46" s="32">
        <f t="shared" si="4"/>
        <v>2</v>
      </c>
      <c r="G46" s="92" t="s">
        <v>372</v>
      </c>
      <c r="H46" s="20">
        <v>17722.5</v>
      </c>
    </row>
    <row r="47" spans="1:41">
      <c r="A47" s="8">
        <f t="shared" ref="A47:A78" si="5">A46+1</f>
        <v>3</v>
      </c>
      <c r="B47" s="112"/>
      <c r="C47" s="55" t="s">
        <v>226</v>
      </c>
      <c r="D47" s="9">
        <v>6</v>
      </c>
      <c r="E47" s="31" t="s">
        <v>58</v>
      </c>
      <c r="F47" s="32">
        <f t="shared" si="4"/>
        <v>12</v>
      </c>
      <c r="G47" s="92" t="s">
        <v>373</v>
      </c>
      <c r="H47" s="20">
        <v>9120.6666666666661</v>
      </c>
    </row>
    <row r="48" spans="1:41">
      <c r="A48" s="8">
        <f t="shared" si="5"/>
        <v>4</v>
      </c>
      <c r="B48" s="112"/>
      <c r="C48" s="55" t="s">
        <v>374</v>
      </c>
      <c r="D48" s="9">
        <v>12</v>
      </c>
      <c r="E48" s="31" t="s">
        <v>58</v>
      </c>
      <c r="F48" s="32">
        <f t="shared" si="4"/>
        <v>12</v>
      </c>
      <c r="G48" s="92" t="s">
        <v>375</v>
      </c>
      <c r="H48" s="20">
        <v>498.58333333333331</v>
      </c>
    </row>
    <row r="49" spans="1:8">
      <c r="A49" s="8">
        <f t="shared" si="5"/>
        <v>5</v>
      </c>
      <c r="B49" s="112"/>
      <c r="C49" s="55" t="s">
        <v>376</v>
      </c>
      <c r="D49" s="9">
        <v>8</v>
      </c>
      <c r="E49" s="31" t="s">
        <v>59</v>
      </c>
      <c r="F49" s="32">
        <f t="shared" si="4"/>
        <v>6</v>
      </c>
      <c r="G49" s="92" t="s">
        <v>185</v>
      </c>
      <c r="H49" s="20">
        <v>1590.125</v>
      </c>
    </row>
    <row r="50" spans="1:8">
      <c r="A50" s="8">
        <f t="shared" si="5"/>
        <v>6</v>
      </c>
      <c r="B50" s="112"/>
      <c r="C50" s="55" t="s">
        <v>377</v>
      </c>
      <c r="D50" s="9">
        <v>2</v>
      </c>
      <c r="E50" s="31" t="s">
        <v>59</v>
      </c>
      <c r="F50" s="32">
        <f t="shared" si="4"/>
        <v>6</v>
      </c>
      <c r="G50" s="92" t="s">
        <v>379</v>
      </c>
      <c r="H50" s="20">
        <v>17294</v>
      </c>
    </row>
    <row r="51" spans="1:8">
      <c r="A51" s="8">
        <f t="shared" si="5"/>
        <v>7</v>
      </c>
      <c r="B51" s="112"/>
      <c r="C51" s="55" t="s">
        <v>380</v>
      </c>
      <c r="D51" s="9">
        <v>1</v>
      </c>
      <c r="E51" s="31" t="s">
        <v>60</v>
      </c>
      <c r="F51" s="32">
        <f t="shared" si="4"/>
        <v>4</v>
      </c>
      <c r="G51" s="92" t="s">
        <v>409</v>
      </c>
      <c r="H51" s="20">
        <v>11803</v>
      </c>
    </row>
    <row r="52" spans="1:8">
      <c r="A52" s="8">
        <f t="shared" si="5"/>
        <v>8</v>
      </c>
      <c r="B52" s="112"/>
      <c r="C52" s="55" t="s">
        <v>381</v>
      </c>
      <c r="D52" s="9">
        <v>4</v>
      </c>
      <c r="E52" s="31" t="s">
        <v>60</v>
      </c>
      <c r="F52" s="32">
        <f t="shared" si="4"/>
        <v>4</v>
      </c>
      <c r="G52" s="92" t="s">
        <v>398</v>
      </c>
      <c r="H52" s="20">
        <v>2128</v>
      </c>
    </row>
    <row r="53" spans="1:8">
      <c r="A53" s="8">
        <f t="shared" si="5"/>
        <v>9</v>
      </c>
      <c r="B53" s="112"/>
      <c r="C53" s="55" t="s">
        <v>382</v>
      </c>
      <c r="D53" s="9">
        <v>1</v>
      </c>
      <c r="E53" s="31" t="s">
        <v>58</v>
      </c>
      <c r="F53" s="32">
        <f t="shared" si="4"/>
        <v>12</v>
      </c>
      <c r="G53" s="92" t="s">
        <v>383</v>
      </c>
      <c r="H53" s="20">
        <v>8348</v>
      </c>
    </row>
    <row r="54" spans="1:8">
      <c r="A54" s="8">
        <f t="shared" si="5"/>
        <v>10</v>
      </c>
      <c r="B54" s="112"/>
      <c r="C54" s="55" t="s">
        <v>384</v>
      </c>
      <c r="D54" s="9">
        <v>1</v>
      </c>
      <c r="E54" s="31" t="s">
        <v>58</v>
      </c>
      <c r="F54" s="32">
        <f t="shared" si="4"/>
        <v>12</v>
      </c>
      <c r="G54" s="92" t="s">
        <v>406</v>
      </c>
      <c r="H54" s="20">
        <v>14198</v>
      </c>
    </row>
    <row r="55" spans="1:8">
      <c r="A55" s="8">
        <f t="shared" si="5"/>
        <v>11</v>
      </c>
      <c r="B55" s="112"/>
      <c r="C55" s="55" t="s">
        <v>385</v>
      </c>
      <c r="D55" s="9">
        <v>8</v>
      </c>
      <c r="E55" s="31" t="s">
        <v>60</v>
      </c>
      <c r="F55" s="32">
        <f t="shared" si="4"/>
        <v>4</v>
      </c>
      <c r="G55" s="92" t="s">
        <v>386</v>
      </c>
      <c r="H55" s="20">
        <v>3053.75</v>
      </c>
    </row>
    <row r="56" spans="1:8">
      <c r="A56" s="8">
        <f t="shared" si="5"/>
        <v>12</v>
      </c>
      <c r="B56" s="112"/>
      <c r="C56" s="55" t="s">
        <v>387</v>
      </c>
      <c r="D56" s="9">
        <v>5</v>
      </c>
      <c r="E56" s="31" t="s">
        <v>60</v>
      </c>
      <c r="F56" s="32">
        <f t="shared" si="4"/>
        <v>4</v>
      </c>
      <c r="G56" s="92" t="s">
        <v>397</v>
      </c>
      <c r="H56" s="20">
        <v>3211.8</v>
      </c>
    </row>
    <row r="57" spans="1:8">
      <c r="A57" s="8">
        <f t="shared" si="5"/>
        <v>13</v>
      </c>
      <c r="B57" s="112"/>
      <c r="C57" s="55" t="s">
        <v>388</v>
      </c>
      <c r="D57" s="9">
        <v>1</v>
      </c>
      <c r="E57" s="31" t="s">
        <v>58</v>
      </c>
      <c r="F57" s="32">
        <f t="shared" si="4"/>
        <v>12</v>
      </c>
      <c r="G57" s="92" t="s">
        <v>389</v>
      </c>
      <c r="H57" s="20">
        <v>7698</v>
      </c>
    </row>
    <row r="58" spans="1:8">
      <c r="A58" s="8">
        <f t="shared" si="5"/>
        <v>14</v>
      </c>
      <c r="B58" s="112"/>
      <c r="C58" s="55" t="s">
        <v>390</v>
      </c>
      <c r="D58" s="9">
        <v>3</v>
      </c>
      <c r="E58" s="31" t="s">
        <v>58</v>
      </c>
      <c r="F58" s="32">
        <f t="shared" si="4"/>
        <v>12</v>
      </c>
      <c r="G58" s="92" t="s">
        <v>391</v>
      </c>
      <c r="H58" s="20">
        <v>12028.333333333334</v>
      </c>
    </row>
    <row r="59" spans="1:8">
      <c r="A59" s="8">
        <f t="shared" si="5"/>
        <v>15</v>
      </c>
      <c r="B59" s="112"/>
      <c r="C59" s="55" t="s">
        <v>392</v>
      </c>
      <c r="D59" s="9">
        <v>2</v>
      </c>
      <c r="E59" s="31" t="s">
        <v>58</v>
      </c>
      <c r="F59" s="32">
        <f t="shared" si="4"/>
        <v>12</v>
      </c>
      <c r="G59" s="92" t="s">
        <v>378</v>
      </c>
      <c r="H59" s="20">
        <v>26330.5</v>
      </c>
    </row>
    <row r="60" spans="1:8">
      <c r="A60" s="8">
        <f t="shared" si="5"/>
        <v>16</v>
      </c>
      <c r="B60" s="112"/>
      <c r="C60" s="55" t="s">
        <v>393</v>
      </c>
      <c r="D60" s="9">
        <v>1</v>
      </c>
      <c r="E60" s="31" t="s">
        <v>58</v>
      </c>
      <c r="F60" s="32">
        <f t="shared" si="4"/>
        <v>12</v>
      </c>
      <c r="G60" s="92" t="s">
        <v>407</v>
      </c>
      <c r="H60" s="20">
        <v>19724</v>
      </c>
    </row>
    <row r="61" spans="1:8">
      <c r="A61" s="8">
        <f t="shared" si="5"/>
        <v>17</v>
      </c>
      <c r="B61" s="112"/>
      <c r="C61" s="55" t="s">
        <v>394</v>
      </c>
      <c r="D61" s="9">
        <v>1</v>
      </c>
      <c r="E61" s="31" t="s">
        <v>58</v>
      </c>
      <c r="F61" s="32">
        <f t="shared" si="4"/>
        <v>12</v>
      </c>
      <c r="G61" s="92" t="s">
        <v>408</v>
      </c>
      <c r="H61" s="20">
        <v>12685</v>
      </c>
    </row>
    <row r="62" spans="1:8">
      <c r="A62" s="8">
        <f t="shared" si="5"/>
        <v>18</v>
      </c>
      <c r="B62" s="112"/>
      <c r="C62" s="55" t="s">
        <v>395</v>
      </c>
      <c r="D62" s="9">
        <v>5</v>
      </c>
      <c r="E62" s="31" t="s">
        <v>58</v>
      </c>
      <c r="F62" s="32">
        <f t="shared" si="4"/>
        <v>12</v>
      </c>
      <c r="G62" s="92" t="s">
        <v>396</v>
      </c>
      <c r="H62" s="20">
        <v>1360.8</v>
      </c>
    </row>
    <row r="63" spans="1:8">
      <c r="A63" s="8"/>
      <c r="B63" s="112"/>
      <c r="C63" s="55" t="s">
        <v>399</v>
      </c>
      <c r="D63" s="9">
        <v>4</v>
      </c>
      <c r="E63" s="31" t="s">
        <v>60</v>
      </c>
      <c r="F63" s="32">
        <f t="shared" ref="F63:F76" si="6">VLOOKUP(E63,$AN$1:$AO$22,2,FALSE)</f>
        <v>4</v>
      </c>
      <c r="G63" s="92" t="s">
        <v>400</v>
      </c>
      <c r="H63" s="20">
        <v>3362.5</v>
      </c>
    </row>
    <row r="64" spans="1:8">
      <c r="A64" s="8"/>
      <c r="B64" s="112"/>
      <c r="C64" s="55" t="s">
        <v>402</v>
      </c>
      <c r="D64" s="9">
        <v>4</v>
      </c>
      <c r="E64" s="31" t="s">
        <v>60</v>
      </c>
      <c r="F64" s="32">
        <f t="shared" si="6"/>
        <v>4</v>
      </c>
      <c r="G64" s="92" t="s">
        <v>401</v>
      </c>
      <c r="H64" s="20">
        <v>3808</v>
      </c>
    </row>
    <row r="65" spans="1:41">
      <c r="A65" s="8"/>
      <c r="B65" s="112"/>
      <c r="C65" s="55"/>
      <c r="D65" s="9"/>
      <c r="E65" s="31" t="s">
        <v>58</v>
      </c>
      <c r="F65" s="32">
        <f t="shared" si="6"/>
        <v>12</v>
      </c>
      <c r="G65" s="92"/>
      <c r="H65" s="20"/>
    </row>
    <row r="66" spans="1:41">
      <c r="A66" s="8"/>
      <c r="B66" s="112"/>
      <c r="C66" s="55"/>
      <c r="D66" s="9"/>
      <c r="E66" s="31" t="s">
        <v>58</v>
      </c>
      <c r="F66" s="32">
        <f t="shared" si="6"/>
        <v>12</v>
      </c>
      <c r="G66" s="92"/>
      <c r="H66" s="20"/>
    </row>
    <row r="67" spans="1:41">
      <c r="A67" s="8"/>
      <c r="B67" s="112"/>
      <c r="C67" s="55"/>
      <c r="D67" s="9"/>
      <c r="E67" s="31" t="s">
        <v>58</v>
      </c>
      <c r="F67" s="32">
        <f t="shared" si="6"/>
        <v>12</v>
      </c>
      <c r="G67" s="92"/>
      <c r="H67" s="20"/>
    </row>
    <row r="68" spans="1:41">
      <c r="A68" s="8"/>
      <c r="B68" s="112"/>
      <c r="C68" s="55"/>
      <c r="D68" s="9"/>
      <c r="E68" s="31" t="s">
        <v>58</v>
      </c>
      <c r="F68" s="32">
        <f t="shared" si="6"/>
        <v>12</v>
      </c>
      <c r="G68" s="92"/>
      <c r="H68" s="20"/>
    </row>
    <row r="69" spans="1:41">
      <c r="A69" s="8"/>
      <c r="B69" s="112"/>
      <c r="C69" s="55"/>
      <c r="D69" s="9"/>
      <c r="E69" s="31" t="s">
        <v>58</v>
      </c>
      <c r="F69" s="32">
        <f t="shared" si="6"/>
        <v>12</v>
      </c>
      <c r="G69" s="92"/>
      <c r="H69" s="20"/>
    </row>
    <row r="70" spans="1:41">
      <c r="A70" s="8"/>
      <c r="B70" s="112"/>
      <c r="C70" s="55"/>
      <c r="D70" s="9"/>
      <c r="E70" s="31" t="s">
        <v>58</v>
      </c>
      <c r="F70" s="32">
        <f t="shared" si="6"/>
        <v>12</v>
      </c>
      <c r="G70" s="92"/>
      <c r="H70" s="20"/>
    </row>
    <row r="71" spans="1:41">
      <c r="A71" s="8"/>
      <c r="B71" s="112"/>
      <c r="C71" s="55"/>
      <c r="D71" s="9"/>
      <c r="E71" s="31" t="s">
        <v>58</v>
      </c>
      <c r="F71" s="32">
        <f t="shared" si="6"/>
        <v>12</v>
      </c>
      <c r="G71" s="92"/>
      <c r="H71" s="20"/>
    </row>
    <row r="72" spans="1:41">
      <c r="A72" s="8"/>
      <c r="B72" s="112"/>
      <c r="C72" s="55"/>
      <c r="D72" s="9"/>
      <c r="E72" s="31" t="s">
        <v>58</v>
      </c>
      <c r="F72" s="32">
        <f t="shared" si="6"/>
        <v>12</v>
      </c>
      <c r="G72" s="92"/>
      <c r="H72" s="20"/>
    </row>
    <row r="73" spans="1:41">
      <c r="A73" s="8"/>
      <c r="B73" s="112"/>
      <c r="C73" s="55"/>
      <c r="D73" s="9"/>
      <c r="E73" s="31" t="s">
        <v>58</v>
      </c>
      <c r="F73" s="32">
        <f t="shared" si="6"/>
        <v>12</v>
      </c>
      <c r="G73" s="12"/>
      <c r="H73" s="20"/>
    </row>
    <row r="74" spans="1:41">
      <c r="A74" s="8"/>
      <c r="B74" s="112"/>
      <c r="C74" s="55"/>
      <c r="D74" s="9"/>
      <c r="E74" s="31" t="s">
        <v>58</v>
      </c>
      <c r="F74" s="32">
        <f t="shared" si="6"/>
        <v>12</v>
      </c>
      <c r="G74" s="12"/>
      <c r="H74" s="20"/>
    </row>
    <row r="75" spans="1:41">
      <c r="A75" s="8"/>
      <c r="B75" s="112"/>
      <c r="C75" s="55"/>
      <c r="D75" s="9"/>
      <c r="E75" s="31" t="s">
        <v>58</v>
      </c>
      <c r="F75" s="32">
        <f t="shared" si="6"/>
        <v>12</v>
      </c>
      <c r="G75" s="12"/>
      <c r="H75" s="20"/>
    </row>
    <row r="76" spans="1:41">
      <c r="A76" s="8"/>
      <c r="B76" s="112"/>
      <c r="C76" s="55"/>
      <c r="D76" s="9"/>
      <c r="E76" s="31" t="s">
        <v>58</v>
      </c>
      <c r="F76" s="32">
        <f t="shared" si="6"/>
        <v>12</v>
      </c>
      <c r="G76" s="12"/>
      <c r="H76" s="20"/>
    </row>
    <row r="77" spans="1:41">
      <c r="A77" s="8">
        <f>A62+1</f>
        <v>19</v>
      </c>
      <c r="B77" s="112"/>
      <c r="C77" s="55"/>
      <c r="D77" s="9"/>
      <c r="E77" s="31" t="s">
        <v>58</v>
      </c>
      <c r="F77" s="32">
        <f t="shared" si="4"/>
        <v>12</v>
      </c>
      <c r="G77" s="58"/>
      <c r="H77" s="20"/>
    </row>
    <row r="78" spans="1:41" s="8" customFormat="1">
      <c r="A78" s="8">
        <f t="shared" si="5"/>
        <v>20</v>
      </c>
      <c r="B78" s="113"/>
      <c r="C78" s="9"/>
      <c r="D78" s="9"/>
      <c r="E78" s="31" t="s">
        <v>58</v>
      </c>
      <c r="F78" s="32">
        <f t="shared" si="4"/>
        <v>12</v>
      </c>
      <c r="G78" s="12"/>
      <c r="H78" s="20"/>
      <c r="AM78"/>
      <c r="AN78"/>
      <c r="AO78"/>
    </row>
    <row r="79" spans="1:41" ht="38.25">
      <c r="B79" s="7">
        <v>4</v>
      </c>
      <c r="C79" s="6">
        <v>230</v>
      </c>
      <c r="D79" s="13" t="s">
        <v>88</v>
      </c>
      <c r="E79" s="13" t="s">
        <v>56</v>
      </c>
      <c r="F79" s="13"/>
      <c r="G79" s="13" t="s">
        <v>45</v>
      </c>
      <c r="H79" s="21" t="s">
        <v>55</v>
      </c>
    </row>
    <row r="80" spans="1:41" ht="12.75" customHeight="1">
      <c r="A80" s="8">
        <v>1</v>
      </c>
      <c r="B80" s="114" t="s">
        <v>77</v>
      </c>
      <c r="C80" s="55" t="s">
        <v>321</v>
      </c>
      <c r="D80" s="9">
        <v>1</v>
      </c>
      <c r="E80" s="31" t="s">
        <v>58</v>
      </c>
      <c r="F80" s="64">
        <f t="shared" ref="F80:F98" si="7">VLOOKUP(E80,$AN$1:$AO$22,2,FALSE)</f>
        <v>12</v>
      </c>
      <c r="G80" s="87" t="s">
        <v>322</v>
      </c>
      <c r="H80" s="20">
        <v>190211</v>
      </c>
    </row>
    <row r="81" spans="1:8">
      <c r="A81" s="8">
        <f>A80+1</f>
        <v>2</v>
      </c>
      <c r="B81" s="114"/>
      <c r="C81" s="55" t="s">
        <v>323</v>
      </c>
      <c r="D81" s="9">
        <v>3</v>
      </c>
      <c r="E81" s="31" t="s">
        <v>60</v>
      </c>
      <c r="F81" s="64">
        <f t="shared" si="7"/>
        <v>4</v>
      </c>
      <c r="G81" s="87" t="s">
        <v>324</v>
      </c>
      <c r="H81" s="20">
        <f>200000/3</f>
        <v>66666.666666666672</v>
      </c>
    </row>
    <row r="82" spans="1:8">
      <c r="A82" s="8">
        <f t="shared" ref="A82:A98" si="8">A81+1</f>
        <v>3</v>
      </c>
      <c r="B82" s="114"/>
      <c r="C82" s="55" t="s">
        <v>325</v>
      </c>
      <c r="D82" s="9">
        <v>1</v>
      </c>
      <c r="E82" s="31" t="s">
        <v>62</v>
      </c>
      <c r="F82" s="64">
        <f t="shared" si="7"/>
        <v>2</v>
      </c>
      <c r="G82" s="87"/>
      <c r="H82" s="20">
        <v>34000</v>
      </c>
    </row>
    <row r="83" spans="1:8">
      <c r="A83" s="8">
        <v>4</v>
      </c>
      <c r="B83" s="114"/>
      <c r="C83" s="56" t="s">
        <v>326</v>
      </c>
      <c r="D83" s="9">
        <v>1</v>
      </c>
      <c r="E83" s="31" t="s">
        <v>62</v>
      </c>
      <c r="F83" s="64">
        <f t="shared" si="7"/>
        <v>2</v>
      </c>
      <c r="G83" s="81"/>
      <c r="H83" s="20">
        <v>51000</v>
      </c>
    </row>
    <row r="84" spans="1:8">
      <c r="A84" s="8">
        <f t="shared" si="8"/>
        <v>5</v>
      </c>
      <c r="B84" s="114"/>
      <c r="C84" s="55" t="s">
        <v>327</v>
      </c>
      <c r="D84" s="9">
        <v>1</v>
      </c>
      <c r="E84" s="31" t="s">
        <v>62</v>
      </c>
      <c r="F84" s="64">
        <f t="shared" si="7"/>
        <v>2</v>
      </c>
      <c r="G84" s="87"/>
      <c r="H84" s="20">
        <v>100000</v>
      </c>
    </row>
    <row r="85" spans="1:8">
      <c r="A85" s="8">
        <f t="shared" si="8"/>
        <v>6</v>
      </c>
      <c r="B85" s="114"/>
      <c r="C85" s="55" t="s">
        <v>328</v>
      </c>
      <c r="D85" s="9">
        <v>3</v>
      </c>
      <c r="E85" s="31" t="s">
        <v>60</v>
      </c>
      <c r="F85" s="64">
        <f t="shared" si="7"/>
        <v>4</v>
      </c>
      <c r="G85" s="87" t="s">
        <v>329</v>
      </c>
      <c r="H85" s="20">
        <v>15000</v>
      </c>
    </row>
    <row r="86" spans="1:8">
      <c r="A86" s="8">
        <f t="shared" si="8"/>
        <v>7</v>
      </c>
      <c r="B86" s="114"/>
      <c r="C86" s="55" t="s">
        <v>330</v>
      </c>
      <c r="D86" s="9">
        <v>1</v>
      </c>
      <c r="E86" s="31" t="s">
        <v>60</v>
      </c>
      <c r="F86" s="64">
        <f t="shared" si="7"/>
        <v>4</v>
      </c>
      <c r="G86" s="87" t="s">
        <v>331</v>
      </c>
      <c r="H86" s="20">
        <v>13000</v>
      </c>
    </row>
    <row r="87" spans="1:8">
      <c r="A87" s="8">
        <f t="shared" si="8"/>
        <v>8</v>
      </c>
      <c r="B87" s="114"/>
      <c r="C87" s="55" t="s">
        <v>332</v>
      </c>
      <c r="D87" s="9">
        <v>3</v>
      </c>
      <c r="E87" s="31" t="s">
        <v>68</v>
      </c>
      <c r="F87" s="64">
        <f t="shared" si="7"/>
        <v>1</v>
      </c>
      <c r="G87" s="87"/>
      <c r="H87" s="20">
        <v>15000</v>
      </c>
    </row>
    <row r="88" spans="1:8">
      <c r="A88" s="8">
        <f t="shared" si="8"/>
        <v>9</v>
      </c>
      <c r="B88" s="114"/>
      <c r="C88" s="55" t="s">
        <v>333</v>
      </c>
      <c r="D88" s="9">
        <v>1</v>
      </c>
      <c r="E88" s="31" t="s">
        <v>60</v>
      </c>
      <c r="F88" s="64">
        <f t="shared" si="7"/>
        <v>4</v>
      </c>
      <c r="G88" s="87" t="s">
        <v>405</v>
      </c>
      <c r="H88" s="20">
        <v>65000</v>
      </c>
    </row>
    <row r="89" spans="1:8">
      <c r="A89" s="8">
        <f t="shared" si="8"/>
        <v>10</v>
      </c>
      <c r="B89" s="114"/>
      <c r="C89" s="55"/>
      <c r="D89" s="9"/>
      <c r="E89" s="31" t="s">
        <v>58</v>
      </c>
      <c r="F89" s="64">
        <f t="shared" si="7"/>
        <v>12</v>
      </c>
      <c r="G89" s="87"/>
      <c r="H89" s="20"/>
    </row>
    <row r="90" spans="1:8">
      <c r="A90" s="8">
        <f t="shared" si="8"/>
        <v>11</v>
      </c>
      <c r="B90" s="114"/>
      <c r="C90" s="55"/>
      <c r="D90" s="9"/>
      <c r="E90" s="31" t="s">
        <v>58</v>
      </c>
      <c r="F90" s="64">
        <f t="shared" si="7"/>
        <v>12</v>
      </c>
      <c r="G90" s="12"/>
      <c r="H90" s="20"/>
    </row>
    <row r="91" spans="1:8">
      <c r="A91" s="8">
        <f t="shared" si="8"/>
        <v>12</v>
      </c>
      <c r="B91" s="114"/>
      <c r="C91" s="55"/>
      <c r="D91" s="9"/>
      <c r="E91" s="31" t="s">
        <v>58</v>
      </c>
      <c r="F91" s="64">
        <f t="shared" si="7"/>
        <v>12</v>
      </c>
      <c r="G91" s="12"/>
      <c r="H91" s="20"/>
    </row>
    <row r="92" spans="1:8">
      <c r="A92" s="8">
        <f t="shared" si="8"/>
        <v>13</v>
      </c>
      <c r="B92" s="114"/>
      <c r="C92" s="55"/>
      <c r="D92" s="9"/>
      <c r="E92" s="31" t="s">
        <v>58</v>
      </c>
      <c r="F92" s="64">
        <f t="shared" si="7"/>
        <v>12</v>
      </c>
      <c r="G92" s="12"/>
      <c r="H92" s="20"/>
    </row>
    <row r="93" spans="1:8">
      <c r="A93" s="8">
        <f t="shared" si="8"/>
        <v>14</v>
      </c>
      <c r="B93" s="114"/>
      <c r="C93" s="55"/>
      <c r="D93" s="9"/>
      <c r="E93" s="31" t="s">
        <v>58</v>
      </c>
      <c r="F93" s="64">
        <f t="shared" si="7"/>
        <v>12</v>
      </c>
      <c r="G93" s="12"/>
      <c r="H93" s="20"/>
    </row>
    <row r="94" spans="1:8">
      <c r="A94" s="8">
        <f t="shared" si="8"/>
        <v>15</v>
      </c>
      <c r="B94" s="114"/>
      <c r="C94" s="55"/>
      <c r="D94" s="9"/>
      <c r="E94" s="31" t="s">
        <v>58</v>
      </c>
      <c r="F94" s="64">
        <f t="shared" si="7"/>
        <v>12</v>
      </c>
      <c r="G94" s="12"/>
      <c r="H94" s="20"/>
    </row>
    <row r="95" spans="1:8">
      <c r="A95" s="8">
        <f t="shared" si="8"/>
        <v>16</v>
      </c>
      <c r="B95" s="114"/>
      <c r="C95" s="55"/>
      <c r="D95" s="9"/>
      <c r="E95" s="31" t="s">
        <v>58</v>
      </c>
      <c r="F95" s="64">
        <f t="shared" si="7"/>
        <v>12</v>
      </c>
      <c r="G95" s="12"/>
      <c r="H95" s="20"/>
    </row>
    <row r="96" spans="1:8">
      <c r="A96" s="8">
        <f t="shared" si="8"/>
        <v>17</v>
      </c>
      <c r="B96" s="114"/>
      <c r="C96" s="55"/>
      <c r="D96" s="9"/>
      <c r="E96" s="31" t="s">
        <v>58</v>
      </c>
      <c r="F96" s="64">
        <f t="shared" si="7"/>
        <v>12</v>
      </c>
      <c r="G96" s="12"/>
      <c r="H96" s="20"/>
    </row>
    <row r="97" spans="1:41">
      <c r="A97" s="8">
        <f t="shared" si="8"/>
        <v>18</v>
      </c>
      <c r="B97" s="114"/>
      <c r="C97" s="55"/>
      <c r="D97" s="9"/>
      <c r="E97" s="31" t="s">
        <v>58</v>
      </c>
      <c r="F97" s="64">
        <f t="shared" si="7"/>
        <v>12</v>
      </c>
      <c r="G97" s="12"/>
      <c r="H97" s="20"/>
    </row>
    <row r="98" spans="1:41" s="8" customFormat="1">
      <c r="A98" s="8">
        <f t="shared" si="8"/>
        <v>19</v>
      </c>
      <c r="B98" s="114"/>
      <c r="C98" s="55"/>
      <c r="D98" s="9"/>
      <c r="E98" s="31" t="s">
        <v>58</v>
      </c>
      <c r="F98" s="64">
        <f t="shared" si="7"/>
        <v>12</v>
      </c>
      <c r="G98" s="12"/>
      <c r="H98" s="20"/>
      <c r="AM98"/>
      <c r="AN98"/>
      <c r="AO98"/>
    </row>
    <row r="99" spans="1:41" ht="15" customHeight="1">
      <c r="A99" s="61"/>
      <c r="B99" s="62"/>
      <c r="C99" s="62"/>
      <c r="D99" s="62"/>
      <c r="E99" s="62"/>
      <c r="F99" s="62"/>
      <c r="G99" s="62"/>
      <c r="H99" s="62"/>
    </row>
    <row r="100" spans="1:41" ht="15" customHeight="1">
      <c r="A100" s="61"/>
      <c r="B100" s="107"/>
      <c r="C100" s="107"/>
      <c r="D100" s="62"/>
      <c r="E100" s="62"/>
      <c r="F100" s="62"/>
      <c r="G100" s="62"/>
      <c r="H100" s="62"/>
    </row>
    <row r="101" spans="1:41" ht="75.75" customHeight="1">
      <c r="A101" s="61"/>
      <c r="B101" s="110" t="s">
        <v>211</v>
      </c>
      <c r="C101" s="110"/>
      <c r="D101" s="110"/>
      <c r="E101" s="110"/>
      <c r="F101" s="94"/>
      <c r="G101" s="62"/>
      <c r="H101" s="62"/>
    </row>
    <row r="102" spans="1:41" ht="15" customHeight="1">
      <c r="A102" s="61"/>
      <c r="B102" s="107"/>
      <c r="C102" s="107"/>
      <c r="D102" s="62"/>
      <c r="E102" s="62"/>
      <c r="F102" s="62"/>
      <c r="G102" s="62"/>
      <c r="H102" s="62"/>
    </row>
    <row r="103" spans="1:41" ht="15" customHeight="1">
      <c r="A103" s="61"/>
      <c r="B103" s="107"/>
      <c r="C103" s="107"/>
      <c r="D103" s="62"/>
      <c r="E103" s="62"/>
      <c r="F103" s="62"/>
      <c r="G103" s="62"/>
      <c r="H103" s="62"/>
      <c r="AM103" s="30"/>
      <c r="AN103" s="30"/>
    </row>
    <row r="104" spans="1:41" ht="15" customHeight="1">
      <c r="A104" s="61"/>
      <c r="B104" s="108"/>
      <c r="C104" s="108"/>
      <c r="D104" s="62"/>
      <c r="E104" s="62"/>
      <c r="F104" s="62"/>
      <c r="G104" s="62"/>
      <c r="H104" s="62"/>
      <c r="AM104" s="30"/>
      <c r="AN104" s="30"/>
    </row>
    <row r="105" spans="1:41" ht="15" customHeight="1">
      <c r="B105" s="59"/>
      <c r="C105" s="59"/>
      <c r="D105" s="59"/>
      <c r="E105" s="59"/>
      <c r="F105" s="59"/>
      <c r="G105" s="60"/>
      <c r="H105" s="63"/>
      <c r="AM105" s="30"/>
      <c r="AN105" s="30"/>
    </row>
    <row r="106" spans="1:41" ht="15" customHeight="1">
      <c r="H106" s="22"/>
      <c r="AM106" s="30"/>
      <c r="AN106" s="30"/>
    </row>
    <row r="107" spans="1:41" ht="15" customHeight="1">
      <c r="H107" s="22"/>
      <c r="AM107" s="30"/>
      <c r="AN107" s="30"/>
    </row>
    <row r="108" spans="1:41" ht="15" customHeight="1">
      <c r="H108" s="22"/>
      <c r="AM108" s="30"/>
      <c r="AN108" s="30"/>
    </row>
    <row r="109" spans="1:41" ht="15" customHeight="1">
      <c r="H109" s="22"/>
      <c r="AM109" s="30"/>
      <c r="AN109" s="30"/>
    </row>
    <row r="110" spans="1:41" ht="15" customHeight="1">
      <c r="H110" s="22"/>
      <c r="AM110" s="30"/>
      <c r="AN110" s="30"/>
    </row>
    <row r="111" spans="1:41" ht="15" customHeight="1">
      <c r="H111" s="22"/>
      <c r="AM111" s="30"/>
      <c r="AN111" s="30"/>
    </row>
    <row r="112" spans="1:41" s="3" customFormat="1" ht="15" customHeight="1">
      <c r="G112" s="10"/>
      <c r="H112" s="22"/>
      <c r="I112" s="1"/>
      <c r="J112" s="1"/>
      <c r="K112" s="1"/>
      <c r="L112" s="1"/>
      <c r="AM112" s="30"/>
      <c r="AN112" s="30"/>
      <c r="AO112"/>
    </row>
    <row r="113" spans="7:41" s="3" customFormat="1" ht="15" customHeight="1">
      <c r="G113" s="10"/>
      <c r="H113" s="22"/>
      <c r="I113" s="1"/>
      <c r="J113" s="1"/>
      <c r="K113" s="1"/>
      <c r="L113" s="1"/>
      <c r="AM113" s="30"/>
      <c r="AN113" s="30"/>
      <c r="AO113"/>
    </row>
    <row r="114" spans="7:41" s="3" customFormat="1" ht="15" customHeight="1">
      <c r="G114" s="10"/>
      <c r="H114" s="22"/>
      <c r="I114" s="1"/>
      <c r="J114" s="1"/>
      <c r="K114" s="1"/>
      <c r="L114" s="1"/>
      <c r="AM114"/>
      <c r="AN114"/>
      <c r="AO114"/>
    </row>
    <row r="115" spans="7:41" s="3" customFormat="1" ht="15" customHeight="1">
      <c r="G115" s="10"/>
      <c r="H115" s="22"/>
      <c r="I115" s="1"/>
      <c r="J115" s="1"/>
      <c r="K115" s="1"/>
      <c r="L115" s="1"/>
      <c r="AM115"/>
      <c r="AN115"/>
      <c r="AO115"/>
    </row>
    <row r="116" spans="7:41" s="3" customFormat="1" ht="15" customHeight="1">
      <c r="G116" s="10"/>
      <c r="H116" s="22"/>
      <c r="I116" s="1"/>
      <c r="J116" s="1"/>
      <c r="K116" s="1"/>
      <c r="L116" s="1"/>
      <c r="AM116"/>
      <c r="AN116"/>
      <c r="AO116"/>
    </row>
    <row r="117" spans="7:41" s="3" customFormat="1" ht="15" customHeight="1">
      <c r="G117" s="10"/>
      <c r="H117" s="22"/>
      <c r="I117" s="1"/>
      <c r="J117" s="1"/>
      <c r="K117" s="1"/>
      <c r="L117" s="1"/>
      <c r="AM117"/>
      <c r="AN117"/>
      <c r="AO117"/>
    </row>
    <row r="118" spans="7:41" s="3" customFormat="1" ht="15" customHeight="1">
      <c r="G118" s="10"/>
      <c r="H118" s="22"/>
      <c r="I118" s="1"/>
      <c r="J118" s="1"/>
      <c r="K118" s="1"/>
      <c r="L118" s="1"/>
      <c r="AM118"/>
      <c r="AN118"/>
      <c r="AO118"/>
    </row>
    <row r="119" spans="7:41" s="3" customFormat="1" ht="15" customHeight="1">
      <c r="G119" s="10"/>
      <c r="H119" s="22"/>
      <c r="I119" s="1"/>
      <c r="J119" s="1"/>
      <c r="K119" s="1"/>
      <c r="L119" s="1"/>
      <c r="AM119"/>
      <c r="AN119"/>
      <c r="AO119"/>
    </row>
    <row r="120" spans="7:41" s="3" customFormat="1" ht="15" customHeight="1">
      <c r="G120" s="10"/>
      <c r="H120" s="2"/>
      <c r="I120" s="1"/>
      <c r="J120" s="1"/>
      <c r="K120" s="1"/>
      <c r="L120" s="1"/>
      <c r="AM120"/>
      <c r="AN120"/>
      <c r="AO120"/>
    </row>
    <row r="121" spans="7:41" s="3" customFormat="1" ht="15" customHeight="1">
      <c r="G121" s="10"/>
      <c r="H121" s="2"/>
      <c r="I121" s="1"/>
      <c r="J121" s="1"/>
      <c r="K121" s="1"/>
      <c r="L121" s="1"/>
      <c r="AM121"/>
      <c r="AN121"/>
      <c r="AO121"/>
    </row>
    <row r="122" spans="7:41" s="3" customFormat="1" ht="15" customHeight="1">
      <c r="G122" s="10"/>
      <c r="H122" s="2"/>
      <c r="I122" s="1"/>
      <c r="J122" s="1"/>
      <c r="K122" s="1"/>
      <c r="L122" s="1"/>
      <c r="AM122"/>
      <c r="AN122"/>
      <c r="AO122"/>
    </row>
    <row r="123" spans="7:41" s="3" customFormat="1" ht="15" customHeight="1">
      <c r="G123" s="10"/>
      <c r="H123" s="2"/>
      <c r="I123" s="1"/>
      <c r="J123" s="1"/>
      <c r="K123" s="1"/>
      <c r="L123" s="1"/>
      <c r="AM123"/>
      <c r="AN123"/>
      <c r="AO123"/>
    </row>
    <row r="124" spans="7:41" s="3" customFormat="1" ht="15" customHeight="1">
      <c r="G124" s="10"/>
      <c r="H124" s="2"/>
      <c r="I124" s="1"/>
      <c r="J124" s="1"/>
      <c r="K124" s="1"/>
      <c r="L124" s="1"/>
      <c r="AM124"/>
      <c r="AN124"/>
      <c r="AO124"/>
    </row>
    <row r="125" spans="7:41" s="3" customFormat="1" ht="15" customHeight="1">
      <c r="G125" s="10"/>
      <c r="H125" s="2"/>
      <c r="I125" s="1"/>
      <c r="J125" s="1"/>
      <c r="K125" s="1"/>
      <c r="L125" s="1"/>
      <c r="AM125"/>
      <c r="AN125"/>
      <c r="AO125"/>
    </row>
    <row r="126" spans="7:41" s="3" customFormat="1" ht="15" customHeight="1">
      <c r="G126" s="10"/>
      <c r="H126" s="2"/>
      <c r="I126" s="1"/>
      <c r="J126" s="1"/>
      <c r="K126" s="1"/>
      <c r="L126" s="1"/>
      <c r="AM126"/>
      <c r="AN126"/>
      <c r="AO126"/>
    </row>
    <row r="127" spans="7:41" s="3" customFormat="1" ht="15" customHeight="1">
      <c r="G127" s="10"/>
      <c r="H127" s="2"/>
      <c r="I127" s="1"/>
      <c r="J127" s="1"/>
      <c r="K127" s="1"/>
      <c r="L127" s="1"/>
      <c r="AM127"/>
      <c r="AN127"/>
      <c r="AO127"/>
    </row>
    <row r="128" spans="7:41" ht="15" customHeight="1"/>
    <row r="129" spans="8:8" ht="15" customHeight="1"/>
    <row r="130" spans="8:8" ht="15" customHeight="1"/>
    <row r="132" spans="8:8" ht="15.75" thickBot="1"/>
    <row r="133" spans="8:8" ht="18.75" thickBot="1">
      <c r="H133" s="18"/>
    </row>
    <row r="134" spans="8:8">
      <c r="H134" s="5"/>
    </row>
    <row r="135" spans="8:8">
      <c r="H135" s="5"/>
    </row>
    <row r="136" spans="8:8">
      <c r="H136" s="5"/>
    </row>
    <row r="137" spans="8:8">
      <c r="H137" s="5"/>
    </row>
    <row r="138" spans="8:8">
      <c r="H138" s="5"/>
    </row>
    <row r="139" spans="8:8">
      <c r="H139" s="5"/>
    </row>
    <row r="140" spans="8:8">
      <c r="H140" s="4"/>
    </row>
    <row r="141" spans="8:8">
      <c r="H141" s="5"/>
    </row>
    <row r="142" spans="8:8">
      <c r="H142" s="5"/>
    </row>
    <row r="143" spans="8:8">
      <c r="H143" s="5"/>
    </row>
    <row r="144" spans="8:8">
      <c r="H144" s="5"/>
    </row>
    <row r="145" spans="8:8">
      <c r="H145" s="5"/>
    </row>
    <row r="146" spans="8:8">
      <c r="H146" s="5"/>
    </row>
    <row r="147" spans="8:8">
      <c r="H147" s="5"/>
    </row>
    <row r="148" spans="8:8">
      <c r="H148" s="5"/>
    </row>
    <row r="149" spans="8:8">
      <c r="H149" s="5"/>
    </row>
    <row r="150" spans="8:8">
      <c r="H150" s="5"/>
    </row>
    <row r="151" spans="8:8">
      <c r="H151" s="5"/>
    </row>
    <row r="152" spans="8:8">
      <c r="H152" s="5"/>
    </row>
    <row r="153" spans="8:8">
      <c r="H153" s="5"/>
    </row>
    <row r="154" spans="8:8">
      <c r="H154" s="5"/>
    </row>
  </sheetData>
  <protectedRanges>
    <protectedRange sqref="E4:E9 E80:E98 E45:E78 E11:E43" name="Ingreso"/>
  </protectedRanges>
  <mergeCells count="11">
    <mergeCell ref="B102:C102"/>
    <mergeCell ref="B103:C103"/>
    <mergeCell ref="B104:C104"/>
    <mergeCell ref="D1:H1"/>
    <mergeCell ref="B101:E101"/>
    <mergeCell ref="B45:B78"/>
    <mergeCell ref="B80:B98"/>
    <mergeCell ref="D2:G2"/>
    <mergeCell ref="B4:B9"/>
    <mergeCell ref="B11:B43"/>
    <mergeCell ref="B100:C100"/>
  </mergeCells>
  <conditionalFormatting sqref="F4 F80:F98">
    <cfRule type="cellIs" dxfId="32" priority="5" stopIfTrue="1" operator="equal">
      <formula>0</formula>
    </cfRule>
  </conditionalFormatting>
  <conditionalFormatting sqref="F5:F9">
    <cfRule type="cellIs" dxfId="31" priority="4" stopIfTrue="1" operator="equal">
      <formula>0</formula>
    </cfRule>
  </conditionalFormatting>
  <conditionalFormatting sqref="F11:F43">
    <cfRule type="cellIs" dxfId="30" priority="3" stopIfTrue="1" operator="equal">
      <formula>0</formula>
    </cfRule>
  </conditionalFormatting>
  <conditionalFormatting sqref="F45:F78">
    <cfRule type="cellIs" dxfId="29" priority="2" stopIfTrue="1" operator="equal">
      <formula>0</formula>
    </cfRule>
  </conditionalFormatting>
  <dataValidations xWindow="475" yWindow="730" count="1">
    <dataValidation type="list" allowBlank="1" showInputMessage="1" showErrorMessage="1" error="Por favor especifique &quot;Otro&quot; y en la siguiente columna especifíquelo" sqref="E4:E9 E80:E98 E45:E78 E11:E43">
      <formula1>$AN$1:$AN$22</formula1>
    </dataValidation>
  </dataValidations>
  <printOptions horizontalCentered="1" verticalCentered="1"/>
  <pageMargins left="0.74803149606299213" right="0.31496062992125984" top="0.70866141732283472" bottom="0.64" header="0.39370078740157483" footer="0.42"/>
  <pageSetup scale="48" orientation="landscape" horizontalDpi="4294967295" verticalDpi="4294967295" r:id="rId1"/>
  <headerFooter alignWithMargins="0">
    <oddFooter>Página &amp;P de &amp;F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outlinePr summaryBelow="0"/>
  </sheetPr>
  <dimension ref="A1:AO82"/>
  <sheetViews>
    <sheetView showGridLines="0" zoomScale="90" zoomScaleNormal="90" zoomScaleSheetLayoutView="82" workbookViewId="0">
      <pane xSplit="2" ySplit="3" topLeftCell="C4" activePane="bottomRight" state="frozen"/>
      <selection activeCell="C1" sqref="C1:H1"/>
      <selection pane="topRight" activeCell="C1" sqref="C1:H1"/>
      <selection pane="bottomLeft" activeCell="C1" sqref="C1:H1"/>
      <selection pane="bottomRight" activeCell="D2" sqref="D2:G2"/>
    </sheetView>
  </sheetViews>
  <sheetFormatPr baseColWidth="10" defaultColWidth="11.375" defaultRowHeight="15"/>
  <cols>
    <col min="1" max="1" width="4.375" style="65" customWidth="1"/>
    <col min="2" max="2" width="6.875" style="66" customWidth="1"/>
    <col min="3" max="3" width="35.75" style="66" customWidth="1"/>
    <col min="4" max="4" width="12.25" style="66" customWidth="1"/>
    <col min="5" max="5" width="10.625" style="66" customWidth="1"/>
    <col min="6" max="6" width="5.625" style="66" bestFit="1" customWidth="1"/>
    <col min="7" max="7" width="78.375" style="67" customWidth="1"/>
    <col min="8" max="8" width="17.375" style="68" customWidth="1"/>
    <col min="9" max="36" width="11.375" style="65"/>
    <col min="37" max="37" width="2.375" style="34" bestFit="1" customWidth="1"/>
    <col min="38" max="38" width="10.75" style="34" bestFit="1" customWidth="1"/>
    <col min="39" max="39" width="3.625" style="34" bestFit="1" customWidth="1"/>
    <col min="40" max="16384" width="11.375" style="65"/>
  </cols>
  <sheetData>
    <row r="1" spans="1:39" ht="20.25" customHeight="1">
      <c r="C1" s="90" t="s">
        <v>105</v>
      </c>
      <c r="D1" s="109" t="s">
        <v>166</v>
      </c>
      <c r="E1" s="109"/>
      <c r="F1" s="109"/>
      <c r="G1" s="109"/>
      <c r="H1" s="109"/>
      <c r="AK1" s="69">
        <v>2</v>
      </c>
      <c r="AL1" s="70" t="s">
        <v>57</v>
      </c>
      <c r="AM1" s="71">
        <v>52</v>
      </c>
    </row>
    <row r="2" spans="1:39" ht="71.25" customHeight="1">
      <c r="B2" s="72"/>
      <c r="C2" s="42" t="s">
        <v>83</v>
      </c>
      <c r="D2" s="121" t="s">
        <v>410</v>
      </c>
      <c r="E2" s="122"/>
      <c r="F2" s="122"/>
      <c r="G2" s="123"/>
      <c r="H2" s="43" t="s">
        <v>84</v>
      </c>
      <c r="AK2" s="69">
        <v>4</v>
      </c>
      <c r="AL2" s="70" t="s">
        <v>58</v>
      </c>
      <c r="AM2" s="73">
        <v>12</v>
      </c>
    </row>
    <row r="3" spans="1:39" ht="44.25" customHeight="1">
      <c r="B3" s="19">
        <v>1</v>
      </c>
      <c r="C3" s="6">
        <v>14</v>
      </c>
      <c r="D3" s="13" t="s">
        <v>53</v>
      </c>
      <c r="E3" s="13" t="s">
        <v>56</v>
      </c>
      <c r="F3" s="13" t="s">
        <v>75</v>
      </c>
      <c r="G3" s="13" t="s">
        <v>45</v>
      </c>
      <c r="H3" s="74" t="s">
        <v>55</v>
      </c>
      <c r="AK3" s="69">
        <v>5</v>
      </c>
      <c r="AL3" s="70" t="s">
        <v>59</v>
      </c>
      <c r="AM3" s="73">
        <f>12/2</f>
        <v>6</v>
      </c>
    </row>
    <row r="4" spans="1:39" s="75" customFormat="1" ht="39.75" customHeight="1">
      <c r="A4" s="75">
        <v>1</v>
      </c>
      <c r="B4" s="118" t="s">
        <v>46</v>
      </c>
      <c r="C4" s="76" t="s">
        <v>47</v>
      </c>
      <c r="D4" s="76"/>
      <c r="E4" s="77" t="s">
        <v>59</v>
      </c>
      <c r="F4" s="78">
        <f t="shared" ref="F4:F9" si="0">VLOOKUP(E4,$AL$1:$AM$22,2,FALSE)</f>
        <v>6</v>
      </c>
      <c r="G4" s="81" t="s">
        <v>93</v>
      </c>
      <c r="H4" s="20">
        <v>79423</v>
      </c>
      <c r="AK4" s="69">
        <v>6</v>
      </c>
      <c r="AL4" s="70" t="s">
        <v>60</v>
      </c>
      <c r="AM4" s="73">
        <f>12/3</f>
        <v>4</v>
      </c>
    </row>
    <row r="5" spans="1:39" s="75" customFormat="1" ht="25.5">
      <c r="A5" s="75">
        <f>A4+1</f>
        <v>2</v>
      </c>
      <c r="B5" s="119"/>
      <c r="C5" s="76" t="s">
        <v>48</v>
      </c>
      <c r="D5" s="76"/>
      <c r="E5" s="77" t="s">
        <v>58</v>
      </c>
      <c r="F5" s="78">
        <f t="shared" si="0"/>
        <v>12</v>
      </c>
      <c r="G5" s="81" t="s">
        <v>94</v>
      </c>
      <c r="H5" s="20">
        <v>68621</v>
      </c>
      <c r="AK5" s="69">
        <v>7</v>
      </c>
      <c r="AL5" s="70" t="s">
        <v>61</v>
      </c>
      <c r="AM5" s="80">
        <f>12/4</f>
        <v>3</v>
      </c>
    </row>
    <row r="6" spans="1:39" s="75" customFormat="1">
      <c r="A6" s="75">
        <f t="shared" ref="A6:A9" si="1">A5+1</f>
        <v>3</v>
      </c>
      <c r="B6" s="119"/>
      <c r="C6" s="76" t="s">
        <v>49</v>
      </c>
      <c r="D6" s="76"/>
      <c r="E6" s="77" t="s">
        <v>58</v>
      </c>
      <c r="F6" s="78">
        <f t="shared" si="0"/>
        <v>12</v>
      </c>
      <c r="G6" s="87"/>
      <c r="H6" s="20"/>
      <c r="AK6" s="69">
        <v>8</v>
      </c>
      <c r="AL6" s="70" t="s">
        <v>62</v>
      </c>
      <c r="AM6" s="73">
        <f>12/6</f>
        <v>2</v>
      </c>
    </row>
    <row r="7" spans="1:39" s="75" customFormat="1" ht="38.25">
      <c r="A7" s="75">
        <f t="shared" si="1"/>
        <v>4</v>
      </c>
      <c r="B7" s="119"/>
      <c r="C7" s="76" t="s">
        <v>50</v>
      </c>
      <c r="D7" s="76"/>
      <c r="E7" s="77" t="s">
        <v>58</v>
      </c>
      <c r="F7" s="78">
        <f t="shared" si="0"/>
        <v>12</v>
      </c>
      <c r="G7" s="81" t="s">
        <v>90</v>
      </c>
      <c r="H7" s="20">
        <v>44222</v>
      </c>
      <c r="AK7" s="69">
        <v>9</v>
      </c>
      <c r="AL7" s="70" t="s">
        <v>63</v>
      </c>
      <c r="AM7" s="71">
        <f>12/7</f>
        <v>1.7142857142857142</v>
      </c>
    </row>
    <row r="8" spans="1:39" s="75" customFormat="1">
      <c r="A8" s="75">
        <f t="shared" si="1"/>
        <v>5</v>
      </c>
      <c r="B8" s="119"/>
      <c r="C8" s="76" t="s">
        <v>51</v>
      </c>
      <c r="D8" s="76"/>
      <c r="E8" s="77" t="s">
        <v>58</v>
      </c>
      <c r="F8" s="78">
        <f t="shared" si="0"/>
        <v>12</v>
      </c>
      <c r="G8" s="87" t="s">
        <v>91</v>
      </c>
      <c r="H8" s="20">
        <v>56610</v>
      </c>
      <c r="AK8" s="69">
        <v>10</v>
      </c>
      <c r="AL8" s="70" t="s">
        <v>64</v>
      </c>
      <c r="AM8" s="71">
        <f>12/8</f>
        <v>1.5</v>
      </c>
    </row>
    <row r="9" spans="1:39" s="75" customFormat="1">
      <c r="A9" s="75">
        <f t="shared" si="1"/>
        <v>6</v>
      </c>
      <c r="B9" s="120"/>
      <c r="C9" s="76" t="s">
        <v>92</v>
      </c>
      <c r="D9" s="76"/>
      <c r="E9" s="77" t="s">
        <v>58</v>
      </c>
      <c r="F9" s="78">
        <f t="shared" si="0"/>
        <v>12</v>
      </c>
      <c r="G9" s="87"/>
      <c r="H9" s="20">
        <v>73360</v>
      </c>
      <c r="AK9" s="69">
        <v>11</v>
      </c>
      <c r="AL9" s="70" t="s">
        <v>65</v>
      </c>
      <c r="AM9" s="71">
        <f>12/9</f>
        <v>1.3333333333333333</v>
      </c>
    </row>
    <row r="10" spans="1:39" ht="43.5" customHeight="1">
      <c r="B10" s="19">
        <v>2</v>
      </c>
      <c r="C10" s="6">
        <v>14</v>
      </c>
      <c r="D10" s="13" t="s">
        <v>53</v>
      </c>
      <c r="E10" s="13" t="s">
        <v>56</v>
      </c>
      <c r="F10" s="13"/>
      <c r="G10" s="13" t="s">
        <v>45</v>
      </c>
      <c r="H10" s="74" t="s">
        <v>55</v>
      </c>
      <c r="AK10" s="69">
        <v>12</v>
      </c>
      <c r="AL10" s="70" t="s">
        <v>66</v>
      </c>
      <c r="AM10" s="71">
        <f>12/10</f>
        <v>1.2</v>
      </c>
    </row>
    <row r="11" spans="1:39">
      <c r="A11" s="75">
        <v>1</v>
      </c>
      <c r="B11" s="111" t="s">
        <v>76</v>
      </c>
      <c r="C11" s="76" t="s">
        <v>120</v>
      </c>
      <c r="D11" s="76">
        <v>1</v>
      </c>
      <c r="E11" s="77" t="s">
        <v>58</v>
      </c>
      <c r="F11" s="78">
        <f t="shared" ref="F11:F30" si="2">VLOOKUP(E11,$AL$1:$AM$22,2,FALSE)</f>
        <v>12</v>
      </c>
      <c r="G11" s="87" t="s">
        <v>121</v>
      </c>
      <c r="H11" s="20">
        <v>8000</v>
      </c>
      <c r="AK11" s="69">
        <v>13</v>
      </c>
      <c r="AL11" s="70" t="s">
        <v>67</v>
      </c>
      <c r="AM11" s="71">
        <f>12/11</f>
        <v>1.0909090909090908</v>
      </c>
    </row>
    <row r="12" spans="1:39">
      <c r="A12" s="75">
        <f>A11+1</f>
        <v>2</v>
      </c>
      <c r="B12" s="112"/>
      <c r="C12" s="76" t="s">
        <v>122</v>
      </c>
      <c r="D12" s="76">
        <v>6</v>
      </c>
      <c r="E12" s="77" t="s">
        <v>58</v>
      </c>
      <c r="F12" s="78">
        <f t="shared" si="2"/>
        <v>12</v>
      </c>
      <c r="G12" s="87" t="s">
        <v>123</v>
      </c>
      <c r="H12" s="20">
        <v>1300</v>
      </c>
      <c r="AK12" s="69">
        <v>14</v>
      </c>
      <c r="AL12" s="70" t="s">
        <v>68</v>
      </c>
      <c r="AM12" s="73">
        <f>12/12</f>
        <v>1</v>
      </c>
    </row>
    <row r="13" spans="1:39">
      <c r="A13" s="75">
        <f t="shared" ref="A13:A30" si="3">A12+1</f>
        <v>3</v>
      </c>
      <c r="B13" s="112"/>
      <c r="C13" s="76" t="s">
        <v>124</v>
      </c>
      <c r="D13" s="89">
        <v>3</v>
      </c>
      <c r="E13" s="77" t="s">
        <v>58</v>
      </c>
      <c r="F13" s="78">
        <f t="shared" si="2"/>
        <v>12</v>
      </c>
      <c r="G13" s="87" t="s">
        <v>125</v>
      </c>
      <c r="H13" s="20">
        <v>11000</v>
      </c>
      <c r="AK13" s="69">
        <v>15</v>
      </c>
      <c r="AL13" s="70" t="s">
        <v>69</v>
      </c>
      <c r="AM13" s="71">
        <f>1/2</f>
        <v>0.5</v>
      </c>
    </row>
    <row r="14" spans="1:39">
      <c r="A14" s="75">
        <f t="shared" si="3"/>
        <v>4</v>
      </c>
      <c r="B14" s="112"/>
      <c r="C14" s="76" t="s">
        <v>126</v>
      </c>
      <c r="D14" s="76">
        <v>1</v>
      </c>
      <c r="E14" s="77" t="s">
        <v>62</v>
      </c>
      <c r="F14" s="78">
        <f t="shared" si="2"/>
        <v>2</v>
      </c>
      <c r="G14" s="87" t="s">
        <v>127</v>
      </c>
      <c r="H14" s="20">
        <v>8000</v>
      </c>
      <c r="AK14" s="69">
        <v>16</v>
      </c>
      <c r="AL14" s="70" t="s">
        <v>70</v>
      </c>
      <c r="AM14" s="71">
        <f>1/3</f>
        <v>0.33333333333333331</v>
      </c>
    </row>
    <row r="15" spans="1:39">
      <c r="A15" s="75">
        <f t="shared" si="3"/>
        <v>5</v>
      </c>
      <c r="B15" s="112"/>
      <c r="C15" s="76" t="s">
        <v>128</v>
      </c>
      <c r="D15" s="89">
        <v>4</v>
      </c>
      <c r="E15" s="77" t="s">
        <v>58</v>
      </c>
      <c r="F15" s="78">
        <f t="shared" si="2"/>
        <v>12</v>
      </c>
      <c r="G15" s="87" t="s">
        <v>129</v>
      </c>
      <c r="H15" s="20">
        <v>500</v>
      </c>
      <c r="AK15" s="69">
        <v>17</v>
      </c>
      <c r="AL15" s="70" t="s">
        <v>71</v>
      </c>
      <c r="AM15" s="71">
        <f>1/4</f>
        <v>0.25</v>
      </c>
    </row>
    <row r="16" spans="1:39">
      <c r="A16" s="75">
        <f t="shared" si="3"/>
        <v>6</v>
      </c>
      <c r="B16" s="112"/>
      <c r="C16" s="76" t="s">
        <v>130</v>
      </c>
      <c r="D16" s="76">
        <v>20</v>
      </c>
      <c r="E16" s="77" t="s">
        <v>62</v>
      </c>
      <c r="F16" s="78">
        <f t="shared" si="2"/>
        <v>2</v>
      </c>
      <c r="G16" s="87" t="s">
        <v>131</v>
      </c>
      <c r="H16" s="20">
        <v>450</v>
      </c>
      <c r="AK16" s="69">
        <v>18</v>
      </c>
      <c r="AL16" s="70" t="s">
        <v>72</v>
      </c>
      <c r="AM16" s="71">
        <f>1/5</f>
        <v>0.2</v>
      </c>
    </row>
    <row r="17" spans="1:41">
      <c r="A17" s="75">
        <f t="shared" si="3"/>
        <v>7</v>
      </c>
      <c r="B17" s="112"/>
      <c r="C17" s="76" t="s">
        <v>132</v>
      </c>
      <c r="D17" s="76">
        <v>2</v>
      </c>
      <c r="E17" s="77" t="s">
        <v>62</v>
      </c>
      <c r="F17" s="78">
        <f t="shared" si="2"/>
        <v>2</v>
      </c>
      <c r="G17" s="87" t="s">
        <v>133</v>
      </c>
      <c r="H17" s="20">
        <v>10000</v>
      </c>
      <c r="AK17" s="69">
        <v>19</v>
      </c>
      <c r="AL17" s="70" t="s">
        <v>73</v>
      </c>
      <c r="AM17" s="71">
        <f>1/10</f>
        <v>0.1</v>
      </c>
    </row>
    <row r="18" spans="1:41">
      <c r="A18" s="75">
        <f t="shared" si="3"/>
        <v>8</v>
      </c>
      <c r="B18" s="112"/>
      <c r="C18" s="76" t="s">
        <v>142</v>
      </c>
      <c r="D18" s="76">
        <v>4</v>
      </c>
      <c r="E18" s="77" t="s">
        <v>62</v>
      </c>
      <c r="F18" s="78">
        <f t="shared" si="2"/>
        <v>2</v>
      </c>
      <c r="G18" s="87" t="s">
        <v>143</v>
      </c>
      <c r="H18" s="20">
        <v>800</v>
      </c>
      <c r="AK18" s="69">
        <v>20</v>
      </c>
      <c r="AL18" s="70" t="s">
        <v>74</v>
      </c>
      <c r="AM18" s="73">
        <f>1/20</f>
        <v>0.05</v>
      </c>
    </row>
    <row r="19" spans="1:41">
      <c r="A19" s="75">
        <f t="shared" si="3"/>
        <v>9</v>
      </c>
      <c r="B19" s="112"/>
      <c r="C19" s="76" t="s">
        <v>144</v>
      </c>
      <c r="D19" s="76">
        <v>4</v>
      </c>
      <c r="E19" s="77" t="s">
        <v>62</v>
      </c>
      <c r="F19" s="78">
        <f t="shared" si="2"/>
        <v>2</v>
      </c>
      <c r="G19" s="87" t="s">
        <v>145</v>
      </c>
      <c r="H19" s="20">
        <v>700</v>
      </c>
      <c r="AK19" s="69">
        <v>21</v>
      </c>
      <c r="AL19" s="70" t="s">
        <v>52</v>
      </c>
      <c r="AM19" s="73">
        <v>0</v>
      </c>
    </row>
    <row r="20" spans="1:41">
      <c r="A20" s="75">
        <f t="shared" si="3"/>
        <v>10</v>
      </c>
      <c r="B20" s="112"/>
      <c r="C20" s="76" t="s">
        <v>146</v>
      </c>
      <c r="D20" s="76">
        <v>6</v>
      </c>
      <c r="E20" s="77" t="s">
        <v>62</v>
      </c>
      <c r="F20" s="78">
        <f t="shared" si="2"/>
        <v>2</v>
      </c>
      <c r="G20" s="87" t="s">
        <v>147</v>
      </c>
      <c r="H20" s="20">
        <v>250</v>
      </c>
      <c r="AK20" s="69">
        <v>22</v>
      </c>
      <c r="AL20" s="70"/>
      <c r="AM20" s="73"/>
    </row>
    <row r="21" spans="1:41">
      <c r="A21" s="75">
        <f t="shared" si="3"/>
        <v>11</v>
      </c>
      <c r="B21" s="112"/>
      <c r="C21" s="76" t="s">
        <v>148</v>
      </c>
      <c r="D21" s="76">
        <v>10</v>
      </c>
      <c r="E21" s="77" t="s">
        <v>62</v>
      </c>
      <c r="F21" s="78">
        <f t="shared" si="2"/>
        <v>2</v>
      </c>
      <c r="G21" s="87" t="s">
        <v>149</v>
      </c>
      <c r="H21" s="20">
        <v>1000</v>
      </c>
      <c r="AK21" s="69">
        <v>23</v>
      </c>
      <c r="AL21" s="70"/>
      <c r="AM21" s="73"/>
    </row>
    <row r="22" spans="1:41" ht="15.75" thickBot="1">
      <c r="A22" s="75">
        <f t="shared" si="3"/>
        <v>12</v>
      </c>
      <c r="B22" s="112"/>
      <c r="C22" s="76"/>
      <c r="D22" s="76"/>
      <c r="E22" s="77" t="s">
        <v>58</v>
      </c>
      <c r="F22" s="78">
        <f t="shared" si="2"/>
        <v>12</v>
      </c>
      <c r="G22" s="79"/>
      <c r="H22" s="20"/>
      <c r="AK22" s="82">
        <v>24</v>
      </c>
      <c r="AL22" s="83"/>
      <c r="AM22" s="84">
        <v>0</v>
      </c>
    </row>
    <row r="23" spans="1:41">
      <c r="A23" s="75">
        <f t="shared" si="3"/>
        <v>13</v>
      </c>
      <c r="B23" s="112"/>
      <c r="C23" s="76"/>
      <c r="D23" s="76"/>
      <c r="E23" s="77" t="s">
        <v>58</v>
      </c>
      <c r="F23" s="78">
        <f t="shared" si="2"/>
        <v>12</v>
      </c>
      <c r="G23" s="79"/>
      <c r="H23" s="20"/>
    </row>
    <row r="24" spans="1:41">
      <c r="A24" s="75">
        <f t="shared" si="3"/>
        <v>14</v>
      </c>
      <c r="B24" s="112"/>
      <c r="C24" s="76"/>
      <c r="D24" s="76"/>
      <c r="E24" s="77" t="s">
        <v>58</v>
      </c>
      <c r="F24" s="78">
        <f t="shared" si="2"/>
        <v>12</v>
      </c>
      <c r="G24" s="79"/>
      <c r="H24" s="20"/>
    </row>
    <row r="25" spans="1:41">
      <c r="A25" s="75">
        <f t="shared" si="3"/>
        <v>15</v>
      </c>
      <c r="B25" s="112"/>
      <c r="C25" s="76"/>
      <c r="D25" s="76"/>
      <c r="E25" s="77" t="s">
        <v>58</v>
      </c>
      <c r="F25" s="78">
        <f t="shared" si="2"/>
        <v>12</v>
      </c>
      <c r="G25" s="79"/>
      <c r="H25" s="20"/>
    </row>
    <row r="26" spans="1:41">
      <c r="A26" s="75">
        <f t="shared" si="3"/>
        <v>16</v>
      </c>
      <c r="B26" s="112"/>
      <c r="C26" s="76"/>
      <c r="D26" s="76"/>
      <c r="E26" s="77" t="s">
        <v>58</v>
      </c>
      <c r="F26" s="78">
        <f t="shared" si="2"/>
        <v>12</v>
      </c>
      <c r="G26" s="79"/>
      <c r="H26" s="20"/>
    </row>
    <row r="27" spans="1:41">
      <c r="A27" s="75">
        <f t="shared" si="3"/>
        <v>17</v>
      </c>
      <c r="B27" s="112"/>
      <c r="C27" s="76"/>
      <c r="D27" s="76"/>
      <c r="E27" s="77" t="s">
        <v>58</v>
      </c>
      <c r="F27" s="78">
        <f t="shared" si="2"/>
        <v>12</v>
      </c>
      <c r="G27" s="79"/>
      <c r="H27" s="20"/>
    </row>
    <row r="28" spans="1:41">
      <c r="A28" s="75">
        <f t="shared" si="3"/>
        <v>18</v>
      </c>
      <c r="B28" s="112"/>
      <c r="C28" s="76"/>
      <c r="D28" s="76"/>
      <c r="E28" s="77" t="s">
        <v>58</v>
      </c>
      <c r="F28" s="78">
        <f t="shared" si="2"/>
        <v>12</v>
      </c>
      <c r="G28" s="79"/>
      <c r="H28" s="20"/>
    </row>
    <row r="29" spans="1:41">
      <c r="A29" s="75">
        <f t="shared" si="3"/>
        <v>19</v>
      </c>
      <c r="B29" s="112"/>
      <c r="C29" s="76"/>
      <c r="D29" s="76"/>
      <c r="E29" s="77" t="s">
        <v>58</v>
      </c>
      <c r="F29" s="78">
        <f t="shared" si="2"/>
        <v>12</v>
      </c>
      <c r="G29" s="79"/>
      <c r="H29" s="20"/>
    </row>
    <row r="30" spans="1:41" s="75" customFormat="1" ht="15" customHeight="1">
      <c r="A30" s="75">
        <f t="shared" si="3"/>
        <v>20</v>
      </c>
      <c r="B30" s="113"/>
      <c r="C30" s="76"/>
      <c r="D30" s="76"/>
      <c r="E30" s="77" t="s">
        <v>58</v>
      </c>
      <c r="F30" s="78">
        <f t="shared" si="2"/>
        <v>12</v>
      </c>
      <c r="G30" s="79"/>
      <c r="H30" s="20"/>
      <c r="AK30" s="34"/>
      <c r="AL30" s="34"/>
      <c r="AM30" s="34"/>
    </row>
    <row r="31" spans="1:41" s="1" customFormat="1" ht="38.25">
      <c r="B31" s="19">
        <v>3</v>
      </c>
      <c r="C31" s="6">
        <v>0</v>
      </c>
      <c r="D31" s="13" t="s">
        <v>88</v>
      </c>
      <c r="E31" s="13" t="s">
        <v>56</v>
      </c>
      <c r="F31" s="13"/>
      <c r="G31" s="13" t="s">
        <v>45</v>
      </c>
      <c r="H31" s="21" t="s">
        <v>55</v>
      </c>
      <c r="AM31"/>
      <c r="AN31"/>
      <c r="AO31"/>
    </row>
    <row r="32" spans="1:41" ht="15" customHeight="1">
      <c r="B32" s="111" t="s">
        <v>54</v>
      </c>
      <c r="C32" s="76" t="s">
        <v>95</v>
      </c>
      <c r="D32" s="76">
        <v>2</v>
      </c>
      <c r="E32" s="77" t="s">
        <v>58</v>
      </c>
      <c r="F32" s="78">
        <f t="shared" ref="F32:F49" si="4">VLOOKUP(E32,$AL$1:$AM$22,2,FALSE)</f>
        <v>12</v>
      </c>
      <c r="G32" s="87" t="s">
        <v>96</v>
      </c>
      <c r="H32" s="20">
        <v>13600</v>
      </c>
      <c r="AK32" s="85"/>
      <c r="AL32" s="85"/>
    </row>
    <row r="33" spans="2:39" ht="15" customHeight="1">
      <c r="B33" s="112"/>
      <c r="C33" s="76" t="s">
        <v>97</v>
      </c>
      <c r="D33" s="76">
        <v>4</v>
      </c>
      <c r="E33" s="77" t="s">
        <v>58</v>
      </c>
      <c r="F33" s="78">
        <f t="shared" si="4"/>
        <v>12</v>
      </c>
      <c r="G33" s="87" t="s">
        <v>98</v>
      </c>
      <c r="H33" s="20">
        <v>4800</v>
      </c>
      <c r="AK33" s="85"/>
      <c r="AL33" s="85"/>
    </row>
    <row r="34" spans="2:39" ht="15" customHeight="1">
      <c r="B34" s="112"/>
      <c r="C34" s="76" t="s">
        <v>99</v>
      </c>
      <c r="D34" s="89">
        <v>1</v>
      </c>
      <c r="E34" s="77" t="s">
        <v>58</v>
      </c>
      <c r="F34" s="78">
        <f t="shared" si="4"/>
        <v>12</v>
      </c>
      <c r="G34" s="87" t="s">
        <v>100</v>
      </c>
      <c r="H34" s="20">
        <v>7800</v>
      </c>
      <c r="AK34" s="85"/>
      <c r="AL34" s="85"/>
    </row>
    <row r="35" spans="2:39" ht="15" customHeight="1">
      <c r="B35" s="112"/>
      <c r="C35" s="76" t="s">
        <v>101</v>
      </c>
      <c r="D35" s="76">
        <v>1</v>
      </c>
      <c r="E35" s="77" t="s">
        <v>58</v>
      </c>
      <c r="F35" s="78">
        <f t="shared" si="4"/>
        <v>12</v>
      </c>
      <c r="G35" s="87" t="s">
        <v>102</v>
      </c>
      <c r="H35" s="20">
        <v>5000</v>
      </c>
      <c r="AK35" s="85"/>
      <c r="AL35" s="85"/>
    </row>
    <row r="36" spans="2:39" ht="15" customHeight="1">
      <c r="B36" s="112"/>
      <c r="C36" s="76" t="s">
        <v>103</v>
      </c>
      <c r="D36" s="89">
        <v>1</v>
      </c>
      <c r="E36" s="77" t="s">
        <v>58</v>
      </c>
      <c r="F36" s="78">
        <f t="shared" si="4"/>
        <v>12</v>
      </c>
      <c r="G36" s="87" t="s">
        <v>104</v>
      </c>
      <c r="H36" s="20">
        <v>13000</v>
      </c>
      <c r="AK36" s="85"/>
      <c r="AL36" s="85"/>
    </row>
    <row r="37" spans="2:39" ht="15" customHeight="1">
      <c r="B37" s="112"/>
      <c r="C37" s="76" t="s">
        <v>106</v>
      </c>
      <c r="D37" s="76">
        <v>4</v>
      </c>
      <c r="E37" s="77" t="s">
        <v>58</v>
      </c>
      <c r="F37" s="78">
        <f t="shared" si="4"/>
        <v>12</v>
      </c>
      <c r="G37" s="79" t="s">
        <v>107</v>
      </c>
      <c r="H37" s="20">
        <v>1300</v>
      </c>
      <c r="AK37" s="85"/>
      <c r="AL37" s="85"/>
    </row>
    <row r="38" spans="2:39" ht="15" customHeight="1">
      <c r="B38" s="112"/>
      <c r="C38" s="76" t="s">
        <v>108</v>
      </c>
      <c r="D38" s="76">
        <v>1</v>
      </c>
      <c r="E38" s="77" t="s">
        <v>58</v>
      </c>
      <c r="F38" s="78">
        <f t="shared" si="4"/>
        <v>12</v>
      </c>
      <c r="G38" s="79" t="s">
        <v>109</v>
      </c>
      <c r="H38" s="20">
        <v>3500</v>
      </c>
      <c r="AK38" s="85"/>
      <c r="AL38" s="85"/>
    </row>
    <row r="39" spans="2:39" ht="15" customHeight="1">
      <c r="B39" s="112"/>
      <c r="C39" s="76" t="s">
        <v>110</v>
      </c>
      <c r="D39" s="76">
        <v>3</v>
      </c>
      <c r="E39" s="77" t="s">
        <v>58</v>
      </c>
      <c r="F39" s="78">
        <f t="shared" si="4"/>
        <v>12</v>
      </c>
      <c r="G39" s="79" t="s">
        <v>111</v>
      </c>
      <c r="H39" s="20">
        <v>900</v>
      </c>
      <c r="AK39" s="85"/>
      <c r="AL39" s="85"/>
    </row>
    <row r="40" spans="2:39" s="66" customFormat="1" ht="15" customHeight="1">
      <c r="B40" s="112"/>
      <c r="C40" s="76" t="s">
        <v>112</v>
      </c>
      <c r="D40" s="76">
        <v>2</v>
      </c>
      <c r="E40" s="77" t="s">
        <v>58</v>
      </c>
      <c r="F40" s="78">
        <f t="shared" si="4"/>
        <v>12</v>
      </c>
      <c r="G40" s="79" t="s">
        <v>113</v>
      </c>
      <c r="H40" s="20">
        <v>5600</v>
      </c>
      <c r="I40" s="65"/>
      <c r="J40" s="65"/>
      <c r="AK40" s="85"/>
      <c r="AL40" s="85"/>
      <c r="AM40" s="34"/>
    </row>
    <row r="41" spans="2:39" s="66" customFormat="1" ht="15" customHeight="1">
      <c r="B41" s="112"/>
      <c r="C41" s="76" t="s">
        <v>114</v>
      </c>
      <c r="D41" s="76">
        <v>1</v>
      </c>
      <c r="E41" s="77" t="s">
        <v>60</v>
      </c>
      <c r="F41" s="78">
        <f t="shared" si="4"/>
        <v>4</v>
      </c>
      <c r="G41" s="87" t="s">
        <v>115</v>
      </c>
      <c r="H41" s="20">
        <v>5000</v>
      </c>
      <c r="I41" s="65"/>
      <c r="J41" s="65"/>
      <c r="AK41" s="85"/>
      <c r="AL41" s="85"/>
      <c r="AM41" s="34"/>
    </row>
    <row r="42" spans="2:39" s="66" customFormat="1" ht="15" customHeight="1">
      <c r="B42" s="112"/>
      <c r="C42" s="76" t="s">
        <v>116</v>
      </c>
      <c r="D42" s="76">
        <v>3</v>
      </c>
      <c r="E42" s="77" t="s">
        <v>58</v>
      </c>
      <c r="F42" s="78">
        <f t="shared" si="4"/>
        <v>12</v>
      </c>
      <c r="G42" s="87" t="s">
        <v>117</v>
      </c>
      <c r="H42" s="20">
        <v>3500</v>
      </c>
      <c r="I42" s="65"/>
      <c r="J42" s="65"/>
      <c r="AK42" s="34"/>
      <c r="AL42" s="34"/>
      <c r="AM42" s="34"/>
    </row>
    <row r="43" spans="2:39" s="66" customFormat="1" ht="15" customHeight="1">
      <c r="B43" s="112"/>
      <c r="C43" s="76" t="s">
        <v>118</v>
      </c>
      <c r="D43" s="89">
        <v>1</v>
      </c>
      <c r="E43" s="77" t="s">
        <v>60</v>
      </c>
      <c r="F43" s="78">
        <f t="shared" si="4"/>
        <v>4</v>
      </c>
      <c r="G43" s="87" t="s">
        <v>119</v>
      </c>
      <c r="H43" s="20">
        <v>15000</v>
      </c>
      <c r="I43" s="65"/>
      <c r="J43" s="65"/>
      <c r="AK43" s="34"/>
      <c r="AL43" s="34"/>
      <c r="AM43" s="34"/>
    </row>
    <row r="44" spans="2:39" s="66" customFormat="1" ht="15" customHeight="1">
      <c r="B44" s="112"/>
      <c r="C44" s="76"/>
      <c r="D44" s="76"/>
      <c r="E44" s="77" t="s">
        <v>58</v>
      </c>
      <c r="F44" s="78">
        <f t="shared" si="4"/>
        <v>12</v>
      </c>
      <c r="G44" s="87"/>
      <c r="H44" s="20"/>
      <c r="I44" s="65"/>
      <c r="J44" s="65"/>
      <c r="AK44" s="34"/>
      <c r="AL44" s="34"/>
      <c r="AM44" s="34"/>
    </row>
    <row r="45" spans="2:39" s="66" customFormat="1" ht="15" customHeight="1">
      <c r="B45" s="112"/>
      <c r="C45" s="76"/>
      <c r="D45" s="89"/>
      <c r="E45" s="77" t="s">
        <v>58</v>
      </c>
      <c r="F45" s="78">
        <f t="shared" si="4"/>
        <v>12</v>
      </c>
      <c r="G45" s="87"/>
      <c r="H45" s="20"/>
      <c r="I45" s="65"/>
      <c r="J45" s="65"/>
      <c r="AK45" s="34"/>
      <c r="AL45" s="34"/>
      <c r="AM45" s="34"/>
    </row>
    <row r="46" spans="2:39" s="66" customFormat="1" ht="15" customHeight="1">
      <c r="B46" s="112"/>
      <c r="C46" s="76"/>
      <c r="D46" s="76"/>
      <c r="E46" s="77" t="s">
        <v>58</v>
      </c>
      <c r="F46" s="78">
        <f t="shared" si="4"/>
        <v>12</v>
      </c>
      <c r="G46" s="79"/>
      <c r="H46" s="20"/>
      <c r="I46" s="65"/>
      <c r="J46" s="65"/>
      <c r="AK46" s="34"/>
      <c r="AL46" s="34"/>
      <c r="AM46" s="34"/>
    </row>
    <row r="47" spans="2:39" s="66" customFormat="1" ht="15" customHeight="1">
      <c r="B47" s="112"/>
      <c r="C47" s="76"/>
      <c r="D47" s="76"/>
      <c r="E47" s="77" t="s">
        <v>58</v>
      </c>
      <c r="F47" s="78">
        <f t="shared" si="4"/>
        <v>12</v>
      </c>
      <c r="G47" s="79"/>
      <c r="H47" s="20"/>
      <c r="I47" s="65"/>
      <c r="J47" s="65"/>
      <c r="AK47" s="34"/>
      <c r="AL47" s="34"/>
      <c r="AM47" s="34"/>
    </row>
    <row r="48" spans="2:39" s="66" customFormat="1" ht="15" customHeight="1">
      <c r="B48" s="112"/>
      <c r="C48" s="76"/>
      <c r="D48" s="76"/>
      <c r="E48" s="77" t="s">
        <v>58</v>
      </c>
      <c r="F48" s="78">
        <f t="shared" si="4"/>
        <v>12</v>
      </c>
      <c r="G48" s="79"/>
      <c r="H48" s="20"/>
      <c r="I48" s="65"/>
      <c r="J48" s="65"/>
      <c r="AK48" s="34"/>
      <c r="AL48" s="34"/>
      <c r="AM48" s="34"/>
    </row>
    <row r="49" spans="1:41" s="66" customFormat="1" ht="15" customHeight="1">
      <c r="B49" s="112"/>
      <c r="C49" s="76"/>
      <c r="D49" s="76"/>
      <c r="E49" s="77" t="s">
        <v>58</v>
      </c>
      <c r="F49" s="78">
        <f t="shared" si="4"/>
        <v>12</v>
      </c>
      <c r="G49" s="79"/>
      <c r="H49" s="20"/>
      <c r="I49" s="65"/>
      <c r="J49" s="65"/>
      <c r="AK49" s="34"/>
      <c r="AL49" s="34"/>
      <c r="AM49" s="34"/>
    </row>
    <row r="50" spans="1:41" s="66" customFormat="1" ht="15" customHeight="1">
      <c r="B50" s="112"/>
      <c r="C50" s="76"/>
      <c r="D50" s="76"/>
      <c r="E50" s="77" t="s">
        <v>58</v>
      </c>
      <c r="F50" s="78">
        <f t="shared" ref="F50:F51" si="5">VLOOKUP(E50,$AL$1:$AM$22,2,FALSE)</f>
        <v>12</v>
      </c>
      <c r="G50" s="79"/>
      <c r="H50" s="20"/>
      <c r="I50" s="65"/>
      <c r="J50" s="65"/>
      <c r="AK50" s="34"/>
      <c r="AL50" s="34"/>
      <c r="AM50" s="34"/>
    </row>
    <row r="51" spans="1:41" s="66" customFormat="1" ht="15" customHeight="1">
      <c r="B51" s="113"/>
      <c r="C51" s="76"/>
      <c r="D51" s="76"/>
      <c r="E51" s="77" t="s">
        <v>58</v>
      </c>
      <c r="F51" s="78">
        <f t="shared" si="5"/>
        <v>12</v>
      </c>
      <c r="G51" s="79"/>
      <c r="H51" s="20"/>
      <c r="I51" s="65"/>
      <c r="J51" s="65"/>
      <c r="AK51" s="34"/>
      <c r="AL51" s="34"/>
      <c r="AM51" s="34"/>
    </row>
    <row r="52" spans="1:41" s="1" customFormat="1" ht="38.25">
      <c r="B52" s="7">
        <v>4</v>
      </c>
      <c r="C52" s="6">
        <v>0</v>
      </c>
      <c r="D52" s="13" t="s">
        <v>88</v>
      </c>
      <c r="E52" s="13" t="s">
        <v>56</v>
      </c>
      <c r="F52" s="13"/>
      <c r="G52" s="13" t="s">
        <v>45</v>
      </c>
      <c r="H52" s="21" t="s">
        <v>55</v>
      </c>
      <c r="AM52"/>
      <c r="AN52"/>
      <c r="AO52"/>
    </row>
    <row r="53" spans="1:41" s="1" customFormat="1" ht="12.75" customHeight="1">
      <c r="A53" s="8">
        <v>1</v>
      </c>
      <c r="B53" s="114" t="s">
        <v>77</v>
      </c>
      <c r="C53" s="55" t="s">
        <v>134</v>
      </c>
      <c r="D53" s="9">
        <v>2</v>
      </c>
      <c r="E53" s="77" t="s">
        <v>68</v>
      </c>
      <c r="F53" s="78">
        <f t="shared" ref="F53:F71" si="6">VLOOKUP(E53,$AL$1:$AM$22,2,FALSE)</f>
        <v>1</v>
      </c>
      <c r="G53" s="12" t="s">
        <v>135</v>
      </c>
      <c r="H53" s="20">
        <v>128000</v>
      </c>
      <c r="AM53"/>
      <c r="AN53"/>
      <c r="AO53"/>
    </row>
    <row r="54" spans="1:41" s="1" customFormat="1">
      <c r="A54" s="8">
        <f>A53+1</f>
        <v>2</v>
      </c>
      <c r="B54" s="114"/>
      <c r="C54" s="55" t="s">
        <v>136</v>
      </c>
      <c r="D54" s="9">
        <v>8</v>
      </c>
      <c r="E54" s="77" t="s">
        <v>68</v>
      </c>
      <c r="F54" s="78">
        <f t="shared" si="6"/>
        <v>1</v>
      </c>
      <c r="G54" s="12" t="s">
        <v>137</v>
      </c>
      <c r="H54" s="20">
        <v>12000</v>
      </c>
      <c r="AM54"/>
      <c r="AN54"/>
      <c r="AO54"/>
    </row>
    <row r="55" spans="1:41" s="1" customFormat="1">
      <c r="A55" s="8">
        <f t="shared" ref="A55:A71" si="7">A54+1</f>
        <v>3</v>
      </c>
      <c r="B55" s="114"/>
      <c r="C55" s="55" t="s">
        <v>138</v>
      </c>
      <c r="D55" s="9">
        <v>1</v>
      </c>
      <c r="E55" s="77" t="s">
        <v>68</v>
      </c>
      <c r="F55" s="78">
        <f t="shared" si="6"/>
        <v>1</v>
      </c>
      <c r="G55" s="12" t="s">
        <v>139</v>
      </c>
      <c r="H55" s="20">
        <v>55000</v>
      </c>
      <c r="AM55"/>
      <c r="AN55"/>
      <c r="AO55"/>
    </row>
    <row r="56" spans="1:41" s="1" customFormat="1">
      <c r="A56" s="8">
        <v>4</v>
      </c>
      <c r="B56" s="114"/>
      <c r="C56" s="56" t="s">
        <v>140</v>
      </c>
      <c r="D56" s="9">
        <v>1</v>
      </c>
      <c r="E56" s="77" t="s">
        <v>70</v>
      </c>
      <c r="F56" s="78">
        <f t="shared" si="6"/>
        <v>0.33333333333333331</v>
      </c>
      <c r="G56" s="57" t="s">
        <v>141</v>
      </c>
      <c r="H56" s="20">
        <v>100000</v>
      </c>
      <c r="AM56"/>
      <c r="AN56"/>
      <c r="AO56"/>
    </row>
    <row r="57" spans="1:41" s="1" customFormat="1">
      <c r="A57" s="8">
        <f t="shared" si="7"/>
        <v>5</v>
      </c>
      <c r="B57" s="114"/>
      <c r="C57" s="55"/>
      <c r="D57" s="9"/>
      <c r="E57" s="77" t="s">
        <v>60</v>
      </c>
      <c r="F57" s="78">
        <f t="shared" si="6"/>
        <v>4</v>
      </c>
      <c r="G57" s="12"/>
      <c r="H57" s="20"/>
      <c r="AM57"/>
      <c r="AN57"/>
      <c r="AO57"/>
    </row>
    <row r="58" spans="1:41" s="1" customFormat="1">
      <c r="A58" s="8">
        <f t="shared" si="7"/>
        <v>6</v>
      </c>
      <c r="B58" s="114"/>
      <c r="C58" s="55"/>
      <c r="D58" s="9"/>
      <c r="E58" s="77" t="s">
        <v>58</v>
      </c>
      <c r="F58" s="78">
        <f t="shared" si="6"/>
        <v>12</v>
      </c>
      <c r="G58" s="12"/>
      <c r="H58" s="20"/>
      <c r="AM58"/>
      <c r="AN58"/>
      <c r="AO58"/>
    </row>
    <row r="59" spans="1:41" s="1" customFormat="1">
      <c r="A59" s="8">
        <f t="shared" si="7"/>
        <v>7</v>
      </c>
      <c r="B59" s="114"/>
      <c r="C59" s="55"/>
      <c r="D59" s="9"/>
      <c r="E59" s="77" t="s">
        <v>60</v>
      </c>
      <c r="F59" s="78">
        <f t="shared" si="6"/>
        <v>4</v>
      </c>
      <c r="G59" s="12"/>
      <c r="H59" s="20"/>
      <c r="AM59"/>
      <c r="AN59"/>
      <c r="AO59"/>
    </row>
    <row r="60" spans="1:41" s="1" customFormat="1">
      <c r="A60" s="8">
        <f t="shared" si="7"/>
        <v>8</v>
      </c>
      <c r="B60" s="114"/>
      <c r="C60" s="55"/>
      <c r="D60" s="9"/>
      <c r="E60" s="77" t="s">
        <v>58</v>
      </c>
      <c r="F60" s="78">
        <f t="shared" si="6"/>
        <v>12</v>
      </c>
      <c r="G60" s="12"/>
      <c r="H60" s="20"/>
      <c r="AM60"/>
      <c r="AN60"/>
      <c r="AO60"/>
    </row>
    <row r="61" spans="1:41" s="1" customFormat="1">
      <c r="A61" s="8">
        <f t="shared" si="7"/>
        <v>9</v>
      </c>
      <c r="B61" s="114"/>
      <c r="C61" s="55"/>
      <c r="D61" s="9"/>
      <c r="E61" s="77" t="s">
        <v>58</v>
      </c>
      <c r="F61" s="78">
        <f t="shared" si="6"/>
        <v>12</v>
      </c>
      <c r="G61" s="12"/>
      <c r="H61" s="20"/>
      <c r="AM61"/>
      <c r="AN61"/>
      <c r="AO61"/>
    </row>
    <row r="62" spans="1:41" s="1" customFormat="1">
      <c r="A62" s="8">
        <f t="shared" si="7"/>
        <v>10</v>
      </c>
      <c r="B62" s="114"/>
      <c r="C62" s="55"/>
      <c r="D62" s="9"/>
      <c r="E62" s="77" t="s">
        <v>58</v>
      </c>
      <c r="F62" s="78">
        <f t="shared" si="6"/>
        <v>12</v>
      </c>
      <c r="G62" s="12"/>
      <c r="H62" s="20"/>
      <c r="AM62"/>
      <c r="AN62"/>
      <c r="AO62"/>
    </row>
    <row r="63" spans="1:41" s="1" customFormat="1">
      <c r="A63" s="8">
        <f t="shared" si="7"/>
        <v>11</v>
      </c>
      <c r="B63" s="114"/>
      <c r="C63" s="55"/>
      <c r="D63" s="9"/>
      <c r="E63" s="77" t="s">
        <v>58</v>
      </c>
      <c r="F63" s="78">
        <f t="shared" si="6"/>
        <v>12</v>
      </c>
      <c r="G63" s="12"/>
      <c r="H63" s="20"/>
      <c r="AM63"/>
      <c r="AN63"/>
      <c r="AO63"/>
    </row>
    <row r="64" spans="1:41" s="1" customFormat="1">
      <c r="A64" s="8">
        <f t="shared" si="7"/>
        <v>12</v>
      </c>
      <c r="B64" s="114"/>
      <c r="C64" s="55"/>
      <c r="D64" s="9"/>
      <c r="E64" s="77" t="s">
        <v>58</v>
      </c>
      <c r="F64" s="78">
        <f t="shared" si="6"/>
        <v>12</v>
      </c>
      <c r="G64" s="12"/>
      <c r="H64" s="20"/>
      <c r="AM64"/>
      <c r="AN64"/>
      <c r="AO64"/>
    </row>
    <row r="65" spans="1:41" s="1" customFormat="1">
      <c r="A65" s="8">
        <f t="shared" si="7"/>
        <v>13</v>
      </c>
      <c r="B65" s="114"/>
      <c r="C65" s="55"/>
      <c r="D65" s="9"/>
      <c r="E65" s="77" t="s">
        <v>58</v>
      </c>
      <c r="F65" s="78">
        <f t="shared" si="6"/>
        <v>12</v>
      </c>
      <c r="G65" s="12"/>
      <c r="H65" s="20"/>
      <c r="AM65"/>
      <c r="AN65"/>
      <c r="AO65"/>
    </row>
    <row r="66" spans="1:41" s="1" customFormat="1">
      <c r="A66" s="8">
        <f t="shared" si="7"/>
        <v>14</v>
      </c>
      <c r="B66" s="114"/>
      <c r="C66" s="55"/>
      <c r="D66" s="9"/>
      <c r="E66" s="77" t="s">
        <v>58</v>
      </c>
      <c r="F66" s="78">
        <f t="shared" si="6"/>
        <v>12</v>
      </c>
      <c r="G66" s="12"/>
      <c r="H66" s="20"/>
      <c r="AM66"/>
      <c r="AN66"/>
      <c r="AO66"/>
    </row>
    <row r="67" spans="1:41" s="1" customFormat="1">
      <c r="A67" s="8">
        <f t="shared" si="7"/>
        <v>15</v>
      </c>
      <c r="B67" s="114"/>
      <c r="C67" s="55"/>
      <c r="D67" s="9"/>
      <c r="E67" s="77" t="s">
        <v>58</v>
      </c>
      <c r="F67" s="78">
        <f t="shared" si="6"/>
        <v>12</v>
      </c>
      <c r="G67" s="12"/>
      <c r="H67" s="20"/>
      <c r="AM67"/>
      <c r="AN67"/>
      <c r="AO67"/>
    </row>
    <row r="68" spans="1:41" s="1" customFormat="1">
      <c r="A68" s="8">
        <f t="shared" si="7"/>
        <v>16</v>
      </c>
      <c r="B68" s="114"/>
      <c r="C68" s="55"/>
      <c r="D68" s="9"/>
      <c r="E68" s="31" t="s">
        <v>58</v>
      </c>
      <c r="F68" s="78">
        <f t="shared" si="6"/>
        <v>12</v>
      </c>
      <c r="G68" s="12"/>
      <c r="H68" s="20"/>
      <c r="AM68"/>
      <c r="AN68"/>
      <c r="AO68"/>
    </row>
    <row r="69" spans="1:41" s="1" customFormat="1">
      <c r="A69" s="8">
        <f t="shared" si="7"/>
        <v>17</v>
      </c>
      <c r="B69" s="114"/>
      <c r="C69" s="55"/>
      <c r="D69" s="9"/>
      <c r="E69" s="31" t="s">
        <v>58</v>
      </c>
      <c r="F69" s="78">
        <f t="shared" si="6"/>
        <v>12</v>
      </c>
      <c r="G69" s="12"/>
      <c r="H69" s="20"/>
      <c r="AM69"/>
      <c r="AN69"/>
      <c r="AO69"/>
    </row>
    <row r="70" spans="1:41" s="1" customFormat="1">
      <c r="A70" s="8">
        <f t="shared" si="7"/>
        <v>18</v>
      </c>
      <c r="B70" s="114"/>
      <c r="C70" s="55"/>
      <c r="D70" s="9"/>
      <c r="E70" s="31" t="s">
        <v>58</v>
      </c>
      <c r="F70" s="78">
        <f t="shared" si="6"/>
        <v>12</v>
      </c>
      <c r="G70" s="12"/>
      <c r="H70" s="20"/>
      <c r="AM70"/>
      <c r="AN70"/>
      <c r="AO70"/>
    </row>
    <row r="71" spans="1:41" s="8" customFormat="1">
      <c r="A71" s="8">
        <f t="shared" si="7"/>
        <v>19</v>
      </c>
      <c r="B71" s="114"/>
      <c r="C71" s="55"/>
      <c r="D71" s="9"/>
      <c r="E71" s="31" t="s">
        <v>58</v>
      </c>
      <c r="F71" s="78">
        <f t="shared" si="6"/>
        <v>12</v>
      </c>
      <c r="G71" s="12"/>
      <c r="H71" s="20"/>
      <c r="AM71"/>
      <c r="AN71"/>
      <c r="AO71"/>
    </row>
    <row r="72" spans="1:41">
      <c r="H72" s="86"/>
    </row>
    <row r="73" spans="1:41">
      <c r="H73" s="86"/>
    </row>
    <row r="74" spans="1:41">
      <c r="H74" s="86"/>
    </row>
    <row r="75" spans="1:41">
      <c r="H75" s="86"/>
    </row>
    <row r="76" spans="1:41">
      <c r="H76" s="86"/>
    </row>
    <row r="77" spans="1:41">
      <c r="H77" s="86"/>
    </row>
    <row r="78" spans="1:41">
      <c r="H78" s="86"/>
    </row>
    <row r="79" spans="1:41">
      <c r="H79" s="86"/>
    </row>
    <row r="80" spans="1:41">
      <c r="H80" s="86"/>
    </row>
    <row r="81" spans="8:8">
      <c r="H81" s="86"/>
    </row>
    <row r="82" spans="8:8">
      <c r="H82" s="86"/>
    </row>
  </sheetData>
  <protectedRanges>
    <protectedRange sqref="E4:E9 E11:E30 E32:E51 E53:E67" name="Ingreso"/>
    <protectedRange sqref="E68:E71" name="Ingreso_1"/>
  </protectedRanges>
  <mergeCells count="6">
    <mergeCell ref="B53:B71"/>
    <mergeCell ref="D1:H1"/>
    <mergeCell ref="D2:G2"/>
    <mergeCell ref="B4:B9"/>
    <mergeCell ref="B11:B30"/>
    <mergeCell ref="B32:B51"/>
  </mergeCells>
  <conditionalFormatting sqref="F4">
    <cfRule type="cellIs" dxfId="28" priority="14" stopIfTrue="1" operator="equal">
      <formula>0</formula>
    </cfRule>
  </conditionalFormatting>
  <conditionalFormatting sqref="F5:F9">
    <cfRule type="cellIs" dxfId="27" priority="13" stopIfTrue="1" operator="equal">
      <formula>0</formula>
    </cfRule>
  </conditionalFormatting>
  <conditionalFormatting sqref="F11:F30">
    <cfRule type="cellIs" dxfId="26" priority="12" stopIfTrue="1" operator="equal">
      <formula>0</formula>
    </cfRule>
  </conditionalFormatting>
  <conditionalFormatting sqref="F32:F40">
    <cfRule type="cellIs" dxfId="25" priority="9" stopIfTrue="1" operator="equal">
      <formula>0</formula>
    </cfRule>
  </conditionalFormatting>
  <conditionalFormatting sqref="F41:F49">
    <cfRule type="cellIs" dxfId="24" priority="8" stopIfTrue="1" operator="equal">
      <formula>0</formula>
    </cfRule>
  </conditionalFormatting>
  <conditionalFormatting sqref="F50:F51">
    <cfRule type="cellIs" dxfId="23" priority="7" stopIfTrue="1" operator="equal">
      <formula>0</formula>
    </cfRule>
  </conditionalFormatting>
  <conditionalFormatting sqref="F53:F56">
    <cfRule type="cellIs" dxfId="22" priority="5" stopIfTrue="1" operator="equal">
      <formula>0</formula>
    </cfRule>
  </conditionalFormatting>
  <conditionalFormatting sqref="F57:F65">
    <cfRule type="cellIs" dxfId="21" priority="4" stopIfTrue="1" operator="equal">
      <formula>0</formula>
    </cfRule>
  </conditionalFormatting>
  <conditionalFormatting sqref="F66:F67">
    <cfRule type="cellIs" dxfId="20" priority="3" stopIfTrue="1" operator="equal">
      <formula>0</formula>
    </cfRule>
  </conditionalFormatting>
  <conditionalFormatting sqref="F68 F71">
    <cfRule type="cellIs" dxfId="19" priority="2" stopIfTrue="1" operator="equal">
      <formula>0</formula>
    </cfRule>
  </conditionalFormatting>
  <conditionalFormatting sqref="F69:F70">
    <cfRule type="cellIs" dxfId="18" priority="1" stopIfTrue="1" operator="equal">
      <formula>0</formula>
    </cfRule>
  </conditionalFormatting>
  <dataValidations count="2">
    <dataValidation type="list" allowBlank="1" showInputMessage="1" showErrorMessage="1" error="Por favor especifique &quot;Otro&quot; y en la siguiente columna especifíquelo" sqref="E4:E9 E11:E30 E32:E51 E53:E67">
      <formula1>$AL$1:$AL$22</formula1>
    </dataValidation>
    <dataValidation type="list" allowBlank="1" showInputMessage="1" showErrorMessage="1" error="Por favor especifique &quot;Otro&quot; y en la siguiente columna especifíquelo" sqref="E68:E71">
      <formula1>$AN$1:$AN$22</formula1>
    </dataValidation>
  </dataValidations>
  <printOptions horizontalCentered="1" verticalCentered="1"/>
  <pageMargins left="0.74803149606299213" right="0.31496062992125984" top="0.70866141732283472" bottom="0.64" header="0.39370078740157483" footer="0.42"/>
  <pageSetup scale="48" orientation="portrait" r:id="rId1"/>
  <headerFooter alignWithMargins="0">
    <oddHeader>&amp;C&amp;"Arial,Negrita Cursiva"&amp;18LISTADO DE PRECIOS DE REFERENCIA - HOGARES DE BIENESTAR</oddHeader>
    <oddFooter>Página &amp;P de &amp;F</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outlinePr summaryBelow="0"/>
  </sheetPr>
  <dimension ref="A1:AO82"/>
  <sheetViews>
    <sheetView showGridLines="0" zoomScale="90" zoomScaleNormal="90" zoomScaleSheetLayoutView="82" workbookViewId="0">
      <pane xSplit="2" ySplit="3" topLeftCell="C4" activePane="bottomRight" state="frozen"/>
      <selection activeCell="C1" sqref="C1:H1"/>
      <selection pane="topRight" activeCell="C1" sqref="C1:H1"/>
      <selection pane="bottomLeft" activeCell="C1" sqref="C1:H1"/>
      <selection pane="bottomRight" activeCell="G53" sqref="G53"/>
    </sheetView>
  </sheetViews>
  <sheetFormatPr baseColWidth="10" defaultColWidth="11.375" defaultRowHeight="15"/>
  <cols>
    <col min="1" max="1" width="4.375" style="65" customWidth="1"/>
    <col min="2" max="2" width="6.875" style="66" customWidth="1"/>
    <col min="3" max="3" width="35.75" style="66" customWidth="1"/>
    <col min="4" max="4" width="8.125" style="66" customWidth="1"/>
    <col min="5" max="5" width="10.625" style="66" customWidth="1"/>
    <col min="6" max="6" width="5.625" style="66" bestFit="1" customWidth="1"/>
    <col min="7" max="7" width="78.375" style="67" customWidth="1"/>
    <col min="8" max="8" width="17.375" style="68" customWidth="1"/>
    <col min="9" max="9" width="8.125" style="65" bestFit="1" customWidth="1"/>
    <col min="10" max="38" width="11.375" style="65"/>
    <col min="39" max="39" width="2.375" style="34" bestFit="1" customWidth="1"/>
    <col min="40" max="40" width="10.75" style="34" bestFit="1" customWidth="1"/>
    <col min="41" max="41" width="3.625" style="34" bestFit="1" customWidth="1"/>
    <col min="42" max="16384" width="11.375" style="65"/>
  </cols>
  <sheetData>
    <row r="1" spans="1:41" ht="29.25" customHeight="1">
      <c r="C1" s="66" t="s">
        <v>167</v>
      </c>
      <c r="D1" s="109" t="s">
        <v>166</v>
      </c>
      <c r="E1" s="109"/>
      <c r="F1" s="109"/>
      <c r="G1" s="109"/>
      <c r="H1" s="109"/>
      <c r="AM1" s="69">
        <v>2</v>
      </c>
      <c r="AN1" s="70" t="s">
        <v>57</v>
      </c>
      <c r="AO1" s="71">
        <v>52</v>
      </c>
    </row>
    <row r="2" spans="1:41" ht="71.25" customHeight="1">
      <c r="B2" s="72"/>
      <c r="C2" s="42" t="s">
        <v>83</v>
      </c>
      <c r="D2" s="121" t="s">
        <v>411</v>
      </c>
      <c r="E2" s="122"/>
      <c r="F2" s="122"/>
      <c r="G2" s="123"/>
      <c r="H2" s="43" t="s">
        <v>84</v>
      </c>
      <c r="AM2" s="69">
        <v>4</v>
      </c>
      <c r="AN2" s="70" t="s">
        <v>58</v>
      </c>
      <c r="AO2" s="73">
        <v>12</v>
      </c>
    </row>
    <row r="3" spans="1:41" ht="44.25" customHeight="1">
      <c r="B3" s="19">
        <v>1</v>
      </c>
      <c r="C3" s="6">
        <v>13</v>
      </c>
      <c r="D3" s="13" t="s">
        <v>53</v>
      </c>
      <c r="E3" s="13" t="s">
        <v>56</v>
      </c>
      <c r="F3" s="13" t="s">
        <v>75</v>
      </c>
      <c r="G3" s="13" t="s">
        <v>45</v>
      </c>
      <c r="H3" s="74" t="s">
        <v>55</v>
      </c>
      <c r="AM3" s="69">
        <v>5</v>
      </c>
      <c r="AN3" s="70" t="s">
        <v>59</v>
      </c>
      <c r="AO3" s="73">
        <f>12/2</f>
        <v>6</v>
      </c>
    </row>
    <row r="4" spans="1:41" s="75" customFormat="1" ht="39.75" customHeight="1">
      <c r="A4" s="75">
        <v>1</v>
      </c>
      <c r="B4" s="118" t="s">
        <v>46</v>
      </c>
      <c r="C4" s="76" t="s">
        <v>47</v>
      </c>
      <c r="D4" s="76"/>
      <c r="E4" s="77" t="s">
        <v>59</v>
      </c>
      <c r="F4" s="78">
        <f t="shared" ref="F4:F9" si="0">VLOOKUP(E4,$AN$1:$AO$22,2,FALSE)</f>
        <v>6</v>
      </c>
      <c r="G4" s="81" t="s">
        <v>93</v>
      </c>
      <c r="H4" s="20">
        <f>(33657+35657)/2</f>
        <v>34657</v>
      </c>
      <c r="AM4" s="69">
        <v>6</v>
      </c>
      <c r="AN4" s="70" t="s">
        <v>60</v>
      </c>
      <c r="AO4" s="73">
        <f>12/3</f>
        <v>4</v>
      </c>
    </row>
    <row r="5" spans="1:41" s="75" customFormat="1">
      <c r="A5" s="75">
        <f>A4+1</f>
        <v>2</v>
      </c>
      <c r="B5" s="119"/>
      <c r="C5" s="76" t="s">
        <v>48</v>
      </c>
      <c r="D5" s="76"/>
      <c r="E5" s="77" t="s">
        <v>58</v>
      </c>
      <c r="F5" s="78">
        <f t="shared" si="0"/>
        <v>12</v>
      </c>
      <c r="G5" s="81" t="s">
        <v>152</v>
      </c>
      <c r="H5" s="20">
        <v>40438</v>
      </c>
      <c r="AM5" s="69">
        <v>7</v>
      </c>
      <c r="AN5" s="70" t="s">
        <v>61</v>
      </c>
      <c r="AO5" s="80">
        <f>12/4</f>
        <v>3</v>
      </c>
    </row>
    <row r="6" spans="1:41" s="75" customFormat="1">
      <c r="A6" s="75">
        <f t="shared" ref="A6:A9" si="1">A5+1</f>
        <v>3</v>
      </c>
      <c r="B6" s="119"/>
      <c r="C6" s="76" t="s">
        <v>49</v>
      </c>
      <c r="D6" s="76"/>
      <c r="E6" s="77" t="s">
        <v>58</v>
      </c>
      <c r="F6" s="78">
        <f t="shared" si="0"/>
        <v>12</v>
      </c>
      <c r="G6" s="87"/>
      <c r="H6" s="20"/>
      <c r="AM6" s="69">
        <v>8</v>
      </c>
      <c r="AN6" s="70" t="s">
        <v>62</v>
      </c>
      <c r="AO6" s="73">
        <f>12/6</f>
        <v>2</v>
      </c>
    </row>
    <row r="7" spans="1:41" s="75" customFormat="1" ht="38.25">
      <c r="A7" s="75">
        <f t="shared" si="1"/>
        <v>4</v>
      </c>
      <c r="B7" s="119"/>
      <c r="C7" s="76" t="s">
        <v>50</v>
      </c>
      <c r="D7" s="76"/>
      <c r="E7" s="77" t="s">
        <v>58</v>
      </c>
      <c r="F7" s="78">
        <f t="shared" si="0"/>
        <v>12</v>
      </c>
      <c r="G7" s="81" t="s">
        <v>168</v>
      </c>
      <c r="H7" s="20">
        <v>40000</v>
      </c>
      <c r="AM7" s="69">
        <v>9</v>
      </c>
      <c r="AN7" s="70" t="s">
        <v>63</v>
      </c>
      <c r="AO7" s="71">
        <f>12/7</f>
        <v>1.7142857142857142</v>
      </c>
    </row>
    <row r="8" spans="1:41" s="75" customFormat="1">
      <c r="A8" s="75">
        <f t="shared" si="1"/>
        <v>5</v>
      </c>
      <c r="B8" s="119"/>
      <c r="C8" s="76" t="s">
        <v>51</v>
      </c>
      <c r="D8" s="76"/>
      <c r="E8" s="77" t="s">
        <v>58</v>
      </c>
      <c r="F8" s="78">
        <f t="shared" si="0"/>
        <v>12</v>
      </c>
      <c r="G8" s="87" t="s">
        <v>150</v>
      </c>
      <c r="H8" s="88">
        <f>(38160+37670+40870)/3</f>
        <v>38900</v>
      </c>
      <c r="AM8" s="69">
        <v>10</v>
      </c>
      <c r="AN8" s="70" t="s">
        <v>64</v>
      </c>
      <c r="AO8" s="71">
        <f>12/8</f>
        <v>1.5</v>
      </c>
    </row>
    <row r="9" spans="1:41" s="75" customFormat="1">
      <c r="A9" s="75">
        <f t="shared" si="1"/>
        <v>6</v>
      </c>
      <c r="B9" s="120"/>
      <c r="C9" s="76" t="s">
        <v>151</v>
      </c>
      <c r="D9" s="76"/>
      <c r="E9" s="77" t="s">
        <v>58</v>
      </c>
      <c r="F9" s="78">
        <f t="shared" si="0"/>
        <v>12</v>
      </c>
      <c r="G9" s="87"/>
      <c r="H9" s="20"/>
      <c r="AM9" s="69">
        <v>11</v>
      </c>
      <c r="AN9" s="70" t="s">
        <v>65</v>
      </c>
      <c r="AO9" s="71">
        <f>12/9</f>
        <v>1.3333333333333333</v>
      </c>
    </row>
    <row r="10" spans="1:41" ht="43.5" customHeight="1">
      <c r="B10" s="19">
        <v>2</v>
      </c>
      <c r="C10" s="6">
        <v>13</v>
      </c>
      <c r="D10" s="13" t="s">
        <v>53</v>
      </c>
      <c r="E10" s="13" t="s">
        <v>56</v>
      </c>
      <c r="F10" s="13"/>
      <c r="G10" s="13" t="s">
        <v>45</v>
      </c>
      <c r="H10" s="74" t="s">
        <v>55</v>
      </c>
      <c r="AM10" s="69">
        <v>12</v>
      </c>
      <c r="AN10" s="70" t="s">
        <v>66</v>
      </c>
      <c r="AO10" s="71">
        <f>12/10</f>
        <v>1.2</v>
      </c>
    </row>
    <row r="11" spans="1:41" ht="12.75" customHeight="1">
      <c r="A11" s="75">
        <v>1</v>
      </c>
      <c r="B11" s="111" t="s">
        <v>76</v>
      </c>
      <c r="C11" s="76" t="s">
        <v>153</v>
      </c>
      <c r="D11" s="76">
        <v>1</v>
      </c>
      <c r="E11" s="77" t="s">
        <v>58</v>
      </c>
      <c r="F11" s="78">
        <f t="shared" ref="F11:F30" si="2">VLOOKUP(E11,$AN$1:$AO$22,2,FALSE)</f>
        <v>12</v>
      </c>
      <c r="G11" s="87" t="s">
        <v>189</v>
      </c>
      <c r="H11" s="20">
        <v>11000</v>
      </c>
      <c r="AM11" s="69">
        <v>13</v>
      </c>
      <c r="AN11" s="70" t="s">
        <v>67</v>
      </c>
      <c r="AO11" s="71">
        <f>12/11</f>
        <v>1.0909090909090908</v>
      </c>
    </row>
    <row r="12" spans="1:41">
      <c r="A12" s="75">
        <f>A11+1</f>
        <v>2</v>
      </c>
      <c r="B12" s="112"/>
      <c r="C12" s="76" t="s">
        <v>154</v>
      </c>
      <c r="D12" s="76">
        <v>1</v>
      </c>
      <c r="E12" s="77" t="s">
        <v>58</v>
      </c>
      <c r="F12" s="78">
        <f t="shared" si="2"/>
        <v>12</v>
      </c>
      <c r="G12" s="87" t="s">
        <v>194</v>
      </c>
      <c r="H12" s="20">
        <v>13000</v>
      </c>
      <c r="AM12" s="69">
        <v>14</v>
      </c>
      <c r="AN12" s="70" t="s">
        <v>68</v>
      </c>
      <c r="AO12" s="73">
        <f>12/12</f>
        <v>1</v>
      </c>
    </row>
    <row r="13" spans="1:41">
      <c r="A13" s="75">
        <f t="shared" ref="A13:A30" si="3">A12+1</f>
        <v>3</v>
      </c>
      <c r="B13" s="112"/>
      <c r="C13" s="76" t="s">
        <v>122</v>
      </c>
      <c r="D13" s="76">
        <v>6</v>
      </c>
      <c r="E13" s="77" t="s">
        <v>58</v>
      </c>
      <c r="F13" s="78">
        <f t="shared" si="2"/>
        <v>12</v>
      </c>
      <c r="G13" s="87" t="s">
        <v>198</v>
      </c>
      <c r="H13" s="20">
        <v>1200</v>
      </c>
      <c r="AM13" s="69">
        <v>15</v>
      </c>
      <c r="AN13" s="70" t="s">
        <v>69</v>
      </c>
      <c r="AO13" s="71">
        <f>1/2</f>
        <v>0.5</v>
      </c>
    </row>
    <row r="14" spans="1:41">
      <c r="A14" s="75">
        <f t="shared" si="3"/>
        <v>4</v>
      </c>
      <c r="B14" s="112"/>
      <c r="C14" s="76" t="s">
        <v>155</v>
      </c>
      <c r="D14" s="76">
        <v>1</v>
      </c>
      <c r="E14" s="77" t="s">
        <v>58</v>
      </c>
      <c r="F14" s="78">
        <f t="shared" si="2"/>
        <v>12</v>
      </c>
      <c r="G14" s="79" t="s">
        <v>190</v>
      </c>
      <c r="H14" s="20"/>
      <c r="AM14" s="69">
        <v>16</v>
      </c>
      <c r="AN14" s="70" t="s">
        <v>70</v>
      </c>
      <c r="AO14" s="71">
        <f>1/3</f>
        <v>0.33333333333333331</v>
      </c>
    </row>
    <row r="15" spans="1:41">
      <c r="A15" s="75">
        <f t="shared" si="3"/>
        <v>5</v>
      </c>
      <c r="B15" s="112"/>
      <c r="C15" s="76" t="s">
        <v>191</v>
      </c>
      <c r="D15" s="76">
        <v>12</v>
      </c>
      <c r="E15" s="77" t="s">
        <v>58</v>
      </c>
      <c r="F15" s="78">
        <f t="shared" si="2"/>
        <v>12</v>
      </c>
      <c r="G15" s="79" t="s">
        <v>192</v>
      </c>
      <c r="H15" s="20">
        <v>1000</v>
      </c>
      <c r="AM15" s="69">
        <v>17</v>
      </c>
      <c r="AN15" s="70" t="s">
        <v>71</v>
      </c>
      <c r="AO15" s="71">
        <f>1/4</f>
        <v>0.25</v>
      </c>
    </row>
    <row r="16" spans="1:41">
      <c r="A16" s="75">
        <f t="shared" si="3"/>
        <v>6</v>
      </c>
      <c r="B16" s="112"/>
      <c r="C16" s="76" t="s">
        <v>156</v>
      </c>
      <c r="D16" s="76">
        <v>2</v>
      </c>
      <c r="E16" s="77" t="s">
        <v>58</v>
      </c>
      <c r="F16" s="78">
        <f t="shared" si="2"/>
        <v>12</v>
      </c>
      <c r="G16" s="79" t="s">
        <v>193</v>
      </c>
      <c r="H16" s="20"/>
      <c r="AM16" s="69">
        <v>18</v>
      </c>
      <c r="AN16" s="70" t="s">
        <v>72</v>
      </c>
      <c r="AO16" s="71">
        <f>1/5</f>
        <v>0.2</v>
      </c>
    </row>
    <row r="17" spans="1:41">
      <c r="A17" s="75">
        <f t="shared" si="3"/>
        <v>7</v>
      </c>
      <c r="B17" s="112"/>
      <c r="C17" s="76" t="s">
        <v>132</v>
      </c>
      <c r="D17" s="76">
        <v>2</v>
      </c>
      <c r="E17" s="77" t="s">
        <v>58</v>
      </c>
      <c r="F17" s="78">
        <f t="shared" si="2"/>
        <v>12</v>
      </c>
      <c r="G17" s="79" t="s">
        <v>195</v>
      </c>
      <c r="H17" s="20"/>
      <c r="AM17" s="69">
        <v>19</v>
      </c>
      <c r="AN17" s="70" t="s">
        <v>73</v>
      </c>
      <c r="AO17" s="71">
        <f>1/10</f>
        <v>0.1</v>
      </c>
    </row>
    <row r="18" spans="1:41">
      <c r="A18" s="75">
        <f t="shared" si="3"/>
        <v>8</v>
      </c>
      <c r="B18" s="112"/>
      <c r="C18" s="76" t="s">
        <v>157</v>
      </c>
      <c r="D18" s="76">
        <v>1</v>
      </c>
      <c r="E18" s="77" t="s">
        <v>58</v>
      </c>
      <c r="F18" s="78">
        <f t="shared" si="2"/>
        <v>12</v>
      </c>
      <c r="G18" s="79" t="s">
        <v>196</v>
      </c>
      <c r="H18" s="20"/>
      <c r="AM18" s="69">
        <v>20</v>
      </c>
      <c r="AN18" s="70" t="s">
        <v>74</v>
      </c>
      <c r="AO18" s="73">
        <f>1/20</f>
        <v>0.05</v>
      </c>
    </row>
    <row r="19" spans="1:41">
      <c r="A19" s="75">
        <f t="shared" si="3"/>
        <v>9</v>
      </c>
      <c r="B19" s="112"/>
      <c r="C19" s="76" t="s">
        <v>158</v>
      </c>
      <c r="D19" s="76">
        <v>1</v>
      </c>
      <c r="E19" s="77" t="s">
        <v>58</v>
      </c>
      <c r="F19" s="78">
        <f t="shared" si="2"/>
        <v>12</v>
      </c>
      <c r="G19" s="79" t="s">
        <v>196</v>
      </c>
      <c r="H19" s="20"/>
      <c r="AM19" s="69">
        <v>21</v>
      </c>
      <c r="AN19" s="70" t="s">
        <v>52</v>
      </c>
      <c r="AO19" s="73">
        <v>0</v>
      </c>
    </row>
    <row r="20" spans="1:41">
      <c r="A20" s="75">
        <f t="shared" si="3"/>
        <v>10</v>
      </c>
      <c r="B20" s="112"/>
      <c r="C20" s="76" t="s">
        <v>159</v>
      </c>
      <c r="D20" s="76"/>
      <c r="E20" s="77" t="s">
        <v>58</v>
      </c>
      <c r="F20" s="78">
        <f t="shared" si="2"/>
        <v>12</v>
      </c>
      <c r="G20" s="79"/>
      <c r="H20" s="20"/>
      <c r="AM20" s="69">
        <v>22</v>
      </c>
      <c r="AN20" s="70"/>
      <c r="AO20" s="73"/>
    </row>
    <row r="21" spans="1:41">
      <c r="A21" s="75">
        <f t="shared" si="3"/>
        <v>11</v>
      </c>
      <c r="B21" s="112"/>
      <c r="C21" s="76" t="s">
        <v>160</v>
      </c>
      <c r="D21" s="76"/>
      <c r="E21" s="77" t="s">
        <v>58</v>
      </c>
      <c r="F21" s="78">
        <f t="shared" si="2"/>
        <v>12</v>
      </c>
      <c r="G21" s="79"/>
      <c r="H21" s="20"/>
      <c r="AM21" s="69">
        <v>23</v>
      </c>
      <c r="AN21" s="70"/>
      <c r="AO21" s="73"/>
    </row>
    <row r="22" spans="1:41" ht="15.75" thickBot="1">
      <c r="A22" s="75">
        <f t="shared" si="3"/>
        <v>12</v>
      </c>
      <c r="B22" s="112"/>
      <c r="C22" s="76" t="s">
        <v>161</v>
      </c>
      <c r="D22" s="76"/>
      <c r="E22" s="77" t="s">
        <v>58</v>
      </c>
      <c r="F22" s="78">
        <f t="shared" si="2"/>
        <v>12</v>
      </c>
      <c r="G22" s="79"/>
      <c r="H22" s="20"/>
      <c r="AM22" s="82">
        <v>24</v>
      </c>
      <c r="AN22" s="83"/>
      <c r="AO22" s="84">
        <v>0</v>
      </c>
    </row>
    <row r="23" spans="1:41">
      <c r="A23" s="75">
        <f t="shared" si="3"/>
        <v>13</v>
      </c>
      <c r="B23" s="112"/>
      <c r="C23" s="76" t="s">
        <v>162</v>
      </c>
      <c r="D23" s="76"/>
      <c r="E23" s="77" t="s">
        <v>58</v>
      </c>
      <c r="F23" s="78">
        <f t="shared" si="2"/>
        <v>12</v>
      </c>
      <c r="G23" s="79"/>
      <c r="H23" s="20"/>
    </row>
    <row r="24" spans="1:41">
      <c r="A24" s="75">
        <f t="shared" si="3"/>
        <v>14</v>
      </c>
      <c r="B24" s="112"/>
      <c r="C24" s="76" t="s">
        <v>163</v>
      </c>
      <c r="D24" s="76"/>
      <c r="E24" s="77" t="s">
        <v>58</v>
      </c>
      <c r="F24" s="78">
        <f t="shared" si="2"/>
        <v>12</v>
      </c>
      <c r="G24" s="79"/>
      <c r="H24" s="20"/>
    </row>
    <row r="25" spans="1:41">
      <c r="A25" s="75">
        <f t="shared" si="3"/>
        <v>15</v>
      </c>
      <c r="B25" s="112"/>
      <c r="C25" s="76" t="s">
        <v>164</v>
      </c>
      <c r="D25" s="76"/>
      <c r="E25" s="77" t="s">
        <v>58</v>
      </c>
      <c r="F25" s="78">
        <f t="shared" si="2"/>
        <v>12</v>
      </c>
      <c r="G25" s="79"/>
      <c r="H25" s="20"/>
    </row>
    <row r="26" spans="1:41">
      <c r="A26" s="75">
        <f t="shared" si="3"/>
        <v>16</v>
      </c>
      <c r="B26" s="112"/>
      <c r="C26" s="76" t="s">
        <v>165</v>
      </c>
      <c r="D26" s="76"/>
      <c r="E26" s="77" t="s">
        <v>58</v>
      </c>
      <c r="F26" s="78">
        <f t="shared" si="2"/>
        <v>12</v>
      </c>
      <c r="G26" s="79"/>
      <c r="H26" s="20"/>
    </row>
    <row r="27" spans="1:41">
      <c r="A27" s="75">
        <f t="shared" si="3"/>
        <v>17</v>
      </c>
      <c r="B27" s="112"/>
      <c r="C27" s="76" t="s">
        <v>197</v>
      </c>
      <c r="D27" s="76">
        <v>1</v>
      </c>
      <c r="E27" s="77" t="s">
        <v>58</v>
      </c>
      <c r="F27" s="78">
        <f t="shared" si="2"/>
        <v>12</v>
      </c>
      <c r="G27" s="79" t="s">
        <v>200</v>
      </c>
      <c r="H27" s="20">
        <v>8000</v>
      </c>
    </row>
    <row r="28" spans="1:41">
      <c r="A28" s="75">
        <f t="shared" si="3"/>
        <v>18</v>
      </c>
      <c r="B28" s="112"/>
      <c r="C28" s="76" t="s">
        <v>199</v>
      </c>
      <c r="D28" s="76"/>
      <c r="E28" s="77" t="s">
        <v>58</v>
      </c>
      <c r="F28" s="78">
        <f t="shared" si="2"/>
        <v>12</v>
      </c>
      <c r="G28" s="79"/>
      <c r="H28" s="20"/>
    </row>
    <row r="29" spans="1:41">
      <c r="A29" s="75">
        <f t="shared" si="3"/>
        <v>19</v>
      </c>
      <c r="B29" s="112"/>
      <c r="C29" s="76"/>
      <c r="D29" s="76"/>
      <c r="E29" s="77" t="s">
        <v>58</v>
      </c>
      <c r="F29" s="78">
        <f t="shared" si="2"/>
        <v>12</v>
      </c>
      <c r="G29" s="79"/>
      <c r="H29" s="20"/>
    </row>
    <row r="30" spans="1:41" s="75" customFormat="1" ht="15" customHeight="1">
      <c r="A30" s="75">
        <f t="shared" si="3"/>
        <v>20</v>
      </c>
      <c r="B30" s="113"/>
      <c r="C30" s="76"/>
      <c r="D30" s="76"/>
      <c r="E30" s="77" t="s">
        <v>58</v>
      </c>
      <c r="F30" s="78">
        <f t="shared" si="2"/>
        <v>12</v>
      </c>
      <c r="G30" s="79"/>
      <c r="H30" s="20"/>
      <c r="AM30" s="34"/>
      <c r="AN30" s="34"/>
      <c r="AO30" s="34"/>
    </row>
    <row r="31" spans="1:41" ht="15" customHeight="1">
      <c r="B31" s="19">
        <v>3</v>
      </c>
      <c r="C31" s="6">
        <v>0</v>
      </c>
      <c r="D31" s="13" t="s">
        <v>88</v>
      </c>
      <c r="E31" s="13" t="s">
        <v>56</v>
      </c>
      <c r="F31" s="13"/>
      <c r="G31" s="13" t="s">
        <v>45</v>
      </c>
      <c r="H31" s="21" t="s">
        <v>55</v>
      </c>
      <c r="AM31" s="85"/>
      <c r="AN31" s="85"/>
    </row>
    <row r="32" spans="1:41" ht="15" customHeight="1">
      <c r="B32" s="111" t="s">
        <v>54</v>
      </c>
      <c r="C32" s="76" t="s">
        <v>169</v>
      </c>
      <c r="D32" s="76">
        <v>12</v>
      </c>
      <c r="E32" s="77" t="s">
        <v>58</v>
      </c>
      <c r="F32" s="78">
        <f t="shared" ref="F32:F54" si="4">VLOOKUP(E32,$AN$1:$AO$22,2,FALSE)</f>
        <v>12</v>
      </c>
      <c r="G32" s="87" t="s">
        <v>170</v>
      </c>
      <c r="H32" s="20">
        <v>1666.6666666666667</v>
      </c>
      <c r="AM32" s="85"/>
      <c r="AN32" s="85"/>
    </row>
    <row r="33" spans="2:41" ht="15" customHeight="1">
      <c r="B33" s="112"/>
      <c r="C33" s="76" t="s">
        <v>171</v>
      </c>
      <c r="D33" s="76">
        <v>1</v>
      </c>
      <c r="E33" s="77" t="s">
        <v>58</v>
      </c>
      <c r="F33" s="78">
        <f t="shared" si="4"/>
        <v>12</v>
      </c>
      <c r="G33" s="87" t="s">
        <v>172</v>
      </c>
      <c r="H33" s="20">
        <v>160000</v>
      </c>
      <c r="AM33" s="85"/>
      <c r="AN33" s="85"/>
    </row>
    <row r="34" spans="2:41" ht="15" customHeight="1">
      <c r="B34" s="112"/>
      <c r="C34" s="76" t="s">
        <v>112</v>
      </c>
      <c r="D34" s="76">
        <v>2</v>
      </c>
      <c r="E34" s="77" t="s">
        <v>58</v>
      </c>
      <c r="F34" s="78">
        <f t="shared" si="4"/>
        <v>12</v>
      </c>
      <c r="G34" s="87" t="s">
        <v>173</v>
      </c>
      <c r="H34" s="20">
        <v>4500</v>
      </c>
      <c r="AM34" s="85"/>
      <c r="AN34" s="85"/>
    </row>
    <row r="35" spans="2:41" ht="15" customHeight="1">
      <c r="B35" s="112"/>
      <c r="C35" s="76" t="s">
        <v>174</v>
      </c>
      <c r="D35" s="76">
        <v>1</v>
      </c>
      <c r="E35" s="77" t="s">
        <v>60</v>
      </c>
      <c r="F35" s="78">
        <f t="shared" si="4"/>
        <v>4</v>
      </c>
      <c r="G35" s="87" t="s">
        <v>175</v>
      </c>
      <c r="H35" s="20">
        <v>6000</v>
      </c>
      <c r="AM35" s="85"/>
      <c r="AN35" s="85"/>
    </row>
    <row r="36" spans="2:41" ht="15" customHeight="1">
      <c r="B36" s="112"/>
      <c r="C36" s="76" t="s">
        <v>176</v>
      </c>
      <c r="D36" s="89">
        <v>2</v>
      </c>
      <c r="E36" s="77" t="s">
        <v>58</v>
      </c>
      <c r="F36" s="78">
        <f t="shared" si="4"/>
        <v>12</v>
      </c>
      <c r="G36" s="87" t="s">
        <v>177</v>
      </c>
      <c r="H36" s="20">
        <v>5000</v>
      </c>
      <c r="AM36" s="85"/>
      <c r="AN36" s="85"/>
    </row>
    <row r="37" spans="2:41" ht="15" customHeight="1">
      <c r="B37" s="112"/>
      <c r="C37" s="76" t="s">
        <v>178</v>
      </c>
      <c r="D37" s="89">
        <v>2</v>
      </c>
      <c r="E37" s="77" t="s">
        <v>58</v>
      </c>
      <c r="F37" s="78">
        <f t="shared" si="4"/>
        <v>12</v>
      </c>
      <c r="G37" s="87" t="s">
        <v>179</v>
      </c>
      <c r="H37" s="20">
        <v>7500</v>
      </c>
      <c r="AM37" s="85"/>
      <c r="AN37" s="85"/>
    </row>
    <row r="38" spans="2:41" ht="15" customHeight="1">
      <c r="B38" s="112"/>
      <c r="C38" s="76" t="s">
        <v>180</v>
      </c>
      <c r="D38" s="76">
        <v>2</v>
      </c>
      <c r="E38" s="77" t="s">
        <v>58</v>
      </c>
      <c r="F38" s="78">
        <f t="shared" si="4"/>
        <v>12</v>
      </c>
      <c r="G38" s="87" t="s">
        <v>181</v>
      </c>
      <c r="H38" s="20">
        <v>1250</v>
      </c>
      <c r="AM38" s="85"/>
      <c r="AN38" s="85"/>
    </row>
    <row r="39" spans="2:41" ht="15" customHeight="1">
      <c r="B39" s="112"/>
      <c r="C39" s="76" t="s">
        <v>97</v>
      </c>
      <c r="D39" s="76">
        <v>4</v>
      </c>
      <c r="E39" s="77" t="s">
        <v>58</v>
      </c>
      <c r="F39" s="78">
        <f t="shared" si="4"/>
        <v>12</v>
      </c>
      <c r="G39" s="87" t="s">
        <v>182</v>
      </c>
      <c r="H39" s="20">
        <v>4500</v>
      </c>
      <c r="AM39" s="85"/>
      <c r="AN39" s="85"/>
    </row>
    <row r="40" spans="2:41" s="66" customFormat="1" ht="15" customHeight="1">
      <c r="B40" s="112"/>
      <c r="C40" s="66" t="s">
        <v>184</v>
      </c>
      <c r="D40" s="76">
        <v>4</v>
      </c>
      <c r="E40" s="77" t="s">
        <v>58</v>
      </c>
      <c r="F40" s="78">
        <f t="shared" si="4"/>
        <v>12</v>
      </c>
      <c r="G40" s="87" t="s">
        <v>183</v>
      </c>
      <c r="H40" s="20">
        <v>375</v>
      </c>
      <c r="I40" s="65"/>
      <c r="J40" s="65"/>
      <c r="K40" s="65"/>
      <c r="L40" s="65"/>
      <c r="AM40" s="85"/>
      <c r="AN40" s="85"/>
      <c r="AO40" s="34"/>
    </row>
    <row r="41" spans="2:41" s="66" customFormat="1" ht="15" customHeight="1">
      <c r="B41" s="112"/>
      <c r="C41" s="76" t="s">
        <v>108</v>
      </c>
      <c r="D41" s="76">
        <v>6</v>
      </c>
      <c r="E41" s="77" t="s">
        <v>58</v>
      </c>
      <c r="F41" s="78">
        <f t="shared" si="4"/>
        <v>12</v>
      </c>
      <c r="G41" s="87" t="s">
        <v>186</v>
      </c>
      <c r="H41" s="20">
        <v>250</v>
      </c>
      <c r="I41" s="65"/>
      <c r="J41" s="65"/>
      <c r="K41" s="65"/>
      <c r="L41" s="65"/>
      <c r="AM41" s="85"/>
      <c r="AN41" s="85"/>
      <c r="AO41" s="34"/>
    </row>
    <row r="42" spans="2:41" s="66" customFormat="1" ht="15" customHeight="1">
      <c r="B42" s="112"/>
      <c r="C42" s="76" t="s">
        <v>106</v>
      </c>
      <c r="D42" s="76">
        <v>12</v>
      </c>
      <c r="E42" s="77" t="s">
        <v>58</v>
      </c>
      <c r="F42" s="78">
        <f t="shared" si="4"/>
        <v>12</v>
      </c>
      <c r="G42" s="87" t="s">
        <v>187</v>
      </c>
      <c r="H42" s="20">
        <v>833.33333333333337</v>
      </c>
      <c r="I42" s="65"/>
      <c r="J42" s="65"/>
      <c r="K42" s="65"/>
      <c r="L42" s="65"/>
      <c r="AM42" s="34"/>
      <c r="AN42" s="34"/>
      <c r="AO42" s="34"/>
    </row>
    <row r="43" spans="2:41" s="66" customFormat="1" ht="15" customHeight="1">
      <c r="B43" s="112"/>
      <c r="C43" s="76" t="s">
        <v>114</v>
      </c>
      <c r="D43" s="76">
        <v>2</v>
      </c>
      <c r="E43" s="77" t="s">
        <v>59</v>
      </c>
      <c r="F43" s="78">
        <f t="shared" si="4"/>
        <v>6</v>
      </c>
      <c r="G43" s="87" t="s">
        <v>188</v>
      </c>
      <c r="H43" s="20">
        <v>5000</v>
      </c>
      <c r="I43" s="65"/>
      <c r="J43" s="65"/>
      <c r="K43" s="65"/>
      <c r="L43" s="65"/>
      <c r="AM43" s="34"/>
      <c r="AN43" s="34"/>
      <c r="AO43" s="34"/>
    </row>
    <row r="44" spans="2:41" s="66" customFormat="1" ht="15" customHeight="1">
      <c r="B44" s="112"/>
      <c r="C44" s="76"/>
      <c r="D44" s="76"/>
      <c r="E44" s="77" t="s">
        <v>58</v>
      </c>
      <c r="F44" s="78">
        <f t="shared" si="4"/>
        <v>12</v>
      </c>
      <c r="G44" s="87"/>
      <c r="H44" s="20"/>
      <c r="I44" s="65"/>
      <c r="J44" s="65"/>
      <c r="K44" s="65"/>
      <c r="L44" s="65"/>
      <c r="AM44" s="34"/>
      <c r="AN44" s="34"/>
      <c r="AO44" s="34"/>
    </row>
    <row r="45" spans="2:41" s="66" customFormat="1" ht="15" customHeight="1">
      <c r="B45" s="112"/>
      <c r="C45" s="76"/>
      <c r="D45" s="89"/>
      <c r="E45" s="77" t="s">
        <v>58</v>
      </c>
      <c r="F45" s="78">
        <f t="shared" si="4"/>
        <v>12</v>
      </c>
      <c r="G45" s="87"/>
      <c r="H45" s="20"/>
      <c r="I45" s="65"/>
      <c r="J45" s="65"/>
      <c r="K45" s="65"/>
      <c r="L45" s="65"/>
      <c r="AM45" s="34"/>
      <c r="AN45" s="34"/>
      <c r="AO45" s="34"/>
    </row>
    <row r="46" spans="2:41" s="66" customFormat="1" ht="15" customHeight="1">
      <c r="B46" s="112"/>
      <c r="C46" s="76"/>
      <c r="D46" s="76"/>
      <c r="E46" s="77" t="s">
        <v>58</v>
      </c>
      <c r="F46" s="78">
        <f t="shared" si="4"/>
        <v>12</v>
      </c>
      <c r="G46" s="79"/>
      <c r="H46" s="20"/>
      <c r="I46" s="65"/>
      <c r="J46" s="65"/>
      <c r="K46" s="65"/>
      <c r="L46" s="65"/>
      <c r="AM46" s="34"/>
      <c r="AN46" s="34"/>
      <c r="AO46" s="34"/>
    </row>
    <row r="47" spans="2:41" s="66" customFormat="1" ht="15" customHeight="1">
      <c r="B47" s="112"/>
      <c r="C47" s="76"/>
      <c r="D47" s="76"/>
      <c r="E47" s="77" t="s">
        <v>58</v>
      </c>
      <c r="F47" s="78">
        <f t="shared" si="4"/>
        <v>12</v>
      </c>
      <c r="G47" s="79"/>
      <c r="H47" s="20"/>
      <c r="I47" s="65"/>
      <c r="J47" s="65"/>
      <c r="K47" s="65"/>
      <c r="L47" s="65"/>
      <c r="AM47" s="34"/>
      <c r="AN47" s="34"/>
      <c r="AO47" s="34"/>
    </row>
    <row r="48" spans="2:41" s="66" customFormat="1" ht="15" customHeight="1">
      <c r="B48" s="112"/>
      <c r="C48" s="76"/>
      <c r="D48" s="76"/>
      <c r="E48" s="77" t="s">
        <v>58</v>
      </c>
      <c r="F48" s="78">
        <f t="shared" si="4"/>
        <v>12</v>
      </c>
      <c r="G48" s="79"/>
      <c r="H48" s="20"/>
      <c r="I48" s="65"/>
      <c r="J48" s="65"/>
      <c r="K48" s="65"/>
      <c r="L48" s="65"/>
      <c r="AM48" s="34"/>
      <c r="AN48" s="34"/>
      <c r="AO48" s="34"/>
    </row>
    <row r="49" spans="2:41" s="66" customFormat="1" ht="15" customHeight="1">
      <c r="B49" s="112"/>
      <c r="C49" s="76"/>
      <c r="D49" s="76"/>
      <c r="E49" s="77" t="s">
        <v>58</v>
      </c>
      <c r="F49" s="78">
        <f t="shared" si="4"/>
        <v>12</v>
      </c>
      <c r="G49" s="79"/>
      <c r="H49" s="20"/>
      <c r="I49" s="65"/>
      <c r="J49" s="65"/>
      <c r="K49" s="65"/>
      <c r="L49" s="65"/>
      <c r="AM49" s="34"/>
      <c r="AN49" s="34"/>
      <c r="AO49" s="34"/>
    </row>
    <row r="50" spans="2:41" s="66" customFormat="1" ht="15" customHeight="1">
      <c r="B50" s="112"/>
      <c r="C50" s="76"/>
      <c r="D50" s="76"/>
      <c r="E50" s="77" t="s">
        <v>58</v>
      </c>
      <c r="F50" s="78">
        <f t="shared" si="4"/>
        <v>12</v>
      </c>
      <c r="G50" s="79"/>
      <c r="H50" s="20"/>
      <c r="I50" s="65"/>
      <c r="J50" s="65"/>
      <c r="K50" s="65"/>
      <c r="L50" s="65"/>
      <c r="AM50" s="34"/>
      <c r="AN50" s="34"/>
      <c r="AO50" s="34"/>
    </row>
    <row r="51" spans="2:41" s="66" customFormat="1" ht="15" customHeight="1">
      <c r="B51" s="113"/>
      <c r="C51" s="76"/>
      <c r="D51" s="76"/>
      <c r="E51" s="77" t="s">
        <v>58</v>
      </c>
      <c r="F51" s="78">
        <f t="shared" si="4"/>
        <v>12</v>
      </c>
      <c r="G51" s="79"/>
      <c r="H51" s="20"/>
      <c r="I51" s="65"/>
      <c r="J51" s="65"/>
      <c r="K51" s="65"/>
      <c r="L51" s="65"/>
      <c r="AM51" s="34"/>
      <c r="AN51" s="34"/>
      <c r="AO51" s="34"/>
    </row>
    <row r="52" spans="2:41" s="66" customFormat="1" ht="15" customHeight="1">
      <c r="B52" s="7">
        <v>4</v>
      </c>
      <c r="C52" s="6">
        <v>0</v>
      </c>
      <c r="D52" s="13" t="s">
        <v>88</v>
      </c>
      <c r="E52" s="13" t="s">
        <v>56</v>
      </c>
      <c r="F52" s="13"/>
      <c r="G52" s="13" t="s">
        <v>45</v>
      </c>
      <c r="H52" s="21" t="s">
        <v>55</v>
      </c>
      <c r="I52" s="65"/>
      <c r="J52" s="65"/>
      <c r="K52" s="65"/>
      <c r="L52" s="65"/>
      <c r="AM52" s="34"/>
      <c r="AN52" s="34"/>
      <c r="AO52" s="34"/>
    </row>
    <row r="53" spans="2:41" s="66" customFormat="1" ht="15" customHeight="1">
      <c r="B53" s="114" t="s">
        <v>77</v>
      </c>
      <c r="C53" s="55" t="s">
        <v>134</v>
      </c>
      <c r="D53" s="9">
        <v>2</v>
      </c>
      <c r="E53" s="77" t="s">
        <v>68</v>
      </c>
      <c r="F53" s="78">
        <f t="shared" si="4"/>
        <v>1</v>
      </c>
      <c r="G53" s="12" t="s">
        <v>201</v>
      </c>
      <c r="H53" s="20">
        <f>105000/2</f>
        <v>52500</v>
      </c>
      <c r="I53" s="65"/>
      <c r="J53" s="65"/>
      <c r="K53" s="65"/>
      <c r="L53" s="65"/>
      <c r="AM53" s="34"/>
      <c r="AN53" s="34"/>
      <c r="AO53" s="34"/>
    </row>
    <row r="54" spans="2:41" s="66" customFormat="1" ht="15" customHeight="1">
      <c r="B54" s="114"/>
      <c r="C54" s="55" t="s">
        <v>136</v>
      </c>
      <c r="D54" s="9">
        <v>7</v>
      </c>
      <c r="E54" s="77" t="s">
        <v>68</v>
      </c>
      <c r="F54" s="78">
        <f t="shared" si="4"/>
        <v>1</v>
      </c>
      <c r="G54" s="12" t="s">
        <v>202</v>
      </c>
      <c r="H54" s="20">
        <f>175000/7</f>
        <v>25000</v>
      </c>
      <c r="I54" s="65"/>
      <c r="J54" s="91"/>
      <c r="K54" s="65"/>
      <c r="L54" s="65"/>
      <c r="AM54" s="34"/>
      <c r="AN54" s="34"/>
      <c r="AO54" s="34"/>
    </row>
    <row r="55" spans="2:41" s="66" customFormat="1" ht="15" customHeight="1">
      <c r="B55" s="114"/>
      <c r="C55" s="55"/>
      <c r="D55" s="9"/>
      <c r="E55" s="77" t="s">
        <v>68</v>
      </c>
      <c r="F55" s="78"/>
      <c r="G55" s="12"/>
      <c r="H55" s="20"/>
      <c r="I55" s="65"/>
      <c r="J55" s="65"/>
      <c r="K55" s="65"/>
      <c r="L55" s="65"/>
      <c r="AM55" s="34"/>
      <c r="AN55" s="34"/>
      <c r="AO55" s="34"/>
    </row>
    <row r="56" spans="2:41" ht="15" customHeight="1">
      <c r="B56" s="114"/>
      <c r="C56" s="56"/>
      <c r="D56" s="9"/>
      <c r="E56" s="77" t="s">
        <v>70</v>
      </c>
      <c r="F56" s="78"/>
      <c r="G56" s="57"/>
      <c r="H56" s="20"/>
    </row>
    <row r="57" spans="2:41" ht="15" customHeight="1">
      <c r="B57" s="114"/>
      <c r="C57" s="55"/>
      <c r="D57" s="9"/>
      <c r="E57" s="77" t="s">
        <v>60</v>
      </c>
      <c r="F57" s="78"/>
      <c r="G57" s="12"/>
      <c r="H57" s="20"/>
    </row>
    <row r="58" spans="2:41" ht="15" customHeight="1">
      <c r="B58" s="114"/>
      <c r="C58" s="55"/>
      <c r="D58" s="9"/>
      <c r="E58" s="77" t="s">
        <v>58</v>
      </c>
      <c r="F58" s="78"/>
      <c r="G58" s="12"/>
      <c r="H58" s="20"/>
    </row>
    <row r="59" spans="2:41">
      <c r="B59" s="114"/>
      <c r="C59" s="55"/>
      <c r="D59" s="9"/>
      <c r="E59" s="77" t="s">
        <v>60</v>
      </c>
      <c r="F59" s="78"/>
      <c r="G59" s="12"/>
      <c r="H59" s="20"/>
    </row>
    <row r="60" spans="2:41">
      <c r="B60" s="114"/>
      <c r="C60" s="55"/>
      <c r="D60" s="9"/>
      <c r="E60" s="77" t="s">
        <v>58</v>
      </c>
      <c r="F60" s="78"/>
      <c r="G60" s="12"/>
      <c r="H60" s="20"/>
    </row>
    <row r="61" spans="2:41">
      <c r="B61" s="114"/>
      <c r="C61" s="55"/>
      <c r="D61" s="9"/>
      <c r="E61" s="77" t="s">
        <v>58</v>
      </c>
      <c r="F61" s="78"/>
      <c r="G61" s="12"/>
      <c r="H61" s="20"/>
    </row>
    <row r="62" spans="2:41">
      <c r="B62" s="114"/>
      <c r="C62" s="55"/>
      <c r="D62" s="9"/>
      <c r="E62" s="77" t="s">
        <v>58</v>
      </c>
      <c r="F62" s="78"/>
      <c r="G62" s="12"/>
      <c r="H62" s="20"/>
    </row>
    <row r="63" spans="2:41">
      <c r="B63" s="114"/>
      <c r="C63" s="55"/>
      <c r="D63" s="9"/>
      <c r="E63" s="77" t="s">
        <v>58</v>
      </c>
      <c r="F63" s="78"/>
      <c r="G63" s="12"/>
      <c r="H63" s="20"/>
    </row>
    <row r="64" spans="2:41">
      <c r="B64" s="114"/>
      <c r="C64" s="55"/>
      <c r="D64" s="9"/>
      <c r="E64" s="77" t="s">
        <v>58</v>
      </c>
      <c r="F64" s="78"/>
      <c r="G64" s="12"/>
      <c r="H64" s="20"/>
    </row>
    <row r="65" spans="2:8">
      <c r="B65" s="114"/>
      <c r="C65" s="55"/>
      <c r="D65" s="9"/>
      <c r="E65" s="77" t="s">
        <v>58</v>
      </c>
      <c r="F65" s="78"/>
      <c r="G65" s="12"/>
      <c r="H65" s="20"/>
    </row>
    <row r="66" spans="2:8">
      <c r="B66" s="114"/>
      <c r="C66" s="55"/>
      <c r="D66" s="9"/>
      <c r="E66" s="77" t="s">
        <v>58</v>
      </c>
      <c r="F66" s="78"/>
      <c r="G66" s="12"/>
      <c r="H66" s="20"/>
    </row>
    <row r="67" spans="2:8">
      <c r="B67" s="114"/>
      <c r="C67" s="55"/>
      <c r="D67" s="9"/>
      <c r="E67" s="77" t="s">
        <v>58</v>
      </c>
      <c r="F67" s="78"/>
      <c r="G67" s="12"/>
      <c r="H67" s="20"/>
    </row>
    <row r="68" spans="2:8">
      <c r="B68" s="114"/>
      <c r="C68" s="55"/>
      <c r="D68" s="9"/>
      <c r="E68" s="31" t="s">
        <v>58</v>
      </c>
      <c r="F68" s="78"/>
      <c r="G68" s="12"/>
      <c r="H68" s="20"/>
    </row>
    <row r="69" spans="2:8">
      <c r="B69" s="114"/>
      <c r="C69" s="55"/>
      <c r="D69" s="9"/>
      <c r="E69" s="31" t="s">
        <v>58</v>
      </c>
      <c r="F69" s="78"/>
      <c r="G69" s="12"/>
      <c r="H69" s="20"/>
    </row>
    <row r="70" spans="2:8">
      <c r="B70" s="114"/>
      <c r="C70" s="55"/>
      <c r="D70" s="9"/>
      <c r="E70" s="31" t="s">
        <v>58</v>
      </c>
      <c r="F70" s="78"/>
      <c r="G70" s="12"/>
      <c r="H70" s="20"/>
    </row>
    <row r="71" spans="2:8">
      <c r="B71" s="114"/>
      <c r="C71" s="55"/>
      <c r="D71" s="9"/>
      <c r="E71" s="31" t="s">
        <v>58</v>
      </c>
      <c r="F71" s="78"/>
      <c r="G71" s="12"/>
      <c r="H71" s="20"/>
    </row>
    <row r="72" spans="2:8">
      <c r="H72" s="86"/>
    </row>
    <row r="73" spans="2:8">
      <c r="H73" s="86"/>
    </row>
    <row r="74" spans="2:8">
      <c r="H74" s="86"/>
    </row>
    <row r="75" spans="2:8">
      <c r="H75" s="86"/>
    </row>
    <row r="76" spans="2:8">
      <c r="H76" s="86"/>
    </row>
    <row r="77" spans="2:8">
      <c r="H77" s="86"/>
    </row>
    <row r="78" spans="2:8">
      <c r="H78" s="86"/>
    </row>
    <row r="79" spans="2:8">
      <c r="H79" s="86"/>
    </row>
    <row r="80" spans="2:8">
      <c r="H80" s="86"/>
    </row>
    <row r="81" spans="8:8">
      <c r="H81" s="86"/>
    </row>
    <row r="82" spans="8:8">
      <c r="H82" s="86"/>
    </row>
  </sheetData>
  <protectedRanges>
    <protectedRange sqref="E4:E9 E11:E30 E35:E44" name="Ingreso"/>
    <protectedRange sqref="E32:E34 E45:E51" name="Ingreso_1"/>
    <protectedRange sqref="E53:E67" name="Ingreso_2"/>
    <protectedRange sqref="E68:E71" name="Ingreso_1_1"/>
  </protectedRanges>
  <mergeCells count="6">
    <mergeCell ref="B53:B71"/>
    <mergeCell ref="D2:G2"/>
    <mergeCell ref="B4:B9"/>
    <mergeCell ref="B11:B30"/>
    <mergeCell ref="D1:H1"/>
    <mergeCell ref="B32:B51"/>
  </mergeCells>
  <conditionalFormatting sqref="F4">
    <cfRule type="cellIs" dxfId="17" priority="13" stopIfTrue="1" operator="equal">
      <formula>0</formula>
    </cfRule>
  </conditionalFormatting>
  <conditionalFormatting sqref="F5:F9">
    <cfRule type="cellIs" dxfId="16" priority="12" stopIfTrue="1" operator="equal">
      <formula>0</formula>
    </cfRule>
  </conditionalFormatting>
  <conditionalFormatting sqref="F11:F30">
    <cfRule type="cellIs" dxfId="15" priority="11" stopIfTrue="1" operator="equal">
      <formula>0</formula>
    </cfRule>
  </conditionalFormatting>
  <conditionalFormatting sqref="F33:F40">
    <cfRule type="cellIs" dxfId="14" priority="10" stopIfTrue="1" operator="equal">
      <formula>0</formula>
    </cfRule>
  </conditionalFormatting>
  <conditionalFormatting sqref="F41:F49">
    <cfRule type="cellIs" dxfId="13" priority="9" stopIfTrue="1" operator="equal">
      <formula>0</formula>
    </cfRule>
  </conditionalFormatting>
  <conditionalFormatting sqref="F50:F51">
    <cfRule type="cellIs" dxfId="12" priority="8" stopIfTrue="1" operator="equal">
      <formula>0</formula>
    </cfRule>
  </conditionalFormatting>
  <conditionalFormatting sqref="F55:F56">
    <cfRule type="cellIs" dxfId="11" priority="7" stopIfTrue="1" operator="equal">
      <formula>0</formula>
    </cfRule>
  </conditionalFormatting>
  <conditionalFormatting sqref="F57:F65">
    <cfRule type="cellIs" dxfId="10" priority="6" stopIfTrue="1" operator="equal">
      <formula>0</formula>
    </cfRule>
  </conditionalFormatting>
  <conditionalFormatting sqref="F66:F67">
    <cfRule type="cellIs" dxfId="9" priority="5" stopIfTrue="1" operator="equal">
      <formula>0</formula>
    </cfRule>
  </conditionalFormatting>
  <conditionalFormatting sqref="F68 F71">
    <cfRule type="cellIs" dxfId="8" priority="4" stopIfTrue="1" operator="equal">
      <formula>0</formula>
    </cfRule>
  </conditionalFormatting>
  <conditionalFormatting sqref="F69:F70">
    <cfRule type="cellIs" dxfId="7" priority="3" stopIfTrue="1" operator="equal">
      <formula>0</formula>
    </cfRule>
  </conditionalFormatting>
  <conditionalFormatting sqref="F32">
    <cfRule type="cellIs" dxfId="6" priority="2" stopIfTrue="1" operator="equal">
      <formula>0</formula>
    </cfRule>
  </conditionalFormatting>
  <conditionalFormatting sqref="F53:F54">
    <cfRule type="cellIs" dxfId="5" priority="1" stopIfTrue="1" operator="equal">
      <formula>0</formula>
    </cfRule>
  </conditionalFormatting>
  <dataValidations count="2">
    <dataValidation type="list" allowBlank="1" showInputMessage="1" showErrorMessage="1" error="Por favor especifique &quot;Otro&quot; y en la siguiente columna especifíquelo" sqref="E4:E9 E11:E30 E68:E71 E35:E44">
      <formula1>$AN$1:$AN$22</formula1>
    </dataValidation>
    <dataValidation type="list" allowBlank="1" showInputMessage="1" showErrorMessage="1" error="Por favor especifique &quot;Otro&quot; y en la siguiente columna especifíquelo" sqref="E53:E67 E32:E34 E45:E51">
      <formula1>$AL$1:$AL$22</formula1>
    </dataValidation>
  </dataValidations>
  <printOptions horizontalCentered="1" verticalCentered="1"/>
  <pageMargins left="0.74803149606299213" right="0.31496062992125984" top="0.70866141732283472" bottom="0.64" header="0.39370078740157483" footer="0.42"/>
  <pageSetup scale="48" orientation="portrait" r:id="rId1"/>
  <headerFooter alignWithMargins="0">
    <oddHeader>&amp;C&amp;"Arial,Negrita Cursiva"&amp;18LISTADO DE PRECIOS DE REFERENCIA - HOGARES DE BIENESTAR</oddHeader>
    <oddFooter>Página &amp;P de &amp;F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outlinePr summaryBelow="0"/>
  </sheetPr>
  <dimension ref="A1:AO120"/>
  <sheetViews>
    <sheetView showGridLines="0" tabSelected="1" zoomScale="98" zoomScaleNormal="98" zoomScaleSheetLayoutView="82" workbookViewId="0">
      <pane xSplit="2" ySplit="3" topLeftCell="C4" activePane="bottomRight" state="frozen"/>
      <selection activeCell="C1" sqref="C1:H1"/>
      <selection pane="topRight" activeCell="C1" sqref="C1:H1"/>
      <selection pane="bottomLeft" activeCell="C1" sqref="C1:H1"/>
      <selection pane="bottomRight" activeCell="B2" sqref="B2"/>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5.625" style="3" bestFit="1" customWidth="1"/>
    <col min="7" max="7" width="45.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43.5" customHeight="1">
      <c r="C1" s="90" t="s">
        <v>316</v>
      </c>
      <c r="D1" s="109" t="s">
        <v>166</v>
      </c>
      <c r="E1" s="109"/>
      <c r="F1" s="109"/>
      <c r="G1" s="109"/>
      <c r="H1" s="109"/>
      <c r="AM1" s="23">
        <v>2</v>
      </c>
      <c r="AN1" s="15" t="s">
        <v>57</v>
      </c>
      <c r="AO1" s="24">
        <v>52</v>
      </c>
    </row>
    <row r="2" spans="1:41" ht="54.75" customHeight="1">
      <c r="B2" s="41"/>
      <c r="C2" s="44" t="s">
        <v>83</v>
      </c>
      <c r="D2" s="124" t="s">
        <v>412</v>
      </c>
      <c r="E2" s="125"/>
      <c r="F2" s="125"/>
      <c r="G2" s="126"/>
      <c r="H2" s="45" t="s">
        <v>84</v>
      </c>
      <c r="AM2" s="23">
        <v>4</v>
      </c>
      <c r="AN2" s="15" t="s">
        <v>58</v>
      </c>
      <c r="AO2" s="25">
        <v>12</v>
      </c>
    </row>
    <row r="3" spans="1:41" ht="44.25" customHeight="1">
      <c r="B3" s="19">
        <v>1</v>
      </c>
      <c r="C3" s="6">
        <v>300</v>
      </c>
      <c r="D3" s="13" t="s">
        <v>53</v>
      </c>
      <c r="E3" s="13" t="s">
        <v>56</v>
      </c>
      <c r="F3" s="13" t="s">
        <v>75</v>
      </c>
      <c r="G3" s="13" t="s">
        <v>45</v>
      </c>
      <c r="H3" s="11" t="s">
        <v>55</v>
      </c>
      <c r="AM3" s="23">
        <v>5</v>
      </c>
      <c r="AN3" s="15" t="s">
        <v>59</v>
      </c>
      <c r="AO3" s="25">
        <f>12/2</f>
        <v>6</v>
      </c>
    </row>
    <row r="4" spans="1:41" s="8" customFormat="1" ht="12.75" customHeight="1">
      <c r="A4" s="8">
        <v>1</v>
      </c>
      <c r="B4" s="118" t="s">
        <v>46</v>
      </c>
      <c r="C4" s="9" t="s">
        <v>47</v>
      </c>
      <c r="D4" s="9"/>
      <c r="E4" s="31" t="s">
        <v>59</v>
      </c>
      <c r="F4" s="32">
        <f t="shared" ref="F4:F9" si="0">VLOOKUP(E4,$AN$1:$AO$37,2,FALSE)</f>
        <v>6</v>
      </c>
      <c r="G4" s="92" t="s">
        <v>207</v>
      </c>
      <c r="H4" s="93">
        <v>30000</v>
      </c>
      <c r="AM4" s="23">
        <v>6</v>
      </c>
      <c r="AN4" s="15" t="s">
        <v>60</v>
      </c>
      <c r="AO4" s="25">
        <f>12/3</f>
        <v>4</v>
      </c>
    </row>
    <row r="5" spans="1:41" s="8" customFormat="1">
      <c r="A5" s="8">
        <f>A4+1</f>
        <v>2</v>
      </c>
      <c r="B5" s="119"/>
      <c r="C5" s="9" t="s">
        <v>48</v>
      </c>
      <c r="D5" s="9"/>
      <c r="E5" s="31" t="s">
        <v>58</v>
      </c>
      <c r="F5" s="32">
        <f t="shared" si="0"/>
        <v>12</v>
      </c>
      <c r="G5" s="87" t="s">
        <v>205</v>
      </c>
      <c r="H5" s="93">
        <f>(7500+2136)</f>
        <v>9636</v>
      </c>
      <c r="AM5" s="23">
        <v>7</v>
      </c>
      <c r="AN5" s="15" t="s">
        <v>61</v>
      </c>
      <c r="AO5" s="26">
        <f>12/4</f>
        <v>3</v>
      </c>
    </row>
    <row r="6" spans="1:41" s="8" customFormat="1">
      <c r="A6" s="8">
        <f t="shared" ref="A6:A9" si="1">A5+1</f>
        <v>3</v>
      </c>
      <c r="B6" s="119"/>
      <c r="C6" s="9" t="s">
        <v>49</v>
      </c>
      <c r="D6" s="9"/>
      <c r="E6" s="31" t="s">
        <v>58</v>
      </c>
      <c r="F6" s="32">
        <f t="shared" si="0"/>
        <v>12</v>
      </c>
      <c r="G6" s="12"/>
      <c r="H6" s="20"/>
      <c r="AM6" s="23">
        <v>8</v>
      </c>
      <c r="AN6" s="15" t="s">
        <v>62</v>
      </c>
      <c r="AO6" s="25">
        <f>12/6</f>
        <v>2</v>
      </c>
    </row>
    <row r="7" spans="1:41" s="8" customFormat="1">
      <c r="A7" s="8">
        <f t="shared" si="1"/>
        <v>4</v>
      </c>
      <c r="B7" s="119"/>
      <c r="C7" s="9" t="s">
        <v>50</v>
      </c>
      <c r="D7" s="9"/>
      <c r="E7" s="31" t="s">
        <v>58</v>
      </c>
      <c r="F7" s="32">
        <f t="shared" si="0"/>
        <v>12</v>
      </c>
      <c r="G7" s="12"/>
      <c r="H7" s="20"/>
      <c r="AM7" s="23">
        <v>9</v>
      </c>
      <c r="AN7" s="15" t="s">
        <v>63</v>
      </c>
      <c r="AO7" s="24">
        <f>12/7</f>
        <v>1.7142857142857142</v>
      </c>
    </row>
    <row r="8" spans="1:41" s="8" customFormat="1">
      <c r="A8" s="8">
        <f t="shared" si="1"/>
        <v>5</v>
      </c>
      <c r="B8" s="119"/>
      <c r="C8" s="9" t="s">
        <v>51</v>
      </c>
      <c r="D8" s="9"/>
      <c r="E8" s="31" t="s">
        <v>58</v>
      </c>
      <c r="F8" s="32">
        <f t="shared" si="0"/>
        <v>12</v>
      </c>
      <c r="G8" s="87" t="s">
        <v>203</v>
      </c>
      <c r="H8" s="93">
        <v>14520</v>
      </c>
      <c r="AM8" s="23">
        <v>10</v>
      </c>
      <c r="AN8" s="15" t="s">
        <v>64</v>
      </c>
      <c r="AO8" s="24">
        <f>12/8</f>
        <v>1.5</v>
      </c>
    </row>
    <row r="9" spans="1:41" s="8" customFormat="1">
      <c r="A9" s="8">
        <f t="shared" si="1"/>
        <v>6</v>
      </c>
      <c r="B9" s="120"/>
      <c r="C9" s="9" t="s">
        <v>52</v>
      </c>
      <c r="D9" s="9"/>
      <c r="E9" s="31" t="s">
        <v>58</v>
      </c>
      <c r="F9" s="32">
        <f t="shared" si="0"/>
        <v>12</v>
      </c>
      <c r="G9" s="87" t="s">
        <v>206</v>
      </c>
      <c r="H9" s="93">
        <v>64480</v>
      </c>
      <c r="AM9" s="23">
        <v>11</v>
      </c>
      <c r="AN9" s="15" t="s">
        <v>65</v>
      </c>
      <c r="AO9" s="24">
        <f>12/9</f>
        <v>1.3333333333333333</v>
      </c>
    </row>
    <row r="10" spans="1:41" ht="33" customHeight="1">
      <c r="B10" s="19">
        <v>2</v>
      </c>
      <c r="C10" s="6">
        <v>300</v>
      </c>
      <c r="D10" s="13" t="s">
        <v>53</v>
      </c>
      <c r="E10" s="13" t="s">
        <v>56</v>
      </c>
      <c r="F10" s="13"/>
      <c r="G10" s="13" t="s">
        <v>45</v>
      </c>
      <c r="H10" s="11" t="s">
        <v>55</v>
      </c>
      <c r="AM10" s="23">
        <v>12</v>
      </c>
      <c r="AN10" s="15" t="s">
        <v>66</v>
      </c>
      <c r="AO10" s="24">
        <f>12/10</f>
        <v>1.2</v>
      </c>
    </row>
    <row r="11" spans="1:41" ht="12.75" customHeight="1">
      <c r="A11" s="8">
        <v>1</v>
      </c>
      <c r="B11" s="111" t="s">
        <v>76</v>
      </c>
      <c r="C11" s="55" t="s">
        <v>258</v>
      </c>
      <c r="D11" s="9">
        <v>6</v>
      </c>
      <c r="E11" s="31" t="s">
        <v>59</v>
      </c>
      <c r="F11" s="32">
        <f>VLOOKUP(E11,$AN$1:$AO$37,2,FALSE)</f>
        <v>6</v>
      </c>
      <c r="G11" s="92" t="s">
        <v>259</v>
      </c>
      <c r="H11" s="20">
        <v>9000</v>
      </c>
      <c r="AM11" s="23">
        <v>13</v>
      </c>
      <c r="AN11" s="15" t="s">
        <v>67</v>
      </c>
      <c r="AO11" s="24">
        <f>12/11</f>
        <v>1.0909090909090908</v>
      </c>
    </row>
    <row r="12" spans="1:41">
      <c r="A12" s="8">
        <f>A11+1</f>
        <v>2</v>
      </c>
      <c r="B12" s="112"/>
      <c r="C12" s="55" t="s">
        <v>260</v>
      </c>
      <c r="D12" s="9">
        <v>6</v>
      </c>
      <c r="E12" s="31" t="s">
        <v>59</v>
      </c>
      <c r="F12" s="32">
        <f t="shared" ref="F12:F34" si="2">VLOOKUP(E12,$AN$1:$AO$37,2,FALSE)</f>
        <v>6</v>
      </c>
      <c r="G12" s="92" t="s">
        <v>259</v>
      </c>
      <c r="H12" s="20">
        <v>11000</v>
      </c>
      <c r="AM12" s="23">
        <v>14</v>
      </c>
      <c r="AN12" s="15" t="s">
        <v>68</v>
      </c>
      <c r="AO12" s="25">
        <f>12/12</f>
        <v>1</v>
      </c>
    </row>
    <row r="13" spans="1:41">
      <c r="A13" s="8">
        <f t="shared" ref="A13:A45" si="3">A12+1</f>
        <v>3</v>
      </c>
      <c r="B13" s="112"/>
      <c r="C13" s="55" t="s">
        <v>126</v>
      </c>
      <c r="D13" s="9">
        <v>1</v>
      </c>
      <c r="E13" s="31" t="s">
        <v>58</v>
      </c>
      <c r="F13" s="32">
        <f t="shared" si="2"/>
        <v>12</v>
      </c>
      <c r="G13" s="92" t="s">
        <v>261</v>
      </c>
      <c r="H13" s="20">
        <v>8000</v>
      </c>
      <c r="AM13" s="23">
        <v>15</v>
      </c>
      <c r="AN13" s="15" t="s">
        <v>69</v>
      </c>
      <c r="AO13" s="24">
        <f>1/2</f>
        <v>0.5</v>
      </c>
    </row>
    <row r="14" spans="1:41">
      <c r="A14" s="8">
        <f t="shared" si="3"/>
        <v>4</v>
      </c>
      <c r="B14" s="112"/>
      <c r="C14" s="55" t="s">
        <v>154</v>
      </c>
      <c r="D14" s="9">
        <v>8</v>
      </c>
      <c r="E14" s="31" t="s">
        <v>58</v>
      </c>
      <c r="F14" s="32">
        <f t="shared" si="2"/>
        <v>12</v>
      </c>
      <c r="G14" s="92" t="s">
        <v>262</v>
      </c>
      <c r="H14" s="20">
        <v>6000</v>
      </c>
      <c r="AM14" s="23">
        <v>16</v>
      </c>
      <c r="AN14" s="15" t="s">
        <v>70</v>
      </c>
      <c r="AO14" s="24">
        <f>1/3</f>
        <v>0.33333333333333331</v>
      </c>
    </row>
    <row r="15" spans="1:41">
      <c r="A15" s="8">
        <f t="shared" si="3"/>
        <v>5</v>
      </c>
      <c r="B15" s="112"/>
      <c r="C15" s="55" t="s">
        <v>263</v>
      </c>
      <c r="D15" s="9">
        <v>7</v>
      </c>
      <c r="E15" s="31" t="s">
        <v>58</v>
      </c>
      <c r="F15" s="32">
        <f t="shared" si="2"/>
        <v>12</v>
      </c>
      <c r="G15" s="92" t="s">
        <v>266</v>
      </c>
      <c r="H15" s="20">
        <v>5500</v>
      </c>
      <c r="AM15" s="23">
        <v>17</v>
      </c>
      <c r="AN15" s="15" t="s">
        <v>71</v>
      </c>
      <c r="AO15" s="24">
        <f>1/4</f>
        <v>0.25</v>
      </c>
    </row>
    <row r="16" spans="1:41">
      <c r="A16" s="8"/>
      <c r="B16" s="112"/>
      <c r="C16" s="55" t="s">
        <v>264</v>
      </c>
      <c r="D16" s="9">
        <v>6</v>
      </c>
      <c r="E16" s="31" t="s">
        <v>58</v>
      </c>
      <c r="F16" s="32">
        <f t="shared" si="2"/>
        <v>12</v>
      </c>
      <c r="G16" s="92" t="s">
        <v>265</v>
      </c>
      <c r="H16" s="20">
        <v>4500</v>
      </c>
      <c r="AM16" s="23"/>
      <c r="AN16" s="15"/>
      <c r="AO16" s="24"/>
    </row>
    <row r="17" spans="1:41">
      <c r="A17" s="8"/>
      <c r="B17" s="112"/>
      <c r="C17" s="55" t="s">
        <v>268</v>
      </c>
      <c r="D17" s="9">
        <v>6</v>
      </c>
      <c r="E17" s="31" t="s">
        <v>62</v>
      </c>
      <c r="F17" s="32">
        <f t="shared" si="2"/>
        <v>2</v>
      </c>
      <c r="G17" s="92" t="s">
        <v>267</v>
      </c>
      <c r="H17" s="20">
        <v>15000</v>
      </c>
      <c r="AM17" s="23"/>
      <c r="AN17" s="15"/>
      <c r="AO17" s="24"/>
    </row>
    <row r="18" spans="1:41">
      <c r="A18" s="8"/>
      <c r="B18" s="112"/>
      <c r="C18" s="55" t="s">
        <v>269</v>
      </c>
      <c r="D18" s="9">
        <v>4</v>
      </c>
      <c r="E18" s="31" t="s">
        <v>59</v>
      </c>
      <c r="F18" s="32">
        <f t="shared" si="2"/>
        <v>6</v>
      </c>
      <c r="G18" s="92" t="s">
        <v>270</v>
      </c>
      <c r="H18" s="20">
        <v>505</v>
      </c>
      <c r="AM18" s="23"/>
      <c r="AN18" s="15"/>
      <c r="AO18" s="24"/>
    </row>
    <row r="19" spans="1:41">
      <c r="A19" s="8"/>
      <c r="B19" s="112"/>
      <c r="C19" s="55" t="s">
        <v>271</v>
      </c>
      <c r="D19" s="9">
        <v>6</v>
      </c>
      <c r="E19" s="31" t="s">
        <v>58</v>
      </c>
      <c r="F19" s="32">
        <f t="shared" si="2"/>
        <v>12</v>
      </c>
      <c r="G19" s="92" t="s">
        <v>272</v>
      </c>
      <c r="H19" s="20">
        <v>5000</v>
      </c>
      <c r="AM19" s="23"/>
      <c r="AN19" s="15"/>
      <c r="AO19" s="24"/>
    </row>
    <row r="20" spans="1:41">
      <c r="A20" s="8"/>
      <c r="B20" s="112"/>
      <c r="C20" s="55" t="s">
        <v>273</v>
      </c>
      <c r="D20" s="9">
        <v>12</v>
      </c>
      <c r="E20" s="31" t="s">
        <v>68</v>
      </c>
      <c r="F20" s="32">
        <f t="shared" si="2"/>
        <v>1</v>
      </c>
      <c r="G20" s="92" t="s">
        <v>274</v>
      </c>
      <c r="H20" s="20">
        <v>14600</v>
      </c>
      <c r="AM20" s="23"/>
      <c r="AN20" s="15"/>
      <c r="AO20" s="24"/>
    </row>
    <row r="21" spans="1:41">
      <c r="A21" s="8"/>
      <c r="B21" s="112"/>
      <c r="C21" s="55" t="s">
        <v>275</v>
      </c>
      <c r="D21" s="9">
        <v>1</v>
      </c>
      <c r="E21" s="31" t="s">
        <v>58</v>
      </c>
      <c r="F21" s="32">
        <f t="shared" si="2"/>
        <v>12</v>
      </c>
      <c r="G21" s="92" t="s">
        <v>276</v>
      </c>
      <c r="H21" s="20">
        <v>5000</v>
      </c>
      <c r="AM21" s="23"/>
      <c r="AN21" s="15"/>
      <c r="AO21" s="24"/>
    </row>
    <row r="22" spans="1:41">
      <c r="A22" s="8"/>
      <c r="B22" s="112"/>
      <c r="C22" s="55" t="s">
        <v>277</v>
      </c>
      <c r="D22" s="9">
        <v>7</v>
      </c>
      <c r="E22" s="31" t="s">
        <v>60</v>
      </c>
      <c r="F22" s="32">
        <f t="shared" si="2"/>
        <v>4</v>
      </c>
      <c r="G22" s="92" t="s">
        <v>278</v>
      </c>
      <c r="H22" s="20">
        <v>2500</v>
      </c>
      <c r="AM22" s="23"/>
      <c r="AN22" s="15"/>
      <c r="AO22" s="24"/>
    </row>
    <row r="23" spans="1:41">
      <c r="A23" s="8"/>
      <c r="B23" s="112"/>
      <c r="C23" s="55" t="s">
        <v>279</v>
      </c>
      <c r="D23" s="9">
        <v>25</v>
      </c>
      <c r="E23" s="31" t="s">
        <v>58</v>
      </c>
      <c r="F23" s="32">
        <f t="shared" si="2"/>
        <v>12</v>
      </c>
      <c r="G23" s="92" t="s">
        <v>280</v>
      </c>
      <c r="H23" s="20">
        <v>180</v>
      </c>
      <c r="AM23" s="23"/>
      <c r="AN23" s="15"/>
      <c r="AO23" s="24"/>
    </row>
    <row r="24" spans="1:41">
      <c r="A24" s="8"/>
      <c r="B24" s="112"/>
      <c r="C24" s="55" t="s">
        <v>281</v>
      </c>
      <c r="D24" s="9">
        <v>5</v>
      </c>
      <c r="E24" s="31" t="s">
        <v>62</v>
      </c>
      <c r="F24" s="32">
        <f t="shared" si="2"/>
        <v>2</v>
      </c>
      <c r="G24" s="92" t="s">
        <v>282</v>
      </c>
      <c r="H24" s="20">
        <v>8000</v>
      </c>
      <c r="AM24" s="23"/>
      <c r="AN24" s="15"/>
      <c r="AO24" s="24"/>
    </row>
    <row r="25" spans="1:41">
      <c r="A25" s="8"/>
      <c r="B25" s="112"/>
      <c r="C25" s="55" t="s">
        <v>283</v>
      </c>
      <c r="D25" s="9">
        <v>2</v>
      </c>
      <c r="E25" s="31" t="s">
        <v>68</v>
      </c>
      <c r="F25" s="32">
        <f t="shared" si="2"/>
        <v>1</v>
      </c>
      <c r="G25" s="92" t="s">
        <v>284</v>
      </c>
      <c r="H25" s="20">
        <v>6500</v>
      </c>
      <c r="AM25" s="23"/>
      <c r="AN25" s="15"/>
      <c r="AO25" s="24"/>
    </row>
    <row r="26" spans="1:41">
      <c r="A26" s="8"/>
      <c r="B26" s="112"/>
      <c r="C26" s="55" t="s">
        <v>285</v>
      </c>
      <c r="D26" s="9">
        <v>1</v>
      </c>
      <c r="E26" s="31" t="s">
        <v>59</v>
      </c>
      <c r="F26" s="32">
        <f t="shared" si="2"/>
        <v>6</v>
      </c>
      <c r="G26" s="92" t="s">
        <v>261</v>
      </c>
      <c r="H26" s="20">
        <v>13000</v>
      </c>
      <c r="AM26" s="23"/>
      <c r="AN26" s="15"/>
      <c r="AO26" s="24"/>
    </row>
    <row r="27" spans="1:41">
      <c r="A27" s="8"/>
      <c r="B27" s="112"/>
      <c r="C27" s="55" t="s">
        <v>286</v>
      </c>
      <c r="D27" s="9">
        <v>25</v>
      </c>
      <c r="E27" s="31" t="s">
        <v>59</v>
      </c>
      <c r="F27" s="32">
        <f t="shared" si="2"/>
        <v>6</v>
      </c>
      <c r="G27" s="92" t="s">
        <v>280</v>
      </c>
      <c r="H27" s="20">
        <v>600</v>
      </c>
      <c r="AM27" s="23"/>
      <c r="AN27" s="15"/>
      <c r="AO27" s="24"/>
    </row>
    <row r="28" spans="1:41">
      <c r="A28" s="8"/>
      <c r="B28" s="112"/>
      <c r="C28" s="55" t="s">
        <v>287</v>
      </c>
      <c r="D28" s="9">
        <v>25</v>
      </c>
      <c r="E28" s="31" t="s">
        <v>59</v>
      </c>
      <c r="F28" s="32">
        <f t="shared" si="2"/>
        <v>6</v>
      </c>
      <c r="G28" s="92" t="s">
        <v>280</v>
      </c>
      <c r="H28" s="20">
        <v>80</v>
      </c>
      <c r="AM28" s="23"/>
      <c r="AN28" s="15"/>
      <c r="AO28" s="24"/>
    </row>
    <row r="29" spans="1:41">
      <c r="A29" s="8"/>
      <c r="B29" s="112"/>
      <c r="C29" s="55" t="s">
        <v>288</v>
      </c>
      <c r="D29" s="9">
        <v>30</v>
      </c>
      <c r="E29" s="31" t="s">
        <v>62</v>
      </c>
      <c r="F29" s="32">
        <f t="shared" si="2"/>
        <v>2</v>
      </c>
      <c r="G29" s="92" t="s">
        <v>289</v>
      </c>
      <c r="H29" s="20">
        <v>1250</v>
      </c>
      <c r="AM29" s="23"/>
      <c r="AN29" s="15"/>
      <c r="AO29" s="24"/>
    </row>
    <row r="30" spans="1:41">
      <c r="A30" s="8"/>
      <c r="B30" s="112"/>
      <c r="C30" s="55" t="s">
        <v>290</v>
      </c>
      <c r="D30" s="9">
        <v>6</v>
      </c>
      <c r="E30" s="31" t="s">
        <v>59</v>
      </c>
      <c r="F30" s="32">
        <f t="shared" si="2"/>
        <v>6</v>
      </c>
      <c r="G30" s="92" t="s">
        <v>291</v>
      </c>
      <c r="H30" s="20">
        <v>3353</v>
      </c>
      <c r="AM30" s="23"/>
      <c r="AN30" s="15"/>
      <c r="AO30" s="24"/>
    </row>
    <row r="31" spans="1:41">
      <c r="A31" s="8">
        <f>A15+1</f>
        <v>6</v>
      </c>
      <c r="B31" s="112"/>
      <c r="C31" s="55" t="s">
        <v>292</v>
      </c>
      <c r="D31" s="9">
        <v>5</v>
      </c>
      <c r="E31" s="31" t="s">
        <v>62</v>
      </c>
      <c r="F31" s="32">
        <f t="shared" si="2"/>
        <v>2</v>
      </c>
      <c r="G31" s="92" t="s">
        <v>293</v>
      </c>
      <c r="H31" s="20">
        <v>1500</v>
      </c>
      <c r="AM31" s="23">
        <v>18</v>
      </c>
      <c r="AN31" s="15" t="s">
        <v>72</v>
      </c>
      <c r="AO31" s="24">
        <f>1/5</f>
        <v>0.2</v>
      </c>
    </row>
    <row r="32" spans="1:41">
      <c r="A32" s="8">
        <f t="shared" si="3"/>
        <v>7</v>
      </c>
      <c r="B32" s="112"/>
      <c r="C32" s="55" t="s">
        <v>294</v>
      </c>
      <c r="D32" s="9">
        <v>5</v>
      </c>
      <c r="E32" s="31" t="s">
        <v>68</v>
      </c>
      <c r="F32" s="32">
        <f t="shared" si="2"/>
        <v>1</v>
      </c>
      <c r="G32" s="92" t="s">
        <v>295</v>
      </c>
      <c r="H32" s="20">
        <v>8000</v>
      </c>
      <c r="AM32" s="23">
        <v>19</v>
      </c>
      <c r="AN32" s="15" t="s">
        <v>73</v>
      </c>
      <c r="AO32" s="24">
        <f>1/10</f>
        <v>0.1</v>
      </c>
    </row>
    <row r="33" spans="1:41">
      <c r="A33" s="8">
        <f t="shared" si="3"/>
        <v>8</v>
      </c>
      <c r="B33" s="112"/>
      <c r="C33" s="55" t="s">
        <v>296</v>
      </c>
      <c r="D33" s="9">
        <v>50</v>
      </c>
      <c r="E33" s="31" t="s">
        <v>59</v>
      </c>
      <c r="F33" s="32">
        <f t="shared" si="2"/>
        <v>6</v>
      </c>
      <c r="G33" s="92" t="s">
        <v>297</v>
      </c>
      <c r="H33" s="20">
        <v>100</v>
      </c>
      <c r="AM33" s="23">
        <v>20</v>
      </c>
      <c r="AN33" s="15" t="s">
        <v>74</v>
      </c>
      <c r="AO33" s="25">
        <f>1/20</f>
        <v>0.05</v>
      </c>
    </row>
    <row r="34" spans="1:41">
      <c r="A34" s="8">
        <f t="shared" si="3"/>
        <v>9</v>
      </c>
      <c r="B34" s="112"/>
      <c r="C34" s="55" t="s">
        <v>298</v>
      </c>
      <c r="D34" s="9">
        <v>5</v>
      </c>
      <c r="E34" s="31" t="s">
        <v>62</v>
      </c>
      <c r="F34" s="32">
        <f t="shared" si="2"/>
        <v>2</v>
      </c>
      <c r="G34" s="92" t="s">
        <v>299</v>
      </c>
      <c r="H34" s="20">
        <v>6500</v>
      </c>
      <c r="AM34" s="23">
        <v>21</v>
      </c>
      <c r="AN34" s="15" t="s">
        <v>52</v>
      </c>
      <c r="AO34" s="25">
        <v>0</v>
      </c>
    </row>
    <row r="35" spans="1:41">
      <c r="A35" s="8">
        <f t="shared" si="3"/>
        <v>10</v>
      </c>
      <c r="B35" s="112"/>
      <c r="C35" s="55" t="s">
        <v>300</v>
      </c>
      <c r="D35" s="9">
        <v>1</v>
      </c>
      <c r="E35" s="31" t="s">
        <v>68</v>
      </c>
      <c r="F35" s="32">
        <f t="shared" ref="F35:F45" si="4">VLOOKUP(E35,$AN$1:$AO$37,2,FALSE)</f>
        <v>1</v>
      </c>
      <c r="G35" s="92" t="s">
        <v>301</v>
      </c>
      <c r="H35" s="20">
        <v>9000</v>
      </c>
      <c r="AM35" s="23">
        <v>22</v>
      </c>
      <c r="AN35" s="15"/>
      <c r="AO35" s="25"/>
    </row>
    <row r="36" spans="1:41">
      <c r="A36" s="8">
        <f t="shared" si="3"/>
        <v>11</v>
      </c>
      <c r="B36" s="112"/>
      <c r="C36" s="55" t="s">
        <v>302</v>
      </c>
      <c r="D36" s="9">
        <v>1</v>
      </c>
      <c r="E36" s="31" t="s">
        <v>68</v>
      </c>
      <c r="F36" s="32">
        <f t="shared" si="4"/>
        <v>1</v>
      </c>
      <c r="G36" s="92" t="s">
        <v>303</v>
      </c>
      <c r="H36" s="20">
        <v>25000</v>
      </c>
      <c r="AM36" s="23">
        <v>23</v>
      </c>
      <c r="AN36" s="15"/>
      <c r="AO36" s="25"/>
    </row>
    <row r="37" spans="1:41" ht="15.75" thickBot="1">
      <c r="A37" s="8">
        <f t="shared" si="3"/>
        <v>12</v>
      </c>
      <c r="B37" s="112"/>
      <c r="C37" s="55" t="s">
        <v>304</v>
      </c>
      <c r="D37" s="9">
        <v>5</v>
      </c>
      <c r="E37" s="31" t="s">
        <v>62</v>
      </c>
      <c r="F37" s="32">
        <f t="shared" si="4"/>
        <v>2</v>
      </c>
      <c r="G37" s="92" t="s">
        <v>305</v>
      </c>
      <c r="H37" s="20">
        <v>8000</v>
      </c>
      <c r="AM37" s="27">
        <v>24</v>
      </c>
      <c r="AN37" s="28"/>
      <c r="AO37" s="29">
        <v>0</v>
      </c>
    </row>
    <row r="38" spans="1:41">
      <c r="A38" s="8">
        <f t="shared" si="3"/>
        <v>13</v>
      </c>
      <c r="B38" s="112"/>
      <c r="C38" s="55" t="s">
        <v>306</v>
      </c>
      <c r="D38" s="9">
        <v>2</v>
      </c>
      <c r="E38" s="31" t="s">
        <v>68</v>
      </c>
      <c r="F38" s="32">
        <f t="shared" si="4"/>
        <v>1</v>
      </c>
      <c r="G38" s="92" t="s">
        <v>307</v>
      </c>
      <c r="H38" s="20">
        <v>15000</v>
      </c>
    </row>
    <row r="39" spans="1:41">
      <c r="A39" s="8">
        <f t="shared" si="3"/>
        <v>14</v>
      </c>
      <c r="B39" s="112"/>
      <c r="C39" s="55" t="s">
        <v>308</v>
      </c>
      <c r="D39" s="9">
        <v>30</v>
      </c>
      <c r="E39" s="31" t="s">
        <v>59</v>
      </c>
      <c r="F39" s="32">
        <f t="shared" si="4"/>
        <v>6</v>
      </c>
      <c r="G39" s="92" t="s">
        <v>309</v>
      </c>
      <c r="H39" s="20">
        <v>1200</v>
      </c>
    </row>
    <row r="40" spans="1:41">
      <c r="A40" s="8">
        <f t="shared" si="3"/>
        <v>15</v>
      </c>
      <c r="B40" s="112"/>
      <c r="C40" s="55" t="s">
        <v>310</v>
      </c>
      <c r="D40" s="9">
        <v>3</v>
      </c>
      <c r="E40" s="31" t="s">
        <v>68</v>
      </c>
      <c r="F40" s="32">
        <f t="shared" si="4"/>
        <v>1</v>
      </c>
      <c r="G40" s="92" t="s">
        <v>311</v>
      </c>
      <c r="H40" s="20">
        <v>5000</v>
      </c>
    </row>
    <row r="41" spans="1:41">
      <c r="A41" s="8">
        <f t="shared" si="3"/>
        <v>16</v>
      </c>
      <c r="B41" s="112"/>
      <c r="C41" s="55" t="s">
        <v>312</v>
      </c>
      <c r="D41" s="9">
        <v>12</v>
      </c>
      <c r="E41" s="31" t="s">
        <v>62</v>
      </c>
      <c r="F41" s="32">
        <f t="shared" si="4"/>
        <v>2</v>
      </c>
      <c r="G41" s="92" t="s">
        <v>187</v>
      </c>
      <c r="H41" s="20">
        <v>875</v>
      </c>
    </row>
    <row r="42" spans="1:41">
      <c r="A42" s="8">
        <f t="shared" si="3"/>
        <v>17</v>
      </c>
      <c r="B42" s="112"/>
      <c r="C42" s="55" t="s">
        <v>313</v>
      </c>
      <c r="D42" s="9">
        <v>12</v>
      </c>
      <c r="E42" s="31" t="s">
        <v>68</v>
      </c>
      <c r="F42" s="32">
        <f t="shared" si="4"/>
        <v>1</v>
      </c>
      <c r="G42" s="92" t="s">
        <v>314</v>
      </c>
      <c r="H42" s="20">
        <v>416.66666666666669</v>
      </c>
    </row>
    <row r="43" spans="1:41">
      <c r="A43" s="8">
        <f t="shared" si="3"/>
        <v>18</v>
      </c>
      <c r="B43" s="112"/>
      <c r="C43" s="95" t="s">
        <v>315</v>
      </c>
      <c r="D43" s="76">
        <v>3</v>
      </c>
      <c r="E43" s="77" t="s">
        <v>68</v>
      </c>
      <c r="F43" s="32">
        <f t="shared" si="4"/>
        <v>1</v>
      </c>
      <c r="G43" s="87" t="s">
        <v>111</v>
      </c>
      <c r="H43" s="20">
        <v>5000</v>
      </c>
    </row>
    <row r="44" spans="1:41">
      <c r="A44" s="8">
        <f t="shared" si="3"/>
        <v>19</v>
      </c>
      <c r="B44" s="112"/>
      <c r="C44" s="9"/>
      <c r="D44" s="9"/>
      <c r="E44" s="31" t="s">
        <v>58</v>
      </c>
      <c r="F44" s="32">
        <f t="shared" si="4"/>
        <v>12</v>
      </c>
      <c r="G44" s="12"/>
      <c r="H44" s="20"/>
    </row>
    <row r="45" spans="1:41" s="8" customFormat="1" ht="15" customHeight="1">
      <c r="A45" s="8">
        <f t="shared" si="3"/>
        <v>20</v>
      </c>
      <c r="B45" s="113"/>
      <c r="C45" s="9"/>
      <c r="D45" s="9"/>
      <c r="E45" s="31" t="s">
        <v>58</v>
      </c>
      <c r="F45" s="32">
        <f t="shared" si="4"/>
        <v>12</v>
      </c>
      <c r="G45" s="12"/>
      <c r="H45" s="20"/>
      <c r="AM45"/>
      <c r="AN45"/>
      <c r="AO45"/>
    </row>
    <row r="46" spans="1:41" ht="38.25">
      <c r="B46" s="19">
        <v>3</v>
      </c>
      <c r="C46" s="6">
        <v>300</v>
      </c>
      <c r="D46" s="13" t="s">
        <v>53</v>
      </c>
      <c r="E46" s="13" t="s">
        <v>56</v>
      </c>
      <c r="F46" s="13"/>
      <c r="G46" s="13" t="s">
        <v>45</v>
      </c>
      <c r="H46" s="21" t="s">
        <v>55</v>
      </c>
    </row>
    <row r="47" spans="1:41" ht="12.75" customHeight="1">
      <c r="A47" s="8">
        <v>1</v>
      </c>
      <c r="B47" s="114" t="s">
        <v>78</v>
      </c>
      <c r="C47" s="55" t="s">
        <v>212</v>
      </c>
      <c r="D47" s="9">
        <v>1</v>
      </c>
      <c r="E47" s="31" t="s">
        <v>58</v>
      </c>
      <c r="F47" s="32">
        <f t="shared" ref="F47:F71" si="5">VLOOKUP(E47,$AN$1:$AO$22,2,FALSE)</f>
        <v>12</v>
      </c>
      <c r="G47" s="92"/>
      <c r="H47" s="20">
        <v>32773</v>
      </c>
    </row>
    <row r="48" spans="1:41">
      <c r="A48" s="8">
        <f>A47+1</f>
        <v>2</v>
      </c>
      <c r="B48" s="114"/>
      <c r="C48" s="55" t="s">
        <v>213</v>
      </c>
      <c r="D48" s="9">
        <v>2</v>
      </c>
      <c r="E48" s="31" t="s">
        <v>58</v>
      </c>
      <c r="F48" s="32">
        <f t="shared" si="5"/>
        <v>12</v>
      </c>
      <c r="G48" s="92" t="s">
        <v>214</v>
      </c>
      <c r="H48" s="20">
        <v>7563</v>
      </c>
    </row>
    <row r="49" spans="1:8">
      <c r="A49" s="8">
        <f t="shared" ref="A49:A66" si="6">A48+1</f>
        <v>3</v>
      </c>
      <c r="B49" s="114"/>
      <c r="C49" s="55" t="s">
        <v>215</v>
      </c>
      <c r="D49" s="9">
        <v>2</v>
      </c>
      <c r="E49" s="31" t="s">
        <v>58</v>
      </c>
      <c r="F49" s="32">
        <f t="shared" si="5"/>
        <v>12</v>
      </c>
      <c r="G49" s="92" t="s">
        <v>216</v>
      </c>
      <c r="H49" s="20">
        <v>7143</v>
      </c>
    </row>
    <row r="50" spans="1:8">
      <c r="A50" s="8">
        <f t="shared" si="6"/>
        <v>4</v>
      </c>
      <c r="B50" s="114"/>
      <c r="C50" s="55" t="s">
        <v>217</v>
      </c>
      <c r="D50" s="9">
        <v>17</v>
      </c>
      <c r="E50" s="31" t="s">
        <v>58</v>
      </c>
      <c r="F50" s="32">
        <f t="shared" si="5"/>
        <v>12</v>
      </c>
      <c r="G50" s="92" t="s">
        <v>218</v>
      </c>
      <c r="H50" s="20">
        <v>2028</v>
      </c>
    </row>
    <row r="51" spans="1:8">
      <c r="A51" s="8">
        <f t="shared" si="6"/>
        <v>5</v>
      </c>
      <c r="B51" s="114"/>
      <c r="C51" s="55" t="s">
        <v>169</v>
      </c>
      <c r="D51" s="9">
        <v>28</v>
      </c>
      <c r="E51" s="31" t="s">
        <v>58</v>
      </c>
      <c r="F51" s="32">
        <f t="shared" si="5"/>
        <v>12</v>
      </c>
      <c r="G51" s="92" t="s">
        <v>225</v>
      </c>
      <c r="H51" s="20">
        <v>1740.7142857142858</v>
      </c>
    </row>
    <row r="52" spans="1:8">
      <c r="A52" s="8">
        <f t="shared" si="6"/>
        <v>6</v>
      </c>
      <c r="B52" s="114"/>
      <c r="C52" s="55" t="s">
        <v>237</v>
      </c>
      <c r="D52" s="9">
        <v>1</v>
      </c>
      <c r="E52" s="31" t="s">
        <v>58</v>
      </c>
      <c r="F52" s="32">
        <f t="shared" si="5"/>
        <v>12</v>
      </c>
      <c r="G52" s="92" t="s">
        <v>220</v>
      </c>
      <c r="H52" s="20">
        <v>11765</v>
      </c>
    </row>
    <row r="53" spans="1:8">
      <c r="A53" s="8">
        <f t="shared" si="6"/>
        <v>7</v>
      </c>
      <c r="B53" s="114"/>
      <c r="C53" s="55" t="s">
        <v>238</v>
      </c>
      <c r="D53" s="9">
        <v>2</v>
      </c>
      <c r="E53" s="31" t="s">
        <v>58</v>
      </c>
      <c r="F53" s="32">
        <f t="shared" si="5"/>
        <v>12</v>
      </c>
      <c r="G53" s="92" t="s">
        <v>221</v>
      </c>
      <c r="H53" s="20">
        <v>11345</v>
      </c>
    </row>
    <row r="54" spans="1:8">
      <c r="A54" s="8">
        <f t="shared" si="6"/>
        <v>8</v>
      </c>
      <c r="B54" s="114"/>
      <c r="C54" s="55" t="s">
        <v>222</v>
      </c>
      <c r="D54" s="9">
        <v>2</v>
      </c>
      <c r="E54" s="31" t="s">
        <v>58</v>
      </c>
      <c r="F54" s="32">
        <f t="shared" si="5"/>
        <v>12</v>
      </c>
      <c r="G54" s="92" t="s">
        <v>223</v>
      </c>
      <c r="H54" s="20">
        <v>2521</v>
      </c>
    </row>
    <row r="55" spans="1:8">
      <c r="A55" s="8">
        <f t="shared" si="6"/>
        <v>9</v>
      </c>
      <c r="B55" s="114"/>
      <c r="C55" s="55" t="s">
        <v>232</v>
      </c>
      <c r="D55" s="9">
        <v>5</v>
      </c>
      <c r="E55" s="31" t="s">
        <v>58</v>
      </c>
      <c r="F55" s="32">
        <f t="shared" si="5"/>
        <v>12</v>
      </c>
      <c r="G55" s="92" t="s">
        <v>224</v>
      </c>
      <c r="H55" s="20">
        <v>3529</v>
      </c>
    </row>
    <row r="56" spans="1:8">
      <c r="A56" s="8">
        <f t="shared" si="6"/>
        <v>10</v>
      </c>
      <c r="B56" s="114"/>
      <c r="C56" s="55" t="s">
        <v>226</v>
      </c>
      <c r="D56" s="9">
        <v>6</v>
      </c>
      <c r="E56" s="31" t="s">
        <v>58</v>
      </c>
      <c r="F56" s="32">
        <f t="shared" si="5"/>
        <v>12</v>
      </c>
      <c r="G56" s="92" t="s">
        <v>245</v>
      </c>
      <c r="H56" s="20">
        <v>920.15</v>
      </c>
    </row>
    <row r="57" spans="1:8">
      <c r="A57" s="8">
        <f t="shared" si="6"/>
        <v>11</v>
      </c>
      <c r="B57" s="114"/>
      <c r="C57" s="55" t="s">
        <v>227</v>
      </c>
      <c r="D57" s="9">
        <v>6</v>
      </c>
      <c r="E57" s="31" t="s">
        <v>58</v>
      </c>
      <c r="F57" s="32">
        <f t="shared" si="5"/>
        <v>12</v>
      </c>
      <c r="G57" s="92" t="s">
        <v>245</v>
      </c>
      <c r="H57" s="20">
        <v>2079.85</v>
      </c>
    </row>
    <row r="58" spans="1:8">
      <c r="A58" s="8">
        <f t="shared" si="6"/>
        <v>12</v>
      </c>
      <c r="B58" s="114"/>
      <c r="C58" s="55" t="s">
        <v>228</v>
      </c>
      <c r="D58" s="9">
        <v>1</v>
      </c>
      <c r="E58" s="31" t="s">
        <v>58</v>
      </c>
      <c r="F58" s="32">
        <f t="shared" si="5"/>
        <v>12</v>
      </c>
      <c r="G58" s="92" t="s">
        <v>246</v>
      </c>
      <c r="H58" s="20">
        <v>1681</v>
      </c>
    </row>
    <row r="59" spans="1:8">
      <c r="A59" s="8">
        <f t="shared" si="6"/>
        <v>13</v>
      </c>
      <c r="B59" s="114"/>
      <c r="C59" s="55" t="s">
        <v>229</v>
      </c>
      <c r="D59" s="9">
        <v>1</v>
      </c>
      <c r="E59" s="31" t="s">
        <v>62</v>
      </c>
      <c r="F59" s="32">
        <f t="shared" si="5"/>
        <v>2</v>
      </c>
      <c r="G59" s="92" t="s">
        <v>247</v>
      </c>
      <c r="H59" s="20">
        <v>4034</v>
      </c>
    </row>
    <row r="60" spans="1:8">
      <c r="A60" s="8">
        <f t="shared" si="6"/>
        <v>14</v>
      </c>
      <c r="B60" s="114"/>
      <c r="C60" s="55" t="s">
        <v>230</v>
      </c>
      <c r="D60" s="9">
        <v>1</v>
      </c>
      <c r="E60" s="31" t="s">
        <v>60</v>
      </c>
      <c r="F60" s="32">
        <f t="shared" si="5"/>
        <v>4</v>
      </c>
      <c r="G60" s="92" t="s">
        <v>248</v>
      </c>
      <c r="H60" s="20">
        <v>4706</v>
      </c>
    </row>
    <row r="61" spans="1:8">
      <c r="A61" s="8">
        <f t="shared" si="6"/>
        <v>15</v>
      </c>
      <c r="B61" s="114"/>
      <c r="C61" s="55" t="s">
        <v>231</v>
      </c>
      <c r="D61" s="9">
        <v>1</v>
      </c>
      <c r="E61" s="31" t="s">
        <v>58</v>
      </c>
      <c r="F61" s="32">
        <f t="shared" si="5"/>
        <v>12</v>
      </c>
      <c r="G61" s="92" t="s">
        <v>249</v>
      </c>
      <c r="H61" s="20">
        <v>2941</v>
      </c>
    </row>
    <row r="62" spans="1:8">
      <c r="A62" s="8">
        <f t="shared" si="6"/>
        <v>16</v>
      </c>
      <c r="B62" s="114"/>
      <c r="C62" s="55" t="s">
        <v>233</v>
      </c>
      <c r="D62" s="9">
        <v>7</v>
      </c>
      <c r="E62" s="31" t="s">
        <v>58</v>
      </c>
      <c r="F62" s="32">
        <f t="shared" si="5"/>
        <v>12</v>
      </c>
      <c r="G62" s="92" t="s">
        <v>250</v>
      </c>
      <c r="H62" s="20">
        <v>4118</v>
      </c>
    </row>
    <row r="63" spans="1:8">
      <c r="A63" s="8">
        <f t="shared" si="6"/>
        <v>17</v>
      </c>
      <c r="B63" s="114"/>
      <c r="C63" s="55" t="s">
        <v>234</v>
      </c>
      <c r="D63" s="9">
        <v>1</v>
      </c>
      <c r="E63" s="31" t="s">
        <v>58</v>
      </c>
      <c r="F63" s="32">
        <f t="shared" si="5"/>
        <v>12</v>
      </c>
      <c r="G63" s="92" t="s">
        <v>251</v>
      </c>
      <c r="H63" s="20">
        <v>9664</v>
      </c>
    </row>
    <row r="64" spans="1:8">
      <c r="A64" s="8">
        <f t="shared" si="6"/>
        <v>18</v>
      </c>
      <c r="B64" s="114"/>
      <c r="C64" s="55" t="s">
        <v>235</v>
      </c>
      <c r="D64" s="9">
        <v>6</v>
      </c>
      <c r="E64" s="31" t="s">
        <v>58</v>
      </c>
      <c r="F64" s="32">
        <f t="shared" si="5"/>
        <v>12</v>
      </c>
      <c r="G64" s="92" t="s">
        <v>252</v>
      </c>
      <c r="H64" s="20">
        <v>206.58333333333334</v>
      </c>
    </row>
    <row r="65" spans="1:41">
      <c r="A65" s="8">
        <f t="shared" si="6"/>
        <v>19</v>
      </c>
      <c r="B65" s="114"/>
      <c r="C65" s="55" t="s">
        <v>236</v>
      </c>
      <c r="D65" s="9">
        <v>7</v>
      </c>
      <c r="E65" s="31" t="s">
        <v>58</v>
      </c>
      <c r="F65" s="32">
        <f t="shared" si="5"/>
        <v>12</v>
      </c>
      <c r="G65" s="92" t="s">
        <v>253</v>
      </c>
      <c r="H65" s="20">
        <v>297.625</v>
      </c>
    </row>
    <row r="66" spans="1:41" s="8" customFormat="1">
      <c r="A66" s="8">
        <f t="shared" si="6"/>
        <v>20</v>
      </c>
      <c r="B66" s="114"/>
      <c r="C66" s="55" t="s">
        <v>239</v>
      </c>
      <c r="D66" s="9">
        <v>30</v>
      </c>
      <c r="E66" s="31" t="s">
        <v>58</v>
      </c>
      <c r="F66" s="32">
        <f t="shared" si="5"/>
        <v>12</v>
      </c>
      <c r="G66" s="92" t="s">
        <v>254</v>
      </c>
      <c r="H66" s="20">
        <v>125.21</v>
      </c>
      <c r="I66" s="1"/>
      <c r="AM66"/>
      <c r="AN66"/>
      <c r="AO66"/>
    </row>
    <row r="67" spans="1:41" ht="15" customHeight="1">
      <c r="B67" s="114"/>
      <c r="C67" s="55" t="s">
        <v>240</v>
      </c>
      <c r="D67" s="9">
        <v>1</v>
      </c>
      <c r="E67" s="31" t="s">
        <v>58</v>
      </c>
      <c r="F67" s="32">
        <f t="shared" si="5"/>
        <v>12</v>
      </c>
      <c r="G67" s="92" t="s">
        <v>255</v>
      </c>
      <c r="H67" s="20">
        <v>9664</v>
      </c>
    </row>
    <row r="68" spans="1:41" ht="15" customHeight="1">
      <c r="B68" s="114"/>
      <c r="C68" s="55" t="s">
        <v>241</v>
      </c>
      <c r="D68" s="9">
        <v>3</v>
      </c>
      <c r="E68" s="31" t="s">
        <v>58</v>
      </c>
      <c r="F68" s="32">
        <f t="shared" si="5"/>
        <v>12</v>
      </c>
      <c r="G68" s="92" t="s">
        <v>256</v>
      </c>
      <c r="H68" s="20">
        <v>2101</v>
      </c>
    </row>
    <row r="69" spans="1:41" ht="15" customHeight="1">
      <c r="B69" s="114"/>
      <c r="C69" s="55" t="s">
        <v>242</v>
      </c>
      <c r="D69" s="9">
        <v>1</v>
      </c>
      <c r="E69" s="31" t="s">
        <v>58</v>
      </c>
      <c r="F69" s="32">
        <f t="shared" si="5"/>
        <v>12</v>
      </c>
      <c r="G69" s="92" t="s">
        <v>119</v>
      </c>
      <c r="H69" s="20">
        <v>6723</v>
      </c>
      <c r="AM69" s="30"/>
      <c r="AN69" s="30"/>
    </row>
    <row r="70" spans="1:41" ht="15" customHeight="1">
      <c r="B70" s="114"/>
      <c r="C70" s="55" t="s">
        <v>243</v>
      </c>
      <c r="D70" s="9">
        <v>1</v>
      </c>
      <c r="E70" s="31" t="s">
        <v>58</v>
      </c>
      <c r="F70" s="32">
        <f t="shared" si="5"/>
        <v>12</v>
      </c>
      <c r="G70" s="92" t="s">
        <v>109</v>
      </c>
      <c r="H70" s="20">
        <v>2101</v>
      </c>
      <c r="AM70" s="30"/>
      <c r="AN70" s="30"/>
    </row>
    <row r="71" spans="1:41" ht="15" customHeight="1">
      <c r="B71" s="114"/>
      <c r="C71" s="55" t="s">
        <v>244</v>
      </c>
      <c r="D71" s="9">
        <v>1</v>
      </c>
      <c r="E71" s="31" t="s">
        <v>58</v>
      </c>
      <c r="F71" s="32">
        <f t="shared" si="5"/>
        <v>12</v>
      </c>
      <c r="G71" s="92" t="s">
        <v>257</v>
      </c>
      <c r="H71" s="20">
        <v>10504</v>
      </c>
      <c r="AM71" s="30"/>
      <c r="AN71" s="30"/>
    </row>
    <row r="72" spans="1:41" ht="38.25">
      <c r="B72" s="19">
        <v>4</v>
      </c>
      <c r="C72" s="6">
        <v>300</v>
      </c>
      <c r="D72" s="13" t="s">
        <v>88</v>
      </c>
      <c r="E72" s="13" t="s">
        <v>56</v>
      </c>
      <c r="F72" s="13"/>
      <c r="G72" s="13" t="s">
        <v>45</v>
      </c>
      <c r="H72" s="21" t="s">
        <v>55</v>
      </c>
    </row>
    <row r="73" spans="1:41" ht="12.75" customHeight="1">
      <c r="A73" s="8">
        <v>1</v>
      </c>
      <c r="B73" s="114" t="s">
        <v>77</v>
      </c>
      <c r="C73" s="55" t="s">
        <v>134</v>
      </c>
      <c r="D73" s="9">
        <v>2</v>
      </c>
      <c r="E73" s="31" t="s">
        <v>68</v>
      </c>
      <c r="F73" s="64">
        <f t="shared" ref="F73:F91" si="7">VLOOKUP(E73,$AN$1:$AO$22,2,FALSE)</f>
        <v>1</v>
      </c>
      <c r="G73" s="12" t="s">
        <v>208</v>
      </c>
      <c r="H73" s="20">
        <v>150000</v>
      </c>
    </row>
    <row r="74" spans="1:41">
      <c r="A74" s="8">
        <f>A73+1</f>
        <v>2</v>
      </c>
      <c r="B74" s="114"/>
      <c r="C74" s="55" t="s">
        <v>210</v>
      </c>
      <c r="D74" s="9">
        <v>2</v>
      </c>
      <c r="E74" s="31" t="s">
        <v>60</v>
      </c>
      <c r="F74" s="64">
        <f t="shared" si="7"/>
        <v>4</v>
      </c>
      <c r="G74" s="12" t="s">
        <v>209</v>
      </c>
      <c r="H74" s="20">
        <v>25000</v>
      </c>
    </row>
    <row r="75" spans="1:41">
      <c r="A75" s="8">
        <f t="shared" ref="A75:A91" si="8">A74+1</f>
        <v>3</v>
      </c>
      <c r="B75" s="114"/>
      <c r="C75" s="55"/>
      <c r="D75" s="9"/>
      <c r="E75" s="31" t="s">
        <v>60</v>
      </c>
      <c r="F75" s="64">
        <f t="shared" si="7"/>
        <v>4</v>
      </c>
      <c r="G75" s="12"/>
      <c r="H75" s="20"/>
    </row>
    <row r="76" spans="1:41">
      <c r="A76" s="8">
        <v>4</v>
      </c>
      <c r="B76" s="114"/>
      <c r="C76" s="56"/>
      <c r="D76" s="9"/>
      <c r="E76" s="31" t="s">
        <v>60</v>
      </c>
      <c r="F76" s="64">
        <f t="shared" si="7"/>
        <v>4</v>
      </c>
      <c r="G76" s="57"/>
      <c r="H76" s="20"/>
    </row>
    <row r="77" spans="1:41">
      <c r="A77" s="8">
        <f t="shared" si="8"/>
        <v>5</v>
      </c>
      <c r="B77" s="114"/>
      <c r="C77" s="55"/>
      <c r="D77" s="9"/>
      <c r="E77" s="31" t="s">
        <v>58</v>
      </c>
      <c r="F77" s="64">
        <f t="shared" si="7"/>
        <v>12</v>
      </c>
      <c r="G77" s="12"/>
      <c r="H77" s="20"/>
    </row>
    <row r="78" spans="1:41">
      <c r="A78" s="8">
        <f t="shared" si="8"/>
        <v>6</v>
      </c>
      <c r="B78" s="114"/>
      <c r="C78" s="55"/>
      <c r="D78" s="9"/>
      <c r="E78" s="31" t="s">
        <v>58</v>
      </c>
      <c r="F78" s="64">
        <f t="shared" si="7"/>
        <v>12</v>
      </c>
      <c r="G78" s="12"/>
      <c r="H78" s="20"/>
    </row>
    <row r="79" spans="1:41">
      <c r="A79" s="8">
        <f t="shared" si="8"/>
        <v>7</v>
      </c>
      <c r="B79" s="114"/>
      <c r="C79" s="55"/>
      <c r="D79" s="9"/>
      <c r="E79" s="31" t="s">
        <v>58</v>
      </c>
      <c r="F79" s="64">
        <f t="shared" si="7"/>
        <v>12</v>
      </c>
      <c r="G79" s="12"/>
      <c r="H79" s="20"/>
    </row>
    <row r="80" spans="1:41">
      <c r="A80" s="8">
        <f t="shared" si="8"/>
        <v>8</v>
      </c>
      <c r="B80" s="114"/>
      <c r="C80" s="55"/>
      <c r="D80" s="9"/>
      <c r="E80" s="31" t="s">
        <v>58</v>
      </c>
      <c r="F80" s="64">
        <f t="shared" si="7"/>
        <v>12</v>
      </c>
      <c r="G80" s="12"/>
      <c r="H80" s="20"/>
    </row>
    <row r="81" spans="1:41">
      <c r="A81" s="8">
        <f t="shared" si="8"/>
        <v>9</v>
      </c>
      <c r="B81" s="114"/>
      <c r="C81" s="55"/>
      <c r="D81" s="9"/>
      <c r="E81" s="31" t="s">
        <v>58</v>
      </c>
      <c r="F81" s="64">
        <f t="shared" si="7"/>
        <v>12</v>
      </c>
      <c r="G81" s="12"/>
      <c r="H81" s="20"/>
    </row>
    <row r="82" spans="1:41">
      <c r="A82" s="8">
        <f t="shared" si="8"/>
        <v>10</v>
      </c>
      <c r="B82" s="114"/>
      <c r="C82" s="55"/>
      <c r="D82" s="9"/>
      <c r="E82" s="31" t="s">
        <v>58</v>
      </c>
      <c r="F82" s="64">
        <f t="shared" si="7"/>
        <v>12</v>
      </c>
      <c r="G82" s="12"/>
      <c r="H82" s="20"/>
    </row>
    <row r="83" spans="1:41">
      <c r="A83" s="8">
        <f t="shared" si="8"/>
        <v>11</v>
      </c>
      <c r="B83" s="114"/>
      <c r="C83" s="55"/>
      <c r="D83" s="9"/>
      <c r="E83" s="31" t="s">
        <v>58</v>
      </c>
      <c r="F83" s="64">
        <f t="shared" si="7"/>
        <v>12</v>
      </c>
      <c r="G83" s="12"/>
      <c r="H83" s="20"/>
    </row>
    <row r="84" spans="1:41">
      <c r="A84" s="8">
        <f t="shared" si="8"/>
        <v>12</v>
      </c>
      <c r="B84" s="114"/>
      <c r="C84" s="55"/>
      <c r="D84" s="9"/>
      <c r="E84" s="31" t="s">
        <v>58</v>
      </c>
      <c r="F84" s="64">
        <f t="shared" si="7"/>
        <v>12</v>
      </c>
      <c r="G84" s="12"/>
      <c r="H84" s="20"/>
    </row>
    <row r="85" spans="1:41">
      <c r="A85" s="8">
        <f t="shared" si="8"/>
        <v>13</v>
      </c>
      <c r="B85" s="114"/>
      <c r="C85" s="55"/>
      <c r="D85" s="9"/>
      <c r="E85" s="31" t="s">
        <v>58</v>
      </c>
      <c r="F85" s="64">
        <f t="shared" si="7"/>
        <v>12</v>
      </c>
      <c r="G85" s="12"/>
      <c r="H85" s="20"/>
    </row>
    <row r="86" spans="1:41">
      <c r="A86" s="8">
        <f t="shared" si="8"/>
        <v>14</v>
      </c>
      <c r="B86" s="114"/>
      <c r="C86" s="55"/>
      <c r="D86" s="9"/>
      <c r="E86" s="31" t="s">
        <v>58</v>
      </c>
      <c r="F86" s="64">
        <f t="shared" si="7"/>
        <v>12</v>
      </c>
      <c r="G86" s="12"/>
      <c r="H86" s="20"/>
    </row>
    <row r="87" spans="1:41">
      <c r="A87" s="8">
        <f t="shared" si="8"/>
        <v>15</v>
      </c>
      <c r="B87" s="114"/>
      <c r="C87" s="55"/>
      <c r="D87" s="9"/>
      <c r="E87" s="31" t="s">
        <v>58</v>
      </c>
      <c r="F87" s="64">
        <f t="shared" si="7"/>
        <v>12</v>
      </c>
      <c r="G87" s="12"/>
      <c r="H87" s="20"/>
    </row>
    <row r="88" spans="1:41">
      <c r="A88" s="8">
        <f t="shared" si="8"/>
        <v>16</v>
      </c>
      <c r="B88" s="114"/>
      <c r="C88" s="55"/>
      <c r="D88" s="9"/>
      <c r="E88" s="31" t="s">
        <v>58</v>
      </c>
      <c r="F88" s="64">
        <f t="shared" si="7"/>
        <v>12</v>
      </c>
      <c r="G88" s="12"/>
      <c r="H88" s="20"/>
    </row>
    <row r="89" spans="1:41">
      <c r="A89" s="8">
        <f t="shared" si="8"/>
        <v>17</v>
      </c>
      <c r="B89" s="114"/>
      <c r="C89" s="55"/>
      <c r="D89" s="9"/>
      <c r="E89" s="31" t="s">
        <v>58</v>
      </c>
      <c r="F89" s="64">
        <f t="shared" si="7"/>
        <v>12</v>
      </c>
      <c r="G89" s="12"/>
      <c r="H89" s="20"/>
    </row>
    <row r="90" spans="1:41">
      <c r="A90" s="8">
        <f t="shared" si="8"/>
        <v>18</v>
      </c>
      <c r="B90" s="114"/>
      <c r="C90" s="55"/>
      <c r="D90" s="9"/>
      <c r="E90" s="31" t="s">
        <v>58</v>
      </c>
      <c r="F90" s="64">
        <f t="shared" si="7"/>
        <v>12</v>
      </c>
      <c r="G90" s="12"/>
      <c r="H90" s="20"/>
    </row>
    <row r="91" spans="1:41" s="8" customFormat="1">
      <c r="A91" s="8">
        <f t="shared" si="8"/>
        <v>19</v>
      </c>
      <c r="B91" s="114"/>
      <c r="C91" s="55"/>
      <c r="D91" s="9"/>
      <c r="E91" s="31" t="s">
        <v>58</v>
      </c>
      <c r="F91" s="64">
        <f t="shared" si="7"/>
        <v>12</v>
      </c>
      <c r="G91" s="12"/>
      <c r="H91" s="20"/>
      <c r="AM91"/>
      <c r="AN91"/>
      <c r="AO91"/>
    </row>
    <row r="92" spans="1:41" ht="15" customHeight="1">
      <c r="A92" s="61"/>
      <c r="B92" s="62"/>
      <c r="C92" s="62"/>
      <c r="D92" s="62"/>
      <c r="E92" s="62"/>
      <c r="F92" s="62"/>
      <c r="G92" s="62"/>
      <c r="H92" s="62"/>
    </row>
    <row r="93" spans="1:41" s="3" customFormat="1" ht="100.5" customHeight="1">
      <c r="C93" s="110" t="s">
        <v>211</v>
      </c>
      <c r="D93" s="110"/>
      <c r="E93" s="110"/>
      <c r="F93" s="110"/>
      <c r="G93" s="10"/>
      <c r="H93" s="97"/>
      <c r="I93" s="98"/>
      <c r="J93" s="1"/>
      <c r="K93" s="1"/>
      <c r="L93" s="1"/>
      <c r="AM93"/>
      <c r="AN93"/>
      <c r="AO93"/>
    </row>
    <row r="94" spans="1:41" ht="15" customHeight="1"/>
    <row r="95" spans="1:41" ht="15" customHeight="1"/>
    <row r="96" spans="1:41" ht="15" customHeight="1"/>
    <row r="98" spans="8:8" ht="15.75" thickBot="1"/>
    <row r="99" spans="8:8" ht="18.75" thickBot="1">
      <c r="H99" s="18"/>
    </row>
    <row r="100" spans="8:8">
      <c r="H100" s="5"/>
    </row>
    <row r="101" spans="8:8">
      <c r="H101" s="5"/>
    </row>
    <row r="102" spans="8:8">
      <c r="H102" s="5"/>
    </row>
    <row r="103" spans="8:8">
      <c r="H103" s="5"/>
    </row>
    <row r="104" spans="8:8">
      <c r="H104" s="5"/>
    </row>
    <row r="105" spans="8:8">
      <c r="H105" s="5"/>
    </row>
    <row r="106" spans="8:8">
      <c r="H106" s="4"/>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row r="116" spans="8:8">
      <c r="H116" s="5"/>
    </row>
    <row r="117" spans="8:8">
      <c r="H117" s="5"/>
    </row>
    <row r="118" spans="8:8">
      <c r="H118" s="5"/>
    </row>
    <row r="119" spans="8:8">
      <c r="H119" s="5"/>
    </row>
    <row r="120" spans="8:8">
      <c r="H120" s="5"/>
    </row>
  </sheetData>
  <protectedRanges>
    <protectedRange sqref="E4:E9 E44:E45" name="Ingreso"/>
    <protectedRange sqref="E11:E43" name="Ingreso_1"/>
    <protectedRange sqref="E47:E71" name="Ingreso_2"/>
    <protectedRange sqref="E73:E91" name="Ingreso_3"/>
  </protectedRanges>
  <mergeCells count="7">
    <mergeCell ref="B73:B91"/>
    <mergeCell ref="C93:F93"/>
    <mergeCell ref="D1:H1"/>
    <mergeCell ref="D2:G2"/>
    <mergeCell ref="B4:B9"/>
    <mergeCell ref="B11:B45"/>
    <mergeCell ref="B47:B71"/>
  </mergeCells>
  <conditionalFormatting sqref="F4">
    <cfRule type="cellIs" dxfId="4" priority="7" stopIfTrue="1" operator="equal">
      <formula>0</formula>
    </cfRule>
  </conditionalFormatting>
  <conditionalFormatting sqref="F5:F9">
    <cfRule type="cellIs" dxfId="3" priority="6" stopIfTrue="1" operator="equal">
      <formula>0</formula>
    </cfRule>
  </conditionalFormatting>
  <conditionalFormatting sqref="F11:F45">
    <cfRule type="cellIs" dxfId="2" priority="5" stopIfTrue="1" operator="equal">
      <formula>0</formula>
    </cfRule>
  </conditionalFormatting>
  <conditionalFormatting sqref="F47:F71">
    <cfRule type="cellIs" dxfId="1" priority="2" stopIfTrue="1" operator="equal">
      <formula>0</formula>
    </cfRule>
  </conditionalFormatting>
  <conditionalFormatting sqref="F73:F91">
    <cfRule type="cellIs" dxfId="0" priority="1" stopIfTrue="1" operator="equal">
      <formula>0</formula>
    </cfRule>
  </conditionalFormatting>
  <dataValidations count="2">
    <dataValidation type="list" allowBlank="1" showInputMessage="1" showErrorMessage="1" error="Por favor especifique &quot;Otro&quot; y en la siguiente columna especifíquelo" sqref="E4:E9 E44:E45">
      <formula1>$AN$1:$AN$37</formula1>
    </dataValidation>
    <dataValidation type="list" allowBlank="1" showInputMessage="1" showErrorMessage="1" error="Por favor especifique &quot;Otro&quot; y en la siguiente columna especifíquelo" sqref="E11:E43 E47:E71 E73:E91">
      <formula1>$AN$1:$AN$22</formula1>
    </dataValidation>
  </dataValidations>
  <printOptions horizontalCentered="1" verticalCentered="1"/>
  <pageMargins left="0.74803149606299213" right="0.31496062992125984" top="0.70866141732283472" bottom="0.64" header="0.39370078740157483" footer="0.42"/>
  <pageSetup scale="48" orientation="portrait" r:id="rId1"/>
  <headerFooter alignWithMargins="0">
    <oddHeader>&amp;C&amp;"Arial,Negrita Cursiva"&amp;18LISTADO DE PRECIOS DE REFERENCIA - HOGARES DE BIENESTAR</oddHeader>
    <oddFooter>Página &amp;P de &amp;F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8</vt:i4>
      </vt:variant>
    </vt:vector>
  </HeadingPairs>
  <TitlesOfParts>
    <vt:vector size="13" baseType="lpstr">
      <vt:lpstr>1. Muestra a Realizar</vt:lpstr>
      <vt:lpstr>2. Mod. Inst. HI</vt:lpstr>
      <vt:lpstr>3. Servicios de HCB (Estrellit)</vt:lpstr>
      <vt:lpstr>3. Servicios de HCB  (Mañanita)</vt:lpstr>
      <vt:lpstr>4. Mod. Familiar DIMF</vt:lpstr>
      <vt:lpstr>'2. Mod. Inst. HI'!Área_de_impresión</vt:lpstr>
      <vt:lpstr>'3. Servicios de HCB  (Mañanita)'!Área_de_impresión</vt:lpstr>
      <vt:lpstr>'3. Servicios de HCB (Estrellit)'!Área_de_impresión</vt:lpstr>
      <vt:lpstr>'4. Mod. Familiar DIMF'!Área_de_impresión</vt:lpstr>
      <vt:lpstr>'2. Mod. Inst. HI'!Títulos_a_imprimir</vt:lpstr>
      <vt:lpstr>'3. Servicios de HCB  (Mañanita)'!Títulos_a_imprimir</vt:lpstr>
      <vt:lpstr>'3. Servicios de HCB (Estrellit)'!Títulos_a_imprimir</vt:lpstr>
      <vt:lpstr>'4. Mod. Familiar DIMF'!Títulos_a_imprimir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AndresMutis</dc:creator>
  <cp:lastModifiedBy>Robinson Hernan Parada Barajas</cp:lastModifiedBy>
  <cp:lastPrinted>2017-05-08T22:52:12Z</cp:lastPrinted>
  <dcterms:created xsi:type="dcterms:W3CDTF">2014-08-27T18:56:17Z</dcterms:created>
  <dcterms:modified xsi:type="dcterms:W3CDTF">2017-09-08T21:05:51Z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