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autoCompressPictures="0"/>
  <mc:AlternateContent xmlns:mc="http://schemas.openxmlformats.org/markup-compatibility/2006">
    <mc:Choice Requires="x15">
      <x15ac:absPath xmlns:x15ac="http://schemas.microsoft.com/office/spreadsheetml/2010/11/ac" url="C:\Users\Andrea Ospina Patiño\Documents\GitHub\Dotaciones2019\Infraestructura\"/>
    </mc:Choice>
  </mc:AlternateContent>
  <xr:revisionPtr revIDLastSave="0" documentId="13_ncr:1_{CA9E3AB4-23D9-4F89-BDC0-5F063B3096AA}" xr6:coauthVersionLast="40" xr6:coauthVersionMax="40" xr10:uidLastSave="{00000000-0000-0000-0000-000000000000}"/>
  <bookViews>
    <workbookView xWindow="-120" yWindow="-120" windowWidth="20730" windowHeight="11160" xr2:uid="{00000000-000D-0000-FFFF-FFFF00000000}"/>
  </bookViews>
  <sheets>
    <sheet name="Matriz" sheetId="1" r:id="rId1"/>
    <sheet name="porAportante" sheetId="7" r:id="rId2"/>
    <sheet name="porRegion" sheetId="6" r:id="rId3"/>
    <sheet name="FechaEntrega" sheetId="5" r:id="rId4"/>
    <sheet name="Hoja3" sheetId="3" state="hidden" r:id="rId5"/>
    <sheet name="Hoja4" sheetId="4" state="hidden" r:id="rId6"/>
    <sheet name="Hoja2" sheetId="2" state="hidden" r:id="rId7"/>
  </sheets>
  <definedNames>
    <definedName name="_xlnm._FilterDatabase" localSheetId="4" hidden="1">Hoja3!$A$1:$G$24</definedName>
    <definedName name="_xlnm._FilterDatabase" localSheetId="0" hidden="1">Matriz!$A$2:$R$123</definedName>
  </definedNames>
  <calcPr calcId="191029"/>
  <pivotCaches>
    <pivotCache cacheId="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N4" i="1" l="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3" i="1"/>
  <c r="E14" i="5" l="1"/>
  <c r="F14" i="5"/>
  <c r="G14" i="5"/>
  <c r="C14" i="5"/>
  <c r="D12" i="5"/>
  <c r="D14" i="5" s="1"/>
  <c r="G83" i="1"/>
  <c r="H68" i="1"/>
  <c r="G66" i="1"/>
  <c r="G63" i="1"/>
  <c r="G50" i="1"/>
  <c r="G45" i="1"/>
  <c r="G43" i="1"/>
  <c r="G40" i="1"/>
  <c r="G35" i="1"/>
  <c r="G14" i="1"/>
  <c r="G107" i="1"/>
  <c r="F116" i="1"/>
  <c r="F115" i="1"/>
  <c r="F114" i="1"/>
  <c r="F113" i="1"/>
  <c r="F112" i="1"/>
  <c r="F111" i="1"/>
  <c r="F110" i="1"/>
  <c r="F109" i="1"/>
  <c r="F108" i="1"/>
  <c r="F107" i="1"/>
  <c r="F106" i="1"/>
  <c r="F105" i="1"/>
  <c r="F104" i="1"/>
  <c r="F103" i="1"/>
  <c r="F102" i="1"/>
  <c r="F11" i="1"/>
  <c r="F24" i="1"/>
  <c r="F23" i="1"/>
  <c r="F22" i="1"/>
  <c r="F21" i="1"/>
  <c r="F20" i="1"/>
  <c r="F19" i="1"/>
  <c r="F18" i="1"/>
  <c r="F17" i="1"/>
  <c r="F16" i="1"/>
  <c r="F15" i="1"/>
  <c r="F14" i="1"/>
  <c r="F13" i="1"/>
  <c r="F12" i="1"/>
  <c r="F10" i="1"/>
  <c r="F9" i="1"/>
  <c r="F8" i="1"/>
  <c r="F7" i="1"/>
  <c r="F6" i="1"/>
  <c r="F5" i="1"/>
  <c r="F4" i="1"/>
  <c r="F3"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64" i="1"/>
  <c r="F63" i="1"/>
  <c r="F62" i="1"/>
  <c r="H57" i="1"/>
  <c r="E24" i="2"/>
  <c r="G115" i="1"/>
</calcChain>
</file>

<file path=xl/sharedStrings.xml><?xml version="1.0" encoding="utf-8"?>
<sst xmlns="http://schemas.openxmlformats.org/spreadsheetml/2006/main" count="1252" uniqueCount="368">
  <si>
    <t xml:space="preserve">Regional </t>
  </si>
  <si>
    <t xml:space="preserve">Municipio </t>
  </si>
  <si>
    <t>Nombre UDS</t>
  </si>
  <si>
    <t>Aportante</t>
  </si>
  <si>
    <t xml:space="preserve">Estado de Infraestructura </t>
  </si>
  <si>
    <t xml:space="preserve">Observaciones Infraestructura </t>
  </si>
  <si>
    <t>Capacidad Proyectada</t>
  </si>
  <si>
    <t xml:space="preserve">Amazonas </t>
  </si>
  <si>
    <t>Leticia</t>
  </si>
  <si>
    <t xml:space="preserve">Ministerio de Vivienda </t>
  </si>
  <si>
    <t>Arauca</t>
  </si>
  <si>
    <t xml:space="preserve">Cauca </t>
  </si>
  <si>
    <t xml:space="preserve">CDI Valle del Ortigal </t>
  </si>
  <si>
    <t xml:space="preserve">CDI Ciudadela Mía </t>
  </si>
  <si>
    <t xml:space="preserve">Chocó </t>
  </si>
  <si>
    <t>Cundinamarca</t>
  </si>
  <si>
    <t xml:space="preserve">Soacha </t>
  </si>
  <si>
    <t xml:space="preserve">CDI Torrentes </t>
  </si>
  <si>
    <t xml:space="preserve">CDI Vida Nueva </t>
  </si>
  <si>
    <t>Magdalena</t>
  </si>
  <si>
    <t>Santa Marta</t>
  </si>
  <si>
    <t>CDI Ciudad Equidad</t>
  </si>
  <si>
    <t xml:space="preserve">Putumayo </t>
  </si>
  <si>
    <t xml:space="preserve">Mocoa </t>
  </si>
  <si>
    <t>CDI Los Sauces</t>
  </si>
  <si>
    <t xml:space="preserve">Santander </t>
  </si>
  <si>
    <t>Bucaramanga</t>
  </si>
  <si>
    <t>CDI Campo Madrid</t>
  </si>
  <si>
    <t xml:space="preserve">Puerto Nariño </t>
  </si>
  <si>
    <t xml:space="preserve">CDI Puerto Nariño </t>
  </si>
  <si>
    <t>Convenio 3374 (ICBF- FND-FONADE)</t>
  </si>
  <si>
    <t>Antioquia</t>
  </si>
  <si>
    <t>Necoclí</t>
  </si>
  <si>
    <t>CDI Necoclí</t>
  </si>
  <si>
    <t xml:space="preserve">Boyacá </t>
  </si>
  <si>
    <t xml:space="preserve">Belén </t>
  </si>
  <si>
    <t>Tota</t>
  </si>
  <si>
    <t xml:space="preserve">CDI Belén </t>
  </si>
  <si>
    <t>CDI Tota</t>
  </si>
  <si>
    <t>Córdoba</t>
  </si>
  <si>
    <t>Boyacá</t>
  </si>
  <si>
    <t>Chita</t>
  </si>
  <si>
    <t xml:space="preserve">CDI Chita </t>
  </si>
  <si>
    <t>Regalias</t>
  </si>
  <si>
    <t xml:space="preserve">San Bernardo del Viento </t>
  </si>
  <si>
    <t xml:space="preserve">CDI San Bernardo del Viento </t>
  </si>
  <si>
    <t xml:space="preserve">Cerro San Antonio </t>
  </si>
  <si>
    <t xml:space="preserve">El Retén </t>
  </si>
  <si>
    <t xml:space="preserve">CDI San Antonio </t>
  </si>
  <si>
    <t>Orito</t>
  </si>
  <si>
    <t xml:space="preserve">CDI Orito </t>
  </si>
  <si>
    <t>Puerto Asis</t>
  </si>
  <si>
    <t xml:space="preserve">San Gil </t>
  </si>
  <si>
    <t>CDI Puerto Asis</t>
  </si>
  <si>
    <t>Sucre</t>
  </si>
  <si>
    <t xml:space="preserve">San Juan de Betulia </t>
  </si>
  <si>
    <t xml:space="preserve">CDI San Gil </t>
  </si>
  <si>
    <t xml:space="preserve">CDI San Juan de Betulia </t>
  </si>
  <si>
    <t>CDI 20 de Julio</t>
  </si>
  <si>
    <t>En Ejecución</t>
  </si>
  <si>
    <t>Atlántico</t>
  </si>
  <si>
    <t>Malambo</t>
  </si>
  <si>
    <t>Gobernación del Atlantico- Regalias</t>
  </si>
  <si>
    <t>Palmar de Varela</t>
  </si>
  <si>
    <t>Santo Tomás</t>
  </si>
  <si>
    <t>El Carmen</t>
  </si>
  <si>
    <t>Soledad</t>
  </si>
  <si>
    <t>Barrio los Robles</t>
  </si>
  <si>
    <t>Centenario</t>
  </si>
  <si>
    <t>La Central</t>
  </si>
  <si>
    <t>Villa Estadio</t>
  </si>
  <si>
    <t>CDI Institucional</t>
  </si>
  <si>
    <t>Bolívar</t>
  </si>
  <si>
    <t>Altos del Rosario</t>
  </si>
  <si>
    <t>Gobernación de Bolivar</t>
  </si>
  <si>
    <t>Barranco de Loba</t>
  </si>
  <si>
    <t>El Peñon</t>
  </si>
  <si>
    <t>Hatillo de Loba</t>
  </si>
  <si>
    <t>Magangue</t>
  </si>
  <si>
    <t>Norosi</t>
  </si>
  <si>
    <t>San Estanislao de Kostka</t>
  </si>
  <si>
    <t>San Pablo</t>
  </si>
  <si>
    <t>Villa Nueva</t>
  </si>
  <si>
    <t>Zambrano</t>
  </si>
  <si>
    <t>Carmen de Bolivar</t>
  </si>
  <si>
    <t>San Juan de Nepumoceno</t>
  </si>
  <si>
    <t>Santa Rosa de Lima</t>
  </si>
  <si>
    <t>Arroyo Hondo</t>
  </si>
  <si>
    <t>Santa Rosa del Sur</t>
  </si>
  <si>
    <t>Canta Gallo</t>
  </si>
  <si>
    <t>Morales</t>
  </si>
  <si>
    <t>Regidor</t>
  </si>
  <si>
    <t>Rio Viejo</t>
  </si>
  <si>
    <t>Arjona</t>
  </si>
  <si>
    <t>Popayán</t>
  </si>
  <si>
    <t>Quibdó</t>
  </si>
  <si>
    <t>De acuerdo a cuplimiento de compromisos.</t>
  </si>
  <si>
    <t>DAPRE</t>
  </si>
  <si>
    <t>Clemencia</t>
  </si>
  <si>
    <t>Caquetá</t>
  </si>
  <si>
    <t>El Doncello</t>
  </si>
  <si>
    <t>Belén de los Andaquiés</t>
  </si>
  <si>
    <t>Paujil</t>
  </si>
  <si>
    <t>Tierralta</t>
  </si>
  <si>
    <t>Valencia</t>
  </si>
  <si>
    <t>Anapoima</t>
  </si>
  <si>
    <t>La Guajira</t>
  </si>
  <si>
    <t>Uribia - Bahía Portete</t>
  </si>
  <si>
    <t>Nariño</t>
  </si>
  <si>
    <t>Policarpa</t>
  </si>
  <si>
    <t>Norte de Santander</t>
  </si>
  <si>
    <t>Teorama</t>
  </si>
  <si>
    <t>Santander</t>
  </si>
  <si>
    <t>Vélez</t>
  </si>
  <si>
    <t>San Pedro</t>
  </si>
  <si>
    <t>Valle del Cauca</t>
  </si>
  <si>
    <t>Yotoco</t>
  </si>
  <si>
    <t>CDI</t>
  </si>
  <si>
    <t>CDI Clemencia</t>
  </si>
  <si>
    <t>CDI - Modalidad Institucional</t>
  </si>
  <si>
    <t>CDI Tierralta</t>
  </si>
  <si>
    <t>CDI Anapoima</t>
  </si>
  <si>
    <t>CDI Mis angelitos</t>
  </si>
  <si>
    <t xml:space="preserve">Sujeto a compromisos por parte del Ente Territorial </t>
  </si>
  <si>
    <t>CDII Barranco de Loba</t>
  </si>
  <si>
    <t>CDI El Peñon</t>
  </si>
  <si>
    <t>CDI Hatillo de Loba</t>
  </si>
  <si>
    <t>CDI Magangue</t>
  </si>
  <si>
    <t>Simití</t>
  </si>
  <si>
    <t>CDI Simití</t>
  </si>
  <si>
    <t>CDI Norosí</t>
  </si>
  <si>
    <t>CDI San Estanislao de Kostka</t>
  </si>
  <si>
    <t>CDI Valencia</t>
  </si>
  <si>
    <t>CDI San Pedro</t>
  </si>
  <si>
    <t>CDI Yotoco</t>
  </si>
  <si>
    <t>Atlántico </t>
  </si>
  <si>
    <t>Campo de la Cruz</t>
  </si>
  <si>
    <t>Manatí</t>
  </si>
  <si>
    <t>Calamar</t>
  </si>
  <si>
    <t>Pablo VI</t>
  </si>
  <si>
    <t>Pedraza</t>
  </si>
  <si>
    <t>Zona Bananera</t>
  </si>
  <si>
    <t>CDI Técnica Cormercial La Inmaculada</t>
  </si>
  <si>
    <t xml:space="preserve">Fondo de Adaptación </t>
  </si>
  <si>
    <t xml:space="preserve">Terminada. Artículando verificación técnica en gestión, dotación e inicio de operación </t>
  </si>
  <si>
    <t>CDI Bohórquez</t>
  </si>
  <si>
    <t xml:space="preserve">CDI Campo de la Cruz </t>
  </si>
  <si>
    <t>CDI I.E Agropiscicola Las Compuertas</t>
  </si>
  <si>
    <t>I.E Agropecuaria el Yucal. C.E Barranca Vieja</t>
  </si>
  <si>
    <t>Ajustes menores por parte de la Alcaldía</t>
  </si>
  <si>
    <t xml:space="preserve">Soplaviento </t>
  </si>
  <si>
    <t>I.E Agropiscicola Liceo del Dique Enrique Castillo Jiménez Sede Santiago Amor + Socorro Pérez</t>
  </si>
  <si>
    <t>En contratación de ajustes menores por parte de la Alcaldía</t>
  </si>
  <si>
    <t xml:space="preserve">Pinillos </t>
  </si>
  <si>
    <t xml:space="preserve">Armenia Sede Principal </t>
  </si>
  <si>
    <t xml:space="preserve">Haltillo de Loba </t>
  </si>
  <si>
    <t xml:space="preserve">I.E De la Victoria Sede ERM Maria Auxiliadora </t>
  </si>
  <si>
    <t xml:space="preserve">Cicuco </t>
  </si>
  <si>
    <t xml:space="preserve">San Francisco de Loba Sede la Peña </t>
  </si>
  <si>
    <t xml:space="preserve">Delicias Minas de Santa Cruz Sede ER Mixta Simón Bolívar </t>
  </si>
  <si>
    <t xml:space="preserve">Puerto Libertador </t>
  </si>
  <si>
    <t xml:space="preserve">Pendiente arreglos menores por parte de la Alcaldía </t>
  </si>
  <si>
    <t xml:space="preserve">Condordia </t>
  </si>
  <si>
    <t>Luz Marina Caballero Sede ERM NRO 1- ERM Bella Vista</t>
  </si>
  <si>
    <t xml:space="preserve">Pendiente contratar terminación </t>
  </si>
  <si>
    <t xml:space="preserve">C.E. Ampliado Básico La Bomba </t>
  </si>
  <si>
    <t xml:space="preserve">Pijiño del Carmen </t>
  </si>
  <si>
    <t xml:space="preserve">San Zenón </t>
  </si>
  <si>
    <t xml:space="preserve">I.E El Horno </t>
  </si>
  <si>
    <t xml:space="preserve">I.E María Auxiliadora </t>
  </si>
  <si>
    <t xml:space="preserve">Zona Bananera </t>
  </si>
  <si>
    <t>Thelma Rosa</t>
  </si>
  <si>
    <t xml:space="preserve">El Banco </t>
  </si>
  <si>
    <t xml:space="preserve">Minsuli Campell Sede San Felipe </t>
  </si>
  <si>
    <t xml:space="preserve">I.E Anaximedes Torres - Antiguo Julían Mejía Alvarado </t>
  </si>
  <si>
    <t xml:space="preserve">Santa Ana </t>
  </si>
  <si>
    <t>Antonio Brujes Carmona- Rur de Jaraba</t>
  </si>
  <si>
    <t xml:space="preserve">Gramalote </t>
  </si>
  <si>
    <t>Sangrado Corazón de Jesús</t>
  </si>
  <si>
    <t xml:space="preserve">Guaranda </t>
  </si>
  <si>
    <t>I.E de Guaranda</t>
  </si>
  <si>
    <t xml:space="preserve">Magdalena </t>
  </si>
  <si>
    <t>Amazonas</t>
  </si>
  <si>
    <t>Chorrera</t>
  </si>
  <si>
    <t>CDI La Chorrera</t>
  </si>
  <si>
    <t>Conpes</t>
  </si>
  <si>
    <t>Pedrera</t>
  </si>
  <si>
    <t>CDI Pedrera</t>
  </si>
  <si>
    <t>Victoria</t>
  </si>
  <si>
    <t>CDI La Victoria</t>
  </si>
  <si>
    <t>Mirití-Parana</t>
  </si>
  <si>
    <t>CDI Miriti-Parana</t>
  </si>
  <si>
    <t>Puerto Alegria</t>
  </si>
  <si>
    <t>CDI Puerto Alegria</t>
  </si>
  <si>
    <t>Puerto Arica</t>
  </si>
  <si>
    <t>CDI Puerto Arica</t>
  </si>
  <si>
    <t>Puerto Santander</t>
  </si>
  <si>
    <t>CDI Puerto Santander</t>
  </si>
  <si>
    <t>Tarapacá</t>
  </si>
  <si>
    <t>CDI Tarapacá</t>
  </si>
  <si>
    <t>Cauca</t>
  </si>
  <si>
    <t>CDI Pandiguando</t>
  </si>
  <si>
    <t>Lorica</t>
  </si>
  <si>
    <t>CDI San Sebastián</t>
  </si>
  <si>
    <t>CDI Portal del Norte</t>
  </si>
  <si>
    <t>Puerto Libertador</t>
  </si>
  <si>
    <t>CDI Santafé de las Claras</t>
  </si>
  <si>
    <t>Tierra alta</t>
  </si>
  <si>
    <t>CDI Campamento</t>
  </si>
  <si>
    <t>San Pelayo</t>
  </si>
  <si>
    <t>CDI Puerto nuevo</t>
  </si>
  <si>
    <t>CDI Guacamayal</t>
  </si>
  <si>
    <t>CDI La china</t>
  </si>
  <si>
    <t>CDI Madrigal</t>
  </si>
  <si>
    <t>Guachucal</t>
  </si>
  <si>
    <t>CDI Guachucal</t>
  </si>
  <si>
    <t>Zulia</t>
  </si>
  <si>
    <t>CDI Vereda de Astilleros</t>
  </si>
  <si>
    <t xml:space="preserve">Pacho </t>
  </si>
  <si>
    <t>ICBF</t>
  </si>
  <si>
    <t>Chivolo</t>
  </si>
  <si>
    <t>CDI San Pablo</t>
  </si>
  <si>
    <t>CDI Villa Nueva</t>
  </si>
  <si>
    <t xml:space="preserve">CDI Zambrano </t>
  </si>
  <si>
    <t>Cupos Ampliación de Cobertura</t>
  </si>
  <si>
    <t>Cupos Tránsito</t>
  </si>
  <si>
    <t>Cupos Traslado</t>
  </si>
  <si>
    <t>Tolima</t>
  </si>
  <si>
    <t>San Luis</t>
  </si>
  <si>
    <t>Fecha prevista inicio de operación</t>
  </si>
  <si>
    <t>CDI Candelaria</t>
  </si>
  <si>
    <t>CDI Altos del Rosario</t>
  </si>
  <si>
    <t>HI El Clan de los Pilluelos</t>
  </si>
  <si>
    <t>CDI MI bohio</t>
  </si>
  <si>
    <t>HI Nuevo Amanecer</t>
  </si>
  <si>
    <t>Apartadó</t>
  </si>
  <si>
    <t>CDI Semillitas del Futuro</t>
  </si>
  <si>
    <t>MINVIVIENDA</t>
  </si>
  <si>
    <t>FONDO DE ADAPTACIÓN</t>
  </si>
  <si>
    <t>GOBERNACIÓN ATLÁNTICO</t>
  </si>
  <si>
    <t>GOBERNACIÓN BOLÍVAR</t>
  </si>
  <si>
    <t>REGALIAS</t>
  </si>
  <si>
    <t>CONPES</t>
  </si>
  <si>
    <t>CV 3374/12</t>
  </si>
  <si>
    <t>EJECUTOR</t>
  </si>
  <si>
    <t>CANT. CDI</t>
  </si>
  <si>
    <t>EN AJUSTES POR PARTE DE LA ALCALDÍA</t>
  </si>
  <si>
    <t>EN AJUSTES POR PARTE DE LA ALCALDÍA (3)</t>
  </si>
  <si>
    <t>EN EJECUCIÓN (10)</t>
  </si>
  <si>
    <t>PENDIENTE CONTRATAR TERMINACIÓN (4)</t>
  </si>
  <si>
    <t>TERMINADOS (5)</t>
  </si>
  <si>
    <t>DPS</t>
  </si>
  <si>
    <t>PROYECTO</t>
  </si>
  <si>
    <t>TOTAL DEPARTAMENTOS</t>
  </si>
  <si>
    <t>TOTAL MUNICIPIOS</t>
  </si>
  <si>
    <t>REALIZADO</t>
  </si>
  <si>
    <t>DEPARTAMENTOS</t>
  </si>
  <si>
    <t>MUNICIPIOS</t>
  </si>
  <si>
    <t>MADRES COMUNITARIAS BENEFICIADAS</t>
  </si>
  <si>
    <t xml:space="preserve">NIÑOS Y NIÑAS BENEFICIADOS </t>
  </si>
  <si>
    <t>TOTAL M.C. BENEFICIADAS</t>
  </si>
  <si>
    <t>Juan XXIII</t>
  </si>
  <si>
    <t>Sagrado Corazón</t>
  </si>
  <si>
    <t>Candelaria 2</t>
  </si>
  <si>
    <t>Los Almendros</t>
  </si>
  <si>
    <t>Jamundí</t>
  </si>
  <si>
    <t>CDI El Rodeo</t>
  </si>
  <si>
    <t xml:space="preserve">CDI La Inmaculada </t>
  </si>
  <si>
    <t xml:space="preserve">CDI Campo de la Cruz- Instituto Educativo </t>
  </si>
  <si>
    <t xml:space="preserve">Hatillo de Loba </t>
  </si>
  <si>
    <t>TOTALES</t>
  </si>
  <si>
    <t>Saravena</t>
  </si>
  <si>
    <t>Aquitania</t>
  </si>
  <si>
    <t>CDI Aquitania</t>
  </si>
  <si>
    <t>Santana</t>
  </si>
  <si>
    <t>HA Santana</t>
  </si>
  <si>
    <t>La Ceja</t>
  </si>
  <si>
    <t>El Retiro</t>
  </si>
  <si>
    <t>Sabanalarga</t>
  </si>
  <si>
    <t>CDI Mundo de Colores</t>
  </si>
  <si>
    <t>CDI El Guarceñito</t>
  </si>
  <si>
    <t>CDI San Gabriel</t>
  </si>
  <si>
    <t>Municipio + Gobernación</t>
  </si>
  <si>
    <t>CANTIDAD INFRAESTRUCTURAS</t>
  </si>
  <si>
    <t>Febrero de 2019</t>
  </si>
  <si>
    <t>Marzo de 2019</t>
  </si>
  <si>
    <t>Abril de 2019</t>
  </si>
  <si>
    <t>Mayo de 2019</t>
  </si>
  <si>
    <t>Junio de 2019</t>
  </si>
  <si>
    <t>Julio de 2019</t>
  </si>
  <si>
    <t>Capacidad INFRAESTRUCTURA</t>
  </si>
  <si>
    <t>Agosto de 2019</t>
  </si>
  <si>
    <t>Septiembre de 2019</t>
  </si>
  <si>
    <t>Octubre de 2019</t>
  </si>
  <si>
    <t>Sin fecha prevista</t>
  </si>
  <si>
    <t>San Andrés de Cuerquia</t>
  </si>
  <si>
    <t>CDI Mi Mundo Feliz</t>
  </si>
  <si>
    <t>MES PREVISTO DE INICIO DE OPERACION</t>
  </si>
  <si>
    <t>Matriz Infraestructuras Nuevas Primera Infancia 2019</t>
  </si>
  <si>
    <r>
      <t>Fecha probable de entrega</t>
    </r>
    <r>
      <rPr>
        <b/>
        <sz val="16"/>
        <color theme="1"/>
        <rFont val="Calibri"/>
        <family val="2"/>
        <scheme val="minor"/>
      </rPr>
      <t>*</t>
    </r>
  </si>
  <si>
    <t>CDI Ñae Meche</t>
  </si>
  <si>
    <t xml:space="preserve">Gestión de Dotación Incial </t>
  </si>
  <si>
    <r>
      <t xml:space="preserve">La Regional ICBF no ha adelantado gestión de dotación con el ente territorial ya que la infraestructura presenta condiciones que no permiten un pronto inicio de su operación (falta de vías de acceso seguras, no se cuenta con suministro de agua potable para el funcionamiento. Findeter proyecta la construcción de un puente que asegure el acceso al lugar, proyecto avaluado en 3.800 millones de pesos, de igual manera corresponde al ente territorial destinar recursos para la pavimentación de la vía que conduce al CDI y la construcción de una PETAR para dar solución a la falta de agua y el tratamiento de las mismas- correo del 16 noviembre de 2018.)
Desde el Equipo de Dotación se envió a la Regional el Listado de mínimos de dotación requeridos para confirmar disponibilidad de recursos con el Ente Territorial y no se obtuvo respuesta. Por lo tanto, </t>
    </r>
    <r>
      <rPr>
        <b/>
        <sz val="11"/>
        <color theme="1"/>
        <rFont val="Calibri"/>
        <family val="2"/>
        <scheme val="minor"/>
      </rPr>
      <t>se priorizó con DAPRE la compra de dotación completa con los fondos de Abu Dhabi.</t>
    </r>
    <r>
      <rPr>
        <sz val="11"/>
        <color theme="1"/>
        <rFont val="Calibri"/>
        <family val="2"/>
        <scheme val="minor"/>
      </rPr>
      <t xml:space="preserve">
Ver adjuntos: TrazabilidadDotacionValleOrtigal-Cauca.pdf y MínimosDotacion_ValleOrtigalCauca.pdf</t>
    </r>
  </si>
  <si>
    <r>
      <t xml:space="preserve">En acta de reunión del ICBF y la Secretaria de Educación de Bucaramanga el día 6 de Junio del 2018, la Secretaria de Educación manifiesta que el municipio tiene la responsabilidad de entregar la dotación requerida para el número de usuarios del CDI.
Desde el Equipo de dotaciones se apoyado la articulación de la Regional ICBF con la Alcaldía desde el mes de agosto de 2018.  No se ha dado cumplimiento al compromiso por parte de la Alcaldía y por lo tanto, </t>
    </r>
    <r>
      <rPr>
        <b/>
        <sz val="11"/>
        <color theme="1"/>
        <rFont val="Calibri"/>
        <family val="2"/>
        <scheme val="minor"/>
      </rPr>
      <t xml:space="preserve"> se priorizó con DAPRE la compra de dotación completa con os fondos de Abu Dhabi.</t>
    </r>
    <r>
      <rPr>
        <sz val="11"/>
        <color theme="1"/>
        <rFont val="Calibri"/>
        <family val="2"/>
        <scheme val="minor"/>
      </rPr>
      <t xml:space="preserve">
Ver adjuntos: ActaCampoMadrid_6Junio2018.pdf, MinimosDotacion_CampoMadridSantander.pdf y  TrazabilidadDotacion_CampoMadridSantander.pdf</t>
    </r>
  </si>
  <si>
    <r>
      <t xml:space="preserve">La Regional  no ha reportado gestión de dotación .
 </t>
    </r>
    <r>
      <rPr>
        <b/>
        <sz val="11"/>
        <color theme="1"/>
        <rFont val="Calibri"/>
        <family val="2"/>
        <scheme val="minor"/>
      </rPr>
      <t>Se priorizó con DAPRE la compra de dotación completa con os fondos de Abu Dhabi.</t>
    </r>
  </si>
  <si>
    <t xml:space="preserve">La Dotación fue adquirida con recursos del Sistema General de Regalías  en proyecto BPIN 2017000050038 </t>
  </si>
  <si>
    <r>
      <t xml:space="preserve">Esta dotación se encuentra incluida en el Proyecto de Regalías </t>
    </r>
    <r>
      <rPr>
        <b/>
        <sz val="11"/>
        <color theme="1"/>
        <rFont val="Calibri"/>
        <family val="2"/>
        <scheme val="minor"/>
      </rPr>
      <t>"Construcción, terminación y dotación del CDI"</t>
    </r>
    <r>
      <rPr>
        <sz val="11"/>
        <color theme="1"/>
        <rFont val="Calibri"/>
        <family val="2"/>
        <scheme val="minor"/>
      </rPr>
      <t xml:space="preserve"> en el Municipio de Chita, Boyacá. El CDI será será concluido con recursos de regalías.
Desde el tema de Dotaciones de Primera Infancia, se harealizado la gesón necesaria para garanzar la articulación entre el Ente territorial y la Regional Boyacá ICBF, conforme a la
ruta definida y reforzada en el memorando S-2018-148484-0101, y como resultado se logró la revisión de los elementos de dotación y el presupuesto propuesto en el proyecto contra los Mínimos de dotación requeridos con algunas observaciones que ya conoce el Ente Territorial.</t>
    </r>
  </si>
  <si>
    <t xml:space="preserve">CDI El Retén </t>
  </si>
  <si>
    <t>Algunos elementos de dotación (material pedagógico) se encuentran almacenados en Sede Nacional ICBF (Bodega barrio 20 de julio) y DAPRE informa el 10 de diciembre de 2018 que el Fondo Abu Dhabi para el Desarrollo, aprobó la compra de los elementos de dotación por valor de U$D 87.548 (TRM utilizada fue de $2.800). Pendiente confirmación de entrada al país de estos recursos y que se realice el proceso de compra. 
No se tiene fecha exacta de la compra y entrega de estos bienes en el nuevo CDI. Inicialmente se estimó por DAPRE el 1 marzo 2019</t>
  </si>
  <si>
    <t>Algunos elementos de dotación (material pedagógico) se encuentran almacenados en Sede Nacional ICBF (Bodega barrio 20 de julio) y DAPRE informa el 10 de diciembre de 2018 que el Fondo Abu Dhabi para el Desarrollo, aprobó la compra de los elementos de dotación por valor de U$D 64,481 (TRM utilizada fue de $2.800). Pendiente confirmación de entrada al país de estos recursos y que se realice el proceso de compra. 
No se tiene fecha exacta de la compra y entrega de estos bienes en el nuevo CDI. Inicialmente se estimó por DAPRE el 1Abril 2019</t>
  </si>
  <si>
    <t>Algunos elementos de dotación (material pedagógico) se encuentran almacenados en Sede Nacional ICBF (Bodega barrio 20 de julio)  pendientes por adquirir 1177 elementos por un valor aproximdo de $90.320.180</t>
  </si>
  <si>
    <t>Existe una carta de compromiso de la Gobernación</t>
  </si>
  <si>
    <t>Compromiso de la Alcaldía</t>
  </si>
  <si>
    <t>Se asignaros recursos para compra de dotación inicial mediante Resol. 12218  de septiembre de 2018</t>
  </si>
  <si>
    <t>Inversión infraestructura</t>
  </si>
  <si>
    <t>n°</t>
  </si>
  <si>
    <t>Etiquetas de fila</t>
  </si>
  <si>
    <t>Total general</t>
  </si>
  <si>
    <t>Cuenta de Aportante</t>
  </si>
  <si>
    <t>APORTANTE</t>
  </si>
  <si>
    <t>N° Infraestructuras</t>
  </si>
  <si>
    <t>Parcial por despachar en febrero desde Sede Nacional y se asignaron recursos ICBF para comprar la dotación restante en el marco del contrato de aporte firmado en enero 2019.</t>
  </si>
  <si>
    <t>La Montañita</t>
  </si>
  <si>
    <t>Familiar</t>
  </si>
  <si>
    <t>?</t>
  </si>
  <si>
    <t>La Alcaldía adquirío dotación completa para este CDI. Se espera lIstado de bienes adquiridos para verifcar cantidades mínimas.</t>
  </si>
  <si>
    <t xml:space="preserve">Algunos elementos de dotación (material pedagógico) se encuentran almacenados en Sede Nacional ICBF (Bodega barrio 20 de julio) y DAPRE informa el 10 de diciembre de 2018 que el Fondo Abu Dhabi para el Desarrollo, aprobó la compra de los elementos de dotación por valor de U$D 88.674 (TRM utilizada fue de $2.800). Pendiente confirmación de entrada al país de estos recursos y que se realice el proceso de compra. 
No se tiene fecha exacta de la compra y entrega de estos bienes en el nuevo CDI. Inicialmente se estimó por DAPRE el 1 marzo 2019
Desde el Equipo de dotaciones se está realizando la articulación para que los elementos de emergencia sean recibidos, almacenadaos y custodiados por la Regional, hasta  que puedan ser entregados en la UDS, cuando cumpla todas las condiciones para el inicio de su operación durante la vigencia 2019. </t>
  </si>
  <si>
    <t>DAPRE /CONSEGUIR APORTANTE</t>
  </si>
  <si>
    <t>Algunos elementos de dotación (material pedagógico) se encuentran almacenados en Sede Nacional ICBF (Bodega barrio 20 de julio)  pendientes 
- Definir lista de pendientes</t>
  </si>
  <si>
    <t>DEFINIR GESTION</t>
  </si>
  <si>
    <t xml:space="preserve">DEFINIR ESTADO DOTACION </t>
  </si>
  <si>
    <t xml:space="preserve">Desde el Equipo de dotaciones se está realizando la articulación para que los elementos de emergencia sean recibidos, almacenadaos y custodiados por la Regional, hasta  que puedan ser entregados en la UDS, cuando cumpla todas las condiciones para el inicio de su operación durante la vigencia 2019. </t>
  </si>
  <si>
    <t>POR DEFINIR</t>
  </si>
  <si>
    <t>DEFINIR ESTADO DOTACION</t>
  </si>
  <si>
    <t>SGR</t>
  </si>
  <si>
    <t>Se priorizó con DAPRE la compra de dotación parcial con los fondos de Abu Dhabi.
Se cuenta con algunos elementos de dotación provenientes de las UDS que se trasladarán a este nuevo CDI. Desde el Equipo de dotaciones se realizó el cruce de esta información de inventario con el listado de mínimos requeridos y se obtiene la relación de elementos de dotación pendientes por adquirir.
Ver adjuntos: Trazabilidad_NuevoAmanecerCundinamarca.pdf, MinimosDotacion_NuevoAmanecerCundinamarca.pdf y DotacionPendiente_NuevoAmanecerCundinamarca.xls</t>
  </si>
  <si>
    <t xml:space="preserve">La Regional  ICBF no manifiesta  gestión con Entes territoriales para la adquisición de la Dotación. Desde el Equipo de Dotación se están gestionado los Listados mínimos de dotación requeridos.
Ver: TrazabilidadDotacion_ElBancoMagdalena.pdf </t>
  </si>
  <si>
    <t>En acta de reunión con la Alcaldía de San Bernardo de Viento (9 mayo 2018), quedó como compromiso por parte de la Alcaldía remitir propuesta sobre la compra dotación inicial de acuerdo a los recursos disponibles para la puesta en operación del CDI. No se ha obtenido respuesta de la alcaldía.
Ver : TrazabilidadDotacionSanBernardo_Cordoba.pdf</t>
  </si>
  <si>
    <t xml:space="preserve">El Fondo de Adaptación reporta que la dotación la entrega la Gobernación de Bolívar, Se solicitón confiormación la Regional Bolivar el jueves 7 de febrero 2019. </t>
  </si>
  <si>
    <t>Valor estimado de dotación para CDI 
(Valor cupo niño hasta 150 cupos: $1.419.650 msa de 150 cupos $946.000)</t>
  </si>
  <si>
    <t>APORTANTES DE LA DOTACIÓN</t>
  </si>
  <si>
    <t>La Alcaldía manifestó mediante oficio de respuesta a la solicitud de la Subdirección de Operación de la Dirección de Primera Infancia, que invertiría recursos CONPES en la adquisición de la dotación completa para este CDI y desde el mes de septiembre de 2018, el Equipo de dotaciones ha realizado la articulación de la Regional con la Alcaldía para la compra de la dotación.
PENDIENTE que la regional reporte el listao de dotación pendiente por adquirir para reportarlo a DAPRE.
Ver adjuntos: RespuestaCONPES_ÑaeMecheAmazonas. Pdf y TrazabilidadGestionDotacion_ÑaeMecheAmazonas.pdf</t>
  </si>
  <si>
    <t>DAPRE (Abu Dhabi)</t>
  </si>
  <si>
    <t>DOTACIÓN COMPLETA</t>
  </si>
  <si>
    <t>La UNGRD compró una parte de la dotación y se encuentra en el municipio y en Sede Nacional ICBF (Bodega Barrio 20 de julio) se recibió otra parte de la dotación adquirida por Gestiones de DAPRE.</t>
  </si>
  <si>
    <t>Recursos solicitados a DPI de ICBF el viernes 8 de febrero de 2019.</t>
  </si>
  <si>
    <t>La Regional  ICBF no manifiesta  gestión con Entes territoriales para la adquisición de la Dotación. Desde el Equipo de Dotación  el lunes 14 de enero se envío Listado de mínimos de dotación requeridos y formato de inventario para realizar cruce con elementos disponibles de traslados y definir elementos pendientes de adquisición.
PENDIENTE CRUCE LISTADO TRASLADO Y DEFINIR RESTANTES PARA APORTANTE
Ver : TrazabilidadDotacion_CampoCruzAtlantico.pdf</t>
  </si>
  <si>
    <t>La Regional  ICBF no manifiesta  gestión con Entes territoriales para la adquisición de la Dotación. Desde el Equipo de Dotación  el lunes 14 de enero se envío Listado de mínimos de dotación requeridos y formato de inventario para realizar cruce con elementos disponibles de traslados y definir elementos pendientes de adquisición.
PENDIENTE CRUCE LISTADO TRASLADO Y DEFINIR RESTANTES PARA APORTANTE
Ver : TrazabilidadDotacion_CampoCruzAtlantico.pdf</t>
  </si>
  <si>
    <t>La Regional  ICBF no manifiesta  gestión con Entes territoriales para la adquisición de la Dotación.
Desde el Equipo de Dotación se envió a la Regional el Listado de mínimos de dotación requeridos para confirmar disponibilidad de recursos con el Ente Territorial.
PENDIENTE CRUCE LISTADO TRASLADO Y DEFINIR RESTANTES PARA APORTANTE
Ver adjuntos: TrazabilidadDotacionPabloVI_Cordoba.pdf y MínimosDotacionPabloVI_Cordoba.pdf</t>
  </si>
  <si>
    <t>ESTADO DE LA DOTACIÓN INICIAL 
(Marque solo alguna de las siguientes opciones: Dotación completa, Dotación parcial, Pendiente gestión de dotación)</t>
  </si>
  <si>
    <t>Pendiente gestión de dotación</t>
  </si>
  <si>
    <t>DOTACIÓN PARCIAL</t>
  </si>
  <si>
    <r>
      <t xml:space="preserve">La alcaldía municipal manifestó su interés en realizar la compra de dotación de este CDI. Desde el Equipo de dotaciones se apoyado la articulación de la Regional ICBF con la Alcaldía desde el mes de octubre de 2018.  Actualmente la administración municipal está realizando el proceso de compra de acuerdo a la guía orientadora y el listado de necesidades mínimas que se envió la sede nacional ICBF. Se cuenta con la relación de elementos de dotación pendientes por adquirir.
</t>
    </r>
    <r>
      <rPr>
        <b/>
        <sz val="11"/>
        <color theme="1"/>
        <rFont val="Calibri"/>
        <family val="2"/>
        <scheme val="minor"/>
      </rPr>
      <t>Se priorizó con DAPRE la compra de dotación completa con Los fondos de Abu Dhabi.</t>
    </r>
    <r>
      <rPr>
        <sz val="11"/>
        <color theme="1"/>
        <rFont val="Calibri"/>
        <family val="2"/>
        <scheme val="minor"/>
      </rPr>
      <t xml:space="preserve">
Ver adjuntos: TrazabilidadDotacion_TorrentesSoacha.pdf, MinimosDotacion_TorrentesSoacha.pdf y DotacionPendiente_TorrentesSoacha.xls</t>
    </r>
  </si>
  <si>
    <t>ALCALDÍA-
DAPRE (Abu Dhabi)</t>
  </si>
  <si>
    <r>
      <t xml:space="preserve">La Regional ICBF no ha adelantado gestión de dotación con el ente territorial.
</t>
    </r>
    <r>
      <rPr>
        <b/>
        <sz val="11"/>
        <color theme="1"/>
        <rFont val="Calibri"/>
        <family val="2"/>
        <scheme val="minor"/>
      </rPr>
      <t>Se priorizó con DAPRE la compra de dotación completa con los fondos de Abu Dhabi.
La regional reporta entrega de la infraestructura el 19 de agosto de 2019</t>
    </r>
    <r>
      <rPr>
        <sz val="11"/>
        <color theme="1"/>
        <rFont val="Calibri"/>
        <family val="2"/>
        <scheme val="minor"/>
      </rPr>
      <t>.</t>
    </r>
  </si>
  <si>
    <t>La dotación se incluye en el proyecto de regalías BPIN- 2015000020031-Construcción y dotación de 22 Centros de Desarrollo Infantil en Municipios del Departamento de Bolívar. Se realiza la revisión de los presupuestos de dotación con la Regional Bolívar en las Mesas de trabajo del OCAD.</t>
  </si>
  <si>
    <t>GOBERNACIÓN</t>
  </si>
  <si>
    <t>ALCALDÍA</t>
  </si>
  <si>
    <t xml:space="preserve">ALCALDÍA-
DAPRE </t>
  </si>
  <si>
    <t>UNGRD-
DAPRE</t>
  </si>
  <si>
    <t>Priorizada por DAPRE para la compra de dotación completa con los fondos de Abu Dhabi.
PENDIENTE CONFIRMAR CON LA REGIONAL SI HAN AVANZADO CON GESTI´PON DE RECURSOS CON OTROS APORTANTES.</t>
  </si>
  <si>
    <r>
      <t xml:space="preserve">Parcial por despachar desde Sede Nacional y complemento de dotación gestionada por la Consejería Presidencial de Primera Infancia con </t>
    </r>
    <r>
      <rPr>
        <b/>
        <sz val="11"/>
        <color theme="1"/>
        <rFont val="Calibri"/>
        <family val="2"/>
        <scheme val="minor"/>
      </rPr>
      <t xml:space="preserve">Fondo Abu Dhabi </t>
    </r>
  </si>
  <si>
    <t>Dotación gestionada por la Consejería de Primera infancia con aportes de Entes Territoriales</t>
  </si>
  <si>
    <t>La Infraestructura no cuenta con focalización . Las Madres no quieren transitar</t>
  </si>
  <si>
    <t xml:space="preserve">El equipo de dotaciones se articuló con la Regional Tolima para complementar la dotación de esta UDS. En espera de aprobación por parte de la Dirección Administrativa del despacho de elementos de dotación desde las bodegas de la Sede Nacional ICBF. </t>
  </si>
  <si>
    <t xml:space="preserve">Existe compromiso de DAPRE de adquirir dotación para completarla con Forndo Abu Dhabi.
Desde el Equipo de dotaciones se está realizando la articulación para que los elementos de emergencia sean recibidos, almacenados y custodiados por la Regional, hasta  que puedan ser entregados en la UDS, cuando cumpla todas las condiciones para el inicio de su operación durante la vigencia 2019. </t>
  </si>
  <si>
    <r>
      <rPr>
        <b/>
        <sz val="11"/>
        <color theme="1"/>
        <rFont val="Calibri"/>
        <family val="2"/>
        <scheme val="minor"/>
      </rPr>
      <t>Fuentes de información:</t>
    </r>
    <r>
      <rPr>
        <sz val="11"/>
        <color theme="1"/>
        <rFont val="Calibri"/>
        <family val="2"/>
        <scheme val="minor"/>
      </rPr>
      <t xml:space="preserve">  Ente Territorial, Gobernación de Bolívar, Gobernación de Atlántico,  Ministerio de Vivienda, DAPRE, Fondo de Adaptación, Dirección Administrativa, Regionales ICBF</t>
    </r>
  </si>
  <si>
    <t>Valor estimado de dotación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</si>
</sst>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2" formatCode="_-&quot;$&quot;\ * #,##0_-;\-&quot;$&quot;\ * #,##0_-;_-&quot;$&quot;\ * &quot;-&quot;_-;_-@_-"/>
    <numFmt numFmtId="164" formatCode="_(&quot;$&quot;\ * #,##0.00_);_(&quot;$&quot;\ * \(#,##0.00\);_(&quot;$&quot;\ * &quot;-&quot;??_);_(@_)"/>
    <numFmt numFmtId="165" formatCode="_(&quot;$&quot;\ * #,##0_);_(&quot;$&quot;\ * \(#,##0\);_(&quot;$&quot;\ * &quot;-&quot;??_);_(@_)"/>
  </numFmts>
  <fonts count="13"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sz val="11"/>
      <color theme="1"/>
      <name val="Calibri"/>
      <family val="2"/>
      <scheme val="minor"/>
    </font>
    <font>
      <b/>
      <sz val="11"/>
      <color theme="0"/>
      <name val="Calibri"/>
      <family val="2"/>
      <scheme val="minor"/>
    </font>
    <font>
      <b/>
      <sz val="20"/>
      <color theme="1"/>
      <name val="Calibri"/>
      <family val="2"/>
      <scheme val="minor"/>
    </font>
    <font>
      <b/>
      <sz val="16"/>
      <color theme="1"/>
      <name val="Calibri"/>
      <family val="2"/>
      <scheme val="minor"/>
    </font>
    <font>
      <sz val="11"/>
      <color rgb="FFFF0000"/>
      <name val="Calibri"/>
      <family val="2"/>
      <scheme val="minor"/>
    </font>
    <font>
      <u/>
      <sz val="11"/>
      <color theme="10"/>
      <name val="Calibri"/>
      <family val="2"/>
      <scheme val="minor"/>
    </font>
    <font>
      <u/>
      <sz val="11"/>
      <color theme="11"/>
      <name val="Calibri"/>
      <family val="2"/>
      <scheme val="minor"/>
    </font>
    <font>
      <sz val="16"/>
      <name val="Calibri"/>
      <family val="2"/>
      <scheme val="minor"/>
    </font>
    <font>
      <sz val="10"/>
      <color theme="1"/>
      <name val="Calibri"/>
      <family val="2"/>
      <scheme val="minor"/>
    </font>
  </fonts>
  <fills count="18">
    <fill>
      <patternFill patternType="none"/>
    </fill>
    <fill>
      <patternFill patternType="gray125"/>
    </fill>
    <fill>
      <patternFill patternType="solid">
        <fgColor rgb="FF00B05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gray0625">
        <bgColor theme="4" tint="0.79992065187536243"/>
      </patternFill>
    </fill>
    <fill>
      <patternFill patternType="gray0625">
        <bgColor theme="4" tint="0.59999389629810485"/>
      </patternFill>
    </fill>
    <fill>
      <patternFill patternType="solid">
        <fgColor theme="9" tint="0.39994506668294322"/>
        <bgColor indexed="64"/>
      </patternFill>
    </fill>
    <fill>
      <patternFill patternType="solid">
        <fgColor theme="9" tint="0.59996337778862885"/>
        <bgColor indexed="64"/>
      </patternFill>
    </fill>
    <fill>
      <patternFill patternType="gray0625">
        <bgColor theme="9" tint="0.59996337778862885"/>
      </patternFill>
    </fill>
    <fill>
      <patternFill patternType="solid">
        <fgColor theme="9" tint="0.79998168889431442"/>
        <bgColor indexed="64"/>
      </patternFill>
    </fill>
    <fill>
      <patternFill patternType="gray0625">
        <bgColor theme="9" tint="0.79995117038483843"/>
      </patternFill>
    </fill>
    <fill>
      <patternFill patternType="solid">
        <fgColor theme="0"/>
        <bgColor indexed="64"/>
      </patternFill>
    </fill>
    <fill>
      <patternFill patternType="solid">
        <fgColor rgb="FF7030A0"/>
        <bgColor indexed="64"/>
      </patternFill>
    </fill>
    <fill>
      <patternFill patternType="solid">
        <fgColor rgb="FFFFFF00"/>
        <bgColor indexed="64"/>
      </patternFill>
    </fill>
    <fill>
      <patternFill patternType="solid">
        <fgColor rgb="FF0070C0"/>
        <bgColor indexed="64"/>
      </patternFill>
    </fill>
    <fill>
      <patternFill patternType="solid">
        <fgColor rgb="FF92D050"/>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thin">
        <color rgb="FF000000"/>
      </bottom>
      <diagonal/>
    </border>
    <border>
      <left/>
      <right/>
      <top style="thin">
        <color rgb="FF000000"/>
      </top>
      <bottom/>
      <diagonal/>
    </border>
  </borders>
  <cellStyleXfs count="5">
    <xf numFmtId="0" fontId="0" fillId="0" borderId="0"/>
    <xf numFmtId="164" fontId="4" fillId="0" borderId="0" applyFon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42" fontId="4" fillId="0" borderId="0" applyFont="0" applyFill="0" applyBorder="0" applyAlignment="0" applyProtection="0"/>
  </cellStyleXfs>
  <cellXfs count="78">
    <xf numFmtId="0" fontId="0" fillId="0" borderId="0" xfId="0"/>
    <xf numFmtId="0" fontId="0" fillId="2" borderId="2" xfId="0" applyFill="1" applyBorder="1" applyAlignment="1">
      <alignment horizontal="center" vertical="center" wrapText="1"/>
    </xf>
    <xf numFmtId="0" fontId="2"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0" fontId="0" fillId="0" borderId="1" xfId="0" applyBorder="1"/>
    <xf numFmtId="0" fontId="0" fillId="2" borderId="2" xfId="0" applyFill="1" applyBorder="1" applyAlignment="1">
      <alignment horizontal="center" vertical="center"/>
    </xf>
    <xf numFmtId="0" fontId="1" fillId="0" borderId="1" xfId="0" applyFont="1" applyBorder="1" applyAlignment="1">
      <alignment horizont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4" borderId="1" xfId="0" applyFill="1" applyBorder="1"/>
    <xf numFmtId="0" fontId="0" fillId="3" borderId="1" xfId="0" applyFill="1" applyBorder="1"/>
    <xf numFmtId="0" fontId="0" fillId="9" borderId="1" xfId="0" applyFill="1" applyBorder="1"/>
    <xf numFmtId="0" fontId="0" fillId="11" borderId="1" xfId="0" applyFill="1" applyBorder="1"/>
    <xf numFmtId="0" fontId="0" fillId="13" borderId="1" xfId="0" applyFill="1" applyBorder="1"/>
    <xf numFmtId="0" fontId="2" fillId="13" borderId="1" xfId="0" applyFont="1" applyFill="1" applyBorder="1" applyAlignment="1">
      <alignment horizontal="center" vertical="center" wrapText="1"/>
    </xf>
    <xf numFmtId="0" fontId="0" fillId="13" borderId="1" xfId="0" applyFill="1" applyBorder="1" applyAlignment="1">
      <alignment vertical="center" wrapText="1"/>
    </xf>
    <xf numFmtId="0" fontId="1" fillId="13" borderId="1" xfId="0" applyFont="1" applyFill="1" applyBorder="1" applyAlignment="1">
      <alignment vertical="center" wrapText="1"/>
    </xf>
    <xf numFmtId="0" fontId="1" fillId="13" borderId="1" xfId="0" applyFont="1" applyFill="1" applyBorder="1" applyAlignment="1">
      <alignment horizontal="center" vertical="center" wrapText="1"/>
    </xf>
    <xf numFmtId="0" fontId="1" fillId="13" borderId="1" xfId="0" applyFont="1" applyFill="1" applyBorder="1"/>
    <xf numFmtId="17" fontId="2" fillId="13" borderId="1" xfId="0" applyNumberFormat="1" applyFont="1" applyFill="1" applyBorder="1" applyAlignment="1">
      <alignment horizontal="center" vertical="center" wrapText="1"/>
    </xf>
    <xf numFmtId="0" fontId="2" fillId="13" borderId="7" xfId="0" applyFont="1" applyFill="1" applyBorder="1" applyAlignment="1">
      <alignment horizontal="center" vertical="center" wrapText="1"/>
    </xf>
    <xf numFmtId="17" fontId="2" fillId="13" borderId="6" xfId="0" applyNumberFormat="1" applyFont="1" applyFill="1" applyBorder="1" applyAlignment="1">
      <alignment horizontal="center" vertical="center" wrapText="1"/>
    </xf>
    <xf numFmtId="0" fontId="2" fillId="13" borderId="3" xfId="0" applyFont="1" applyFill="1" applyBorder="1" applyAlignment="1">
      <alignment horizontal="center" vertical="center" wrapText="1"/>
    </xf>
    <xf numFmtId="17" fontId="2" fillId="13" borderId="0" xfId="0" applyNumberFormat="1" applyFont="1" applyFill="1" applyBorder="1" applyAlignment="1">
      <alignment horizontal="center" vertical="center" wrapText="1"/>
    </xf>
    <xf numFmtId="0" fontId="2" fillId="13" borderId="1" xfId="0" applyFont="1" applyFill="1" applyBorder="1" applyAlignment="1">
      <alignment horizontal="left" vertical="center" wrapText="1"/>
    </xf>
    <xf numFmtId="0" fontId="1" fillId="2" borderId="2" xfId="0" applyFont="1" applyFill="1" applyBorder="1" applyAlignment="1">
      <alignment horizontal="center" vertical="center" wrapText="1"/>
    </xf>
    <xf numFmtId="0" fontId="2" fillId="13" borderId="6" xfId="0" applyFont="1" applyFill="1" applyBorder="1" applyAlignment="1">
      <alignment horizontal="left" vertical="center" wrapText="1"/>
    </xf>
    <xf numFmtId="0" fontId="6" fillId="0" borderId="0" xfId="0" applyFont="1" applyAlignment="1">
      <alignment vertical="center" wrapText="1"/>
    </xf>
    <xf numFmtId="0" fontId="6" fillId="0" borderId="0" xfId="0" applyFont="1" applyAlignment="1">
      <alignment horizontal="left" vertical="center" wrapText="1"/>
    </xf>
    <xf numFmtId="0" fontId="1" fillId="2" borderId="0" xfId="0" applyFont="1" applyFill="1" applyAlignment="1">
      <alignment horizontal="center" vertical="center" wrapText="1"/>
    </xf>
    <xf numFmtId="0" fontId="1" fillId="0" borderId="0" xfId="0" applyFont="1" applyAlignment="1">
      <alignment horizontal="center" vertical="center" wrapText="1"/>
    </xf>
    <xf numFmtId="0" fontId="0" fillId="13" borderId="1" xfId="0" applyFill="1" applyBorder="1" applyAlignment="1">
      <alignment horizontal="center" vertical="center" wrapText="1"/>
    </xf>
    <xf numFmtId="165" fontId="0" fillId="13" borderId="1" xfId="1" applyNumberFormat="1" applyFont="1" applyFill="1" applyBorder="1" applyAlignment="1">
      <alignment vertical="center" wrapText="1"/>
    </xf>
    <xf numFmtId="17" fontId="2" fillId="13" borderId="1" xfId="0" applyNumberFormat="1" applyFont="1" applyFill="1" applyBorder="1" applyAlignment="1">
      <alignment horizontal="left" vertical="center" wrapText="1"/>
    </xf>
    <xf numFmtId="0" fontId="0" fillId="13" borderId="0" xfId="0" applyFill="1" applyAlignment="1">
      <alignment vertical="center" wrapText="1"/>
    </xf>
    <xf numFmtId="0" fontId="0" fillId="0" borderId="0" xfId="0" applyAlignment="1">
      <alignment vertical="center" wrapText="1"/>
    </xf>
    <xf numFmtId="0" fontId="0" fillId="0" borderId="0" xfId="0" applyBorder="1" applyAlignment="1">
      <alignment vertical="center" wrapText="1"/>
    </xf>
    <xf numFmtId="0" fontId="0" fillId="0" borderId="0" xfId="0" applyAlignment="1">
      <alignment horizontal="left" vertical="center" wrapText="1"/>
    </xf>
    <xf numFmtId="0" fontId="2" fillId="13" borderId="1" xfId="0" applyFont="1" applyFill="1" applyBorder="1" applyAlignment="1">
      <alignment horizontal="left" vertical="distributed" wrapText="1"/>
    </xf>
    <xf numFmtId="0" fontId="5" fillId="14" borderId="5" xfId="0" applyFont="1" applyFill="1" applyBorder="1" applyAlignment="1">
      <alignment horizontal="center" vertical="center" wrapText="1"/>
    </xf>
    <xf numFmtId="0" fontId="2" fillId="13" borderId="1" xfId="0" applyFont="1" applyFill="1" applyBorder="1" applyAlignment="1">
      <alignment horizontal="center" vertical="distributed" wrapText="1"/>
    </xf>
    <xf numFmtId="0" fontId="6" fillId="0" borderId="0" xfId="0" applyFont="1" applyAlignment="1">
      <alignment horizontal="center" vertical="center" wrapText="1"/>
    </xf>
    <xf numFmtId="0" fontId="0" fillId="13" borderId="1" xfId="0" applyFill="1" applyBorder="1" applyAlignment="1">
      <alignment horizontal="center" vertical="distributed" wrapText="1"/>
    </xf>
    <xf numFmtId="0" fontId="0" fillId="0" borderId="0" xfId="0" applyAlignment="1">
      <alignment horizontal="center" vertical="center" wrapText="1"/>
    </xf>
    <xf numFmtId="0" fontId="8" fillId="13" borderId="1" xfId="0" applyFont="1" applyFill="1" applyBorder="1" applyAlignment="1">
      <alignment horizontal="center" vertical="distributed" wrapText="1"/>
    </xf>
    <xf numFmtId="0" fontId="8" fillId="13" borderId="1" xfId="0" applyFont="1" applyFill="1" applyBorder="1" applyAlignment="1">
      <alignment vertical="center" wrapText="1"/>
    </xf>
    <xf numFmtId="0" fontId="2" fillId="0" borderId="3" xfId="0" applyFont="1" applyFill="1" applyBorder="1" applyAlignment="1">
      <alignment horizontal="center" vertical="center" wrapText="1"/>
    </xf>
    <xf numFmtId="0" fontId="0" fillId="15" borderId="1" xfId="0" applyFill="1" applyBorder="1" applyAlignment="1">
      <alignment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3" borderId="0" xfId="0" applyFill="1"/>
    <xf numFmtId="0" fontId="0" fillId="3" borderId="0" xfId="0" applyFill="1" applyAlignment="1">
      <alignment horizontal="center"/>
    </xf>
    <xf numFmtId="0" fontId="1" fillId="16" borderId="0" xfId="0" applyFont="1" applyFill="1" applyAlignment="1">
      <alignment horizontal="center"/>
    </xf>
    <xf numFmtId="0" fontId="1" fillId="16" borderId="0" xfId="0" applyFont="1" applyFill="1"/>
    <xf numFmtId="0" fontId="6" fillId="0" borderId="0" xfId="0" applyFont="1" applyAlignment="1">
      <alignment horizontal="center" vertical="center" wrapText="1"/>
    </xf>
    <xf numFmtId="42" fontId="6" fillId="0" borderId="0" xfId="4" applyFont="1" applyAlignment="1">
      <alignment vertical="center" wrapText="1"/>
    </xf>
    <xf numFmtId="0" fontId="8" fillId="13" borderId="1" xfId="0" applyFont="1" applyFill="1" applyBorder="1" applyAlignment="1">
      <alignment horizontal="center" vertical="center" wrapText="1"/>
    </xf>
    <xf numFmtId="0" fontId="0" fillId="17" borderId="1" xfId="0" applyFill="1" applyBorder="1" applyAlignment="1">
      <alignment horizontal="center" vertical="distributed" wrapText="1"/>
    </xf>
    <xf numFmtId="0" fontId="0" fillId="17" borderId="1" xfId="0" applyFont="1" applyFill="1" applyBorder="1" applyAlignment="1">
      <alignment horizontal="center" vertical="distributed" wrapText="1"/>
    </xf>
    <xf numFmtId="0" fontId="0" fillId="17" borderId="1" xfId="0" applyFont="1" applyFill="1" applyBorder="1" applyAlignment="1">
      <alignment horizontal="center" vertical="center" wrapText="1"/>
    </xf>
    <xf numFmtId="42" fontId="11" fillId="13" borderId="1" xfId="0" applyNumberFormat="1" applyFont="1" applyFill="1" applyBorder="1" applyAlignment="1">
      <alignment horizontal="left" vertical="distributed" wrapText="1"/>
    </xf>
    <xf numFmtId="42" fontId="12" fillId="0" borderId="1" xfId="4" applyFont="1" applyBorder="1" applyAlignment="1">
      <alignment vertical="center" wrapText="1"/>
    </xf>
    <xf numFmtId="0" fontId="6" fillId="0" borderId="0" xfId="0" applyFont="1" applyAlignment="1">
      <alignment horizontal="center" vertical="center" wrapText="1"/>
    </xf>
    <xf numFmtId="0" fontId="0" fillId="0" borderId="0" xfId="0" applyBorder="1" applyAlignment="1">
      <alignment horizontal="left" vertical="center" wrapText="1"/>
    </xf>
    <xf numFmtId="0" fontId="2" fillId="0" borderId="4" xfId="0" applyFont="1" applyBorder="1" applyAlignment="1">
      <alignment horizontal="center" vertical="center" wrapText="1"/>
    </xf>
    <xf numFmtId="0" fontId="2" fillId="0" borderId="9" xfId="0" applyFont="1" applyBorder="1" applyAlignment="1">
      <alignment horizontal="center" vertical="center" wrapText="1"/>
    </xf>
    <xf numFmtId="0" fontId="3" fillId="2" borderId="1" xfId="0" applyFont="1" applyFill="1" applyBorder="1" applyAlignment="1">
      <alignment horizontal="center" vertical="center" wrapText="1"/>
    </xf>
    <xf numFmtId="0" fontId="3" fillId="0" borderId="8" xfId="0" applyFont="1" applyBorder="1" applyAlignment="1">
      <alignment horizontal="center" vertical="center" wrapText="1"/>
    </xf>
    <xf numFmtId="0" fontId="3" fillId="0" borderId="10" xfId="0" applyFont="1" applyBorder="1" applyAlignment="1">
      <alignment horizontal="center" vertical="center" wrapText="1"/>
    </xf>
    <xf numFmtId="0" fontId="1" fillId="12" borderId="1" xfId="0" applyFont="1" applyFill="1" applyBorder="1" applyAlignment="1">
      <alignment horizontal="center"/>
    </xf>
    <xf numFmtId="0" fontId="1" fillId="5" borderId="1" xfId="0" applyFont="1" applyFill="1" applyBorder="1" applyAlignment="1">
      <alignment horizontal="center"/>
    </xf>
    <xf numFmtId="0" fontId="1" fillId="7" borderId="1" xfId="0" applyFont="1" applyFill="1" applyBorder="1" applyAlignment="1">
      <alignment horizontal="center"/>
    </xf>
    <xf numFmtId="0" fontId="1" fillId="6" borderId="1" xfId="0" applyFont="1" applyFill="1" applyBorder="1" applyAlignment="1">
      <alignment horizontal="center"/>
    </xf>
    <xf numFmtId="0" fontId="1" fillId="8" borderId="1" xfId="0" applyFont="1" applyFill="1" applyBorder="1" applyAlignment="1">
      <alignment horizontal="center"/>
    </xf>
    <xf numFmtId="0" fontId="1" fillId="10" borderId="1" xfId="0" applyFont="1" applyFill="1" applyBorder="1" applyAlignment="1">
      <alignment horizontal="center"/>
    </xf>
  </cellXfs>
  <cellStyles count="5">
    <cellStyle name="Hipervínculo" xfId="2" builtinId="8" hidden="1"/>
    <cellStyle name="Hipervínculo visitado" xfId="3" builtinId="9" hidden="1"/>
    <cellStyle name="Moneda" xfId="1" builtinId="4"/>
    <cellStyle name="Moneda [0]" xfId="4" builtinId="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a Ospina Patiño" refreshedDate="43501.629931365744" createdVersion="6" refreshedVersion="6" minRefreshableVersion="3" recordCount="119" xr:uid="{00000000-000A-0000-FFFF-FFFF00000000}">
  <cacheSource type="worksheet">
    <worksheetSource ref="A2:Q122" sheet="Matriz"/>
  </cacheSource>
  <cacheFields count="18">
    <cacheField name="n°" numFmtId="0">
      <sharedItems containsSemiMixedTypes="0" containsString="0" containsNumber="1" containsInteger="1" minValue="1" maxValue="119"/>
    </cacheField>
    <cacheField name="Regional " numFmtId="0">
      <sharedItems count="25">
        <s v="Amazonas "/>
        <s v="Cauca "/>
        <s v="Chocó "/>
        <s v="Cundinamarca"/>
        <s v="Magdalena"/>
        <s v="Putumayo "/>
        <s v="Santander "/>
        <s v="Antioquia"/>
        <s v="Boyacá "/>
        <s v="Córdoba"/>
        <s v="Sucre"/>
        <s v="Boyacá"/>
        <s v="Arauca"/>
        <s v="Atlántico"/>
        <s v="Bolívar"/>
        <s v="Caquetá"/>
        <s v="La Guajira"/>
        <s v="Nariño"/>
        <s v="Norte de Santander"/>
        <s v="Santander"/>
        <s v="Valle del Cauca"/>
        <s v="Magdalena "/>
        <s v="Amazonas"/>
        <s v="Cauca"/>
        <s v="Tolima"/>
      </sharedItems>
    </cacheField>
    <cacheField name="Municipio " numFmtId="0">
      <sharedItems/>
    </cacheField>
    <cacheField name="Nombre UDS" numFmtId="0">
      <sharedItems/>
    </cacheField>
    <cacheField name="Capacidad Proyectada" numFmtId="0">
      <sharedItems containsSemiMixedTypes="0" containsString="0" containsNumber="1" containsInteger="1" minValue="36" maxValue="320"/>
    </cacheField>
    <cacheField name="Inversión infraestructura" numFmtId="0">
      <sharedItems containsString="0" containsBlank="1" containsNumber="1" containsInteger="1" minValue="51107400" maxValue="283945500"/>
    </cacheField>
    <cacheField name="Cupos Ampliación de Cobertura" numFmtId="0">
      <sharedItems containsString="0" containsBlank="1" containsNumber="1" containsInteger="1" minValue="0" maxValue="300"/>
    </cacheField>
    <cacheField name="Cupos Tránsito" numFmtId="0">
      <sharedItems containsString="0" containsBlank="1" containsNumber="1" containsInteger="1" minValue="0" maxValue="300"/>
    </cacheField>
    <cacheField name="Cupos Traslado" numFmtId="0">
      <sharedItems containsString="0" containsBlank="1" containsNumber="1" containsInteger="1" minValue="0" maxValue="320"/>
    </cacheField>
    <cacheField name="Aportante" numFmtId="0">
      <sharedItems count="10">
        <s v="Ministerio de Vivienda "/>
        <s v="Convenio 3374 (ICBF- FND-FONADE)"/>
        <s v="Regalias"/>
        <s v="Gobernación del Atlantico- Regalias"/>
        <s v="Gobernación de Bolivar"/>
        <s v="DAPRE"/>
        <s v="Fondo de Adaptación "/>
        <s v="Conpes"/>
        <s v="ICBF"/>
        <s v="Municipio + Gobernación"/>
      </sharedItems>
    </cacheField>
    <cacheField name="Estado de Infraestructura " numFmtId="0">
      <sharedItems/>
    </cacheField>
    <cacheField name="Observaciones Infraestructura " numFmtId="0">
      <sharedItems longText="1"/>
    </cacheField>
    <cacheField name="Fecha prevista inicio de operación" numFmtId="17">
      <sharedItems containsNonDate="0" containsDate="1" containsString="0" containsBlank="1" minDate="2019-02-01T00:00:00" maxDate="2019-10-02T00:00:00"/>
    </cacheField>
    <cacheField name="Fecha probable de entrega*" numFmtId="0">
      <sharedItems containsDate="1" containsBlank="1" containsMixedTypes="1" minDate="2018-08-01T00:00:00" maxDate="2019-12-02T00:00:00"/>
    </cacheField>
    <cacheField name="Responsable del Equipo de Infraestructura y Dotaciones 2019" numFmtId="0">
      <sharedItems containsNonDate="0" containsString="0" containsBlank="1"/>
    </cacheField>
    <cacheField name="Observaciones" numFmtId="0">
      <sharedItems containsBlank="1"/>
    </cacheField>
    <cacheField name="Estado Dotación Inicial" numFmtId="0">
      <sharedItems containsBlank="1"/>
    </cacheField>
    <cacheField name="Gestión de Dotación Incial "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9">
  <r>
    <n v="1"/>
    <x v="0"/>
    <s v="Leticia"/>
    <s v="CDI Ñae Meche"/>
    <n v="65"/>
    <n v="92277250"/>
    <n v="25"/>
    <n v="0"/>
    <n v="40"/>
    <x v="0"/>
    <s v="En Ejecución"/>
    <s v="En Ejecución"/>
    <d v="2019-03-01T00:00:00"/>
    <d v="2019-03-01T00:00:00"/>
    <m/>
    <m/>
    <s v="Dotación compartida  Recursos CONPES-DAPRE (Abu Dhabi)"/>
    <s v="La Alcaldía manifestó mediante oficio de respuesta a la solicitud de la Subdirección de Operación de la Dirección de Primera Infancia, que invertiría recursos CONPES en la adquisición de la dotación completa para este CDI y desde el mes de septiembre de 2018, el Equipo de dotaciones ha realizado la articulación de la Regional con la Alcaldía para la compra de la dotación._x000a__x000a_Ver adjuntos: RespuestaCONPES_ÑaeMecheAmazonas. Pdf y TrazabilidadGestionDotacion_ÑaeMecheAmazonas.pdf"/>
  </r>
  <r>
    <n v="2"/>
    <x v="1"/>
    <s v="Popayán"/>
    <s v="CDI Valle del Ortigal "/>
    <n v="300"/>
    <n v="283945500"/>
    <n v="300"/>
    <n v="0"/>
    <n v="0"/>
    <x v="0"/>
    <s v="En Ejecución"/>
    <s v="Se debe remover cable de media tensión que se encuentra al interior del CDI. En proceso de aprobación de vertimiento de aguas residuales al río Cauca, se está a la espera de la construcción de vía de acceso.  "/>
    <d v="2019-03-01T00:00:00"/>
    <d v="2018-12-01T00:00:00"/>
    <m/>
    <m/>
    <s v="Dotación completa-DAPRE (Abu Dhabi)"/>
    <s v="La Regional ICBF no ha adelantado gestión de dotación con el ente territorial ya que la infraestructura presenta condiciones que no permiten un pronto inicio de su operación (falta de vías de acceso seguras, no se cuenta con suministro de agua potable para el funcionamiento. Findeter proyecta la construcción de un puente que asegure el acceso al lugar, proyecto avaluado en 3.800 millones de pesos, de igual manera corresponde al ente territorial destinar recursos para la pavimentación de la vía que conduce al CDI y la construcción de una PETAR para dar solución a la falta de agua y el tratamiento de las mismas- correo del 16 noviembre de 2018.)_x000a_Desde el Equipo de Dotación se envió a la Regional el Listado de mínimos de dotación requeridos para confirmar disponibilidad de recursos con el Ente Territorial y no se obtuvo respuesta. Por lo tanto, se priorizó con DAPRE la compra de dotación completa con los fondos de Abu Dhabi._x000a__x000a_Ver adjuntos: TrazabilidadDotacionValleOrtigal-Cauca.pdf y MínimosDotacion_ValleOrtigalCauca.pdf"/>
  </r>
  <r>
    <n v="3"/>
    <x v="2"/>
    <s v="Quibdó"/>
    <s v="CDI Ciudadela Mía "/>
    <n v="160"/>
    <n v="151437600"/>
    <n v="0"/>
    <n v="160"/>
    <n v="0"/>
    <x v="0"/>
    <s v="En Ejecución"/>
    <s v="En Ejecución"/>
    <d v="2019-03-01T00:00:00"/>
    <d v="2018-12-01T00:00:00"/>
    <m/>
    <s v="Aun se esta estudiando si se realizará ampliación. "/>
    <m/>
    <m/>
  </r>
  <r>
    <n v="4"/>
    <x v="3"/>
    <s v="Soacha "/>
    <s v="CDI Torrentes "/>
    <n v="300"/>
    <n v="283945500"/>
    <n v="300"/>
    <n v="0"/>
    <n v="0"/>
    <x v="0"/>
    <s v="En Ejecución"/>
    <s v="En Ejecución"/>
    <d v="2019-02-01T00:00:00"/>
    <d v="2018-12-01T00:00:00"/>
    <m/>
    <m/>
    <s v="Dotación compartida Alcaldía-DAPRE (Abu Dhabi)"/>
    <s v="La alcaldía municipal manifestó su interés en realizar la compra de dotación de este CDI. Desde el Equipo de dotaciones se apoyado la articulación de la Regional ICBF con la Alcaldía desde el mes de octubre de 2018.  Actualmente la administración municipal está realizando el proceso de compra de acuerdo a la guía orientadora y el listado de necesidades mínimas que se envió la sede nacional ICBF. Se cuenta con la relación de elementos de dotación pendientes por adquirir._x000a_Se priorizó con DAPRE la compra de dotación completa con os fondos de Abu Dhabi._x000a_Ver adjuntos: TrazabilidadDotacion_TorrentesSoacha.pdf, MinimosDotacion_TorrentesSoacha.pdf y DotacionPendiente_TorrentesSoacha.xls"/>
  </r>
  <r>
    <n v="5"/>
    <x v="3"/>
    <s v="Soacha "/>
    <s v="CDI Vida Nueva "/>
    <n v="300"/>
    <n v="283945500"/>
    <n v="300"/>
    <n v="0"/>
    <n v="0"/>
    <x v="0"/>
    <s v="En Ejecución"/>
    <s v="En Ejecución"/>
    <d v="2019-04-01T00:00:00"/>
    <d v="2019-08-01T00:00:00"/>
    <m/>
    <m/>
    <m/>
    <s v="La Regional ICBF no ha adelantado gestión de dotación con el ente territorial._x000a_Se priorizó con DAPRE la compra de dotación completa con os fondos de Abu Dhabi._x000a_"/>
  </r>
  <r>
    <n v="6"/>
    <x v="4"/>
    <s v="Santa Marta"/>
    <s v="CDI Ciudad Equidad"/>
    <n v="300"/>
    <n v="283945500"/>
    <n v="300"/>
    <n v="0"/>
    <n v="0"/>
    <x v="0"/>
    <s v="En Ejecución"/>
    <s v="A la Fecha no se ha puesto en operación por  problemas de inundación derivadas del lote aledaño, por lo cual se están adelando gestiones desde la Alcaldía, se tiene previsto la construcción de obras hidráhulicas que recojan el agua lluvia, una vez el propietario del predio vecino construya el canal para el manejo de aguas lluvias de su urbanización."/>
    <d v="2019-05-01T00:00:00"/>
    <s v="De acuerdo a cuplimiento de compromisos."/>
    <m/>
    <m/>
    <m/>
    <m/>
  </r>
  <r>
    <n v="7"/>
    <x v="5"/>
    <s v="Mocoa "/>
    <s v="CDI Los Sauces"/>
    <n v="300"/>
    <n v="283945500"/>
    <n v="100"/>
    <n v="0"/>
    <n v="200"/>
    <x v="0"/>
    <s v="En Ejecución"/>
    <s v="En Ejecución"/>
    <d v="2019-06-01T00:00:00"/>
    <d v="2019-04-01T00:00:00"/>
    <m/>
    <m/>
    <s v="Dotación compartida UNGRD-DAPRE (CEMEX)"/>
    <s v="La UNGRD compró una parte de la dotación y se encuentr en el municipio y en Sede Nacional ICBF ( Bodega Barrio 20 de julio) se recibió otra parte de la dotación adquirida por Gestiones de DAPRE."/>
  </r>
  <r>
    <n v="8"/>
    <x v="6"/>
    <s v="Bucaramanga"/>
    <s v="CDI Campo Madrid"/>
    <n v="300"/>
    <n v="283945500"/>
    <n v="250"/>
    <n v="50"/>
    <n v="0"/>
    <x v="0"/>
    <s v="En Ejecución"/>
    <s v="En Ejecución"/>
    <d v="2019-03-01T00:00:00"/>
    <d v="2018-12-01T00:00:00"/>
    <m/>
    <m/>
    <s v="Dotación completa-DAPRE (Abu Dhabi)"/>
    <s v="En acta de reunión del ICBF y la Secretaria de Educación de Bucaramanga el día 6 de Junio del 2018, la Secretaria de Educación manifiesta que el municipio tiene la responsabilidad de entregar la dotación requerida para el número de usuarios del CDI._x000a__x000a_Desde el Equipo de dotaciones se apoyado la articulación de la Regional ICBF con la Alcaldía desde el mes de agosto de 2018.  No se ha dado cumplimiento al compromiso por parte de la Alcaldía y por lo tanto,  se priorizó con DAPRE la compra de dotación completa con os fondos de Abu Dhabi._x000a__x000a_Ver adjuntos: ActaCampoMadrid_6Junio2018.pdf, MinimosDotacion_CampoMadridSantander.pdf y  TrazabilidadDotacion_CampoMadridSantander.pdf"/>
  </r>
  <r>
    <n v="9"/>
    <x v="6"/>
    <s v="Bucaramanga"/>
    <s v="CDI La Inmaculada "/>
    <n v="65"/>
    <n v="92277250"/>
    <n v="65"/>
    <n v="0"/>
    <n v="0"/>
    <x v="0"/>
    <s v="En Ejecución"/>
    <s v="En Ejecución"/>
    <d v="2019-05-01T00:00:00"/>
    <d v="2019-03-01T00:00:00"/>
    <m/>
    <m/>
    <s v="Dotación completa-DAPRE (Abu Dhabi)"/>
    <s v="La Regional  no ha reportado gestión de dotación ._x000a_ Se priorizó con DAPRE la compra de dotación completa con os fondos de Abu Dhabi."/>
  </r>
  <r>
    <n v="10"/>
    <x v="0"/>
    <s v="Puerto Nariño "/>
    <s v="CDI Puerto Nariño "/>
    <n v="95"/>
    <n v="134866750"/>
    <n v="35"/>
    <n v="0"/>
    <n v="60"/>
    <x v="1"/>
    <s v="En Ejecución"/>
    <s v="Pendientes de Obra por subsanar y falta conexión servicio de energía.Pendiente por parte de FONADE  entrega de acta de recibo del proyecto"/>
    <d v="2019-03-01T00:00:00"/>
    <s v="Sujeto a compromisos por parte del Ente Territorial "/>
    <m/>
    <m/>
    <m/>
    <m/>
  </r>
  <r>
    <n v="11"/>
    <x v="7"/>
    <s v="Necoclí"/>
    <s v="CDI Necoclí"/>
    <n v="95"/>
    <n v="134866750"/>
    <n v="0"/>
    <n v="0"/>
    <n v="95"/>
    <x v="1"/>
    <s v="En Ejecución"/>
    <s v="Falta una de las bombas contratadas para el CDI. Pendiente por parte de FONADE  entrega de acta de recibo del proyecto."/>
    <d v="2019-06-01T00:00:00"/>
    <s v="Sujeto a compromisos por parte del Ente Territorial "/>
    <m/>
    <m/>
    <m/>
    <m/>
  </r>
  <r>
    <n v="12"/>
    <x v="8"/>
    <s v="Belén "/>
    <s v="CDI Belén "/>
    <n v="95"/>
    <n v="134866750"/>
    <n v="17"/>
    <n v="78"/>
    <n v="0"/>
    <x v="1"/>
    <s v="En Ejecución"/>
    <s v="Pendiente subsanaciones mínimas de obra.Pendiente la entrega de FONADE de acta de recibo del proyecto"/>
    <d v="2019-03-01T00:00:00"/>
    <s v="Sujeto a compromisos por parte del Ente Territorial "/>
    <m/>
    <m/>
    <s v="Dotación completa- SGR"/>
    <s v="La Dotación fue adquirida con recursos del Sistema General de Regalías  en proyecto BPIN 2017000050038 "/>
  </r>
  <r>
    <n v="13"/>
    <x v="8"/>
    <s v="Tota"/>
    <s v="CDI Tota"/>
    <n v="95"/>
    <n v="134866750"/>
    <n v="4"/>
    <n v="91"/>
    <n v="0"/>
    <x v="1"/>
    <s v="En Ejecución"/>
    <s v="Pendiente subsanaciones mínimas de obra.Pendiente la entrega de FONADE de acta de recibo del proyecto"/>
    <d v="2019-03-01T00:00:00"/>
    <s v="Sujeto a compromisos por parte del Ente Territorial "/>
    <m/>
    <m/>
    <s v="Dotación completa- SGR"/>
    <s v="La Dotación fue adquirida con recursos del Sistema General de Regalías  en proyecto BPIN 2017000050038 "/>
  </r>
  <r>
    <n v="14"/>
    <x v="9"/>
    <s v="San Bernardo del Viento "/>
    <s v="CDI San Bernardo del Viento "/>
    <n v="95"/>
    <n v="134866750"/>
    <n v="15"/>
    <n v="80"/>
    <n v="0"/>
    <x v="1"/>
    <s v="En Ejecución"/>
    <s v="Pendiente subsanaciones establecidas en acta de reunión por parte del Municipio. Pendiente verificación funcionamiento adecuado  redes de servicios públicos, limpieza y mantenimiento general por parte del ente territoral. Pendiente la entrega de FONADE de documentos soporte anexos al acta de recibo del proyecto."/>
    <d v="2019-04-01T00:00:00"/>
    <s v="Sujeto a compromisos por parte del Ente Territorial "/>
    <m/>
    <m/>
    <s v="PENDIENTE"/>
    <s v="En acta de reunión con la Alcaldía de San Bernardo de Viento (9 mayo 2018), quedó como compromiso por parte de la Alcaldía remitir propuesta sobre la compra dotación inicial de acuerdo a los recursos disponibles para la puesta en operación del CDI. No se ha obtenido respuesta de la alcaldía._x000a__x000a_Ver adjunto: TrazabilidadDotacionSanBernardo_Cordoba.pdf"/>
  </r>
  <r>
    <n v="15"/>
    <x v="4"/>
    <s v="Cerro San Antonio "/>
    <s v="CDI San Antonio "/>
    <n v="95"/>
    <n v="134866750"/>
    <n v="0"/>
    <n v="95"/>
    <n v="0"/>
    <x v="1"/>
    <s v="En Ejecución"/>
    <s v="Pendiente conexión definitiva del servicio de energía "/>
    <d v="2019-04-01T00:00:00"/>
    <s v="Sujeto a compromisos por parte del Ente Territorial "/>
    <m/>
    <m/>
    <m/>
    <m/>
  </r>
  <r>
    <n v="16"/>
    <x v="4"/>
    <s v="El Retén "/>
    <s v="CDI El Retén "/>
    <n v="95"/>
    <n v="134866750"/>
    <n v="0"/>
    <n v="95"/>
    <n v="0"/>
    <x v="1"/>
    <s v="En Ejecución"/>
    <s v="Pendiente conexión definitiva del servicio de energía "/>
    <d v="2019-04-01T00:00:00"/>
    <s v="Sujeto a compromisos por parte del Ente Territorial "/>
    <m/>
    <m/>
    <m/>
    <m/>
  </r>
  <r>
    <n v="17"/>
    <x v="5"/>
    <s v="Orito"/>
    <s v="CDI Orito "/>
    <n v="95"/>
    <n v="134866750"/>
    <n v="0"/>
    <n v="0"/>
    <n v="95"/>
    <x v="1"/>
    <s v="En Ejecución"/>
    <s v="Se requiere la atención de observaciones relacionadas con los desagües del proyecto y de acabados, por parte del contratista. No cuenta con conexión definitiva al servicio de energía elétrica."/>
    <d v="2019-05-01T00:00:00"/>
    <s v="Sujeto a compromisos por parte del Ente Territorial "/>
    <m/>
    <m/>
    <m/>
    <m/>
  </r>
  <r>
    <n v="18"/>
    <x v="5"/>
    <s v="Puerto Asis"/>
    <s v="CDI Puerto Asis"/>
    <n v="95"/>
    <n v="134866750"/>
    <n v="0"/>
    <n v="0"/>
    <n v="95"/>
    <x v="1"/>
    <s v="En Ejecución"/>
    <s v="Pendiente conexión definitiva de servicios públicos: Agua y energia. "/>
    <d v="2019-05-01T00:00:00"/>
    <s v="Sujeto a compromisos por parte del Ente Territorial "/>
    <m/>
    <m/>
    <m/>
    <m/>
  </r>
  <r>
    <n v="19"/>
    <x v="6"/>
    <s v="San Gil "/>
    <s v="CDI San Gil "/>
    <n v="95"/>
    <n v="134866750"/>
    <n v="0"/>
    <n v="0"/>
    <n v="95"/>
    <x v="1"/>
    <s v="En Ejecución"/>
    <s v="Existen problemas técnicos relacionados con escorrentía de aguas lluvias que inundan el terreno del CDI que provienen del predio aledaño."/>
    <d v="2019-07-01T00:00:00"/>
    <s v="Sujeto a compromisos por parte del Ente Territorial "/>
    <m/>
    <m/>
    <m/>
    <m/>
  </r>
  <r>
    <n v="20"/>
    <x v="10"/>
    <s v="San Juan de Betulia "/>
    <s v="CDI San Juan de Betulia "/>
    <n v="95"/>
    <n v="134866750"/>
    <n v="0"/>
    <n v="95"/>
    <n v="0"/>
    <x v="1"/>
    <s v="En Ejecución"/>
    <s v="Existen problemas técnicos relacionados con escorrentía de aguas lluvias que inundan el terreno del CDI, que provienen del predio aledaño."/>
    <d v="2019-03-01T00:00:00"/>
    <s v="Sujeto a compromisos por parte del Ente Territorial "/>
    <m/>
    <m/>
    <m/>
    <m/>
  </r>
  <r>
    <n v="21"/>
    <x v="11"/>
    <s v="Chita"/>
    <s v="CDI Chita "/>
    <n v="110"/>
    <n v="156161500"/>
    <n v="10"/>
    <n v="100"/>
    <n v="0"/>
    <x v="2"/>
    <s v="En Ejecución"/>
    <s v="En obra de comedor y cocina"/>
    <d v="2019-03-01T00:00:00"/>
    <d v="2019-04-01T00:00:00"/>
    <m/>
    <m/>
    <s v="Dotación completa- SGR"/>
    <s v="Esta dotación se encuentra incluida en el Proyecto de Regalías &quot;Construcción, terminación y dotación del CDI&quot; en el Municipio de Chita, Boyacá. El CDI será será concluido con recursos de regalías._x000a_Desde el tema de Dotaciones de Primera Infancia, se harealizado la gesón necesaria para garanzar la articulación entre el Ente territorial y la Regional Boyacá ICBF, conforme a la_x000a_ruta definida y reforzada en el memorando S-2018-148484-0101, y como resultado se logró la revisión de los elementos de dotación y el presupuesto propuesto en el proyecto contra los Mínimos de dotación requeridos con algunas observaciones que ya conoce el Ente Territorial."/>
  </r>
  <r>
    <n v="22"/>
    <x v="12"/>
    <s v="Saravena"/>
    <s v="CDI 20 de Julio"/>
    <n v="104"/>
    <n v="147643600"/>
    <n v="8"/>
    <n v="96"/>
    <n v="0"/>
    <x v="2"/>
    <s v="En Ejecución"/>
    <s v="A la espera de acta de reinicio de obra por mal tiempo "/>
    <d v="2019-10-01T00:00:00"/>
    <d v="2019-12-01T00:00:00"/>
    <m/>
    <m/>
    <m/>
    <m/>
  </r>
  <r>
    <n v="23"/>
    <x v="13"/>
    <s v="Malambo"/>
    <s v="Juan XXIII"/>
    <n v="290"/>
    <m/>
    <n v="107"/>
    <n v="193"/>
    <n v="0"/>
    <x v="3"/>
    <s v="Terminada"/>
    <s v="En Ejecución"/>
    <d v="2019-02-01T00:00:00"/>
    <d v="2018-12-01T00:00:00"/>
    <m/>
    <m/>
    <m/>
    <m/>
  </r>
  <r>
    <n v="24"/>
    <x v="13"/>
    <s v="Malambo"/>
    <s v="CDI Candelaria"/>
    <n v="290"/>
    <m/>
    <n v="119"/>
    <n v="181"/>
    <n v="0"/>
    <x v="3"/>
    <s v="Terminada"/>
    <s v="En Ejecución"/>
    <d v="2019-02-01T00:00:00"/>
    <d v="2018-11-04T00:00:00"/>
    <m/>
    <m/>
    <m/>
    <m/>
  </r>
  <r>
    <n v="25"/>
    <x v="13"/>
    <s v="Santo Tomás"/>
    <s v="El Carmen"/>
    <n v="300"/>
    <m/>
    <n v="8"/>
    <n v="292"/>
    <n v="0"/>
    <x v="3"/>
    <s v="En Ejecución, Avance de obra del 5%"/>
    <s v="En Ejecución"/>
    <d v="2019-10-01T00:00:00"/>
    <d v="2019-06-01T00:00:00"/>
    <m/>
    <m/>
    <m/>
    <m/>
  </r>
  <r>
    <n v="26"/>
    <x v="13"/>
    <s v="Soledad"/>
    <s v="Barrio los Robles"/>
    <n v="180"/>
    <m/>
    <n v="300"/>
    <n v="0"/>
    <n v="0"/>
    <x v="3"/>
    <s v="Terminada"/>
    <s v="En Ejecución"/>
    <d v="2019-02-01T00:00:00"/>
    <d v="2019-01-01T00:00:00"/>
    <m/>
    <m/>
    <m/>
    <m/>
  </r>
  <r>
    <n v="27"/>
    <x v="13"/>
    <s v="Palmar de Varela"/>
    <s v="Sagrado Corazón"/>
    <n v="282"/>
    <m/>
    <n v="0"/>
    <n v="282"/>
    <n v="0"/>
    <x v="3"/>
    <s v="Terminada"/>
    <s v="En Ejecución"/>
    <d v="2019-02-01T00:00:00"/>
    <d v="2018-11-01T00:00:00"/>
    <m/>
    <s v="286 niños y niñas"/>
    <m/>
    <m/>
  </r>
  <r>
    <n v="28"/>
    <x v="13"/>
    <s v="Soledad"/>
    <s v="Centenario"/>
    <n v="180"/>
    <m/>
    <n v="96"/>
    <n v="104"/>
    <n v="0"/>
    <x v="3"/>
    <s v="Terminada"/>
    <s v="En Ejecución"/>
    <d v="2019-02-01T00:00:00"/>
    <d v="2018-11-15T00:00:00"/>
    <m/>
    <m/>
    <m/>
    <m/>
  </r>
  <r>
    <n v="29"/>
    <x v="13"/>
    <s v="Soledad"/>
    <s v="La Central"/>
    <n v="290"/>
    <m/>
    <n v="235"/>
    <n v="65"/>
    <n v="0"/>
    <x v="3"/>
    <s v="Terminada"/>
    <s v="En Ejecución"/>
    <d v="2019-02-01T00:00:00"/>
    <d v="2018-11-15T00:00:00"/>
    <m/>
    <m/>
    <m/>
    <m/>
  </r>
  <r>
    <n v="30"/>
    <x v="13"/>
    <s v="Soledad"/>
    <s v="Candelaria 2"/>
    <n v="150"/>
    <m/>
    <n v="160"/>
    <n v="0"/>
    <n v="0"/>
    <x v="3"/>
    <s v="Terminada"/>
    <s v="En Ejecución"/>
    <d v="2019-02-01T00:00:00"/>
    <d v="2018-11-15T00:00:00"/>
    <m/>
    <m/>
    <m/>
    <m/>
  </r>
  <r>
    <n v="31"/>
    <x v="13"/>
    <s v="Soledad"/>
    <s v="Villa Estadio"/>
    <n v="290"/>
    <m/>
    <n v="8"/>
    <n v="192"/>
    <n v="0"/>
    <x v="3"/>
    <s v="Terminada"/>
    <s v="En Ejecución"/>
    <d v="2019-02-01T00:00:00"/>
    <d v="2018-11-15T00:00:00"/>
    <m/>
    <m/>
    <m/>
    <m/>
  </r>
  <r>
    <n v="32"/>
    <x v="13"/>
    <s v="Soledad"/>
    <s v="Los Almendros"/>
    <n v="290"/>
    <m/>
    <n v="300"/>
    <n v="0"/>
    <n v="0"/>
    <x v="3"/>
    <s v="Terminada"/>
    <s v="En Ejecución"/>
    <d v="2019-02-01T00:00:00"/>
    <d v="2018-11-15T00:00:00"/>
    <m/>
    <m/>
    <m/>
    <m/>
  </r>
  <r>
    <n v="33"/>
    <x v="14"/>
    <s v="Altos del Rosario"/>
    <s v="CDI Altos del Rosario"/>
    <n v="300"/>
    <m/>
    <n v="108"/>
    <n v="192"/>
    <n v="0"/>
    <x v="4"/>
    <s v="En Ejecución 30% Avance"/>
    <s v="Esta en comité evaluador por parte de la OCAD "/>
    <d v="2019-10-01T00:00:00"/>
    <d v="2019-06-04T00:00:00"/>
    <m/>
    <s v="OK Concepto de focalización"/>
    <m/>
    <m/>
  </r>
  <r>
    <n v="34"/>
    <x v="14"/>
    <s v="Barranco de Loba"/>
    <s v="CDII Barranco de Loba"/>
    <n v="160"/>
    <m/>
    <n v="10"/>
    <n v="150"/>
    <n v="0"/>
    <x v="4"/>
    <s v="En Ejecución 76% Avance"/>
    <s v="Esta en comité evaluador por parte de la OCAD "/>
    <d v="2019-10-01T00:00:00"/>
    <d v="2019-04-04T00:00:00"/>
    <m/>
    <s v="Traslado de 2 UDS DIMF con arriendo 100.Traslado 1 uds CDI con arriendo 60- Ampliación de 12 n/n= OK Concepto de focalización"/>
    <m/>
    <m/>
  </r>
  <r>
    <n v="35"/>
    <x v="14"/>
    <s v="El Peñon"/>
    <s v="CDI El Peñon"/>
    <n v="300"/>
    <m/>
    <n v="59"/>
    <n v="137"/>
    <n v="104"/>
    <x v="4"/>
    <s v="En Ejecución 88% Avance"/>
    <s v="Esta en comité evaluador por parte de la OCAD "/>
    <d v="2019-10-01T00:00:00"/>
    <d v="2019-04-04T00:00:00"/>
    <m/>
    <s v="OK Concepto de focalización"/>
    <m/>
    <m/>
  </r>
  <r>
    <n v="36"/>
    <x v="14"/>
    <s v="Hatillo de Loba"/>
    <s v="CDI Hatillo de Loba"/>
    <n v="300"/>
    <m/>
    <n v="7"/>
    <n v="293"/>
    <n v="0"/>
    <x v="4"/>
    <s v="En Ejecución, 85% Avance"/>
    <s v="Esta en comité evaluador por parte de la OCAD "/>
    <d v="2019-10-01T00:00:00"/>
    <d v="2019-04-04T00:00:00"/>
    <m/>
    <s v="OK Concepto de focalización"/>
    <s v="PENDIENTE"/>
    <m/>
  </r>
  <r>
    <n v="37"/>
    <x v="14"/>
    <s v="Magangue"/>
    <s v="CDI Magangue"/>
    <n v="300"/>
    <m/>
    <n v="170"/>
    <n v="130"/>
    <n v="0"/>
    <x v="4"/>
    <s v="En Ejecución,  63% Avance"/>
    <s v="Esta en comité evaluador por parte de la OCAD "/>
    <d v="2019-10-01T00:00:00"/>
    <d v="2019-05-04T00:00:00"/>
    <m/>
    <s v="OK Concepto de focalización"/>
    <m/>
    <m/>
  </r>
  <r>
    <n v="38"/>
    <x v="14"/>
    <s v="Simití"/>
    <s v="CDI Simití"/>
    <n v="300"/>
    <m/>
    <n v="108"/>
    <n v="192"/>
    <n v="0"/>
    <x v="4"/>
    <s v="En Ejecución,  50% Avance"/>
    <s v="Esta en comité evaluador por parte de la OCAD "/>
    <d v="2019-10-01T00:00:00"/>
    <d v="2019-05-04T00:00:00"/>
    <m/>
    <s v="CZ debe enviar los listados de los niños y niñas a transitar-OK Concepto de focalizacion"/>
    <m/>
    <m/>
  </r>
  <r>
    <n v="39"/>
    <x v="14"/>
    <s v="Norosi"/>
    <s v="CDI Norosí"/>
    <n v="300"/>
    <m/>
    <n v="0"/>
    <n v="200"/>
    <n v="100"/>
    <x v="4"/>
    <s v="En Ejecución,  5% Avance"/>
    <s v="Esta en comité evaluador por parte de la OCAD "/>
    <d v="2019-10-01T00:00:00"/>
    <d v="2019-06-04T00:00:00"/>
    <m/>
    <s v="OK Concepto de focalización"/>
    <m/>
    <m/>
  </r>
  <r>
    <n v="40"/>
    <x v="14"/>
    <s v="San Estanislao de Kostka"/>
    <s v="CDI San Estanislao de Kostka"/>
    <n v="300"/>
    <m/>
    <n v="164"/>
    <n v="56"/>
    <n v="80"/>
    <x v="4"/>
    <s v="En Ejecución, 88% Avance"/>
    <s v="Esta en comité evaluador por parte de la OCAD "/>
    <d v="2019-10-01T00:00:00"/>
    <d v="2019-04-04T00:00:00"/>
    <m/>
    <s v="OK Concepto de focalización"/>
    <m/>
    <m/>
  </r>
  <r>
    <n v="41"/>
    <x v="14"/>
    <s v="San Pablo"/>
    <s v="CDI San Pablo"/>
    <n v="300"/>
    <m/>
    <n v="66"/>
    <n v="84"/>
    <n v="150"/>
    <x v="4"/>
    <s v="En Ejecución,50% Avance"/>
    <s v="Esta en comité evaluador por parte de la OCAD "/>
    <d v="2019-10-01T00:00:00"/>
    <d v="2019-06-04T00:00:00"/>
    <m/>
    <s v="OK Concepto de focalización"/>
    <m/>
    <m/>
  </r>
  <r>
    <n v="42"/>
    <x v="14"/>
    <s v="Villa Nueva"/>
    <s v="CDI Villa Nueva"/>
    <n v="300"/>
    <m/>
    <n v="0"/>
    <n v="300"/>
    <n v="0"/>
    <x v="4"/>
    <s v="En Ejecución, 88% Avance"/>
    <s v="Esta en comité evaluador por parte de la OCAD "/>
    <d v="2019-10-01T00:00:00"/>
    <d v="2019-04-04T00:00:00"/>
    <m/>
    <s v="OK Concepto de focalización"/>
    <m/>
    <m/>
  </r>
  <r>
    <n v="43"/>
    <x v="14"/>
    <s v="Zambrano"/>
    <s v="CDI Zambrano "/>
    <n v="300"/>
    <m/>
    <n v="27"/>
    <n v="0"/>
    <n v="273"/>
    <x v="4"/>
    <s v="En Ejecución, 3% Avance"/>
    <s v="Esta en comité evaluador por parte de la OCAD "/>
    <d v="2019-10-01T00:00:00"/>
    <d v="2019-10-01T00:00:00"/>
    <m/>
    <s v="OK Concepto de focalización"/>
    <m/>
    <m/>
  </r>
  <r>
    <n v="44"/>
    <x v="14"/>
    <s v="Carmen de Bolivar"/>
    <s v="CDI Institucional"/>
    <n v="300"/>
    <m/>
    <n v="8"/>
    <n v="72"/>
    <n v="220"/>
    <x v="4"/>
    <s v="En Ejecución, 4%  Avance"/>
    <s v="Esta en comité evaluador por parte de la OCAD "/>
    <d v="2019-10-01T00:00:00"/>
    <d v="2019-06-04T00:00:00"/>
    <m/>
    <s v="OK Concepto de focalización"/>
    <m/>
    <m/>
  </r>
  <r>
    <n v="45"/>
    <x v="14"/>
    <s v="Córdoba"/>
    <s v="CDI Institucional"/>
    <n v="300"/>
    <m/>
    <n v="0"/>
    <n v="145"/>
    <n v="155"/>
    <x v="4"/>
    <s v="En Ejecución, 65% Avance"/>
    <s v="Esta en comité evaluador por parte de la OCAD "/>
    <d v="2019-10-01T00:00:00"/>
    <d v="2019-05-04T00:00:00"/>
    <m/>
    <s v="OK Concepto de focalización"/>
    <m/>
    <m/>
  </r>
  <r>
    <n v="46"/>
    <x v="14"/>
    <s v="San Juan de Nepumoceno"/>
    <s v="CDI Institucional"/>
    <n v="300"/>
    <m/>
    <n v="0"/>
    <n v="0"/>
    <n v="300"/>
    <x v="4"/>
    <s v="En Ejecución,60% Avance"/>
    <s v="Esta en comité evaluador por parte de la OCAD "/>
    <d v="2019-10-01T00:00:00"/>
    <d v="2019-05-04T00:00:00"/>
    <m/>
    <s v="OK Concepto de focalización"/>
    <m/>
    <m/>
  </r>
  <r>
    <n v="47"/>
    <x v="14"/>
    <s v="Santa Rosa de Lima"/>
    <s v="CDI Institucional"/>
    <n v="300"/>
    <m/>
    <m/>
    <m/>
    <m/>
    <x v="4"/>
    <s v="En Ejecución, 85% Avance"/>
    <s v="Esta en comité evaluador por parte de la OCAD "/>
    <d v="2019-10-01T00:00:00"/>
    <d v="2019-04-04T00:00:00"/>
    <m/>
    <s v="Esta en Subsanación"/>
    <m/>
    <m/>
  </r>
  <r>
    <n v="48"/>
    <x v="14"/>
    <s v="Arroyo Hondo"/>
    <s v="CDI Institucional"/>
    <n v="95"/>
    <m/>
    <n v="14"/>
    <n v="0"/>
    <n v="81"/>
    <x v="4"/>
    <s v="En Ejecución, 92% Avance"/>
    <s v="Esta en comité evaluador por parte de la OCAD "/>
    <d v="2019-10-01T00:00:00"/>
    <d v="2019-02-15T00:00:00"/>
    <m/>
    <s v="OK Concepto de focalización"/>
    <m/>
    <m/>
  </r>
  <r>
    <n v="49"/>
    <x v="14"/>
    <s v="Santa Rosa del Sur"/>
    <s v="CDI Institucional"/>
    <n v="95"/>
    <m/>
    <n v="0"/>
    <n v="95"/>
    <n v="0"/>
    <x v="4"/>
    <s v="En Ejecución 88% Avance"/>
    <s v="Esta en comité evaluador por parte de la OCAD "/>
    <d v="2019-10-01T00:00:00"/>
    <d v="2019-04-04T00:00:00"/>
    <m/>
    <s v="OK Concepto de focalización"/>
    <m/>
    <m/>
  </r>
  <r>
    <n v="50"/>
    <x v="14"/>
    <s v="Canta Gallo"/>
    <s v="CDI Institucional"/>
    <n v="160"/>
    <m/>
    <n v="0"/>
    <n v="160"/>
    <n v="0"/>
    <x v="4"/>
    <s v="En Ejecución 50% Avance"/>
    <s v="Esta en comité evaluador por parte de la OCAD "/>
    <d v="2019-10-01T00:00:00"/>
    <d v="2019-05-04T00:00:00"/>
    <m/>
    <s v="OK Concepto de focalización"/>
    <m/>
    <m/>
  </r>
  <r>
    <n v="51"/>
    <x v="14"/>
    <s v="Morales"/>
    <s v="CDI Institucional"/>
    <n v="160"/>
    <m/>
    <n v="63"/>
    <n v="97"/>
    <n v="0"/>
    <x v="4"/>
    <s v="En Ejecución, 75% Avance"/>
    <s v="Esta en comité evaluador por parte de la OCAD "/>
    <d v="2019-10-01T00:00:00"/>
    <d v="2019-04-04T00:00:00"/>
    <m/>
    <s v="pendiente loslistados de los niños y niñas que van a transitar y van realizar traslado"/>
    <m/>
    <m/>
  </r>
  <r>
    <n v="52"/>
    <x v="14"/>
    <s v="Regidor"/>
    <s v="CDI Institucional"/>
    <n v="160"/>
    <m/>
    <n v="0"/>
    <n v="60"/>
    <n v="100"/>
    <x v="4"/>
    <s v="En Ejecución, 63% Avance"/>
    <s v="Esta en comité evaluador por parte de la OCAD "/>
    <d v="2019-10-01T00:00:00"/>
    <d v="2019-05-04T00:00:00"/>
    <m/>
    <s v="OK Concepto de focalización"/>
    <m/>
    <m/>
  </r>
  <r>
    <n v="53"/>
    <x v="14"/>
    <s v="Rio Viejo"/>
    <s v="CDI Institucional"/>
    <n v="160"/>
    <m/>
    <n v="10"/>
    <n v="150"/>
    <n v="0"/>
    <x v="4"/>
    <s v="En Ejecución, 90% Avance"/>
    <s v="Esta en comité evaluador por parte de la OCAD "/>
    <d v="2019-10-01T00:00:00"/>
    <d v="2019-04-04T00:00:00"/>
    <m/>
    <s v="OK Concepto de focalización"/>
    <m/>
    <m/>
  </r>
  <r>
    <n v="54"/>
    <x v="14"/>
    <s v="Arjona"/>
    <s v="CDI Institucional"/>
    <n v="300"/>
    <m/>
    <n v="100"/>
    <n v="0"/>
    <n v="200"/>
    <x v="4"/>
    <s v="En Ejecución, 57% Avance"/>
    <s v="Esta en comité evaluador por parte de la OCAD "/>
    <d v="2019-10-01T00:00:00"/>
    <d v="2019-05-04T00:00:00"/>
    <m/>
    <s v="OK Concepto de focalización"/>
    <m/>
    <m/>
  </r>
  <r>
    <n v="55"/>
    <x v="14"/>
    <s v="Clemencia"/>
    <s v="CDI Clemencia"/>
    <n v="160"/>
    <m/>
    <n v="0"/>
    <n v="91"/>
    <n v="69"/>
    <x v="5"/>
    <s v="En Ejecución"/>
    <s v="En Ejecución"/>
    <d v="2019-03-01T00:00:00"/>
    <d v="2019-02-01T00:00:00"/>
    <m/>
    <m/>
    <s v="Dotación parcial DAPRE"/>
    <s v="Algunos elementos de dotación (material pedagógico) se encuentran almacenados en Sede Nacional ICBF (Bodega barrio 20 de julio) y DAPRE informa el 10 de diciembre de 2018 que el Fondo Abu Dhabi para el Desarrollo, aprobó la compra de los elementos de dotación por valor de U$D 87.548 (TRM utilizada fue de $2.800). Pendiente confirmación de entrada al país de estos recursos y que se realice el proceso de compra. _x000a_No se tiene fecha exacta de la compra y entrega de estos bienes en el nuevo CDI. Inicialmente se estimó por DAPRE el 1 marzo 2019"/>
  </r>
  <r>
    <n v="56"/>
    <x v="15"/>
    <s v="El Doncello"/>
    <s v="CDI - Modalidad Institucional"/>
    <n v="160"/>
    <m/>
    <n v="0"/>
    <n v="160"/>
    <n v="0"/>
    <x v="5"/>
    <s v="En Ejecución"/>
    <s v="En Ejecución"/>
    <d v="2019-04-01T00:00:00"/>
    <d v="2019-02-01T00:00:00"/>
    <m/>
    <m/>
    <s v="Dotación compartida Alcaldía- DAPRE (Abu Dhabi)"/>
    <s v="Algunos elementos de dotación (material pedagógico) se encuentran almacenados en Sede Nacional ICBF (Bodega barrio 20 de julio) y DAPRE informa el 10 de diciembre de 2018 que el Fondo Abu Dhabi para el Desarrollo, aprobó la compra de los elementos de dotación por valor de U$D 88.674 (TRM utilizada fue de $2.800). Pendiente confirmación de entrada al país de estos recursos y que se realice el proceso de compra. _x000a_No se tiene fecha exacta de la compra y entrega de estos bienes en el nuevo CDI. Inicialmente se estimó por DAPRE el 1 marzo 2019"/>
  </r>
  <r>
    <n v="57"/>
    <x v="15"/>
    <s v="Belén de los Andaquiés"/>
    <s v="CDI - Modalidad Institucional"/>
    <n v="160"/>
    <m/>
    <n v="0"/>
    <n v="160"/>
    <n v="0"/>
    <x v="5"/>
    <s v="Terminada"/>
    <s v="En Ejecución"/>
    <d v="2019-02-01T00:00:00"/>
    <d v="2018-09-30T00:00:00"/>
    <m/>
    <s v="En confirmación de la regional para el inicio de operación, pues faltan unos elementos de dotación."/>
    <s v="Dotación CODAPRE"/>
    <s v="Existe compromiso de DAPRE de adquirir dotación para completarla con Forndo Abu Dhabi."/>
  </r>
  <r>
    <n v="58"/>
    <x v="15"/>
    <s v="Paujil"/>
    <s v="CDI - Modalidad Institucional"/>
    <n v="100"/>
    <m/>
    <n v="20"/>
    <n v="80"/>
    <n v="0"/>
    <x v="5"/>
    <s v="En Ejecución"/>
    <s v="En Ejecución"/>
    <d v="2019-04-01T00:00:00"/>
    <d v="2019-02-01T00:00:00"/>
    <m/>
    <m/>
    <s v="Dotación parcial DAPRE"/>
    <s v="Algunos elementos de dotación (material pedagógico) se encuentran almacenados en Sede Nacional ICBF (Bodega barrio 20 de julio) y DAPRE informa el 10 de diciembre de 2018 que el Fondo Abu Dhabi para el Desarrollo, aprobó la compra de los elementos de dotación por valor de U$D 64,481 (TRM utilizada fue de $2.800). Pendiente confirmación de entrada al país de estos recursos y que se realice el proceso de compra. _x000a_No se tiene fecha exacta de la compra y entrega de estos bienes en el nuevo CDI. Inicialmente se estimó por DAPRE el 1Abril 2019"/>
  </r>
  <r>
    <n v="59"/>
    <x v="9"/>
    <s v="Tierralta"/>
    <s v="CDI Tierralta"/>
    <n v="160"/>
    <n v="151437600"/>
    <n v="0"/>
    <n v="0"/>
    <n v="160"/>
    <x v="5"/>
    <s v="En Ejecución"/>
    <s v="En Ejecución"/>
    <d v="2019-03-01T00:00:00"/>
    <d v="2019-02-01T00:00:00"/>
    <m/>
    <m/>
    <s v="Dotación parcial DAPRE- PENDIENTE COMPLETAR"/>
    <s v="Algunos elementos de dotación (material pedagógico) se encuentran almacenados en Sede Nacional ICBF (Bodega barrio 20 de julio)  pendientes por adquirir 1177 elementos por un valor aproximdo de $90.320.180"/>
  </r>
  <r>
    <n v="60"/>
    <x v="9"/>
    <s v="Valencia"/>
    <s v="CDI Valencia"/>
    <n v="65"/>
    <n v="92277250"/>
    <n v="22"/>
    <n v="0"/>
    <n v="43"/>
    <x v="5"/>
    <s v="Terminada"/>
    <s v="Terminada. Falta energizar por parte de la Alcaldía y Electricaribe. Se están adelantando las gestiones por parte de la Presidencia de la República."/>
    <d v="2019-03-01T00:00:00"/>
    <s v="Sujeto a compromisos por parte del Ente Territorial "/>
    <m/>
    <m/>
    <s v="Dotación parcial DAPRE- PENDIENTE COMPLETAR"/>
    <s v="Algunos elementos de dotación (material pedagógico) se encuentran almacenados en Sede Nacional ICBF (Bodega barrio 20 de julio)  pendientes "/>
  </r>
  <r>
    <n v="61"/>
    <x v="3"/>
    <s v="Anapoima"/>
    <s v="CDI Anapoima"/>
    <n v="95"/>
    <n v="134866750"/>
    <n v="0"/>
    <n v="95"/>
    <n v="0"/>
    <x v="5"/>
    <s v="En Ejecución"/>
    <s v="En Ejecución"/>
    <d v="2019-04-01T00:00:00"/>
    <d v="2019-02-01T00:00:00"/>
    <m/>
    <m/>
    <m/>
    <m/>
  </r>
  <r>
    <n v="62"/>
    <x v="16"/>
    <s v="Uribia - Bahía Portete"/>
    <s v="CDI"/>
    <n v="50"/>
    <m/>
    <n v="0"/>
    <n v="0"/>
    <n v="50"/>
    <x v="5"/>
    <s v="Terminada"/>
    <s v="Terminada"/>
    <d v="2019-02-01T00:00:00"/>
    <d v="2018-09-01T00:00:00"/>
    <m/>
    <s v="Modalidad Propia"/>
    <m/>
    <m/>
  </r>
  <r>
    <n v="63"/>
    <x v="17"/>
    <s v="Policarpa"/>
    <s v="CDI Mis angelitos"/>
    <n v="40"/>
    <m/>
    <n v="23"/>
    <n v="0"/>
    <n v="17"/>
    <x v="5"/>
    <s v="En Ejecución"/>
    <s v="En Ejecución"/>
    <d v="2019-04-01T00:00:00"/>
    <d v="2019-02-01T00:00:00"/>
    <m/>
    <m/>
    <m/>
    <m/>
  </r>
  <r>
    <n v="64"/>
    <x v="18"/>
    <s v="Teorama"/>
    <s v="CDI"/>
    <n v="65"/>
    <m/>
    <n v="5"/>
    <n v="60"/>
    <n v="0"/>
    <x v="5"/>
    <s v="En Ejecución"/>
    <s v="En Ejecución"/>
    <d v="2019-05-01T00:00:00"/>
    <d v="2019-03-01T00:00:00"/>
    <m/>
    <m/>
    <m/>
    <m/>
  </r>
  <r>
    <n v="65"/>
    <x v="19"/>
    <s v="Vélez"/>
    <s v="HI El Clan de los Pilluelos"/>
    <n v="160"/>
    <m/>
    <n v="0"/>
    <n v="65"/>
    <n v="95"/>
    <x v="5"/>
    <s v="En Ejecución"/>
    <s v="En Ejecución"/>
    <d v="2019-05-01T00:00:00"/>
    <d v="2019-03-01T00:00:00"/>
    <m/>
    <s v="HI"/>
    <m/>
    <m/>
  </r>
  <r>
    <n v="66"/>
    <x v="10"/>
    <s v="San Pedro"/>
    <s v="CDI San Pedro"/>
    <n v="95"/>
    <m/>
    <n v="0"/>
    <n v="95"/>
    <n v="0"/>
    <x v="5"/>
    <s v="En Ejecución"/>
    <s v="En Ejecución"/>
    <d v="2019-04-01T00:00:00"/>
    <d v="2019-02-01T00:00:00"/>
    <m/>
    <m/>
    <m/>
    <m/>
  </r>
  <r>
    <n v="67"/>
    <x v="20"/>
    <s v="Yotoco"/>
    <s v="CDI Yotoco"/>
    <n v="95"/>
    <m/>
    <n v="11"/>
    <n v="84"/>
    <n v="0"/>
    <x v="5"/>
    <s v="En Ejecución"/>
    <s v="En Ejecución"/>
    <d v="2019-03-01T00:00:00"/>
    <d v="2019-01-01T00:00:00"/>
    <m/>
    <m/>
    <m/>
    <m/>
  </r>
  <r>
    <n v="68"/>
    <x v="7"/>
    <s v="Apartadó"/>
    <s v="CDI Semillitas del Futuro"/>
    <n v="300"/>
    <n v="283945500"/>
    <n v="0"/>
    <n v="300"/>
    <n v="0"/>
    <x v="5"/>
    <s v="Terminada"/>
    <s v="Terminada"/>
    <d v="2019-02-01T00:00:00"/>
    <d v="2018-08-01T00:00:00"/>
    <m/>
    <s v="En confirmación de la regional para el inicio de operación, pues faltan unos elementos de dotación."/>
    <m/>
    <m/>
  </r>
  <r>
    <n v="69"/>
    <x v="13"/>
    <s v="Campo de la Cruz"/>
    <s v="CDI Técnica Cormercial La Inmaculada"/>
    <n v="60"/>
    <n v="85179000"/>
    <n v="60"/>
    <n v="0"/>
    <n v="0"/>
    <x v="6"/>
    <s v="Terminada"/>
    <s v="Terminada. Artículando verificación técnica en gestión, dotación e inicio de operación "/>
    <d v="2019-03-01T00:00:00"/>
    <d v="2019-01-01T00:00:00"/>
    <m/>
    <m/>
    <s v="PENDIENTE"/>
    <s v="Solicitada a Capital social"/>
  </r>
  <r>
    <n v="70"/>
    <x v="13"/>
    <s v="Campo de la Cruz"/>
    <s v="CDI Bohórquez"/>
    <n v="60"/>
    <n v="85179000"/>
    <n v="60"/>
    <n v="0"/>
    <n v="0"/>
    <x v="6"/>
    <s v="Terminada"/>
    <s v="Terminada. Artículando verificación técnica en gestión, dotación e inicio de operación "/>
    <d v="2019-03-01T00:00:00"/>
    <d v="2019-01-01T00:00:00"/>
    <m/>
    <m/>
    <s v="PENDIENTE"/>
    <s v="Solicitada a Capital social"/>
  </r>
  <r>
    <n v="71"/>
    <x v="13"/>
    <s v="Campo de la Cruz"/>
    <s v="CDI Campo de la Cruz- Instituto Educativo "/>
    <n v="60"/>
    <n v="85179000"/>
    <n v="0"/>
    <n v="0"/>
    <n v="60"/>
    <x v="6"/>
    <s v="Terminada"/>
    <s v="Terminada. Artículando verificación técnica en gestión, dotación e inicio de operación "/>
    <d v="2019-03-01T00:00:00"/>
    <d v="2019-01-01T00:00:00"/>
    <m/>
    <m/>
    <s v="PENDIENTE"/>
    <s v="Solicitada a Capital social"/>
  </r>
  <r>
    <n v="72"/>
    <x v="13"/>
    <s v="Manatí"/>
    <s v="CDI I.E Agropiscicola Las Compuertas"/>
    <n v="60"/>
    <n v="85179000"/>
    <n v="8"/>
    <n v="52"/>
    <n v="0"/>
    <x v="6"/>
    <s v="En Ejecución"/>
    <s v="En Ejecución"/>
    <d v="2019-04-01T00:00:00"/>
    <d v="2019-04-01T00:00:00"/>
    <m/>
    <m/>
    <s v="PENDIENTE"/>
    <s v="Existe una carta de compromiso de la Gobernación"/>
  </r>
  <r>
    <n v="73"/>
    <x v="14"/>
    <s v="Calamar"/>
    <s v="I.E Agropecuaria el Yucal. C.E Barranca Vieja"/>
    <n v="60"/>
    <n v="85179000"/>
    <n v="0"/>
    <n v="0"/>
    <n v="60"/>
    <x v="6"/>
    <s v="En Ejecución"/>
    <s v="Ajustes menores por parte de la Alcaldía"/>
    <d v="2019-04-01T00:00:00"/>
    <d v="2019-01-01T00:00:00"/>
    <m/>
    <s v="Entregada"/>
    <m/>
    <s v="El Fondo de Adaptacion reporta que la dotacion la entrega la Gobernación de Bolívar, verificar con la regional"/>
  </r>
  <r>
    <n v="74"/>
    <x v="14"/>
    <s v="Soplaviento "/>
    <s v="I.E Agropiscicola Liceo del Dique Enrique Castillo Jiménez Sede Santiago Amor + Socorro Pérez"/>
    <n v="60"/>
    <n v="85179000"/>
    <n v="4"/>
    <n v="0"/>
    <n v="56"/>
    <x v="6"/>
    <s v="En Ejecución"/>
    <s v="En contratación de ajustes menores por parte de la Alcaldía"/>
    <d v="2019-04-01T00:00:00"/>
    <d v="2019-01-01T00:00:00"/>
    <m/>
    <s v="Entregada"/>
    <m/>
    <s v="El Fondo de Adaptacion reporta que la dotacion la entrega la Gobernación de Bolívar, verificar con la regional"/>
  </r>
  <r>
    <n v="75"/>
    <x v="14"/>
    <s v="Pinillos "/>
    <s v="Armenia Sede Principal "/>
    <n v="60"/>
    <n v="85179000"/>
    <n v="0"/>
    <n v="60"/>
    <n v="0"/>
    <x v="6"/>
    <s v="En Ejecución"/>
    <s v="En Ejecución"/>
    <d v="2019-04-01T00:00:00"/>
    <d v="2019-04-01T00:00:00"/>
    <m/>
    <m/>
    <s v="PENDIENTE"/>
    <m/>
  </r>
  <r>
    <n v="76"/>
    <x v="14"/>
    <s v="Hatillo de Loba "/>
    <s v="I.E De la Victoria Sede ERM Maria Auxiliadora "/>
    <n v="60"/>
    <n v="85179000"/>
    <n v="0"/>
    <n v="60"/>
    <n v="0"/>
    <x v="6"/>
    <s v="En Ejecución"/>
    <s v="En Ejecución"/>
    <d v="2019-04-01T00:00:00"/>
    <d v="2019-04-01T00:00:00"/>
    <m/>
    <m/>
    <s v="PENDIENTE"/>
    <s v="Compromiso de la Alcaldía"/>
  </r>
  <r>
    <n v="77"/>
    <x v="14"/>
    <s v="Cicuco "/>
    <s v="San Francisco de Loba Sede la Peña "/>
    <n v="60"/>
    <n v="85179000"/>
    <n v="0"/>
    <n v="50"/>
    <n v="10"/>
    <x v="6"/>
    <s v="En Ejecución"/>
    <s v="En Ejecución"/>
    <d v="2019-04-01T00:00:00"/>
    <d v="2019-04-01T00:00:00"/>
    <m/>
    <m/>
    <s v="PENDIENTE"/>
    <s v="Compromiso de la Alcaldía"/>
  </r>
  <r>
    <n v="78"/>
    <x v="14"/>
    <s v="Barranco de Loba"/>
    <s v="Delicias Minas de Santa Cruz Sede ER Mixta Simón Bolívar "/>
    <n v="60"/>
    <n v="85179000"/>
    <n v="0"/>
    <n v="50"/>
    <n v="10"/>
    <x v="6"/>
    <s v="En Ejecución"/>
    <s v="En Ejecución"/>
    <d v="2019-04-01T00:00:00"/>
    <d v="2019-04-01T00:00:00"/>
    <m/>
    <m/>
    <s v="PENDIENTE"/>
    <m/>
  </r>
  <r>
    <n v="79"/>
    <x v="9"/>
    <s v="Puerto Libertador "/>
    <s v="Pablo VI"/>
    <n v="54"/>
    <n v="76661100"/>
    <n v="0"/>
    <n v="54"/>
    <n v="0"/>
    <x v="6"/>
    <s v="En Ejecución"/>
    <s v="Pendiente arreglos menores por parte de la Alcaldía "/>
    <d v="2019-03-01T00:00:00"/>
    <d v="2019-02-01T00:00:00"/>
    <m/>
    <m/>
    <s v="PENDIENTE"/>
    <m/>
  </r>
  <r>
    <n v="80"/>
    <x v="4"/>
    <s v="Condordia "/>
    <s v="Luz Marina Caballero Sede ERM NRO 1- ERM Bella Vista"/>
    <n v="80"/>
    <n v="113572000"/>
    <n v="24"/>
    <n v="56"/>
    <n v="0"/>
    <x v="6"/>
    <s v="En Ejecución"/>
    <s v="Pendiente contratar terminación "/>
    <d v="2019-04-01T00:00:00"/>
    <d v="2019-02-01T00:00:00"/>
    <m/>
    <m/>
    <s v="PENDIENTE"/>
    <m/>
  </r>
  <r>
    <n v="81"/>
    <x v="4"/>
    <s v="Pedraza"/>
    <s v="C.E. Ampliado Básico La Bomba "/>
    <n v="60"/>
    <n v="85179000"/>
    <n v="0"/>
    <n v="60"/>
    <n v="0"/>
    <x v="6"/>
    <s v="En Ejecución"/>
    <s v="Pendiente contratar terminación "/>
    <d v="2019-04-01T00:00:00"/>
    <d v="2019-02-01T00:00:00"/>
    <m/>
    <m/>
    <s v="PENDIENTE"/>
    <m/>
  </r>
  <r>
    <n v="82"/>
    <x v="4"/>
    <s v="Pijiño del Carmen "/>
    <s v="Pijiño del Carmen "/>
    <n v="80"/>
    <n v="113572000"/>
    <n v="0"/>
    <n v="80"/>
    <n v="0"/>
    <x v="6"/>
    <s v="En Ejecución"/>
    <s v="Pendiente contratar terminación "/>
    <d v="2019-04-01T00:00:00"/>
    <d v="2019-02-01T00:00:00"/>
    <m/>
    <m/>
    <m/>
    <s v="Compromiso de la Alcaldía"/>
  </r>
  <r>
    <n v="83"/>
    <x v="4"/>
    <s v="San Zenón "/>
    <s v="I.E El Horno "/>
    <n v="60"/>
    <n v="85179000"/>
    <n v="0"/>
    <n v="60"/>
    <n v="0"/>
    <x v="6"/>
    <s v="En Ejecución"/>
    <s v="Pendiente contratar terminación "/>
    <d v="2019-04-01T00:00:00"/>
    <d v="2019-02-01T00:00:00"/>
    <m/>
    <m/>
    <s v="PENDIENTE"/>
    <m/>
  </r>
  <r>
    <n v="84"/>
    <x v="4"/>
    <s v="San Zenón "/>
    <s v="I.E María Auxiliadora "/>
    <n v="60"/>
    <n v="85179000"/>
    <n v="0"/>
    <n v="0"/>
    <n v="60"/>
    <x v="6"/>
    <s v="En Ejecución"/>
    <s v="En Ejecución"/>
    <d v="2019-05-01T00:00:00"/>
    <d v="2019-05-01T00:00:00"/>
    <m/>
    <m/>
    <s v="PENDIENTE"/>
    <m/>
  </r>
  <r>
    <n v="85"/>
    <x v="4"/>
    <s v="Zona Bananera "/>
    <s v="Thelma Rosa"/>
    <n v="60"/>
    <n v="85179000"/>
    <n v="0"/>
    <n v="50"/>
    <n v="10"/>
    <x v="6"/>
    <s v="En Ejecución"/>
    <s v="En Ejecución"/>
    <d v="2019-06-01T00:00:00"/>
    <d v="2019-06-01T00:00:00"/>
    <m/>
    <m/>
    <m/>
    <m/>
  </r>
  <r>
    <n v="86"/>
    <x v="4"/>
    <s v="El Banco "/>
    <s v="Minsuli Campell Sede San Felipe "/>
    <n v="60"/>
    <n v="85179000"/>
    <n v="10"/>
    <n v="50"/>
    <n v="0"/>
    <x v="6"/>
    <s v="En Ejecución"/>
    <s v="En Ejecución"/>
    <d v="2019-04-01T00:00:00"/>
    <d v="2019-02-01T00:00:00"/>
    <m/>
    <m/>
    <s v="PENDIENTE"/>
    <m/>
  </r>
  <r>
    <n v="87"/>
    <x v="21"/>
    <s v="El Banco "/>
    <s v="I.E Anaximedes Torres - Antiguo Julían Mejía Alvarado "/>
    <n v="60"/>
    <n v="85179000"/>
    <n v="10"/>
    <n v="50"/>
    <n v="0"/>
    <x v="6"/>
    <s v="En Ejecución"/>
    <s v="Terminada. Artículando verificación técnica en gestión, dotación e inicio de operación "/>
    <d v="2019-03-01T00:00:00"/>
    <d v="2019-01-01T00:00:00"/>
    <m/>
    <m/>
    <s v="PENDIENTE"/>
    <m/>
  </r>
  <r>
    <n v="88"/>
    <x v="21"/>
    <s v="Santa Ana "/>
    <s v="Antonio Brujes Carmona- Rur de Jaraba"/>
    <n v="54"/>
    <n v="76661100"/>
    <n v="0"/>
    <n v="54"/>
    <n v="0"/>
    <x v="6"/>
    <s v="En Ejecución"/>
    <s v="En Ejecución"/>
    <d v="2019-06-01T00:00:00"/>
    <d v="2019-06-01T00:00:00"/>
    <m/>
    <m/>
    <m/>
    <s v="Compromiso de la Alcaldía"/>
  </r>
  <r>
    <n v="89"/>
    <x v="21"/>
    <s v="Gramalote "/>
    <s v="Sangrado Corazón de Jesús"/>
    <n v="80"/>
    <n v="113572000"/>
    <n v="0"/>
    <n v="60"/>
    <n v="0"/>
    <x v="6"/>
    <s v="En Ejecución"/>
    <s v="Terminada. Artículando verificación técnica en gestión, dotación e inicio de operación "/>
    <d v="2019-10-01T00:00:00"/>
    <d v="2019-10-01T00:00:00"/>
    <m/>
    <m/>
    <s v="Dotación ICBF"/>
    <s v="Se asignaros recursos para compra de dotación inicial mediante Resol. 12218  de septiembre de 2018"/>
  </r>
  <r>
    <n v="90"/>
    <x v="10"/>
    <s v="Guaranda "/>
    <s v="I.E de Guaranda"/>
    <n v="80"/>
    <n v="113572000"/>
    <n v="0"/>
    <n v="80"/>
    <n v="0"/>
    <x v="6"/>
    <s v="En Ejecución"/>
    <s v="En Ejecución"/>
    <d v="2019-06-01T00:00:00"/>
    <d v="2019-06-01T00:00:00"/>
    <m/>
    <m/>
    <s v="PENDIENTE"/>
    <m/>
  </r>
  <r>
    <n v="91"/>
    <x v="22"/>
    <s v="Chorrera"/>
    <s v="CDI La Chorrera"/>
    <n v="65"/>
    <n v="92277250"/>
    <m/>
    <m/>
    <m/>
    <x v="7"/>
    <s v="En Ejecución"/>
    <s v="Revisando disponibilidad de servicios públicos "/>
    <m/>
    <s v="Sujeto a compromisos por parte del Ente Territorial "/>
    <m/>
    <m/>
    <m/>
    <m/>
  </r>
  <r>
    <n v="92"/>
    <x v="22"/>
    <s v="Pedrera"/>
    <s v="CDI Pedrera"/>
    <n v="65"/>
    <n v="92277250"/>
    <m/>
    <m/>
    <m/>
    <x v="7"/>
    <s v="En Ejecución"/>
    <s v="Revisando disponibilidad de servicios públicos "/>
    <m/>
    <s v="Sujeto a compromisos por parte del Ente Territorial "/>
    <m/>
    <m/>
    <m/>
    <m/>
  </r>
  <r>
    <n v="93"/>
    <x v="22"/>
    <s v="Victoria"/>
    <s v="CDI La Victoria"/>
    <n v="65"/>
    <n v="92277250"/>
    <m/>
    <m/>
    <m/>
    <x v="7"/>
    <s v="En Ejecución"/>
    <s v="Revisando disponibilidad de servicios públicos "/>
    <m/>
    <s v="Sujeto a compromisos por parte del Ente Territorial "/>
    <m/>
    <m/>
    <m/>
    <m/>
  </r>
  <r>
    <n v="94"/>
    <x v="22"/>
    <s v="Mirití-Parana"/>
    <s v="CDI Miriti-Parana"/>
    <n v="65"/>
    <n v="92277250"/>
    <m/>
    <m/>
    <m/>
    <x v="7"/>
    <s v="En Ejecución"/>
    <s v="Revisando disponibilidad de servicios públicos "/>
    <m/>
    <s v="Sujeto a compromisos por parte del Ente Territorial "/>
    <m/>
    <m/>
    <m/>
    <m/>
  </r>
  <r>
    <n v="95"/>
    <x v="22"/>
    <s v="Puerto Alegria"/>
    <s v="CDI Puerto Alegria"/>
    <n v="65"/>
    <n v="92277250"/>
    <m/>
    <m/>
    <m/>
    <x v="7"/>
    <s v="En Ejecución"/>
    <s v="Revisando disponibilidad de servicios públicos "/>
    <m/>
    <s v="Sujeto a compromisos por parte del Ente Territorial "/>
    <m/>
    <m/>
    <m/>
    <m/>
  </r>
  <r>
    <n v="96"/>
    <x v="22"/>
    <s v="Puerto Arica"/>
    <s v="CDI Puerto Arica"/>
    <n v="50"/>
    <n v="70982500"/>
    <m/>
    <m/>
    <m/>
    <x v="7"/>
    <s v="En Ejecución"/>
    <s v="Revisando disponibilidad de servicios públicos "/>
    <m/>
    <s v="Sujeto a compromisos por parte del Ente Territorial "/>
    <m/>
    <m/>
    <m/>
    <m/>
  </r>
  <r>
    <n v="97"/>
    <x v="22"/>
    <s v="Puerto Santander"/>
    <s v="CDI Puerto Santander"/>
    <n v="65"/>
    <n v="92277250"/>
    <m/>
    <m/>
    <m/>
    <x v="7"/>
    <s v="En Ejecución"/>
    <s v="Revisando disponibilidad de servicios públicos "/>
    <m/>
    <s v="Sujeto a compromisos por parte del Ente Territorial "/>
    <m/>
    <m/>
    <m/>
    <m/>
  </r>
  <r>
    <n v="98"/>
    <x v="22"/>
    <s v="Tarapacá"/>
    <s v="CDI Tarapacá"/>
    <n v="65"/>
    <n v="92277250"/>
    <m/>
    <m/>
    <m/>
    <x v="7"/>
    <s v="En Ejecución"/>
    <s v="Revisando disponibilidad de servicios públicos "/>
    <m/>
    <s v="Sujeto a compromisos por parte del Ente Territorial "/>
    <m/>
    <m/>
    <m/>
    <m/>
  </r>
  <r>
    <n v="99"/>
    <x v="14"/>
    <s v="Simití"/>
    <s v="CDI Simití"/>
    <n v="104"/>
    <n v="147643600"/>
    <n v="0"/>
    <n v="104"/>
    <n v="0"/>
    <x v="7"/>
    <s v="Terminada"/>
    <s v="Terminada"/>
    <d v="2019-03-01T00:00:00"/>
    <d v="2018-11-01T00:00:00"/>
    <m/>
    <s v="Recurso en la regional"/>
    <m/>
    <m/>
  </r>
  <r>
    <n v="100"/>
    <x v="23"/>
    <s v="Popayán"/>
    <s v="CDI Pandiguando"/>
    <n v="70"/>
    <n v="99375500"/>
    <n v="70"/>
    <n v="0"/>
    <n v="0"/>
    <x v="7"/>
    <s v="En Ejecución"/>
    <s v="Esta en licitación de dotación por parte de la Alcaldía"/>
    <d v="2019-02-01T00:00:00"/>
    <d v="2019-01-15T00:00:00"/>
    <m/>
    <m/>
    <m/>
    <m/>
  </r>
  <r>
    <n v="101"/>
    <x v="9"/>
    <s v="Lorica"/>
    <s v="CDI San Sebastián"/>
    <n v="90"/>
    <n v="127768500"/>
    <n v="0"/>
    <n v="90"/>
    <n v="0"/>
    <x v="7"/>
    <s v="En Ejecución"/>
    <s v="Esta en contratación de obrapor parte de la Alcaldía"/>
    <d v="2019-03-01T00:00:00"/>
    <d v="2019-02-01T00:00:00"/>
    <m/>
    <m/>
    <m/>
    <m/>
  </r>
  <r>
    <n v="102"/>
    <x v="9"/>
    <s v="Lorica"/>
    <s v="CDI Portal del Norte"/>
    <n v="110"/>
    <n v="156161500"/>
    <n v="0"/>
    <n v="110"/>
    <n v="0"/>
    <x v="7"/>
    <s v="En Ejecución"/>
    <s v="Falta subsanaciones por parte de la Alcaldía y servicios públicos"/>
    <d v="2019-03-01T00:00:00"/>
    <d v="2019-02-01T00:00:00"/>
    <m/>
    <m/>
    <m/>
    <m/>
  </r>
  <r>
    <n v="103"/>
    <x v="9"/>
    <s v="Puerto Libertador"/>
    <s v="CDI Santafé de las Claras"/>
    <n v="80"/>
    <n v="113572000"/>
    <n v="0"/>
    <n v="80"/>
    <n v="0"/>
    <x v="7"/>
    <s v="En Ejecución"/>
    <s v="Pendiente arreglos menores por parte de la Alcaldía "/>
    <d v="2019-04-01T00:00:00"/>
    <d v="2019-01-01T00:00:00"/>
    <m/>
    <m/>
    <m/>
    <m/>
  </r>
  <r>
    <n v="104"/>
    <x v="9"/>
    <s v="Tierra alta"/>
    <s v="CDI Campamento"/>
    <n v="200"/>
    <n v="283930000"/>
    <n v="57"/>
    <n v="0"/>
    <n v="143"/>
    <x v="7"/>
    <s v="En Ejecución"/>
    <s v="En Ejecución"/>
    <d v="2019-04-01T00:00:00"/>
    <d v="2019-02-01T00:00:00"/>
    <m/>
    <m/>
    <m/>
    <m/>
  </r>
  <r>
    <n v="105"/>
    <x v="9"/>
    <s v="San Pelayo"/>
    <s v="CDI Puerto nuevo"/>
    <n v="60"/>
    <n v="85179000"/>
    <n v="24"/>
    <n v="36"/>
    <n v="0"/>
    <x v="7"/>
    <s v="En Ejecución"/>
    <s v="En Ejecución"/>
    <d v="2019-04-01T00:00:00"/>
    <d v="2019-02-01T00:00:00"/>
    <m/>
    <m/>
    <m/>
    <m/>
  </r>
  <r>
    <n v="106"/>
    <x v="4"/>
    <s v="Zona Bananera"/>
    <s v="CDI Guacamayal"/>
    <n v="76"/>
    <n v="107893400"/>
    <n v="0"/>
    <n v="76"/>
    <n v="0"/>
    <x v="7"/>
    <s v="En Ejecución"/>
    <s v="En Ejecución"/>
    <d v="2019-04-01T00:00:00"/>
    <s v="Sujeto a compromisos por parte del Ente Territorial "/>
    <m/>
    <m/>
    <s v="PENDIENTE"/>
    <m/>
  </r>
  <r>
    <n v="107"/>
    <x v="4"/>
    <s v="Chivolo"/>
    <s v="CDI La china"/>
    <n v="60"/>
    <n v="85179000"/>
    <n v="0"/>
    <n v="60"/>
    <n v="0"/>
    <x v="7"/>
    <s v="En Ejecución"/>
    <s v="En Ejecución"/>
    <d v="2019-10-01T00:00:00"/>
    <s v="Sujeto a compromisos por parte del Ente Territorial "/>
    <m/>
    <m/>
    <m/>
    <m/>
  </r>
  <r>
    <n v="108"/>
    <x v="17"/>
    <s v="Policarpa"/>
    <s v="CDI Madrigal"/>
    <n v="60"/>
    <n v="85179000"/>
    <n v="10"/>
    <n v="50"/>
    <n v="0"/>
    <x v="7"/>
    <s v="En Ejecución"/>
    <s v="En Ejecución"/>
    <d v="2019-06-01T00:00:00"/>
    <s v="Sujeto a compromisos por parte del Ente Territorial "/>
    <m/>
    <m/>
    <m/>
    <m/>
  </r>
  <r>
    <n v="109"/>
    <x v="17"/>
    <s v="Guachucal"/>
    <s v="CDI Guachucal"/>
    <n v="36"/>
    <n v="51107400"/>
    <n v="0"/>
    <n v="0"/>
    <n v="36"/>
    <x v="7"/>
    <s v="En Ejecución"/>
    <s v="En Ejecución"/>
    <d v="2019-07-01T00:00:00"/>
    <s v="Sujeto a compromisos por parte del Ente Territorial "/>
    <m/>
    <m/>
    <m/>
    <m/>
  </r>
  <r>
    <n v="110"/>
    <x v="18"/>
    <s v="Zulia"/>
    <s v="CDI Vereda de Astilleros"/>
    <n v="65"/>
    <n v="92277250"/>
    <n v="38"/>
    <n v="24"/>
    <n v="3"/>
    <x v="7"/>
    <s v="En Ejecución"/>
    <s v="Falta construcción de área de Administración y cocina"/>
    <d v="2019-02-01T00:00:00"/>
    <d v="2018-12-01T00:00:00"/>
    <m/>
    <m/>
    <m/>
    <m/>
  </r>
  <r>
    <n v="111"/>
    <x v="24"/>
    <s v="San Luis"/>
    <s v="CDI MI bohio"/>
    <n v="92"/>
    <n v="130607800"/>
    <n v="0"/>
    <n v="0"/>
    <n v="92"/>
    <x v="7"/>
    <s v="Terminada"/>
    <s v="Terminada"/>
    <d v="2019-04-01T00:00:00"/>
    <d v="2018-11-01T00:00:00"/>
    <m/>
    <s v="Recurso en la regional"/>
    <m/>
    <m/>
  </r>
  <r>
    <n v="112"/>
    <x v="3"/>
    <s v="Pacho "/>
    <s v="HI Nuevo Amanecer"/>
    <n v="160"/>
    <n v="151437600"/>
    <n v="25"/>
    <n v="0"/>
    <n v="135"/>
    <x v="8"/>
    <s v="En Ejecución"/>
    <s v="Falta energizar "/>
    <d v="2019-03-01T00:00:00"/>
    <d v="2018-11-01T00:00:00"/>
    <m/>
    <s v="Modalidad: HI, se realizara la ampliación de cobertura en enero, en espera de gestion para tránsito a CDI"/>
    <m/>
    <m/>
  </r>
  <r>
    <n v="113"/>
    <x v="20"/>
    <s v="Jamundí"/>
    <s v="CDI El Rodeo"/>
    <n v="300"/>
    <n v="283945500"/>
    <n v="300"/>
    <n v="0"/>
    <n v="0"/>
    <x v="0"/>
    <s v="Terminada"/>
    <s v="Falta dotación "/>
    <d v="2019-03-01T00:00:00"/>
    <d v="2018-12-01T00:00:00"/>
    <m/>
    <m/>
    <m/>
    <m/>
  </r>
  <r>
    <n v="114"/>
    <x v="11"/>
    <s v="Aquitania"/>
    <s v="CDI Aquitania"/>
    <n v="100"/>
    <m/>
    <n v="0"/>
    <n v="100"/>
    <n v="0"/>
    <x v="7"/>
    <s v="Terminada"/>
    <s v="Pendiente aval tecnico"/>
    <d v="2019-03-01T00:00:00"/>
    <m/>
    <m/>
    <m/>
    <m/>
    <m/>
  </r>
  <r>
    <n v="115"/>
    <x v="11"/>
    <s v="Santana"/>
    <s v="HA Santana"/>
    <n v="36"/>
    <m/>
    <n v="0"/>
    <n v="0"/>
    <n v="36"/>
    <x v="7"/>
    <s v="En Ejecución"/>
    <s v="Inconclusa"/>
    <d v="2019-10-01T00:00:00"/>
    <m/>
    <m/>
    <m/>
    <m/>
    <m/>
  </r>
  <r>
    <n v="116"/>
    <x v="7"/>
    <s v="La Ceja"/>
    <s v="CDI Mundo de Colores"/>
    <n v="320"/>
    <m/>
    <n v="0"/>
    <n v="0"/>
    <n v="320"/>
    <x v="9"/>
    <s v="En Ejecución"/>
    <s v="En ejecución"/>
    <d v="2019-09-01T00:00:00"/>
    <m/>
    <m/>
    <m/>
    <m/>
    <m/>
  </r>
  <r>
    <n v="117"/>
    <x v="7"/>
    <s v="El Retiro"/>
    <s v="CDI El Guarceñito"/>
    <n v="320"/>
    <m/>
    <n v="0"/>
    <n v="0"/>
    <n v="320"/>
    <x v="9"/>
    <s v="En Ejecución"/>
    <s v="En ejecución"/>
    <d v="2019-08-01T00:00:00"/>
    <m/>
    <m/>
    <m/>
    <m/>
    <m/>
  </r>
  <r>
    <n v="118"/>
    <x v="7"/>
    <s v="Sabanalarga"/>
    <s v="CDI San Gabriel"/>
    <n v="65"/>
    <m/>
    <n v="0"/>
    <n v="65"/>
    <n v="0"/>
    <x v="9"/>
    <s v="En Ejecución"/>
    <s v="En ejecución"/>
    <d v="2019-10-01T00:00:00"/>
    <m/>
    <m/>
    <m/>
    <m/>
    <m/>
  </r>
  <r>
    <n v="119"/>
    <x v="7"/>
    <s v="San Andrés de Cuerquia"/>
    <s v="CDI Mi Mundo Feliz"/>
    <n v="90"/>
    <m/>
    <n v="0"/>
    <n v="90"/>
    <n v="0"/>
    <x v="9"/>
    <s v="En Ejecución"/>
    <s v="En ejecución"/>
    <d v="2019-10-01T00:00:00"/>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TablaDinámica2"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14" firstHeaderRow="1" firstDataRow="1" firstDataCol="1"/>
  <pivotFields count="18">
    <pivotField showAll="0"/>
    <pivotField showAll="0"/>
    <pivotField showAll="0"/>
    <pivotField showAll="0"/>
    <pivotField showAll="0"/>
    <pivotField showAll="0"/>
    <pivotField showAll="0"/>
    <pivotField showAll="0"/>
    <pivotField showAll="0"/>
    <pivotField axis="axisRow" dataField="1" showAll="0">
      <items count="11">
        <item x="7"/>
        <item x="1"/>
        <item x="5"/>
        <item x="6"/>
        <item x="4"/>
        <item x="3"/>
        <item x="8"/>
        <item x="0"/>
        <item x="9"/>
        <item x="2"/>
        <item t="default"/>
      </items>
    </pivotField>
    <pivotField showAll="0"/>
    <pivotField showAll="0"/>
    <pivotField showAll="0"/>
    <pivotField showAll="0"/>
    <pivotField showAll="0"/>
    <pivotField showAll="0"/>
    <pivotField showAll="0"/>
    <pivotField showAll="0"/>
  </pivotFields>
  <rowFields count="1">
    <field x="9"/>
  </rowFields>
  <rowItems count="11">
    <i>
      <x/>
    </i>
    <i>
      <x v="1"/>
    </i>
    <i>
      <x v="2"/>
    </i>
    <i>
      <x v="3"/>
    </i>
    <i>
      <x v="4"/>
    </i>
    <i>
      <x v="5"/>
    </i>
    <i>
      <x v="6"/>
    </i>
    <i>
      <x v="7"/>
    </i>
    <i>
      <x v="8"/>
    </i>
    <i>
      <x v="9"/>
    </i>
    <i t="grand">
      <x/>
    </i>
  </rowItems>
  <colItems count="1">
    <i/>
  </colItems>
  <dataFields count="1">
    <dataField name="Cuenta de Aportante"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TablaDinámica1"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77" firstHeaderRow="1" firstDataRow="1" firstDataCol="1"/>
  <pivotFields count="18">
    <pivotField showAll="0"/>
    <pivotField axis="axisRow" showAll="0">
      <items count="26">
        <item x="22"/>
        <item x="0"/>
        <item x="7"/>
        <item x="12"/>
        <item x="13"/>
        <item x="14"/>
        <item x="11"/>
        <item x="8"/>
        <item x="15"/>
        <item x="23"/>
        <item x="1"/>
        <item x="2"/>
        <item x="9"/>
        <item x="3"/>
        <item x="16"/>
        <item x="4"/>
        <item x="21"/>
        <item x="17"/>
        <item x="18"/>
        <item x="5"/>
        <item x="19"/>
        <item x="6"/>
        <item x="10"/>
        <item x="24"/>
        <item x="20"/>
        <item t="default"/>
      </items>
    </pivotField>
    <pivotField showAll="0"/>
    <pivotField showAll="0"/>
    <pivotField showAll="0"/>
    <pivotField showAll="0"/>
    <pivotField showAll="0"/>
    <pivotField showAll="0"/>
    <pivotField showAll="0"/>
    <pivotField axis="axisRow" dataField="1" showAll="0">
      <items count="11">
        <item x="7"/>
        <item x="1"/>
        <item x="5"/>
        <item x="6"/>
        <item x="4"/>
        <item x="3"/>
        <item x="8"/>
        <item x="0"/>
        <item x="9"/>
        <item x="2"/>
        <item t="default"/>
      </items>
    </pivotField>
    <pivotField showAll="0"/>
    <pivotField showAll="0"/>
    <pivotField showAll="0"/>
    <pivotField showAll="0"/>
    <pivotField showAll="0"/>
    <pivotField showAll="0"/>
    <pivotField showAll="0"/>
    <pivotField showAll="0"/>
  </pivotFields>
  <rowFields count="2">
    <field x="1"/>
    <field x="9"/>
  </rowFields>
  <rowItems count="74">
    <i>
      <x/>
    </i>
    <i r="1">
      <x/>
    </i>
    <i>
      <x v="1"/>
    </i>
    <i r="1">
      <x v="1"/>
    </i>
    <i r="1">
      <x v="7"/>
    </i>
    <i>
      <x v="2"/>
    </i>
    <i r="1">
      <x v="1"/>
    </i>
    <i r="1">
      <x v="2"/>
    </i>
    <i r="1">
      <x v="8"/>
    </i>
    <i>
      <x v="3"/>
    </i>
    <i r="1">
      <x v="9"/>
    </i>
    <i>
      <x v="4"/>
    </i>
    <i r="1">
      <x v="3"/>
    </i>
    <i r="1">
      <x v="5"/>
    </i>
    <i>
      <x v="5"/>
    </i>
    <i r="1">
      <x/>
    </i>
    <i r="1">
      <x v="2"/>
    </i>
    <i r="1">
      <x v="3"/>
    </i>
    <i r="1">
      <x v="4"/>
    </i>
    <i>
      <x v="6"/>
    </i>
    <i r="1">
      <x/>
    </i>
    <i r="1">
      <x v="9"/>
    </i>
    <i>
      <x v="7"/>
    </i>
    <i r="1">
      <x v="1"/>
    </i>
    <i>
      <x v="8"/>
    </i>
    <i r="1">
      <x v="2"/>
    </i>
    <i>
      <x v="9"/>
    </i>
    <i r="1">
      <x/>
    </i>
    <i>
      <x v="10"/>
    </i>
    <i r="1">
      <x v="7"/>
    </i>
    <i>
      <x v="11"/>
    </i>
    <i r="1">
      <x v="7"/>
    </i>
    <i>
      <x v="12"/>
    </i>
    <i r="1">
      <x/>
    </i>
    <i r="1">
      <x v="1"/>
    </i>
    <i r="1">
      <x v="2"/>
    </i>
    <i r="1">
      <x v="3"/>
    </i>
    <i>
      <x v="13"/>
    </i>
    <i r="1">
      <x v="2"/>
    </i>
    <i r="1">
      <x v="6"/>
    </i>
    <i r="1">
      <x v="7"/>
    </i>
    <i>
      <x v="14"/>
    </i>
    <i r="1">
      <x v="2"/>
    </i>
    <i>
      <x v="15"/>
    </i>
    <i r="1">
      <x/>
    </i>
    <i r="1">
      <x v="1"/>
    </i>
    <i r="1">
      <x v="3"/>
    </i>
    <i r="1">
      <x v="7"/>
    </i>
    <i>
      <x v="16"/>
    </i>
    <i r="1">
      <x v="3"/>
    </i>
    <i>
      <x v="17"/>
    </i>
    <i r="1">
      <x/>
    </i>
    <i r="1">
      <x v="2"/>
    </i>
    <i>
      <x v="18"/>
    </i>
    <i r="1">
      <x/>
    </i>
    <i r="1">
      <x v="2"/>
    </i>
    <i>
      <x v="19"/>
    </i>
    <i r="1">
      <x v="1"/>
    </i>
    <i r="1">
      <x v="7"/>
    </i>
    <i>
      <x v="20"/>
    </i>
    <i r="1">
      <x v="2"/>
    </i>
    <i>
      <x v="21"/>
    </i>
    <i r="1">
      <x v="1"/>
    </i>
    <i r="1">
      <x v="7"/>
    </i>
    <i>
      <x v="22"/>
    </i>
    <i r="1">
      <x v="1"/>
    </i>
    <i r="1">
      <x v="2"/>
    </i>
    <i r="1">
      <x v="3"/>
    </i>
    <i>
      <x v="23"/>
    </i>
    <i r="1">
      <x/>
    </i>
    <i>
      <x v="24"/>
    </i>
    <i r="1">
      <x v="2"/>
    </i>
    <i r="1">
      <x v="7"/>
    </i>
    <i t="grand">
      <x/>
    </i>
  </rowItems>
  <colItems count="1">
    <i/>
  </colItems>
  <dataFields count="1">
    <dataField name="Cuenta de Aportante"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Q141"/>
  <sheetViews>
    <sheetView tabSelected="1" zoomScale="60" zoomScaleNormal="60" workbookViewId="0">
      <pane ySplit="2" topLeftCell="A72" activePane="bottomLeft" state="frozen"/>
      <selection pane="bottomLeft" activeCell="F76" sqref="F76"/>
    </sheetView>
  </sheetViews>
  <sheetFormatPr baseColWidth="10" defaultColWidth="11.42578125" defaultRowHeight="15" x14ac:dyDescent="0.25"/>
  <cols>
    <col min="1" max="1" width="4.42578125" style="36" bestFit="1" customWidth="1"/>
    <col min="2" max="2" width="18.42578125" style="36" bestFit="1" customWidth="1"/>
    <col min="3" max="3" width="20.85546875" style="36" bestFit="1" customWidth="1"/>
    <col min="4" max="4" width="31.85546875" style="36" bestFit="1" customWidth="1"/>
    <col min="5" max="5" width="16" style="36" customWidth="1"/>
    <col min="6" max="6" width="19.42578125" style="36" customWidth="1"/>
    <col min="7" max="7" width="11.85546875" style="36" customWidth="1"/>
    <col min="8" max="8" width="8.140625" style="36" customWidth="1"/>
    <col min="9" max="9" width="8.7109375" style="36" customWidth="1"/>
    <col min="10" max="10" width="21.42578125" style="36" customWidth="1"/>
    <col min="11" max="11" width="37.140625" style="36" customWidth="1"/>
    <col min="12" max="12" width="47.42578125" style="38" customWidth="1"/>
    <col min="13" max="13" width="19.7109375" style="36" customWidth="1"/>
    <col min="14" max="14" width="24.140625" style="36" customWidth="1"/>
    <col min="15" max="15" width="49" style="44" customWidth="1"/>
    <col min="16" max="16" width="19" style="44" customWidth="1"/>
    <col min="17" max="17" width="94" style="36" customWidth="1"/>
    <col min="18" max="18" width="11.42578125" style="36" customWidth="1"/>
    <col min="19" max="16384" width="11.42578125" style="36"/>
  </cols>
  <sheetData>
    <row r="1" spans="1:17" s="28" customFormat="1" ht="43.5" customHeight="1" x14ac:dyDescent="0.25">
      <c r="A1" s="65" t="s">
        <v>298</v>
      </c>
      <c r="B1" s="65"/>
      <c r="C1" s="65"/>
      <c r="D1" s="65"/>
      <c r="E1" s="65"/>
      <c r="L1" s="29"/>
      <c r="N1" s="58"/>
      <c r="O1" s="42"/>
      <c r="P1" s="57"/>
    </row>
    <row r="2" spans="1:17" s="31" customFormat="1" ht="96.6" customHeight="1" x14ac:dyDescent="0.25">
      <c r="A2" s="30" t="s">
        <v>315</v>
      </c>
      <c r="B2" s="26" t="s">
        <v>0</v>
      </c>
      <c r="C2" s="26" t="s">
        <v>1</v>
      </c>
      <c r="D2" s="26" t="s">
        <v>2</v>
      </c>
      <c r="E2" s="26" t="s">
        <v>6</v>
      </c>
      <c r="F2" s="26" t="s">
        <v>314</v>
      </c>
      <c r="G2" s="26" t="s">
        <v>224</v>
      </c>
      <c r="H2" s="26" t="s">
        <v>225</v>
      </c>
      <c r="I2" s="26" t="s">
        <v>226</v>
      </c>
      <c r="J2" s="26" t="s">
        <v>3</v>
      </c>
      <c r="K2" s="26" t="s">
        <v>229</v>
      </c>
      <c r="L2" s="26" t="s">
        <v>299</v>
      </c>
      <c r="M2" s="40" t="s">
        <v>339</v>
      </c>
      <c r="N2" s="40" t="s">
        <v>367</v>
      </c>
      <c r="O2" s="40" t="s">
        <v>349</v>
      </c>
      <c r="P2" s="40" t="s">
        <v>340</v>
      </c>
      <c r="Q2" s="40" t="s">
        <v>301</v>
      </c>
    </row>
    <row r="3" spans="1:17" s="35" customFormat="1" ht="149.25" hidden="1" customHeight="1" x14ac:dyDescent="0.25">
      <c r="A3" s="32">
        <v>1</v>
      </c>
      <c r="B3" s="15" t="s">
        <v>7</v>
      </c>
      <c r="C3" s="15" t="s">
        <v>8</v>
      </c>
      <c r="D3" s="15" t="s">
        <v>300</v>
      </c>
      <c r="E3" s="15">
        <v>65</v>
      </c>
      <c r="F3" s="33">
        <f>+E3*1419650</f>
        <v>92277250</v>
      </c>
      <c r="G3" s="15">
        <v>25</v>
      </c>
      <c r="H3" s="15">
        <v>0</v>
      </c>
      <c r="I3" s="15">
        <v>40</v>
      </c>
      <c r="J3" s="15" t="s">
        <v>9</v>
      </c>
      <c r="K3" s="20">
        <v>43525</v>
      </c>
      <c r="L3" s="34">
        <v>43525</v>
      </c>
      <c r="M3" s="64">
        <v>1419650</v>
      </c>
      <c r="N3" s="63">
        <f t="shared" ref="N3:N34" si="0">M3*E3</f>
        <v>92277250</v>
      </c>
      <c r="O3" s="15" t="s">
        <v>343</v>
      </c>
      <c r="P3" s="32" t="s">
        <v>353</v>
      </c>
      <c r="Q3" s="16" t="s">
        <v>341</v>
      </c>
    </row>
    <row r="4" spans="1:17" s="35" customFormat="1" ht="180" hidden="1" x14ac:dyDescent="0.25">
      <c r="A4" s="32">
        <v>2</v>
      </c>
      <c r="B4" s="15" t="s">
        <v>11</v>
      </c>
      <c r="C4" s="15" t="s">
        <v>94</v>
      </c>
      <c r="D4" s="15" t="s">
        <v>12</v>
      </c>
      <c r="E4" s="15">
        <v>300</v>
      </c>
      <c r="F4" s="33">
        <f t="shared" ref="F4:F10" si="1">+E4*946485</f>
        <v>283945500</v>
      </c>
      <c r="G4" s="15">
        <v>300</v>
      </c>
      <c r="H4" s="15">
        <v>0</v>
      </c>
      <c r="I4" s="15">
        <v>0</v>
      </c>
      <c r="J4" s="15" t="s">
        <v>9</v>
      </c>
      <c r="K4" s="20">
        <v>43525</v>
      </c>
      <c r="L4" s="34">
        <v>43435</v>
      </c>
      <c r="M4" s="64">
        <v>946000</v>
      </c>
      <c r="N4" s="63">
        <f t="shared" si="0"/>
        <v>283800000</v>
      </c>
      <c r="O4" s="61" t="s">
        <v>343</v>
      </c>
      <c r="P4" s="62" t="s">
        <v>342</v>
      </c>
      <c r="Q4" s="16" t="s">
        <v>302</v>
      </c>
    </row>
    <row r="5" spans="1:17" s="35" customFormat="1" ht="45" hidden="1" x14ac:dyDescent="0.25">
      <c r="A5" s="32">
        <v>3</v>
      </c>
      <c r="B5" s="15" t="s">
        <v>14</v>
      </c>
      <c r="C5" s="15" t="s">
        <v>95</v>
      </c>
      <c r="D5" s="15" t="s">
        <v>13</v>
      </c>
      <c r="E5" s="15">
        <v>160</v>
      </c>
      <c r="F5" s="33">
        <f t="shared" si="1"/>
        <v>151437600</v>
      </c>
      <c r="G5" s="15">
        <v>0</v>
      </c>
      <c r="H5" s="15">
        <v>160</v>
      </c>
      <c r="I5" s="15">
        <v>0</v>
      </c>
      <c r="J5" s="15" t="s">
        <v>9</v>
      </c>
      <c r="K5" s="20">
        <v>43525</v>
      </c>
      <c r="L5" s="34">
        <v>43435</v>
      </c>
      <c r="M5" s="64">
        <v>946000</v>
      </c>
      <c r="N5" s="63">
        <f t="shared" si="0"/>
        <v>151360000</v>
      </c>
      <c r="O5" s="61" t="s">
        <v>333</v>
      </c>
      <c r="P5" s="62" t="s">
        <v>342</v>
      </c>
      <c r="Q5" s="35" t="s">
        <v>360</v>
      </c>
    </row>
    <row r="6" spans="1:17" s="35" customFormat="1" ht="120" hidden="1" x14ac:dyDescent="0.25">
      <c r="A6" s="32">
        <v>4</v>
      </c>
      <c r="B6" s="15" t="s">
        <v>15</v>
      </c>
      <c r="C6" s="15" t="s">
        <v>16</v>
      </c>
      <c r="D6" s="15" t="s">
        <v>17</v>
      </c>
      <c r="E6" s="15">
        <v>300</v>
      </c>
      <c r="F6" s="33">
        <f t="shared" si="1"/>
        <v>283945500</v>
      </c>
      <c r="G6" s="15">
        <v>300</v>
      </c>
      <c r="H6" s="15">
        <v>0</v>
      </c>
      <c r="I6" s="15">
        <v>0</v>
      </c>
      <c r="J6" s="15" t="s">
        <v>9</v>
      </c>
      <c r="K6" s="20">
        <v>43497</v>
      </c>
      <c r="L6" s="34">
        <v>43435</v>
      </c>
      <c r="M6" s="64">
        <v>946000</v>
      </c>
      <c r="N6" s="63">
        <f t="shared" si="0"/>
        <v>283800000</v>
      </c>
      <c r="O6" s="61" t="s">
        <v>343</v>
      </c>
      <c r="P6" s="62" t="s">
        <v>353</v>
      </c>
      <c r="Q6" s="16" t="s">
        <v>352</v>
      </c>
    </row>
    <row r="7" spans="1:17" s="35" customFormat="1" ht="45" hidden="1" x14ac:dyDescent="0.25">
      <c r="A7" s="32">
        <v>5</v>
      </c>
      <c r="B7" s="15" t="s">
        <v>15</v>
      </c>
      <c r="C7" s="15" t="s">
        <v>16</v>
      </c>
      <c r="D7" s="15" t="s">
        <v>18</v>
      </c>
      <c r="E7" s="15">
        <v>300</v>
      </c>
      <c r="F7" s="33">
        <f t="shared" si="1"/>
        <v>283945500</v>
      </c>
      <c r="G7" s="15">
        <v>300</v>
      </c>
      <c r="H7" s="15">
        <v>0</v>
      </c>
      <c r="I7" s="15">
        <v>0</v>
      </c>
      <c r="J7" s="15" t="s">
        <v>9</v>
      </c>
      <c r="K7" s="20">
        <v>43556</v>
      </c>
      <c r="L7" s="34">
        <v>43678</v>
      </c>
      <c r="M7" s="64">
        <v>946000</v>
      </c>
      <c r="N7" s="63">
        <f t="shared" si="0"/>
        <v>283800000</v>
      </c>
      <c r="O7" s="61" t="s">
        <v>343</v>
      </c>
      <c r="P7" s="62" t="s">
        <v>342</v>
      </c>
      <c r="Q7" s="16" t="s">
        <v>354</v>
      </c>
    </row>
    <row r="8" spans="1:17" s="35" customFormat="1" ht="21" hidden="1" x14ac:dyDescent="0.25">
      <c r="A8" s="32">
        <v>6</v>
      </c>
      <c r="B8" s="15" t="s">
        <v>19</v>
      </c>
      <c r="C8" s="15" t="s">
        <v>20</v>
      </c>
      <c r="D8" s="15" t="s">
        <v>21</v>
      </c>
      <c r="E8" s="15">
        <v>300</v>
      </c>
      <c r="F8" s="33">
        <f t="shared" si="1"/>
        <v>283945500</v>
      </c>
      <c r="G8" s="15">
        <v>300</v>
      </c>
      <c r="H8" s="15">
        <v>0</v>
      </c>
      <c r="I8" s="15">
        <v>0</v>
      </c>
      <c r="J8" s="15" t="s">
        <v>9</v>
      </c>
      <c r="K8" s="20">
        <v>43586</v>
      </c>
      <c r="L8" s="25" t="s">
        <v>96</v>
      </c>
      <c r="M8" s="64">
        <v>946000</v>
      </c>
      <c r="N8" s="63">
        <f t="shared" si="0"/>
        <v>283800000</v>
      </c>
      <c r="O8" s="61" t="s">
        <v>333</v>
      </c>
      <c r="P8" s="61" t="s">
        <v>329</v>
      </c>
      <c r="Q8" s="16"/>
    </row>
    <row r="9" spans="1:17" s="35" customFormat="1" ht="54.75" hidden="1" customHeight="1" x14ac:dyDescent="0.25">
      <c r="A9" s="32">
        <v>7</v>
      </c>
      <c r="B9" s="15" t="s">
        <v>22</v>
      </c>
      <c r="C9" s="15" t="s">
        <v>23</v>
      </c>
      <c r="D9" s="15" t="s">
        <v>24</v>
      </c>
      <c r="E9" s="15">
        <v>300</v>
      </c>
      <c r="F9" s="33">
        <f t="shared" si="1"/>
        <v>283945500</v>
      </c>
      <c r="G9" s="15">
        <v>100</v>
      </c>
      <c r="H9" s="15">
        <v>0</v>
      </c>
      <c r="I9" s="15">
        <v>200</v>
      </c>
      <c r="J9" s="15" t="s">
        <v>9</v>
      </c>
      <c r="K9" s="20">
        <v>43617</v>
      </c>
      <c r="L9" s="34">
        <v>43556</v>
      </c>
      <c r="M9" s="64">
        <v>946000</v>
      </c>
      <c r="N9" s="63">
        <f t="shared" si="0"/>
        <v>283800000</v>
      </c>
      <c r="O9" s="15" t="s">
        <v>343</v>
      </c>
      <c r="P9" s="15" t="s">
        <v>359</v>
      </c>
      <c r="Q9" s="16" t="s">
        <v>344</v>
      </c>
    </row>
    <row r="10" spans="1:17" s="35" customFormat="1" ht="150" hidden="1" x14ac:dyDescent="0.25">
      <c r="A10" s="32">
        <v>8</v>
      </c>
      <c r="B10" s="15" t="s">
        <v>25</v>
      </c>
      <c r="C10" s="15" t="s">
        <v>26</v>
      </c>
      <c r="D10" s="15" t="s">
        <v>27</v>
      </c>
      <c r="E10" s="15">
        <v>300</v>
      </c>
      <c r="F10" s="33">
        <f t="shared" si="1"/>
        <v>283945500</v>
      </c>
      <c r="G10" s="15">
        <v>250</v>
      </c>
      <c r="H10" s="15">
        <v>50</v>
      </c>
      <c r="I10" s="15">
        <v>0</v>
      </c>
      <c r="J10" s="15" t="s">
        <v>9</v>
      </c>
      <c r="K10" s="20">
        <v>43525</v>
      </c>
      <c r="L10" s="34">
        <v>43435</v>
      </c>
      <c r="M10" s="64">
        <v>946000</v>
      </c>
      <c r="N10" s="63">
        <f t="shared" si="0"/>
        <v>283800000</v>
      </c>
      <c r="O10" s="15" t="s">
        <v>343</v>
      </c>
      <c r="P10" s="15" t="s">
        <v>342</v>
      </c>
      <c r="Q10" s="16" t="s">
        <v>303</v>
      </c>
    </row>
    <row r="11" spans="1:17" s="35" customFormat="1" ht="36" hidden="1" customHeight="1" x14ac:dyDescent="0.25">
      <c r="A11" s="32">
        <v>9</v>
      </c>
      <c r="B11" s="15" t="s">
        <v>25</v>
      </c>
      <c r="C11" s="15" t="s">
        <v>26</v>
      </c>
      <c r="D11" s="15" t="s">
        <v>267</v>
      </c>
      <c r="E11" s="15">
        <v>65</v>
      </c>
      <c r="F11" s="33">
        <f t="shared" ref="F11" si="2">+E11*1419650</f>
        <v>92277250</v>
      </c>
      <c r="G11" s="15">
        <v>65</v>
      </c>
      <c r="H11" s="15">
        <v>0</v>
      </c>
      <c r="I11" s="15">
        <v>0</v>
      </c>
      <c r="J11" s="15" t="s">
        <v>9</v>
      </c>
      <c r="K11" s="20">
        <v>43586</v>
      </c>
      <c r="L11" s="34">
        <v>43525</v>
      </c>
      <c r="M11" s="64">
        <v>1419650</v>
      </c>
      <c r="N11" s="63">
        <f t="shared" si="0"/>
        <v>92277250</v>
      </c>
      <c r="O11" s="15" t="s">
        <v>343</v>
      </c>
      <c r="P11" s="15" t="s">
        <v>342</v>
      </c>
      <c r="Q11" s="16" t="s">
        <v>304</v>
      </c>
    </row>
    <row r="12" spans="1:17" s="35" customFormat="1" ht="30" hidden="1" x14ac:dyDescent="0.25">
      <c r="A12" s="32">
        <v>10</v>
      </c>
      <c r="B12" s="15" t="s">
        <v>7</v>
      </c>
      <c r="C12" s="15" t="s">
        <v>28</v>
      </c>
      <c r="D12" s="15" t="s">
        <v>29</v>
      </c>
      <c r="E12" s="15">
        <v>95</v>
      </c>
      <c r="F12" s="33">
        <f t="shared" ref="F12:F24" si="3">+E12*1419650</f>
        <v>134866750</v>
      </c>
      <c r="G12" s="15">
        <v>35</v>
      </c>
      <c r="H12" s="15">
        <v>0</v>
      </c>
      <c r="I12" s="15">
        <v>60</v>
      </c>
      <c r="J12" s="15" t="s">
        <v>30</v>
      </c>
      <c r="K12" s="20">
        <v>43525</v>
      </c>
      <c r="L12" s="25" t="s">
        <v>123</v>
      </c>
      <c r="M12" s="64">
        <v>1419650</v>
      </c>
      <c r="N12" s="63">
        <f t="shared" si="0"/>
        <v>134866750</v>
      </c>
      <c r="O12" s="41"/>
      <c r="P12" s="41"/>
      <c r="Q12" s="16"/>
    </row>
    <row r="13" spans="1:17" s="35" customFormat="1" ht="30" hidden="1" x14ac:dyDescent="0.25">
      <c r="A13" s="32">
        <v>11</v>
      </c>
      <c r="B13" s="15" t="s">
        <v>31</v>
      </c>
      <c r="C13" s="15" t="s">
        <v>32</v>
      </c>
      <c r="D13" s="15" t="s">
        <v>33</v>
      </c>
      <c r="E13" s="15">
        <v>95</v>
      </c>
      <c r="F13" s="33">
        <f t="shared" si="3"/>
        <v>134866750</v>
      </c>
      <c r="G13" s="15">
        <v>0</v>
      </c>
      <c r="H13" s="15">
        <v>0</v>
      </c>
      <c r="I13" s="15">
        <v>95</v>
      </c>
      <c r="J13" s="15" t="s">
        <v>30</v>
      </c>
      <c r="K13" s="20">
        <v>43617</v>
      </c>
      <c r="L13" s="25" t="s">
        <v>123</v>
      </c>
      <c r="M13" s="64">
        <v>1419650</v>
      </c>
      <c r="N13" s="63">
        <f t="shared" si="0"/>
        <v>134866750</v>
      </c>
      <c r="O13" s="41"/>
      <c r="P13" s="41"/>
      <c r="Q13" s="16"/>
    </row>
    <row r="14" spans="1:17" s="35" customFormat="1" ht="30" hidden="1" x14ac:dyDescent="0.25">
      <c r="A14" s="32">
        <v>12</v>
      </c>
      <c r="B14" s="15" t="s">
        <v>34</v>
      </c>
      <c r="C14" s="15" t="s">
        <v>35</v>
      </c>
      <c r="D14" s="15" t="s">
        <v>37</v>
      </c>
      <c r="E14" s="15">
        <v>95</v>
      </c>
      <c r="F14" s="33">
        <f t="shared" si="3"/>
        <v>134866750</v>
      </c>
      <c r="G14" s="15">
        <f>+E14-H14</f>
        <v>17</v>
      </c>
      <c r="H14" s="15">
        <v>78</v>
      </c>
      <c r="I14" s="15">
        <v>0</v>
      </c>
      <c r="J14" s="15" t="s">
        <v>30</v>
      </c>
      <c r="K14" s="20">
        <v>43525</v>
      </c>
      <c r="L14" s="25" t="s">
        <v>123</v>
      </c>
      <c r="M14" s="64">
        <v>1419650</v>
      </c>
      <c r="N14" s="63">
        <f t="shared" si="0"/>
        <v>134866750</v>
      </c>
      <c r="O14" s="15" t="s">
        <v>343</v>
      </c>
      <c r="P14" s="43" t="s">
        <v>334</v>
      </c>
      <c r="Q14" s="46" t="s">
        <v>305</v>
      </c>
    </row>
    <row r="15" spans="1:17" s="35" customFormat="1" ht="30" hidden="1" x14ac:dyDescent="0.25">
      <c r="A15" s="32">
        <v>13</v>
      </c>
      <c r="B15" s="15" t="s">
        <v>34</v>
      </c>
      <c r="C15" s="15" t="s">
        <v>36</v>
      </c>
      <c r="D15" s="15" t="s">
        <v>38</v>
      </c>
      <c r="E15" s="15">
        <v>95</v>
      </c>
      <c r="F15" s="33">
        <f t="shared" si="3"/>
        <v>134866750</v>
      </c>
      <c r="G15" s="15">
        <v>4</v>
      </c>
      <c r="H15" s="15">
        <v>91</v>
      </c>
      <c r="I15" s="15">
        <v>0</v>
      </c>
      <c r="J15" s="15" t="s">
        <v>30</v>
      </c>
      <c r="K15" s="20">
        <v>43525</v>
      </c>
      <c r="L15" s="25" t="s">
        <v>123</v>
      </c>
      <c r="M15" s="64">
        <v>1419650</v>
      </c>
      <c r="N15" s="63">
        <f t="shared" si="0"/>
        <v>134866750</v>
      </c>
      <c r="O15" s="15" t="s">
        <v>343</v>
      </c>
      <c r="P15" s="43" t="s">
        <v>334</v>
      </c>
      <c r="Q15" s="46" t="s">
        <v>305</v>
      </c>
    </row>
    <row r="16" spans="1:17" s="35" customFormat="1" ht="60" hidden="1" x14ac:dyDescent="0.25">
      <c r="A16" s="32">
        <v>14</v>
      </c>
      <c r="B16" s="15" t="s">
        <v>39</v>
      </c>
      <c r="C16" s="15" t="s">
        <v>44</v>
      </c>
      <c r="D16" s="15" t="s">
        <v>45</v>
      </c>
      <c r="E16" s="15">
        <v>95</v>
      </c>
      <c r="F16" s="33">
        <f t="shared" si="3"/>
        <v>134866750</v>
      </c>
      <c r="G16" s="15">
        <v>15</v>
      </c>
      <c r="H16" s="15">
        <v>80</v>
      </c>
      <c r="I16" s="15">
        <v>0</v>
      </c>
      <c r="J16" s="15" t="s">
        <v>30</v>
      </c>
      <c r="K16" s="20">
        <v>43556</v>
      </c>
      <c r="L16" s="25" t="s">
        <v>123</v>
      </c>
      <c r="M16" s="64">
        <v>1419650</v>
      </c>
      <c r="N16" s="63">
        <f t="shared" si="0"/>
        <v>134866750</v>
      </c>
      <c r="O16" s="41" t="s">
        <v>350</v>
      </c>
      <c r="P16" s="41"/>
      <c r="Q16" s="16" t="s">
        <v>337</v>
      </c>
    </row>
    <row r="17" spans="1:17" s="35" customFormat="1" ht="30" hidden="1" x14ac:dyDescent="0.25">
      <c r="A17" s="32">
        <v>15</v>
      </c>
      <c r="B17" s="15" t="s">
        <v>19</v>
      </c>
      <c r="C17" s="15" t="s">
        <v>46</v>
      </c>
      <c r="D17" s="15" t="s">
        <v>48</v>
      </c>
      <c r="E17" s="15">
        <v>95</v>
      </c>
      <c r="F17" s="33">
        <f t="shared" si="3"/>
        <v>134866750</v>
      </c>
      <c r="G17" s="15">
        <v>0</v>
      </c>
      <c r="H17" s="15">
        <v>95</v>
      </c>
      <c r="I17" s="15">
        <v>0</v>
      </c>
      <c r="J17" s="15" t="s">
        <v>30</v>
      </c>
      <c r="K17" s="20">
        <v>43556</v>
      </c>
      <c r="L17" s="25" t="s">
        <v>123</v>
      </c>
      <c r="M17" s="64">
        <v>1419650</v>
      </c>
      <c r="N17" s="63">
        <f t="shared" si="0"/>
        <v>134866750</v>
      </c>
      <c r="O17" s="41"/>
      <c r="P17" s="41"/>
      <c r="Q17" s="16"/>
    </row>
    <row r="18" spans="1:17" s="35" customFormat="1" ht="30" hidden="1" x14ac:dyDescent="0.25">
      <c r="A18" s="32">
        <v>16</v>
      </c>
      <c r="B18" s="15" t="s">
        <v>19</v>
      </c>
      <c r="C18" s="15" t="s">
        <v>47</v>
      </c>
      <c r="D18" s="15" t="s">
        <v>307</v>
      </c>
      <c r="E18" s="15">
        <v>95</v>
      </c>
      <c r="F18" s="33">
        <f t="shared" si="3"/>
        <v>134866750</v>
      </c>
      <c r="G18" s="15">
        <v>0</v>
      </c>
      <c r="H18" s="15">
        <v>95</v>
      </c>
      <c r="I18" s="15">
        <v>0</v>
      </c>
      <c r="J18" s="15" t="s">
        <v>30</v>
      </c>
      <c r="K18" s="20">
        <v>43556</v>
      </c>
      <c r="L18" s="25" t="s">
        <v>123</v>
      </c>
      <c r="M18" s="64">
        <v>1419650</v>
      </c>
      <c r="N18" s="63">
        <f t="shared" si="0"/>
        <v>134866750</v>
      </c>
      <c r="O18" s="41"/>
      <c r="P18" s="41"/>
      <c r="Q18" s="16"/>
    </row>
    <row r="19" spans="1:17" s="35" customFormat="1" ht="30" hidden="1" x14ac:dyDescent="0.25">
      <c r="A19" s="32">
        <v>17</v>
      </c>
      <c r="B19" s="15" t="s">
        <v>22</v>
      </c>
      <c r="C19" s="15" t="s">
        <v>49</v>
      </c>
      <c r="D19" s="15" t="s">
        <v>50</v>
      </c>
      <c r="E19" s="15">
        <v>95</v>
      </c>
      <c r="F19" s="33">
        <f t="shared" si="3"/>
        <v>134866750</v>
      </c>
      <c r="G19" s="15">
        <v>0</v>
      </c>
      <c r="H19" s="15">
        <v>0</v>
      </c>
      <c r="I19" s="15">
        <v>95</v>
      </c>
      <c r="J19" s="15" t="s">
        <v>30</v>
      </c>
      <c r="K19" s="20">
        <v>43586</v>
      </c>
      <c r="L19" s="25" t="s">
        <v>123</v>
      </c>
      <c r="M19" s="64">
        <v>1419650</v>
      </c>
      <c r="N19" s="63">
        <f t="shared" si="0"/>
        <v>134866750</v>
      </c>
      <c r="O19" s="41"/>
      <c r="P19" s="41"/>
      <c r="Q19" s="16"/>
    </row>
    <row r="20" spans="1:17" s="35" customFormat="1" ht="30" hidden="1" x14ac:dyDescent="0.25">
      <c r="A20" s="32">
        <v>18</v>
      </c>
      <c r="B20" s="15" t="s">
        <v>22</v>
      </c>
      <c r="C20" s="15" t="s">
        <v>51</v>
      </c>
      <c r="D20" s="15" t="s">
        <v>53</v>
      </c>
      <c r="E20" s="15">
        <v>95</v>
      </c>
      <c r="F20" s="33">
        <f t="shared" si="3"/>
        <v>134866750</v>
      </c>
      <c r="G20" s="15">
        <v>0</v>
      </c>
      <c r="H20" s="15">
        <v>0</v>
      </c>
      <c r="I20" s="15">
        <v>95</v>
      </c>
      <c r="J20" s="15" t="s">
        <v>30</v>
      </c>
      <c r="K20" s="20">
        <v>43586</v>
      </c>
      <c r="L20" s="25" t="s">
        <v>123</v>
      </c>
      <c r="M20" s="64">
        <v>1419650</v>
      </c>
      <c r="N20" s="63">
        <f t="shared" si="0"/>
        <v>134866750</v>
      </c>
      <c r="O20" s="41"/>
      <c r="P20" s="41"/>
      <c r="Q20" s="16"/>
    </row>
    <row r="21" spans="1:17" s="35" customFormat="1" ht="30" hidden="1" x14ac:dyDescent="0.25">
      <c r="A21" s="32">
        <v>19</v>
      </c>
      <c r="B21" s="15" t="s">
        <v>25</v>
      </c>
      <c r="C21" s="15" t="s">
        <v>52</v>
      </c>
      <c r="D21" s="15" t="s">
        <v>56</v>
      </c>
      <c r="E21" s="15">
        <v>95</v>
      </c>
      <c r="F21" s="33">
        <f t="shared" si="3"/>
        <v>134866750</v>
      </c>
      <c r="G21" s="15">
        <v>0</v>
      </c>
      <c r="H21" s="15">
        <v>0</v>
      </c>
      <c r="I21" s="15">
        <v>95</v>
      </c>
      <c r="J21" s="15" t="s">
        <v>30</v>
      </c>
      <c r="K21" s="20">
        <v>43647</v>
      </c>
      <c r="L21" s="25" t="s">
        <v>123</v>
      </c>
      <c r="M21" s="64">
        <v>1419650</v>
      </c>
      <c r="N21" s="63">
        <f t="shared" si="0"/>
        <v>134866750</v>
      </c>
      <c r="O21" s="41"/>
      <c r="P21" s="41"/>
      <c r="Q21" s="16"/>
    </row>
    <row r="22" spans="1:17" s="35" customFormat="1" ht="30" hidden="1" x14ac:dyDescent="0.25">
      <c r="A22" s="32">
        <v>20</v>
      </c>
      <c r="B22" s="21" t="s">
        <v>54</v>
      </c>
      <c r="C22" s="21" t="s">
        <v>55</v>
      </c>
      <c r="D22" s="21" t="s">
        <v>57</v>
      </c>
      <c r="E22" s="21">
        <v>95</v>
      </c>
      <c r="F22" s="33">
        <f t="shared" si="3"/>
        <v>134866750</v>
      </c>
      <c r="G22" s="21">
        <v>0</v>
      </c>
      <c r="H22" s="21">
        <v>95</v>
      </c>
      <c r="I22" s="21">
        <v>0</v>
      </c>
      <c r="J22" s="21" t="s">
        <v>30</v>
      </c>
      <c r="K22" s="22">
        <v>43525</v>
      </c>
      <c r="L22" s="27" t="s">
        <v>123</v>
      </c>
      <c r="M22" s="64">
        <v>1419650</v>
      </c>
      <c r="N22" s="63">
        <f t="shared" si="0"/>
        <v>134866750</v>
      </c>
      <c r="O22" s="41" t="s">
        <v>350</v>
      </c>
      <c r="P22" s="41" t="s">
        <v>219</v>
      </c>
      <c r="Q22" s="39" t="s">
        <v>345</v>
      </c>
    </row>
    <row r="23" spans="1:17" s="35" customFormat="1" ht="118.5" hidden="1" customHeight="1" x14ac:dyDescent="0.25">
      <c r="A23" s="32">
        <v>21</v>
      </c>
      <c r="B23" s="23" t="s">
        <v>40</v>
      </c>
      <c r="C23" s="23" t="s">
        <v>41</v>
      </c>
      <c r="D23" s="23" t="s">
        <v>42</v>
      </c>
      <c r="E23" s="23">
        <v>110</v>
      </c>
      <c r="F23" s="33">
        <f t="shared" si="3"/>
        <v>156161500</v>
      </c>
      <c r="G23" s="23">
        <v>10</v>
      </c>
      <c r="H23" s="23">
        <v>100</v>
      </c>
      <c r="I23" s="23">
        <v>0</v>
      </c>
      <c r="J23" s="23" t="s">
        <v>43</v>
      </c>
      <c r="K23" s="24">
        <v>43525</v>
      </c>
      <c r="L23" s="34">
        <v>43556</v>
      </c>
      <c r="M23" s="64">
        <v>1419650</v>
      </c>
      <c r="N23" s="63">
        <f t="shared" si="0"/>
        <v>156161500</v>
      </c>
      <c r="O23" s="15" t="s">
        <v>343</v>
      </c>
      <c r="P23" s="43" t="s">
        <v>334</v>
      </c>
      <c r="Q23" s="16" t="s">
        <v>306</v>
      </c>
    </row>
    <row r="24" spans="1:17" s="35" customFormat="1" ht="21" hidden="1" x14ac:dyDescent="0.25">
      <c r="A24" s="32">
        <v>22</v>
      </c>
      <c r="B24" s="23" t="s">
        <v>10</v>
      </c>
      <c r="C24" s="23" t="s">
        <v>271</v>
      </c>
      <c r="D24" s="23" t="s">
        <v>58</v>
      </c>
      <c r="E24" s="23">
        <v>104</v>
      </c>
      <c r="F24" s="33">
        <f t="shared" si="3"/>
        <v>147643600</v>
      </c>
      <c r="G24" s="23">
        <v>8</v>
      </c>
      <c r="H24" s="23">
        <v>96</v>
      </c>
      <c r="I24" s="23">
        <v>0</v>
      </c>
      <c r="J24" s="23" t="s">
        <v>43</v>
      </c>
      <c r="K24" s="24">
        <v>43739</v>
      </c>
      <c r="L24" s="34">
        <v>43800</v>
      </c>
      <c r="M24" s="64">
        <v>1419650</v>
      </c>
      <c r="N24" s="63">
        <f t="shared" si="0"/>
        <v>147643600</v>
      </c>
      <c r="O24" s="61" t="s">
        <v>333</v>
      </c>
      <c r="P24" s="61" t="s">
        <v>329</v>
      </c>
      <c r="Q24" s="16"/>
    </row>
    <row r="25" spans="1:17" s="35" customFormat="1" ht="30" hidden="1" x14ac:dyDescent="0.25">
      <c r="A25" s="32">
        <v>23</v>
      </c>
      <c r="B25" s="23" t="s">
        <v>60</v>
      </c>
      <c r="C25" s="23" t="s">
        <v>61</v>
      </c>
      <c r="D25" s="23" t="s">
        <v>261</v>
      </c>
      <c r="E25" s="23">
        <v>290</v>
      </c>
      <c r="F25" s="23"/>
      <c r="G25" s="23">
        <v>107</v>
      </c>
      <c r="H25" s="23">
        <v>193</v>
      </c>
      <c r="I25" s="23">
        <v>0</v>
      </c>
      <c r="J25" s="23" t="s">
        <v>62</v>
      </c>
      <c r="K25" s="20">
        <v>43497</v>
      </c>
      <c r="L25" s="34">
        <v>43435</v>
      </c>
      <c r="M25" s="64">
        <v>946000</v>
      </c>
      <c r="N25" s="63">
        <f t="shared" si="0"/>
        <v>274340000</v>
      </c>
      <c r="O25" s="61" t="s">
        <v>333</v>
      </c>
      <c r="P25" s="61" t="s">
        <v>329</v>
      </c>
      <c r="Q25" s="16"/>
    </row>
    <row r="26" spans="1:17" s="35" customFormat="1" ht="30" hidden="1" x14ac:dyDescent="0.25">
      <c r="A26" s="32">
        <v>24</v>
      </c>
      <c r="B26" s="23" t="s">
        <v>60</v>
      </c>
      <c r="C26" s="23" t="s">
        <v>61</v>
      </c>
      <c r="D26" s="47" t="s">
        <v>230</v>
      </c>
      <c r="E26" s="23">
        <v>290</v>
      </c>
      <c r="F26" s="23"/>
      <c r="G26" s="23">
        <v>119</v>
      </c>
      <c r="H26" s="23">
        <v>181</v>
      </c>
      <c r="I26" s="23">
        <v>0</v>
      </c>
      <c r="J26" s="23" t="s">
        <v>62</v>
      </c>
      <c r="K26" s="20">
        <v>43497</v>
      </c>
      <c r="L26" s="34">
        <v>43408</v>
      </c>
      <c r="M26" s="64">
        <v>946000</v>
      </c>
      <c r="N26" s="63">
        <f t="shared" si="0"/>
        <v>274340000</v>
      </c>
      <c r="O26" s="61" t="s">
        <v>333</v>
      </c>
      <c r="P26" s="61" t="s">
        <v>329</v>
      </c>
      <c r="Q26" s="16"/>
    </row>
    <row r="27" spans="1:17" s="35" customFormat="1" ht="30" hidden="1" x14ac:dyDescent="0.25">
      <c r="A27" s="32">
        <v>25</v>
      </c>
      <c r="B27" s="23" t="s">
        <v>60</v>
      </c>
      <c r="C27" s="23" t="s">
        <v>64</v>
      </c>
      <c r="D27" s="23" t="s">
        <v>65</v>
      </c>
      <c r="E27" s="23">
        <v>300</v>
      </c>
      <c r="F27" s="23"/>
      <c r="G27" s="23">
        <v>8</v>
      </c>
      <c r="H27" s="23">
        <v>292</v>
      </c>
      <c r="I27" s="23">
        <v>0</v>
      </c>
      <c r="J27" s="23" t="s">
        <v>62</v>
      </c>
      <c r="K27" s="24">
        <v>43739</v>
      </c>
      <c r="L27" s="34">
        <v>43617</v>
      </c>
      <c r="M27" s="64">
        <v>946000</v>
      </c>
      <c r="N27" s="63">
        <f t="shared" si="0"/>
        <v>283800000</v>
      </c>
      <c r="O27" s="61" t="s">
        <v>333</v>
      </c>
      <c r="P27" s="61" t="s">
        <v>329</v>
      </c>
      <c r="Q27" s="16"/>
    </row>
    <row r="28" spans="1:17" s="35" customFormat="1" ht="30" hidden="1" x14ac:dyDescent="0.25">
      <c r="A28" s="32">
        <v>26</v>
      </c>
      <c r="B28" s="23" t="s">
        <v>60</v>
      </c>
      <c r="C28" s="23" t="s">
        <v>66</v>
      </c>
      <c r="D28" s="23" t="s">
        <v>67</v>
      </c>
      <c r="E28" s="23">
        <v>180</v>
      </c>
      <c r="F28" s="23"/>
      <c r="G28" s="23">
        <v>300</v>
      </c>
      <c r="H28" s="23">
        <v>0</v>
      </c>
      <c r="I28" s="23">
        <v>0</v>
      </c>
      <c r="J28" s="23" t="s">
        <v>62</v>
      </c>
      <c r="K28" s="20">
        <v>43497</v>
      </c>
      <c r="L28" s="34">
        <v>43466</v>
      </c>
      <c r="M28" s="64">
        <v>946000</v>
      </c>
      <c r="N28" s="63">
        <f t="shared" si="0"/>
        <v>170280000</v>
      </c>
      <c r="O28" s="61" t="s">
        <v>333</v>
      </c>
      <c r="P28" s="61" t="s">
        <v>329</v>
      </c>
      <c r="Q28" s="16"/>
    </row>
    <row r="29" spans="1:17" s="35" customFormat="1" ht="30" hidden="1" x14ac:dyDescent="0.25">
      <c r="A29" s="32">
        <v>27</v>
      </c>
      <c r="B29" s="23" t="s">
        <v>60</v>
      </c>
      <c r="C29" s="23" t="s">
        <v>63</v>
      </c>
      <c r="D29" s="23" t="s">
        <v>262</v>
      </c>
      <c r="E29" s="23">
        <v>282</v>
      </c>
      <c r="F29" s="23"/>
      <c r="G29" s="23">
        <v>0</v>
      </c>
      <c r="H29" s="23">
        <v>282</v>
      </c>
      <c r="I29" s="23">
        <v>0</v>
      </c>
      <c r="J29" s="23" t="s">
        <v>62</v>
      </c>
      <c r="K29" s="20">
        <v>43497</v>
      </c>
      <c r="L29" s="34">
        <v>43405</v>
      </c>
      <c r="M29" s="64">
        <v>946000</v>
      </c>
      <c r="N29" s="63">
        <f t="shared" si="0"/>
        <v>266772000</v>
      </c>
      <c r="O29" s="61" t="s">
        <v>333</v>
      </c>
      <c r="P29" s="61" t="s">
        <v>329</v>
      </c>
      <c r="Q29" s="16"/>
    </row>
    <row r="30" spans="1:17" s="35" customFormat="1" ht="30" hidden="1" x14ac:dyDescent="0.25">
      <c r="A30" s="32">
        <v>28</v>
      </c>
      <c r="B30" s="23" t="s">
        <v>60</v>
      </c>
      <c r="C30" s="23" t="s">
        <v>66</v>
      </c>
      <c r="D30" s="23" t="s">
        <v>68</v>
      </c>
      <c r="E30" s="23">
        <v>180</v>
      </c>
      <c r="F30" s="23"/>
      <c r="G30" s="23">
        <v>96</v>
      </c>
      <c r="H30" s="23">
        <v>104</v>
      </c>
      <c r="I30" s="23">
        <v>0</v>
      </c>
      <c r="J30" s="23" t="s">
        <v>62</v>
      </c>
      <c r="K30" s="20">
        <v>43497</v>
      </c>
      <c r="L30" s="34">
        <v>43419</v>
      </c>
      <c r="M30" s="64">
        <v>946000</v>
      </c>
      <c r="N30" s="63">
        <f t="shared" si="0"/>
        <v>170280000</v>
      </c>
      <c r="O30" s="61" t="s">
        <v>333</v>
      </c>
      <c r="P30" s="61" t="s">
        <v>329</v>
      </c>
      <c r="Q30" s="16"/>
    </row>
    <row r="31" spans="1:17" s="35" customFormat="1" ht="30" hidden="1" x14ac:dyDescent="0.25">
      <c r="A31" s="32">
        <v>29</v>
      </c>
      <c r="B31" s="23" t="s">
        <v>60</v>
      </c>
      <c r="C31" s="23" t="s">
        <v>66</v>
      </c>
      <c r="D31" s="23" t="s">
        <v>69</v>
      </c>
      <c r="E31" s="23">
        <v>290</v>
      </c>
      <c r="F31" s="23"/>
      <c r="G31" s="23">
        <v>235</v>
      </c>
      <c r="H31" s="23">
        <v>65</v>
      </c>
      <c r="I31" s="23">
        <v>0</v>
      </c>
      <c r="J31" s="23" t="s">
        <v>62</v>
      </c>
      <c r="K31" s="20">
        <v>43497</v>
      </c>
      <c r="L31" s="34">
        <v>43419</v>
      </c>
      <c r="M31" s="64">
        <v>946000</v>
      </c>
      <c r="N31" s="63">
        <f t="shared" si="0"/>
        <v>274340000</v>
      </c>
      <c r="O31" s="61" t="s">
        <v>333</v>
      </c>
      <c r="P31" s="61" t="s">
        <v>329</v>
      </c>
      <c r="Q31" s="16"/>
    </row>
    <row r="32" spans="1:17" s="35" customFormat="1" ht="30" hidden="1" x14ac:dyDescent="0.25">
      <c r="A32" s="32">
        <v>30</v>
      </c>
      <c r="B32" s="23" t="s">
        <v>60</v>
      </c>
      <c r="C32" s="23" t="s">
        <v>66</v>
      </c>
      <c r="D32" s="23" t="s">
        <v>263</v>
      </c>
      <c r="E32" s="23">
        <v>150</v>
      </c>
      <c r="F32" s="23"/>
      <c r="G32" s="23">
        <v>160</v>
      </c>
      <c r="H32" s="23">
        <v>0</v>
      </c>
      <c r="I32" s="23">
        <v>0</v>
      </c>
      <c r="J32" s="23" t="s">
        <v>62</v>
      </c>
      <c r="K32" s="20">
        <v>43497</v>
      </c>
      <c r="L32" s="34">
        <v>43419</v>
      </c>
      <c r="M32" s="64">
        <v>1419650</v>
      </c>
      <c r="N32" s="63">
        <f t="shared" si="0"/>
        <v>212947500</v>
      </c>
      <c r="O32" s="61" t="s">
        <v>333</v>
      </c>
      <c r="P32" s="61" t="s">
        <v>329</v>
      </c>
      <c r="Q32" s="16"/>
    </row>
    <row r="33" spans="1:17" s="35" customFormat="1" ht="30" hidden="1" x14ac:dyDescent="0.25">
      <c r="A33" s="32">
        <v>31</v>
      </c>
      <c r="B33" s="23" t="s">
        <v>60</v>
      </c>
      <c r="C33" s="23" t="s">
        <v>66</v>
      </c>
      <c r="D33" s="23" t="s">
        <v>70</v>
      </c>
      <c r="E33" s="23">
        <v>290</v>
      </c>
      <c r="F33" s="23"/>
      <c r="G33" s="23">
        <v>8</v>
      </c>
      <c r="H33" s="23">
        <v>192</v>
      </c>
      <c r="I33" s="23">
        <v>0</v>
      </c>
      <c r="J33" s="23" t="s">
        <v>62</v>
      </c>
      <c r="K33" s="20">
        <v>43497</v>
      </c>
      <c r="L33" s="34">
        <v>43419</v>
      </c>
      <c r="M33" s="64">
        <v>946000</v>
      </c>
      <c r="N33" s="63">
        <f t="shared" si="0"/>
        <v>274340000</v>
      </c>
      <c r="O33" s="61" t="s">
        <v>333</v>
      </c>
      <c r="P33" s="61" t="s">
        <v>329</v>
      </c>
      <c r="Q33" s="16"/>
    </row>
    <row r="34" spans="1:17" s="35" customFormat="1" ht="30" hidden="1" x14ac:dyDescent="0.25">
      <c r="A34" s="32">
        <v>32</v>
      </c>
      <c r="B34" s="23" t="s">
        <v>60</v>
      </c>
      <c r="C34" s="23" t="s">
        <v>66</v>
      </c>
      <c r="D34" s="23" t="s">
        <v>264</v>
      </c>
      <c r="E34" s="23">
        <v>290</v>
      </c>
      <c r="F34" s="23"/>
      <c r="G34" s="23">
        <v>300</v>
      </c>
      <c r="H34" s="23">
        <v>0</v>
      </c>
      <c r="I34" s="23">
        <v>0</v>
      </c>
      <c r="J34" s="23" t="s">
        <v>62</v>
      </c>
      <c r="K34" s="20">
        <v>43497</v>
      </c>
      <c r="L34" s="34">
        <v>43419</v>
      </c>
      <c r="M34" s="64">
        <v>946000</v>
      </c>
      <c r="N34" s="63">
        <f t="shared" si="0"/>
        <v>274340000</v>
      </c>
      <c r="O34" s="61" t="s">
        <v>333</v>
      </c>
      <c r="P34" s="61" t="s">
        <v>329</v>
      </c>
      <c r="Q34" s="16"/>
    </row>
    <row r="35" spans="1:17" s="35" customFormat="1" ht="45" hidden="1" x14ac:dyDescent="0.25">
      <c r="A35" s="32">
        <v>33</v>
      </c>
      <c r="B35" s="23" t="s">
        <v>72</v>
      </c>
      <c r="C35" s="23" t="s">
        <v>73</v>
      </c>
      <c r="D35" s="23" t="s">
        <v>231</v>
      </c>
      <c r="E35" s="23">
        <v>300</v>
      </c>
      <c r="F35" s="23"/>
      <c r="G35" s="23">
        <f>114-6</f>
        <v>108</v>
      </c>
      <c r="H35" s="23">
        <v>192</v>
      </c>
      <c r="I35" s="23">
        <v>0</v>
      </c>
      <c r="J35" s="23" t="s">
        <v>74</v>
      </c>
      <c r="K35" s="24">
        <v>43739</v>
      </c>
      <c r="L35" s="34">
        <v>43620</v>
      </c>
      <c r="M35" s="64">
        <v>946000</v>
      </c>
      <c r="N35" s="63">
        <f t="shared" ref="N35:N66" si="4">M35*E35</f>
        <v>283800000</v>
      </c>
      <c r="O35" s="61" t="s">
        <v>333</v>
      </c>
      <c r="P35" s="61" t="s">
        <v>334</v>
      </c>
      <c r="Q35" s="17" t="s">
        <v>355</v>
      </c>
    </row>
    <row r="36" spans="1:17" s="35" customFormat="1" ht="45" hidden="1" x14ac:dyDescent="0.25">
      <c r="A36" s="32">
        <v>34</v>
      </c>
      <c r="B36" s="23" t="s">
        <v>72</v>
      </c>
      <c r="C36" s="23" t="s">
        <v>75</v>
      </c>
      <c r="D36" s="23" t="s">
        <v>124</v>
      </c>
      <c r="E36" s="23">
        <v>160</v>
      </c>
      <c r="F36" s="23"/>
      <c r="G36" s="23">
        <v>10</v>
      </c>
      <c r="H36" s="23">
        <v>150</v>
      </c>
      <c r="I36" s="23">
        <v>0</v>
      </c>
      <c r="J36" s="23" t="s">
        <v>74</v>
      </c>
      <c r="K36" s="24">
        <v>43739</v>
      </c>
      <c r="L36" s="34">
        <v>43559</v>
      </c>
      <c r="M36" s="64">
        <v>946000</v>
      </c>
      <c r="N36" s="63">
        <f t="shared" si="4"/>
        <v>151360000</v>
      </c>
      <c r="O36" s="61" t="s">
        <v>333</v>
      </c>
      <c r="P36" s="61" t="s">
        <v>334</v>
      </c>
      <c r="Q36" s="16" t="s">
        <v>355</v>
      </c>
    </row>
    <row r="37" spans="1:17" s="35" customFormat="1" ht="45" hidden="1" x14ac:dyDescent="0.25">
      <c r="A37" s="32">
        <v>35</v>
      </c>
      <c r="B37" s="23" t="s">
        <v>72</v>
      </c>
      <c r="C37" s="23" t="s">
        <v>76</v>
      </c>
      <c r="D37" s="23" t="s">
        <v>125</v>
      </c>
      <c r="E37" s="23">
        <v>300</v>
      </c>
      <c r="F37" s="23"/>
      <c r="G37" s="23">
        <v>59</v>
      </c>
      <c r="H37" s="23">
        <v>137</v>
      </c>
      <c r="I37" s="23">
        <v>104</v>
      </c>
      <c r="J37" s="23" t="s">
        <v>74</v>
      </c>
      <c r="K37" s="24">
        <v>43739</v>
      </c>
      <c r="L37" s="34">
        <v>43559</v>
      </c>
      <c r="M37" s="64">
        <v>946000</v>
      </c>
      <c r="N37" s="63">
        <f t="shared" si="4"/>
        <v>283800000</v>
      </c>
      <c r="O37" s="61" t="s">
        <v>333</v>
      </c>
      <c r="P37" s="61" t="s">
        <v>334</v>
      </c>
      <c r="Q37" s="16" t="s">
        <v>355</v>
      </c>
    </row>
    <row r="38" spans="1:17" s="35" customFormat="1" ht="45" hidden="1" x14ac:dyDescent="0.25">
      <c r="A38" s="32">
        <v>36</v>
      </c>
      <c r="B38" s="23" t="s">
        <v>72</v>
      </c>
      <c r="C38" s="23" t="s">
        <v>77</v>
      </c>
      <c r="D38" s="23" t="s">
        <v>126</v>
      </c>
      <c r="E38" s="23">
        <v>300</v>
      </c>
      <c r="F38" s="23"/>
      <c r="G38" s="23">
        <v>7</v>
      </c>
      <c r="H38" s="23">
        <v>293</v>
      </c>
      <c r="I38" s="23">
        <v>0</v>
      </c>
      <c r="J38" s="23" t="s">
        <v>74</v>
      </c>
      <c r="K38" s="24">
        <v>43739</v>
      </c>
      <c r="L38" s="34">
        <v>43559</v>
      </c>
      <c r="M38" s="64">
        <v>946000</v>
      </c>
      <c r="N38" s="63">
        <f t="shared" si="4"/>
        <v>283800000</v>
      </c>
      <c r="O38" s="61" t="s">
        <v>333</v>
      </c>
      <c r="P38" s="61" t="s">
        <v>334</v>
      </c>
      <c r="Q38" s="16" t="s">
        <v>355</v>
      </c>
    </row>
    <row r="39" spans="1:17" s="35" customFormat="1" ht="45" hidden="1" x14ac:dyDescent="0.25">
      <c r="A39" s="32">
        <v>37</v>
      </c>
      <c r="B39" s="23" t="s">
        <v>72</v>
      </c>
      <c r="C39" s="23" t="s">
        <v>78</v>
      </c>
      <c r="D39" s="23" t="s">
        <v>127</v>
      </c>
      <c r="E39" s="23">
        <v>300</v>
      </c>
      <c r="F39" s="23"/>
      <c r="G39" s="23">
        <v>170</v>
      </c>
      <c r="H39" s="23">
        <v>130</v>
      </c>
      <c r="I39" s="23">
        <v>0</v>
      </c>
      <c r="J39" s="23" t="s">
        <v>74</v>
      </c>
      <c r="K39" s="24">
        <v>43739</v>
      </c>
      <c r="L39" s="34">
        <v>43589</v>
      </c>
      <c r="M39" s="64">
        <v>946000</v>
      </c>
      <c r="N39" s="63">
        <f t="shared" si="4"/>
        <v>283800000</v>
      </c>
      <c r="O39" s="61" t="s">
        <v>333</v>
      </c>
      <c r="P39" s="61" t="s">
        <v>334</v>
      </c>
      <c r="Q39" s="16" t="s">
        <v>355</v>
      </c>
    </row>
    <row r="40" spans="1:17" s="35" customFormat="1" ht="45" hidden="1" x14ac:dyDescent="0.25">
      <c r="A40" s="32">
        <v>38</v>
      </c>
      <c r="B40" s="23" t="s">
        <v>72</v>
      </c>
      <c r="C40" s="23" t="s">
        <v>128</v>
      </c>
      <c r="D40" s="23" t="s">
        <v>129</v>
      </c>
      <c r="E40" s="23">
        <v>300</v>
      </c>
      <c r="F40" s="23"/>
      <c r="G40" s="23">
        <f>+E40-H40</f>
        <v>108</v>
      </c>
      <c r="H40" s="23">
        <v>192</v>
      </c>
      <c r="I40" s="23">
        <v>0</v>
      </c>
      <c r="J40" s="23" t="s">
        <v>74</v>
      </c>
      <c r="K40" s="24">
        <v>43739</v>
      </c>
      <c r="L40" s="34">
        <v>43589</v>
      </c>
      <c r="M40" s="64">
        <v>946000</v>
      </c>
      <c r="N40" s="63">
        <f t="shared" si="4"/>
        <v>283800000</v>
      </c>
      <c r="O40" s="61" t="s">
        <v>333</v>
      </c>
      <c r="P40" s="61" t="s">
        <v>334</v>
      </c>
      <c r="Q40" s="16" t="s">
        <v>355</v>
      </c>
    </row>
    <row r="41" spans="1:17" s="35" customFormat="1" ht="45" hidden="1" x14ac:dyDescent="0.25">
      <c r="A41" s="32">
        <v>39</v>
      </c>
      <c r="B41" s="23" t="s">
        <v>72</v>
      </c>
      <c r="C41" s="23" t="s">
        <v>79</v>
      </c>
      <c r="D41" s="23" t="s">
        <v>130</v>
      </c>
      <c r="E41" s="23">
        <v>300</v>
      </c>
      <c r="F41" s="23"/>
      <c r="G41" s="23">
        <v>0</v>
      </c>
      <c r="H41" s="23">
        <v>200</v>
      </c>
      <c r="I41" s="23">
        <v>100</v>
      </c>
      <c r="J41" s="23" t="s">
        <v>74</v>
      </c>
      <c r="K41" s="24">
        <v>43739</v>
      </c>
      <c r="L41" s="34">
        <v>43620</v>
      </c>
      <c r="M41" s="64">
        <v>946000</v>
      </c>
      <c r="N41" s="63">
        <f t="shared" si="4"/>
        <v>283800000</v>
      </c>
      <c r="O41" s="61" t="s">
        <v>333</v>
      </c>
      <c r="P41" s="61" t="s">
        <v>334</v>
      </c>
      <c r="Q41" s="16" t="s">
        <v>355</v>
      </c>
    </row>
    <row r="42" spans="1:17" s="35" customFormat="1" ht="45" hidden="1" x14ac:dyDescent="0.25">
      <c r="A42" s="32">
        <v>40</v>
      </c>
      <c r="B42" s="23" t="s">
        <v>72</v>
      </c>
      <c r="C42" s="23" t="s">
        <v>80</v>
      </c>
      <c r="D42" s="23" t="s">
        <v>131</v>
      </c>
      <c r="E42" s="23">
        <v>300</v>
      </c>
      <c r="F42" s="23"/>
      <c r="G42" s="23">
        <v>164</v>
      </c>
      <c r="H42" s="23">
        <v>56</v>
      </c>
      <c r="I42" s="23">
        <v>80</v>
      </c>
      <c r="J42" s="23" t="s">
        <v>74</v>
      </c>
      <c r="K42" s="24">
        <v>43739</v>
      </c>
      <c r="L42" s="34">
        <v>43559</v>
      </c>
      <c r="M42" s="64">
        <v>946000</v>
      </c>
      <c r="N42" s="63">
        <f t="shared" si="4"/>
        <v>283800000</v>
      </c>
      <c r="O42" s="61" t="s">
        <v>333</v>
      </c>
      <c r="P42" s="61" t="s">
        <v>334</v>
      </c>
      <c r="Q42" s="16" t="s">
        <v>355</v>
      </c>
    </row>
    <row r="43" spans="1:17" s="35" customFormat="1" ht="45" hidden="1" x14ac:dyDescent="0.25">
      <c r="A43" s="32">
        <v>41</v>
      </c>
      <c r="B43" s="23" t="s">
        <v>72</v>
      </c>
      <c r="C43" s="23" t="s">
        <v>81</v>
      </c>
      <c r="D43" s="23" t="s">
        <v>221</v>
      </c>
      <c r="E43" s="23">
        <v>300</v>
      </c>
      <c r="F43" s="23"/>
      <c r="G43" s="23">
        <f>+E43-H43-I43</f>
        <v>66</v>
      </c>
      <c r="H43" s="23">
        <v>84</v>
      </c>
      <c r="I43" s="23">
        <v>150</v>
      </c>
      <c r="J43" s="23" t="s">
        <v>74</v>
      </c>
      <c r="K43" s="24">
        <v>43739</v>
      </c>
      <c r="L43" s="34">
        <v>43620</v>
      </c>
      <c r="M43" s="64">
        <v>946000</v>
      </c>
      <c r="N43" s="63">
        <f t="shared" si="4"/>
        <v>283800000</v>
      </c>
      <c r="O43" s="61" t="s">
        <v>333</v>
      </c>
      <c r="P43" s="61" t="s">
        <v>334</v>
      </c>
      <c r="Q43" s="16" t="s">
        <v>355</v>
      </c>
    </row>
    <row r="44" spans="1:17" s="35" customFormat="1" ht="45" hidden="1" x14ac:dyDescent="0.25">
      <c r="A44" s="32">
        <v>42</v>
      </c>
      <c r="B44" s="23" t="s">
        <v>72</v>
      </c>
      <c r="C44" s="23" t="s">
        <v>82</v>
      </c>
      <c r="D44" s="23" t="s">
        <v>222</v>
      </c>
      <c r="E44" s="23">
        <v>300</v>
      </c>
      <c r="F44" s="23"/>
      <c r="G44" s="23">
        <v>0</v>
      </c>
      <c r="H44" s="23">
        <v>300</v>
      </c>
      <c r="I44" s="23">
        <v>0</v>
      </c>
      <c r="J44" s="23" t="s">
        <v>74</v>
      </c>
      <c r="K44" s="24">
        <v>43739</v>
      </c>
      <c r="L44" s="34">
        <v>43559</v>
      </c>
      <c r="M44" s="64">
        <v>946000</v>
      </c>
      <c r="N44" s="63">
        <f t="shared" si="4"/>
        <v>283800000</v>
      </c>
      <c r="O44" s="61" t="s">
        <v>333</v>
      </c>
      <c r="P44" s="61" t="s">
        <v>334</v>
      </c>
      <c r="Q44" s="16" t="s">
        <v>355</v>
      </c>
    </row>
    <row r="45" spans="1:17" s="35" customFormat="1" ht="45" hidden="1" x14ac:dyDescent="0.25">
      <c r="A45" s="32">
        <v>43</v>
      </c>
      <c r="B45" s="23" t="s">
        <v>72</v>
      </c>
      <c r="C45" s="23" t="s">
        <v>83</v>
      </c>
      <c r="D45" s="23" t="s">
        <v>223</v>
      </c>
      <c r="E45" s="23">
        <v>300</v>
      </c>
      <c r="F45" s="23"/>
      <c r="G45" s="23">
        <f>+E45-I45</f>
        <v>27</v>
      </c>
      <c r="H45" s="23">
        <v>0</v>
      </c>
      <c r="I45" s="23">
        <v>273</v>
      </c>
      <c r="J45" s="23" t="s">
        <v>74</v>
      </c>
      <c r="K45" s="24">
        <v>43739</v>
      </c>
      <c r="L45" s="34">
        <v>43739</v>
      </c>
      <c r="M45" s="64">
        <v>946000</v>
      </c>
      <c r="N45" s="63">
        <f t="shared" si="4"/>
        <v>283800000</v>
      </c>
      <c r="O45" s="61" t="s">
        <v>333</v>
      </c>
      <c r="P45" s="61" t="s">
        <v>334</v>
      </c>
      <c r="Q45" s="16" t="s">
        <v>355</v>
      </c>
    </row>
    <row r="46" spans="1:17" s="35" customFormat="1" ht="45" hidden="1" x14ac:dyDescent="0.25">
      <c r="A46" s="32">
        <v>44</v>
      </c>
      <c r="B46" s="23" t="s">
        <v>72</v>
      </c>
      <c r="C46" s="23" t="s">
        <v>84</v>
      </c>
      <c r="D46" s="23" t="s">
        <v>71</v>
      </c>
      <c r="E46" s="23">
        <v>300</v>
      </c>
      <c r="F46" s="23"/>
      <c r="G46" s="23">
        <v>8</v>
      </c>
      <c r="H46" s="23">
        <v>72</v>
      </c>
      <c r="I46" s="23">
        <v>220</v>
      </c>
      <c r="J46" s="23" t="s">
        <v>74</v>
      </c>
      <c r="K46" s="24">
        <v>43739</v>
      </c>
      <c r="L46" s="34">
        <v>43620</v>
      </c>
      <c r="M46" s="64">
        <v>946000</v>
      </c>
      <c r="N46" s="63">
        <f t="shared" si="4"/>
        <v>283800000</v>
      </c>
      <c r="O46" s="61" t="s">
        <v>333</v>
      </c>
      <c r="P46" s="61" t="s">
        <v>334</v>
      </c>
      <c r="Q46" s="16" t="s">
        <v>355</v>
      </c>
    </row>
    <row r="47" spans="1:17" s="35" customFormat="1" ht="45" hidden="1" x14ac:dyDescent="0.25">
      <c r="A47" s="32">
        <v>45</v>
      </c>
      <c r="B47" s="23" t="s">
        <v>72</v>
      </c>
      <c r="C47" s="23" t="s">
        <v>39</v>
      </c>
      <c r="D47" s="23" t="s">
        <v>71</v>
      </c>
      <c r="E47" s="23">
        <v>300</v>
      </c>
      <c r="F47" s="23"/>
      <c r="G47" s="23">
        <v>0</v>
      </c>
      <c r="H47" s="23">
        <v>145</v>
      </c>
      <c r="I47" s="23">
        <v>155</v>
      </c>
      <c r="J47" s="23" t="s">
        <v>74</v>
      </c>
      <c r="K47" s="24">
        <v>43739</v>
      </c>
      <c r="L47" s="34">
        <v>43589</v>
      </c>
      <c r="M47" s="64">
        <v>946000</v>
      </c>
      <c r="N47" s="63">
        <f t="shared" si="4"/>
        <v>283800000</v>
      </c>
      <c r="O47" s="61" t="s">
        <v>333</v>
      </c>
      <c r="P47" s="61" t="s">
        <v>334</v>
      </c>
      <c r="Q47" s="16" t="s">
        <v>355</v>
      </c>
    </row>
    <row r="48" spans="1:17" s="35" customFormat="1" ht="45" hidden="1" x14ac:dyDescent="0.25">
      <c r="A48" s="32">
        <v>46</v>
      </c>
      <c r="B48" s="23" t="s">
        <v>72</v>
      </c>
      <c r="C48" s="23" t="s">
        <v>85</v>
      </c>
      <c r="D48" s="23" t="s">
        <v>71</v>
      </c>
      <c r="E48" s="23">
        <v>300</v>
      </c>
      <c r="F48" s="23"/>
      <c r="G48" s="23">
        <v>0</v>
      </c>
      <c r="H48" s="23">
        <v>0</v>
      </c>
      <c r="I48" s="23">
        <v>300</v>
      </c>
      <c r="J48" s="23" t="s">
        <v>74</v>
      </c>
      <c r="K48" s="24">
        <v>43739</v>
      </c>
      <c r="L48" s="34">
        <v>43589</v>
      </c>
      <c r="M48" s="64">
        <v>946000</v>
      </c>
      <c r="N48" s="63">
        <f t="shared" si="4"/>
        <v>283800000</v>
      </c>
      <c r="O48" s="61" t="s">
        <v>333</v>
      </c>
      <c r="P48" s="61" t="s">
        <v>334</v>
      </c>
      <c r="Q48" s="16" t="s">
        <v>355</v>
      </c>
    </row>
    <row r="49" spans="1:17" s="35" customFormat="1" ht="45" hidden="1" x14ac:dyDescent="0.25">
      <c r="A49" s="32">
        <v>47</v>
      </c>
      <c r="B49" s="23" t="s">
        <v>72</v>
      </c>
      <c r="C49" s="23" t="s">
        <v>86</v>
      </c>
      <c r="D49" s="23" t="s">
        <v>71</v>
      </c>
      <c r="E49" s="23">
        <v>300</v>
      </c>
      <c r="F49" s="23"/>
      <c r="G49" s="23"/>
      <c r="H49" s="23"/>
      <c r="I49" s="23"/>
      <c r="J49" s="23" t="s">
        <v>74</v>
      </c>
      <c r="K49" s="24">
        <v>43739</v>
      </c>
      <c r="L49" s="34">
        <v>43559</v>
      </c>
      <c r="M49" s="64">
        <v>946000</v>
      </c>
      <c r="N49" s="63">
        <f t="shared" si="4"/>
        <v>283800000</v>
      </c>
      <c r="O49" s="61" t="s">
        <v>333</v>
      </c>
      <c r="P49" s="61" t="s">
        <v>334</v>
      </c>
      <c r="Q49" s="16" t="s">
        <v>355</v>
      </c>
    </row>
    <row r="50" spans="1:17" s="35" customFormat="1" ht="45" hidden="1" x14ac:dyDescent="0.25">
      <c r="A50" s="32">
        <v>48</v>
      </c>
      <c r="B50" s="23" t="s">
        <v>72</v>
      </c>
      <c r="C50" s="23" t="s">
        <v>87</v>
      </c>
      <c r="D50" s="23" t="s">
        <v>71</v>
      </c>
      <c r="E50" s="23">
        <v>95</v>
      </c>
      <c r="F50" s="23"/>
      <c r="G50" s="23">
        <f>+E50-I50</f>
        <v>14</v>
      </c>
      <c r="H50" s="23">
        <v>0</v>
      </c>
      <c r="I50" s="23">
        <v>81</v>
      </c>
      <c r="J50" s="23" t="s">
        <v>74</v>
      </c>
      <c r="K50" s="24">
        <v>43739</v>
      </c>
      <c r="L50" s="34">
        <v>43511</v>
      </c>
      <c r="M50" s="64">
        <v>1419650</v>
      </c>
      <c r="N50" s="63">
        <f t="shared" si="4"/>
        <v>134866750</v>
      </c>
      <c r="O50" s="61" t="s">
        <v>333</v>
      </c>
      <c r="P50" s="61" t="s">
        <v>334</v>
      </c>
      <c r="Q50" s="16" t="s">
        <v>355</v>
      </c>
    </row>
    <row r="51" spans="1:17" s="35" customFormat="1" ht="45" hidden="1" x14ac:dyDescent="0.25">
      <c r="A51" s="32">
        <v>49</v>
      </c>
      <c r="B51" s="23" t="s">
        <v>72</v>
      </c>
      <c r="C51" s="23" t="s">
        <v>88</v>
      </c>
      <c r="D51" s="23" t="s">
        <v>71</v>
      </c>
      <c r="E51" s="23">
        <v>95</v>
      </c>
      <c r="F51" s="23"/>
      <c r="G51" s="23">
        <v>0</v>
      </c>
      <c r="H51" s="23">
        <v>95</v>
      </c>
      <c r="I51" s="23">
        <v>0</v>
      </c>
      <c r="J51" s="23" t="s">
        <v>74</v>
      </c>
      <c r="K51" s="24">
        <v>43739</v>
      </c>
      <c r="L51" s="34">
        <v>43559</v>
      </c>
      <c r="M51" s="64">
        <v>1419650</v>
      </c>
      <c r="N51" s="63">
        <f t="shared" si="4"/>
        <v>134866750</v>
      </c>
      <c r="O51" s="61" t="s">
        <v>333</v>
      </c>
      <c r="P51" s="61" t="s">
        <v>334</v>
      </c>
      <c r="Q51" s="16" t="s">
        <v>355</v>
      </c>
    </row>
    <row r="52" spans="1:17" s="35" customFormat="1" ht="45" hidden="1" x14ac:dyDescent="0.25">
      <c r="A52" s="32">
        <v>50</v>
      </c>
      <c r="B52" s="23" t="s">
        <v>72</v>
      </c>
      <c r="C52" s="23" t="s">
        <v>89</v>
      </c>
      <c r="D52" s="23" t="s">
        <v>71</v>
      </c>
      <c r="E52" s="23">
        <v>160</v>
      </c>
      <c r="F52" s="23"/>
      <c r="G52" s="23">
        <v>0</v>
      </c>
      <c r="H52" s="23">
        <v>160</v>
      </c>
      <c r="I52" s="23">
        <v>0</v>
      </c>
      <c r="J52" s="23" t="s">
        <v>74</v>
      </c>
      <c r="K52" s="24">
        <v>43739</v>
      </c>
      <c r="L52" s="34">
        <v>43589</v>
      </c>
      <c r="M52" s="64">
        <v>946000</v>
      </c>
      <c r="N52" s="63">
        <f t="shared" si="4"/>
        <v>151360000</v>
      </c>
      <c r="O52" s="61" t="s">
        <v>333</v>
      </c>
      <c r="P52" s="61" t="s">
        <v>334</v>
      </c>
      <c r="Q52" s="16" t="s">
        <v>355</v>
      </c>
    </row>
    <row r="53" spans="1:17" s="35" customFormat="1" ht="45" hidden="1" x14ac:dyDescent="0.25">
      <c r="A53" s="32">
        <v>51</v>
      </c>
      <c r="B53" s="23" t="s">
        <v>72</v>
      </c>
      <c r="C53" s="23" t="s">
        <v>90</v>
      </c>
      <c r="D53" s="23" t="s">
        <v>71</v>
      </c>
      <c r="E53" s="23">
        <v>160</v>
      </c>
      <c r="F53" s="23"/>
      <c r="G53" s="23">
        <v>63</v>
      </c>
      <c r="H53" s="23">
        <v>97</v>
      </c>
      <c r="I53" s="23">
        <v>0</v>
      </c>
      <c r="J53" s="23" t="s">
        <v>74</v>
      </c>
      <c r="K53" s="24">
        <v>43739</v>
      </c>
      <c r="L53" s="34">
        <v>43559</v>
      </c>
      <c r="M53" s="64">
        <v>946000</v>
      </c>
      <c r="N53" s="63">
        <f t="shared" si="4"/>
        <v>151360000</v>
      </c>
      <c r="O53" s="61" t="s">
        <v>333</v>
      </c>
      <c r="P53" s="61" t="s">
        <v>334</v>
      </c>
      <c r="Q53" s="16" t="s">
        <v>355</v>
      </c>
    </row>
    <row r="54" spans="1:17" s="35" customFormat="1" ht="45" hidden="1" x14ac:dyDescent="0.25">
      <c r="A54" s="32">
        <v>52</v>
      </c>
      <c r="B54" s="23" t="s">
        <v>72</v>
      </c>
      <c r="C54" s="23" t="s">
        <v>91</v>
      </c>
      <c r="D54" s="23" t="s">
        <v>71</v>
      </c>
      <c r="E54" s="23">
        <v>160</v>
      </c>
      <c r="F54" s="23"/>
      <c r="G54" s="23">
        <v>0</v>
      </c>
      <c r="H54" s="23">
        <v>60</v>
      </c>
      <c r="I54" s="23">
        <v>100</v>
      </c>
      <c r="J54" s="23" t="s">
        <v>74</v>
      </c>
      <c r="K54" s="24">
        <v>43739</v>
      </c>
      <c r="L54" s="34">
        <v>43589</v>
      </c>
      <c r="M54" s="64">
        <v>946000</v>
      </c>
      <c r="N54" s="63">
        <f t="shared" si="4"/>
        <v>151360000</v>
      </c>
      <c r="O54" s="61" t="s">
        <v>333</v>
      </c>
      <c r="P54" s="61" t="s">
        <v>334</v>
      </c>
      <c r="Q54" s="16" t="s">
        <v>355</v>
      </c>
    </row>
    <row r="55" spans="1:17" s="35" customFormat="1" ht="45" hidden="1" x14ac:dyDescent="0.25">
      <c r="A55" s="32">
        <v>53</v>
      </c>
      <c r="B55" s="23" t="s">
        <v>72</v>
      </c>
      <c r="C55" s="23" t="s">
        <v>92</v>
      </c>
      <c r="D55" s="23" t="s">
        <v>71</v>
      </c>
      <c r="E55" s="23">
        <v>160</v>
      </c>
      <c r="F55" s="23"/>
      <c r="G55" s="23">
        <v>10</v>
      </c>
      <c r="H55" s="23">
        <v>150</v>
      </c>
      <c r="I55" s="23">
        <v>0</v>
      </c>
      <c r="J55" s="23" t="s">
        <v>74</v>
      </c>
      <c r="K55" s="24">
        <v>43739</v>
      </c>
      <c r="L55" s="34">
        <v>43559</v>
      </c>
      <c r="M55" s="64">
        <v>946000</v>
      </c>
      <c r="N55" s="63">
        <f t="shared" si="4"/>
        <v>151360000</v>
      </c>
      <c r="O55" s="61" t="s">
        <v>333</v>
      </c>
      <c r="P55" s="61" t="s">
        <v>334</v>
      </c>
      <c r="Q55" s="16" t="s">
        <v>355</v>
      </c>
    </row>
    <row r="56" spans="1:17" s="35" customFormat="1" ht="45" hidden="1" x14ac:dyDescent="0.25">
      <c r="A56" s="32">
        <v>54</v>
      </c>
      <c r="B56" s="23" t="s">
        <v>72</v>
      </c>
      <c r="C56" s="23" t="s">
        <v>93</v>
      </c>
      <c r="D56" s="23" t="s">
        <v>71</v>
      </c>
      <c r="E56" s="23">
        <v>300</v>
      </c>
      <c r="F56" s="23"/>
      <c r="G56" s="23">
        <v>100</v>
      </c>
      <c r="H56" s="23">
        <v>0</v>
      </c>
      <c r="I56" s="23">
        <v>200</v>
      </c>
      <c r="J56" s="23" t="s">
        <v>74</v>
      </c>
      <c r="K56" s="24">
        <v>43739</v>
      </c>
      <c r="L56" s="34">
        <v>43589</v>
      </c>
      <c r="M56" s="64">
        <v>946000</v>
      </c>
      <c r="N56" s="63">
        <f t="shared" si="4"/>
        <v>283800000</v>
      </c>
      <c r="O56" s="61" t="s">
        <v>333</v>
      </c>
      <c r="P56" s="61" t="s">
        <v>334</v>
      </c>
      <c r="Q56" s="16" t="s">
        <v>355</v>
      </c>
    </row>
    <row r="57" spans="1:17" s="35" customFormat="1" ht="105" hidden="1" x14ac:dyDescent="0.25">
      <c r="A57" s="32">
        <v>55</v>
      </c>
      <c r="B57" s="23" t="s">
        <v>72</v>
      </c>
      <c r="C57" s="23" t="s">
        <v>98</v>
      </c>
      <c r="D57" s="23" t="s">
        <v>118</v>
      </c>
      <c r="E57" s="23">
        <v>160</v>
      </c>
      <c r="F57" s="23"/>
      <c r="G57" s="23">
        <v>0</v>
      </c>
      <c r="H57" s="23">
        <f>+E57-I57</f>
        <v>91</v>
      </c>
      <c r="I57" s="23">
        <v>69</v>
      </c>
      <c r="J57" s="23" t="s">
        <v>97</v>
      </c>
      <c r="K57" s="20">
        <v>43525</v>
      </c>
      <c r="L57" s="34">
        <v>43497</v>
      </c>
      <c r="M57" s="64">
        <v>946000</v>
      </c>
      <c r="N57" s="63">
        <f t="shared" si="4"/>
        <v>151360000</v>
      </c>
      <c r="O57" s="43" t="s">
        <v>351</v>
      </c>
      <c r="P57" s="43" t="s">
        <v>97</v>
      </c>
      <c r="Q57" s="16" t="s">
        <v>308</v>
      </c>
    </row>
    <row r="58" spans="1:17" s="35" customFormat="1" ht="30" hidden="1" x14ac:dyDescent="0.25">
      <c r="A58" s="32">
        <v>56</v>
      </c>
      <c r="B58" s="23" t="s">
        <v>99</v>
      </c>
      <c r="C58" s="23" t="s">
        <v>322</v>
      </c>
      <c r="D58" s="23" t="s">
        <v>323</v>
      </c>
      <c r="E58" s="23">
        <v>100</v>
      </c>
      <c r="F58" s="23"/>
      <c r="G58" s="23">
        <v>0</v>
      </c>
      <c r="H58" s="23" t="s">
        <v>324</v>
      </c>
      <c r="I58" s="23" t="s">
        <v>324</v>
      </c>
      <c r="J58" s="23" t="s">
        <v>97</v>
      </c>
      <c r="K58" s="20" t="s">
        <v>324</v>
      </c>
      <c r="L58" s="34" t="s">
        <v>324</v>
      </c>
      <c r="M58" s="64">
        <v>1419650</v>
      </c>
      <c r="N58" s="63">
        <f t="shared" si="4"/>
        <v>141965000</v>
      </c>
      <c r="O58" s="15" t="s">
        <v>343</v>
      </c>
      <c r="P58" s="43" t="s">
        <v>358</v>
      </c>
      <c r="Q58" s="16" t="s">
        <v>325</v>
      </c>
    </row>
    <row r="59" spans="1:17" s="35" customFormat="1" ht="165" hidden="1" x14ac:dyDescent="0.25">
      <c r="A59" s="32">
        <v>56</v>
      </c>
      <c r="B59" s="23" t="s">
        <v>99</v>
      </c>
      <c r="C59" s="23" t="s">
        <v>100</v>
      </c>
      <c r="D59" s="23" t="s">
        <v>119</v>
      </c>
      <c r="E59" s="23">
        <v>160</v>
      </c>
      <c r="F59" s="23"/>
      <c r="G59" s="23">
        <v>0</v>
      </c>
      <c r="H59" s="23">
        <v>160</v>
      </c>
      <c r="I59" s="23">
        <v>0</v>
      </c>
      <c r="J59" s="23" t="s">
        <v>97</v>
      </c>
      <c r="K59" s="20">
        <v>43556</v>
      </c>
      <c r="L59" s="34">
        <v>43497</v>
      </c>
      <c r="M59" s="64">
        <v>946000</v>
      </c>
      <c r="N59" s="63">
        <f t="shared" si="4"/>
        <v>151360000</v>
      </c>
      <c r="O59" s="43" t="s">
        <v>351</v>
      </c>
      <c r="P59" s="43" t="s">
        <v>97</v>
      </c>
      <c r="Q59" s="16" t="s">
        <v>326</v>
      </c>
    </row>
    <row r="60" spans="1:17" s="35" customFormat="1" ht="75" hidden="1" x14ac:dyDescent="0.25">
      <c r="A60" s="32">
        <v>57</v>
      </c>
      <c r="B60" s="23" t="s">
        <v>99</v>
      </c>
      <c r="C60" s="23" t="s">
        <v>101</v>
      </c>
      <c r="D60" s="23" t="s">
        <v>119</v>
      </c>
      <c r="E60" s="23">
        <v>160</v>
      </c>
      <c r="F60" s="23"/>
      <c r="G60" s="23">
        <v>0</v>
      </c>
      <c r="H60" s="23">
        <v>160</v>
      </c>
      <c r="I60" s="23">
        <v>0</v>
      </c>
      <c r="J60" s="23" t="s">
        <v>97</v>
      </c>
      <c r="K60" s="20">
        <v>43497</v>
      </c>
      <c r="L60" s="34">
        <v>43373</v>
      </c>
      <c r="M60" s="64">
        <v>946000</v>
      </c>
      <c r="N60" s="63">
        <f t="shared" si="4"/>
        <v>151360000</v>
      </c>
      <c r="O60" s="15" t="s">
        <v>343</v>
      </c>
      <c r="P60" s="43" t="s">
        <v>97</v>
      </c>
      <c r="Q60" s="16" t="s">
        <v>365</v>
      </c>
    </row>
    <row r="61" spans="1:17" s="35" customFormat="1" ht="105" hidden="1" x14ac:dyDescent="0.25">
      <c r="A61" s="32">
        <v>58</v>
      </c>
      <c r="B61" s="23" t="s">
        <v>99</v>
      </c>
      <c r="C61" s="23" t="s">
        <v>102</v>
      </c>
      <c r="D61" s="23" t="s">
        <v>119</v>
      </c>
      <c r="E61" s="23">
        <v>100</v>
      </c>
      <c r="F61" s="23"/>
      <c r="G61" s="23">
        <v>20</v>
      </c>
      <c r="H61" s="23">
        <v>80</v>
      </c>
      <c r="I61" s="23">
        <v>0</v>
      </c>
      <c r="J61" s="23" t="s">
        <v>97</v>
      </c>
      <c r="K61" s="20">
        <v>43556</v>
      </c>
      <c r="L61" s="34">
        <v>43497</v>
      </c>
      <c r="M61" s="64">
        <v>1419650</v>
      </c>
      <c r="N61" s="63">
        <f t="shared" si="4"/>
        <v>141965000</v>
      </c>
      <c r="O61" s="43" t="s">
        <v>351</v>
      </c>
      <c r="P61" s="43" t="s">
        <v>97</v>
      </c>
      <c r="Q61" s="16" t="s">
        <v>309</v>
      </c>
    </row>
    <row r="62" spans="1:17" s="35" customFormat="1" ht="45" hidden="1" x14ac:dyDescent="0.25">
      <c r="A62" s="32">
        <v>59</v>
      </c>
      <c r="B62" s="23" t="s">
        <v>39</v>
      </c>
      <c r="C62" s="23" t="s">
        <v>103</v>
      </c>
      <c r="D62" s="23" t="s">
        <v>120</v>
      </c>
      <c r="E62" s="23">
        <v>160</v>
      </c>
      <c r="F62" s="33">
        <f t="shared" ref="F62" si="5">+E62*946485</f>
        <v>151437600</v>
      </c>
      <c r="G62" s="23">
        <v>0</v>
      </c>
      <c r="H62" s="23">
        <v>0</v>
      </c>
      <c r="I62" s="23">
        <v>160</v>
      </c>
      <c r="J62" s="23" t="s">
        <v>97</v>
      </c>
      <c r="K62" s="20">
        <v>43525</v>
      </c>
      <c r="L62" s="34">
        <v>43497</v>
      </c>
      <c r="M62" s="64">
        <v>946000</v>
      </c>
      <c r="N62" s="63">
        <f t="shared" si="4"/>
        <v>151360000</v>
      </c>
      <c r="O62" s="43" t="s">
        <v>351</v>
      </c>
      <c r="P62" s="45" t="s">
        <v>327</v>
      </c>
      <c r="Q62" s="16" t="s">
        <v>310</v>
      </c>
    </row>
    <row r="63" spans="1:17" s="35" customFormat="1" ht="45" hidden="1" x14ac:dyDescent="0.25">
      <c r="A63" s="32">
        <v>60</v>
      </c>
      <c r="B63" s="23" t="s">
        <v>39</v>
      </c>
      <c r="C63" s="23" t="s">
        <v>104</v>
      </c>
      <c r="D63" s="23" t="s">
        <v>132</v>
      </c>
      <c r="E63" s="23">
        <v>65</v>
      </c>
      <c r="F63" s="33">
        <f>+E63*1419650</f>
        <v>92277250</v>
      </c>
      <c r="G63" s="23">
        <f>+E63-I63</f>
        <v>22</v>
      </c>
      <c r="H63" s="23">
        <v>0</v>
      </c>
      <c r="I63" s="23">
        <v>43</v>
      </c>
      <c r="J63" s="23" t="s">
        <v>97</v>
      </c>
      <c r="K63" s="20">
        <v>43525</v>
      </c>
      <c r="L63" s="34" t="s">
        <v>123</v>
      </c>
      <c r="M63" s="64">
        <v>1419650</v>
      </c>
      <c r="N63" s="63">
        <f t="shared" si="4"/>
        <v>92277250</v>
      </c>
      <c r="O63" s="43" t="s">
        <v>351</v>
      </c>
      <c r="P63" s="59" t="s">
        <v>327</v>
      </c>
      <c r="Q63" s="16" t="s">
        <v>328</v>
      </c>
    </row>
    <row r="64" spans="1:17" s="35" customFormat="1" ht="60" hidden="1" x14ac:dyDescent="0.25">
      <c r="A64" s="32">
        <v>61</v>
      </c>
      <c r="B64" s="23" t="s">
        <v>15</v>
      </c>
      <c r="C64" s="23" t="s">
        <v>105</v>
      </c>
      <c r="D64" s="23" t="s">
        <v>121</v>
      </c>
      <c r="E64" s="23">
        <v>95</v>
      </c>
      <c r="F64" s="33">
        <f t="shared" ref="F64" si="6">+E64*1419650</f>
        <v>134866750</v>
      </c>
      <c r="G64" s="23">
        <v>0</v>
      </c>
      <c r="H64" s="23">
        <v>95</v>
      </c>
      <c r="I64" s="23">
        <v>0</v>
      </c>
      <c r="J64" s="23" t="s">
        <v>97</v>
      </c>
      <c r="K64" s="20">
        <v>43556</v>
      </c>
      <c r="L64" s="34">
        <v>43497</v>
      </c>
      <c r="M64" s="64">
        <v>1419650</v>
      </c>
      <c r="N64" s="63">
        <f t="shared" si="4"/>
        <v>134866750</v>
      </c>
      <c r="O64" s="60" t="s">
        <v>330</v>
      </c>
      <c r="P64" s="60" t="s">
        <v>329</v>
      </c>
      <c r="Q64" s="16" t="s">
        <v>331</v>
      </c>
    </row>
    <row r="65" spans="1:17" s="35" customFormat="1" ht="30" hidden="1" x14ac:dyDescent="0.25">
      <c r="A65" s="32">
        <v>62</v>
      </c>
      <c r="B65" s="23" t="s">
        <v>106</v>
      </c>
      <c r="C65" s="23" t="s">
        <v>107</v>
      </c>
      <c r="D65" s="23" t="s">
        <v>117</v>
      </c>
      <c r="E65" s="23">
        <v>50</v>
      </c>
      <c r="F65" s="23"/>
      <c r="G65" s="23">
        <v>0</v>
      </c>
      <c r="H65" s="23">
        <v>0</v>
      </c>
      <c r="I65" s="23">
        <v>50</v>
      </c>
      <c r="J65" s="23" t="s">
        <v>97</v>
      </c>
      <c r="K65" s="20">
        <v>43497</v>
      </c>
      <c r="L65" s="34">
        <v>43344</v>
      </c>
      <c r="M65" s="64">
        <v>1419650</v>
      </c>
      <c r="N65" s="63">
        <f t="shared" si="4"/>
        <v>70982500</v>
      </c>
      <c r="O65" s="15" t="s">
        <v>343</v>
      </c>
      <c r="P65" s="43" t="s">
        <v>97</v>
      </c>
      <c r="Q65" s="16" t="s">
        <v>361</v>
      </c>
    </row>
    <row r="66" spans="1:17" s="35" customFormat="1" ht="30" hidden="1" x14ac:dyDescent="0.25">
      <c r="A66" s="32">
        <v>63</v>
      </c>
      <c r="B66" s="23" t="s">
        <v>108</v>
      </c>
      <c r="C66" s="23" t="s">
        <v>109</v>
      </c>
      <c r="D66" s="23" t="s">
        <v>122</v>
      </c>
      <c r="E66" s="23">
        <v>40</v>
      </c>
      <c r="F66" s="23"/>
      <c r="G66" s="23">
        <f>+E66-I66</f>
        <v>23</v>
      </c>
      <c r="H66" s="23">
        <v>0</v>
      </c>
      <c r="I66" s="23">
        <v>17</v>
      </c>
      <c r="J66" s="23" t="s">
        <v>97</v>
      </c>
      <c r="K66" s="20">
        <v>43556</v>
      </c>
      <c r="L66" s="34">
        <v>43497</v>
      </c>
      <c r="M66" s="64">
        <v>1419650</v>
      </c>
      <c r="N66" s="63">
        <f t="shared" si="4"/>
        <v>56786000</v>
      </c>
      <c r="O66" s="60" t="s">
        <v>330</v>
      </c>
      <c r="P66" s="43" t="s">
        <v>97</v>
      </c>
      <c r="Q66" s="16" t="s">
        <v>361</v>
      </c>
    </row>
    <row r="67" spans="1:17" s="35" customFormat="1" ht="30" hidden="1" x14ac:dyDescent="0.25">
      <c r="A67" s="32">
        <v>64</v>
      </c>
      <c r="B67" s="23" t="s">
        <v>110</v>
      </c>
      <c r="C67" s="23" t="s">
        <v>111</v>
      </c>
      <c r="D67" s="23" t="s">
        <v>117</v>
      </c>
      <c r="E67" s="23">
        <v>65</v>
      </c>
      <c r="F67" s="23"/>
      <c r="G67" s="23">
        <v>5</v>
      </c>
      <c r="H67" s="23">
        <v>60</v>
      </c>
      <c r="I67" s="23">
        <v>0</v>
      </c>
      <c r="J67" s="23" t="s">
        <v>97</v>
      </c>
      <c r="K67" s="20">
        <v>43586</v>
      </c>
      <c r="L67" s="34">
        <v>43525</v>
      </c>
      <c r="M67" s="64">
        <v>1419650</v>
      </c>
      <c r="N67" s="63">
        <f t="shared" ref="N67:N98" si="7">M67*E67</f>
        <v>92277250</v>
      </c>
      <c r="O67" s="60" t="s">
        <v>330</v>
      </c>
      <c r="P67" s="43" t="s">
        <v>97</v>
      </c>
      <c r="Q67" s="16" t="s">
        <v>361</v>
      </c>
    </row>
    <row r="68" spans="1:17" s="35" customFormat="1" ht="30" hidden="1" x14ac:dyDescent="0.25">
      <c r="A68" s="32">
        <v>65</v>
      </c>
      <c r="B68" s="23" t="s">
        <v>112</v>
      </c>
      <c r="C68" s="23" t="s">
        <v>113</v>
      </c>
      <c r="D68" s="23" t="s">
        <v>232</v>
      </c>
      <c r="E68" s="23">
        <v>160</v>
      </c>
      <c r="F68" s="23"/>
      <c r="G68" s="23">
        <v>0</v>
      </c>
      <c r="H68" s="23">
        <f>+E68-I68</f>
        <v>65</v>
      </c>
      <c r="I68" s="23">
        <v>95</v>
      </c>
      <c r="J68" s="23" t="s">
        <v>97</v>
      </c>
      <c r="K68" s="20">
        <v>43586</v>
      </c>
      <c r="L68" s="34">
        <v>43525</v>
      </c>
      <c r="M68" s="64">
        <v>946000</v>
      </c>
      <c r="N68" s="63">
        <f t="shared" si="7"/>
        <v>151360000</v>
      </c>
      <c r="O68" s="60" t="s">
        <v>330</v>
      </c>
      <c r="P68" s="43" t="s">
        <v>358</v>
      </c>
      <c r="Q68" s="16" t="s">
        <v>325</v>
      </c>
    </row>
    <row r="69" spans="1:17" s="35" customFormat="1" ht="30" hidden="1" x14ac:dyDescent="0.25">
      <c r="A69" s="32">
        <v>66</v>
      </c>
      <c r="B69" s="23" t="s">
        <v>54</v>
      </c>
      <c r="C69" s="23" t="s">
        <v>114</v>
      </c>
      <c r="D69" s="23" t="s">
        <v>133</v>
      </c>
      <c r="E69" s="23">
        <v>95</v>
      </c>
      <c r="F69" s="23"/>
      <c r="G69" s="23">
        <v>0</v>
      </c>
      <c r="H69" s="23">
        <v>95</v>
      </c>
      <c r="I69" s="23">
        <v>0</v>
      </c>
      <c r="J69" s="23" t="s">
        <v>97</v>
      </c>
      <c r="K69" s="20">
        <v>43556</v>
      </c>
      <c r="L69" s="34">
        <v>43497</v>
      </c>
      <c r="M69" s="64">
        <v>1419650</v>
      </c>
      <c r="N69" s="63">
        <f t="shared" si="7"/>
        <v>134866750</v>
      </c>
      <c r="O69" s="60" t="s">
        <v>330</v>
      </c>
      <c r="P69" s="43" t="s">
        <v>97</v>
      </c>
      <c r="Q69" s="16" t="s">
        <v>361</v>
      </c>
    </row>
    <row r="70" spans="1:17" s="35" customFormat="1" ht="21" hidden="1" x14ac:dyDescent="0.25">
      <c r="A70" s="32">
        <v>67</v>
      </c>
      <c r="B70" s="23" t="s">
        <v>115</v>
      </c>
      <c r="C70" s="23" t="s">
        <v>116</v>
      </c>
      <c r="D70" s="23" t="s">
        <v>134</v>
      </c>
      <c r="E70" s="23">
        <v>95</v>
      </c>
      <c r="F70" s="23"/>
      <c r="G70" s="23">
        <v>11</v>
      </c>
      <c r="H70" s="23">
        <v>84</v>
      </c>
      <c r="I70" s="23">
        <v>0</v>
      </c>
      <c r="J70" s="23" t="s">
        <v>97</v>
      </c>
      <c r="K70" s="20">
        <v>43525</v>
      </c>
      <c r="L70" s="34">
        <v>43466</v>
      </c>
      <c r="M70" s="64">
        <v>1419650</v>
      </c>
      <c r="N70" s="63">
        <f t="shared" si="7"/>
        <v>134866750</v>
      </c>
      <c r="O70" s="60" t="s">
        <v>330</v>
      </c>
      <c r="P70" s="60" t="s">
        <v>357</v>
      </c>
      <c r="Q70" s="16" t="s">
        <v>362</v>
      </c>
    </row>
    <row r="71" spans="1:17" s="35" customFormat="1" ht="30" hidden="1" x14ac:dyDescent="0.25">
      <c r="A71" s="32">
        <v>68</v>
      </c>
      <c r="B71" s="23" t="s">
        <v>31</v>
      </c>
      <c r="C71" s="23" t="s">
        <v>235</v>
      </c>
      <c r="D71" s="23" t="s">
        <v>236</v>
      </c>
      <c r="E71" s="23">
        <v>300</v>
      </c>
      <c r="F71" s="33">
        <f t="shared" ref="F71" si="8">+E71*946485</f>
        <v>283945500</v>
      </c>
      <c r="G71" s="23">
        <v>0</v>
      </c>
      <c r="H71" s="23">
        <v>300</v>
      </c>
      <c r="I71" s="23">
        <v>0</v>
      </c>
      <c r="J71" s="23" t="s">
        <v>97</v>
      </c>
      <c r="K71" s="20">
        <v>43497</v>
      </c>
      <c r="L71" s="34">
        <v>43313</v>
      </c>
      <c r="M71" s="64">
        <v>946000</v>
      </c>
      <c r="N71" s="63">
        <f t="shared" si="7"/>
        <v>283800000</v>
      </c>
      <c r="O71" s="15" t="s">
        <v>343</v>
      </c>
      <c r="P71" s="43" t="s">
        <v>97</v>
      </c>
      <c r="Q71" s="16" t="s">
        <v>321</v>
      </c>
    </row>
    <row r="72" spans="1:17" s="35" customFormat="1" ht="105" x14ac:dyDescent="0.25">
      <c r="A72" s="32">
        <v>69</v>
      </c>
      <c r="B72" s="23" t="s">
        <v>60</v>
      </c>
      <c r="C72" s="23" t="s">
        <v>136</v>
      </c>
      <c r="D72" s="23" t="s">
        <v>142</v>
      </c>
      <c r="E72" s="23">
        <v>60</v>
      </c>
      <c r="F72" s="33">
        <f t="shared" ref="F72:F114" si="9">+E72*1419650</f>
        <v>85179000</v>
      </c>
      <c r="G72" s="23">
        <v>60</v>
      </c>
      <c r="H72" s="23">
        <v>0</v>
      </c>
      <c r="I72" s="23">
        <v>0</v>
      </c>
      <c r="J72" s="23" t="s">
        <v>143</v>
      </c>
      <c r="K72" s="20">
        <v>43525</v>
      </c>
      <c r="L72" s="34">
        <v>43466</v>
      </c>
      <c r="M72" s="64">
        <v>1419650</v>
      </c>
      <c r="N72" s="63">
        <f t="shared" si="7"/>
        <v>85179000</v>
      </c>
      <c r="O72" s="59" t="s">
        <v>350</v>
      </c>
      <c r="P72" s="45" t="s">
        <v>332</v>
      </c>
      <c r="Q72" s="16" t="s">
        <v>346</v>
      </c>
    </row>
    <row r="73" spans="1:17" s="35" customFormat="1" ht="90" x14ac:dyDescent="0.25">
      <c r="A73" s="32">
        <v>70</v>
      </c>
      <c r="B73" s="23" t="s">
        <v>60</v>
      </c>
      <c r="C73" s="23" t="s">
        <v>136</v>
      </c>
      <c r="D73" s="23" t="s">
        <v>145</v>
      </c>
      <c r="E73" s="23">
        <v>60</v>
      </c>
      <c r="F73" s="33">
        <f t="shared" si="9"/>
        <v>85179000</v>
      </c>
      <c r="G73" s="23">
        <v>60</v>
      </c>
      <c r="H73" s="23">
        <v>0</v>
      </c>
      <c r="I73" s="23">
        <v>0</v>
      </c>
      <c r="J73" s="23" t="s">
        <v>143</v>
      </c>
      <c r="K73" s="20">
        <v>43525</v>
      </c>
      <c r="L73" s="34">
        <v>43466</v>
      </c>
      <c r="M73" s="64">
        <v>1419650</v>
      </c>
      <c r="N73" s="63">
        <f t="shared" si="7"/>
        <v>85179000</v>
      </c>
      <c r="O73" s="59" t="s">
        <v>350</v>
      </c>
      <c r="P73" s="45" t="s">
        <v>332</v>
      </c>
      <c r="Q73" s="16" t="s">
        <v>347</v>
      </c>
    </row>
    <row r="74" spans="1:17" s="35" customFormat="1" ht="90" x14ac:dyDescent="0.25">
      <c r="A74" s="32">
        <v>71</v>
      </c>
      <c r="B74" s="23" t="s">
        <v>60</v>
      </c>
      <c r="C74" s="23" t="s">
        <v>136</v>
      </c>
      <c r="D74" s="23" t="s">
        <v>268</v>
      </c>
      <c r="E74" s="23">
        <v>60</v>
      </c>
      <c r="F74" s="33">
        <f t="shared" si="9"/>
        <v>85179000</v>
      </c>
      <c r="G74" s="23">
        <v>0</v>
      </c>
      <c r="H74" s="23">
        <v>0</v>
      </c>
      <c r="I74" s="23">
        <v>60</v>
      </c>
      <c r="J74" s="23" t="s">
        <v>143</v>
      </c>
      <c r="K74" s="20">
        <v>43525</v>
      </c>
      <c r="L74" s="34">
        <v>43466</v>
      </c>
      <c r="M74" s="64">
        <v>1419650</v>
      </c>
      <c r="N74" s="63">
        <f t="shared" si="7"/>
        <v>85179000</v>
      </c>
      <c r="O74" s="59" t="s">
        <v>350</v>
      </c>
      <c r="P74" s="45" t="s">
        <v>332</v>
      </c>
      <c r="Q74" s="16" t="s">
        <v>347</v>
      </c>
    </row>
    <row r="75" spans="1:17" s="35" customFormat="1" ht="30" x14ac:dyDescent="0.25">
      <c r="A75" s="32">
        <v>72</v>
      </c>
      <c r="B75" s="23" t="s">
        <v>60</v>
      </c>
      <c r="C75" s="23" t="s">
        <v>137</v>
      </c>
      <c r="D75" s="23" t="s">
        <v>147</v>
      </c>
      <c r="E75" s="23">
        <v>60</v>
      </c>
      <c r="F75" s="33">
        <f t="shared" si="9"/>
        <v>85179000</v>
      </c>
      <c r="G75" s="23">
        <v>8</v>
      </c>
      <c r="H75" s="23">
        <v>52</v>
      </c>
      <c r="I75" s="23">
        <v>0</v>
      </c>
      <c r="J75" s="23" t="s">
        <v>143</v>
      </c>
      <c r="K75" s="20">
        <v>43556</v>
      </c>
      <c r="L75" s="34">
        <v>43556</v>
      </c>
      <c r="M75" s="64">
        <v>1419650</v>
      </c>
      <c r="N75" s="63">
        <f t="shared" si="7"/>
        <v>85179000</v>
      </c>
      <c r="O75" s="61" t="s">
        <v>330</v>
      </c>
      <c r="P75" s="61" t="s">
        <v>329</v>
      </c>
      <c r="Q75" s="16" t="s">
        <v>311</v>
      </c>
    </row>
    <row r="76" spans="1:17" s="35" customFormat="1" ht="30" x14ac:dyDescent="0.25">
      <c r="A76" s="32">
        <v>73</v>
      </c>
      <c r="B76" s="23" t="s">
        <v>72</v>
      </c>
      <c r="C76" s="23" t="s">
        <v>138</v>
      </c>
      <c r="D76" s="23" t="s">
        <v>148</v>
      </c>
      <c r="E76" s="23">
        <v>60</v>
      </c>
      <c r="F76" s="33">
        <f t="shared" si="9"/>
        <v>85179000</v>
      </c>
      <c r="G76" s="23">
        <v>0</v>
      </c>
      <c r="H76" s="23">
        <v>0</v>
      </c>
      <c r="I76" s="23">
        <v>60</v>
      </c>
      <c r="J76" s="23" t="s">
        <v>143</v>
      </c>
      <c r="K76" s="20">
        <v>43556</v>
      </c>
      <c r="L76" s="34">
        <v>43466</v>
      </c>
      <c r="M76" s="64">
        <v>1419650</v>
      </c>
      <c r="N76" s="63">
        <f t="shared" si="7"/>
        <v>85179000</v>
      </c>
      <c r="O76" s="61" t="s">
        <v>330</v>
      </c>
      <c r="P76" s="61" t="s">
        <v>356</v>
      </c>
      <c r="Q76" s="16" t="s">
        <v>338</v>
      </c>
    </row>
    <row r="77" spans="1:17" s="35" customFormat="1" ht="45" x14ac:dyDescent="0.25">
      <c r="A77" s="32">
        <v>74</v>
      </c>
      <c r="B77" s="23" t="s">
        <v>72</v>
      </c>
      <c r="C77" s="23" t="s">
        <v>150</v>
      </c>
      <c r="D77" s="23" t="s">
        <v>151</v>
      </c>
      <c r="E77" s="23">
        <v>60</v>
      </c>
      <c r="F77" s="33">
        <f t="shared" si="9"/>
        <v>85179000</v>
      </c>
      <c r="G77" s="23">
        <v>4</v>
      </c>
      <c r="H77" s="23">
        <v>0</v>
      </c>
      <c r="I77" s="23">
        <v>56</v>
      </c>
      <c r="J77" s="23" t="s">
        <v>143</v>
      </c>
      <c r="K77" s="20">
        <v>43556</v>
      </c>
      <c r="L77" s="34">
        <v>43466</v>
      </c>
      <c r="M77" s="64">
        <v>1419650</v>
      </c>
      <c r="N77" s="63">
        <f t="shared" si="7"/>
        <v>85179000</v>
      </c>
      <c r="O77" s="61" t="s">
        <v>330</v>
      </c>
      <c r="P77" s="61" t="s">
        <v>356</v>
      </c>
      <c r="Q77" s="16" t="s">
        <v>338</v>
      </c>
    </row>
    <row r="78" spans="1:17" s="35" customFormat="1" ht="21" x14ac:dyDescent="0.25">
      <c r="A78" s="32">
        <v>75</v>
      </c>
      <c r="B78" s="23" t="s">
        <v>72</v>
      </c>
      <c r="C78" s="23" t="s">
        <v>153</v>
      </c>
      <c r="D78" s="23" t="s">
        <v>154</v>
      </c>
      <c r="E78" s="23">
        <v>60</v>
      </c>
      <c r="F78" s="33">
        <f t="shared" si="9"/>
        <v>85179000</v>
      </c>
      <c r="G78" s="23">
        <v>0</v>
      </c>
      <c r="H78" s="23">
        <v>60</v>
      </c>
      <c r="I78" s="23">
        <v>0</v>
      </c>
      <c r="J78" s="23" t="s">
        <v>143</v>
      </c>
      <c r="K78" s="20">
        <v>43556</v>
      </c>
      <c r="L78" s="34">
        <v>43556</v>
      </c>
      <c r="M78" s="64">
        <v>1419650</v>
      </c>
      <c r="N78" s="63">
        <f t="shared" si="7"/>
        <v>85179000</v>
      </c>
      <c r="O78" s="61" t="s">
        <v>330</v>
      </c>
      <c r="P78" s="61" t="s">
        <v>329</v>
      </c>
      <c r="Q78" s="16"/>
    </row>
    <row r="79" spans="1:17" s="35" customFormat="1" ht="30" x14ac:dyDescent="0.25">
      <c r="A79" s="32">
        <v>76</v>
      </c>
      <c r="B79" s="23" t="s">
        <v>72</v>
      </c>
      <c r="C79" s="23" t="s">
        <v>269</v>
      </c>
      <c r="D79" s="23" t="s">
        <v>156</v>
      </c>
      <c r="E79" s="23">
        <v>60</v>
      </c>
      <c r="F79" s="33">
        <f t="shared" si="9"/>
        <v>85179000</v>
      </c>
      <c r="G79" s="23">
        <v>0</v>
      </c>
      <c r="H79" s="23">
        <v>60</v>
      </c>
      <c r="I79" s="23">
        <v>0</v>
      </c>
      <c r="J79" s="23" t="s">
        <v>143</v>
      </c>
      <c r="K79" s="20">
        <v>43556</v>
      </c>
      <c r="L79" s="34">
        <v>43556</v>
      </c>
      <c r="M79" s="64">
        <v>1419650</v>
      </c>
      <c r="N79" s="63">
        <f t="shared" si="7"/>
        <v>85179000</v>
      </c>
      <c r="O79" s="61" t="s">
        <v>330</v>
      </c>
      <c r="P79" s="61" t="s">
        <v>357</v>
      </c>
      <c r="Q79" s="16" t="s">
        <v>312</v>
      </c>
    </row>
    <row r="80" spans="1:17" s="35" customFormat="1" ht="30" x14ac:dyDescent="0.25">
      <c r="A80" s="32">
        <v>77</v>
      </c>
      <c r="B80" s="23" t="s">
        <v>72</v>
      </c>
      <c r="C80" s="23" t="s">
        <v>157</v>
      </c>
      <c r="D80" s="23" t="s">
        <v>158</v>
      </c>
      <c r="E80" s="23">
        <v>60</v>
      </c>
      <c r="F80" s="33">
        <f t="shared" si="9"/>
        <v>85179000</v>
      </c>
      <c r="G80" s="23">
        <v>0</v>
      </c>
      <c r="H80" s="23">
        <v>50</v>
      </c>
      <c r="I80" s="23">
        <v>10</v>
      </c>
      <c r="J80" s="23" t="s">
        <v>143</v>
      </c>
      <c r="K80" s="20">
        <v>43556</v>
      </c>
      <c r="L80" s="34">
        <v>43556</v>
      </c>
      <c r="M80" s="64">
        <v>1419650</v>
      </c>
      <c r="N80" s="63">
        <f t="shared" si="7"/>
        <v>85179000</v>
      </c>
      <c r="O80" s="61" t="s">
        <v>330</v>
      </c>
      <c r="P80" s="61" t="s">
        <v>357</v>
      </c>
      <c r="Q80" s="16" t="s">
        <v>312</v>
      </c>
    </row>
    <row r="81" spans="1:17" s="35" customFormat="1" ht="45" x14ac:dyDescent="0.25">
      <c r="A81" s="32">
        <v>78</v>
      </c>
      <c r="B81" s="23" t="s">
        <v>72</v>
      </c>
      <c r="C81" s="23" t="s">
        <v>75</v>
      </c>
      <c r="D81" s="23" t="s">
        <v>159</v>
      </c>
      <c r="E81" s="23">
        <v>60</v>
      </c>
      <c r="F81" s="33">
        <f t="shared" si="9"/>
        <v>85179000</v>
      </c>
      <c r="G81" s="23">
        <v>0</v>
      </c>
      <c r="H81" s="23">
        <v>50</v>
      </c>
      <c r="I81" s="23">
        <v>10</v>
      </c>
      <c r="J81" s="23" t="s">
        <v>143</v>
      </c>
      <c r="K81" s="20">
        <v>43556</v>
      </c>
      <c r="L81" s="34">
        <v>43556</v>
      </c>
      <c r="M81" s="64">
        <v>1419650</v>
      </c>
      <c r="N81" s="63">
        <f t="shared" si="7"/>
        <v>85179000</v>
      </c>
      <c r="O81" s="61" t="s">
        <v>330</v>
      </c>
      <c r="P81" s="61" t="s">
        <v>334</v>
      </c>
      <c r="Q81" s="16" t="s">
        <v>355</v>
      </c>
    </row>
    <row r="82" spans="1:17" s="35" customFormat="1" ht="75" x14ac:dyDescent="0.25">
      <c r="A82" s="32">
        <v>79</v>
      </c>
      <c r="B82" s="23" t="s">
        <v>39</v>
      </c>
      <c r="C82" s="23" t="s">
        <v>160</v>
      </c>
      <c r="D82" s="23" t="s">
        <v>139</v>
      </c>
      <c r="E82" s="23">
        <v>54</v>
      </c>
      <c r="F82" s="33">
        <f t="shared" si="9"/>
        <v>76661100</v>
      </c>
      <c r="G82" s="23">
        <v>0</v>
      </c>
      <c r="H82" s="23">
        <v>54</v>
      </c>
      <c r="I82" s="23">
        <v>0</v>
      </c>
      <c r="J82" s="23" t="s">
        <v>143</v>
      </c>
      <c r="K82" s="20">
        <v>43525</v>
      </c>
      <c r="L82" s="34">
        <v>43497</v>
      </c>
      <c r="M82" s="64">
        <v>1419650</v>
      </c>
      <c r="N82" s="63">
        <f t="shared" si="7"/>
        <v>76661100</v>
      </c>
      <c r="O82" s="59" t="s">
        <v>350</v>
      </c>
      <c r="P82" s="45" t="s">
        <v>332</v>
      </c>
      <c r="Q82" s="16" t="s">
        <v>348</v>
      </c>
    </row>
    <row r="83" spans="1:17" s="35" customFormat="1" ht="30" x14ac:dyDescent="0.25">
      <c r="A83" s="32">
        <v>80</v>
      </c>
      <c r="B83" s="23" t="s">
        <v>19</v>
      </c>
      <c r="C83" s="23" t="s">
        <v>162</v>
      </c>
      <c r="D83" s="23" t="s">
        <v>163</v>
      </c>
      <c r="E83" s="23">
        <v>80</v>
      </c>
      <c r="F83" s="33">
        <f t="shared" si="9"/>
        <v>113572000</v>
      </c>
      <c r="G83" s="23">
        <f>+E83-H83</f>
        <v>24</v>
      </c>
      <c r="H83" s="23">
        <v>56</v>
      </c>
      <c r="I83" s="23">
        <v>0</v>
      </c>
      <c r="J83" s="23" t="s">
        <v>143</v>
      </c>
      <c r="K83" s="20">
        <v>43556</v>
      </c>
      <c r="L83" s="34">
        <v>43497</v>
      </c>
      <c r="M83" s="64">
        <v>1419650</v>
      </c>
      <c r="N83" s="63">
        <f t="shared" si="7"/>
        <v>113572000</v>
      </c>
      <c r="O83" s="61" t="s">
        <v>330</v>
      </c>
      <c r="P83" s="61" t="s">
        <v>329</v>
      </c>
      <c r="Q83" s="16"/>
    </row>
    <row r="84" spans="1:17" s="35" customFormat="1" ht="21" x14ac:dyDescent="0.25">
      <c r="A84" s="32">
        <v>81</v>
      </c>
      <c r="B84" s="23" t="s">
        <v>19</v>
      </c>
      <c r="C84" s="23" t="s">
        <v>140</v>
      </c>
      <c r="D84" s="23" t="s">
        <v>165</v>
      </c>
      <c r="E84" s="23">
        <v>60</v>
      </c>
      <c r="F84" s="33">
        <f t="shared" si="9"/>
        <v>85179000</v>
      </c>
      <c r="G84" s="23">
        <v>0</v>
      </c>
      <c r="H84" s="23">
        <v>60</v>
      </c>
      <c r="I84" s="23">
        <v>0</v>
      </c>
      <c r="J84" s="23" t="s">
        <v>143</v>
      </c>
      <c r="K84" s="20">
        <v>43556</v>
      </c>
      <c r="L84" s="34">
        <v>43497</v>
      </c>
      <c r="M84" s="64">
        <v>1419650</v>
      </c>
      <c r="N84" s="63">
        <f t="shared" si="7"/>
        <v>85179000</v>
      </c>
      <c r="O84" s="61" t="s">
        <v>330</v>
      </c>
      <c r="P84" s="61" t="s">
        <v>329</v>
      </c>
      <c r="Q84" s="16"/>
    </row>
    <row r="85" spans="1:17" s="35" customFormat="1" ht="21" x14ac:dyDescent="0.25">
      <c r="A85" s="32">
        <v>82</v>
      </c>
      <c r="B85" s="23" t="s">
        <v>19</v>
      </c>
      <c r="C85" s="23" t="s">
        <v>166</v>
      </c>
      <c r="D85" s="23" t="s">
        <v>166</v>
      </c>
      <c r="E85" s="23">
        <v>80</v>
      </c>
      <c r="F85" s="33">
        <f t="shared" si="9"/>
        <v>113572000</v>
      </c>
      <c r="G85" s="23">
        <v>0</v>
      </c>
      <c r="H85" s="23">
        <v>80</v>
      </c>
      <c r="I85" s="23">
        <v>0</v>
      </c>
      <c r="J85" s="23" t="s">
        <v>143</v>
      </c>
      <c r="K85" s="20">
        <v>43556</v>
      </c>
      <c r="L85" s="34">
        <v>43497</v>
      </c>
      <c r="M85" s="64">
        <v>1419650</v>
      </c>
      <c r="N85" s="63">
        <f t="shared" si="7"/>
        <v>113572000</v>
      </c>
      <c r="O85" s="61" t="s">
        <v>330</v>
      </c>
      <c r="P85" s="61" t="s">
        <v>329</v>
      </c>
      <c r="Q85" s="16" t="s">
        <v>312</v>
      </c>
    </row>
    <row r="86" spans="1:17" s="35" customFormat="1" ht="21" x14ac:dyDescent="0.25">
      <c r="A86" s="32">
        <v>83</v>
      </c>
      <c r="B86" s="23" t="s">
        <v>19</v>
      </c>
      <c r="C86" s="23" t="s">
        <v>167</v>
      </c>
      <c r="D86" s="23" t="s">
        <v>168</v>
      </c>
      <c r="E86" s="23">
        <v>60</v>
      </c>
      <c r="F86" s="33">
        <f t="shared" si="9"/>
        <v>85179000</v>
      </c>
      <c r="G86" s="23">
        <v>0</v>
      </c>
      <c r="H86" s="23">
        <v>60</v>
      </c>
      <c r="I86" s="23">
        <v>0</v>
      </c>
      <c r="J86" s="23" t="s">
        <v>143</v>
      </c>
      <c r="K86" s="20">
        <v>43556</v>
      </c>
      <c r="L86" s="34">
        <v>43497</v>
      </c>
      <c r="M86" s="64">
        <v>1419650</v>
      </c>
      <c r="N86" s="63">
        <f t="shared" si="7"/>
        <v>85179000</v>
      </c>
      <c r="O86" s="61" t="s">
        <v>330</v>
      </c>
      <c r="P86" s="61" t="s">
        <v>329</v>
      </c>
      <c r="Q86" s="16"/>
    </row>
    <row r="87" spans="1:17" s="35" customFormat="1" ht="21" x14ac:dyDescent="0.25">
      <c r="A87" s="32">
        <v>84</v>
      </c>
      <c r="B87" s="23" t="s">
        <v>19</v>
      </c>
      <c r="C87" s="23" t="s">
        <v>167</v>
      </c>
      <c r="D87" s="23" t="s">
        <v>169</v>
      </c>
      <c r="E87" s="23">
        <v>60</v>
      </c>
      <c r="F87" s="33">
        <f t="shared" si="9"/>
        <v>85179000</v>
      </c>
      <c r="G87" s="23">
        <v>0</v>
      </c>
      <c r="H87" s="23">
        <v>0</v>
      </c>
      <c r="I87" s="23">
        <v>60</v>
      </c>
      <c r="J87" s="23" t="s">
        <v>143</v>
      </c>
      <c r="K87" s="20">
        <v>43586</v>
      </c>
      <c r="L87" s="34">
        <v>43586</v>
      </c>
      <c r="M87" s="64">
        <v>1419650</v>
      </c>
      <c r="N87" s="63">
        <f t="shared" si="7"/>
        <v>85179000</v>
      </c>
      <c r="O87" s="61" t="s">
        <v>330</v>
      </c>
      <c r="P87" s="61" t="s">
        <v>329</v>
      </c>
      <c r="Q87" s="16"/>
    </row>
    <row r="88" spans="1:17" s="35" customFormat="1" ht="21" x14ac:dyDescent="0.25">
      <c r="A88" s="32">
        <v>85</v>
      </c>
      <c r="B88" s="23" t="s">
        <v>19</v>
      </c>
      <c r="C88" s="23" t="s">
        <v>170</v>
      </c>
      <c r="D88" s="23" t="s">
        <v>171</v>
      </c>
      <c r="E88" s="23">
        <v>60</v>
      </c>
      <c r="F88" s="33">
        <f t="shared" si="9"/>
        <v>85179000</v>
      </c>
      <c r="G88" s="23">
        <v>0</v>
      </c>
      <c r="H88" s="23">
        <v>50</v>
      </c>
      <c r="I88" s="23">
        <v>10</v>
      </c>
      <c r="J88" s="23" t="s">
        <v>143</v>
      </c>
      <c r="K88" s="20">
        <v>43617</v>
      </c>
      <c r="L88" s="34">
        <v>43617</v>
      </c>
      <c r="M88" s="64">
        <v>1419650</v>
      </c>
      <c r="N88" s="63">
        <f t="shared" si="7"/>
        <v>85179000</v>
      </c>
      <c r="O88" s="61" t="s">
        <v>330</v>
      </c>
      <c r="P88" s="61" t="s">
        <v>329</v>
      </c>
      <c r="Q88" s="16"/>
    </row>
    <row r="89" spans="1:17" s="35" customFormat="1" ht="21" x14ac:dyDescent="0.25">
      <c r="A89" s="32">
        <v>86</v>
      </c>
      <c r="B89" s="23" t="s">
        <v>19</v>
      </c>
      <c r="C89" s="23" t="s">
        <v>172</v>
      </c>
      <c r="D89" s="23" t="s">
        <v>173</v>
      </c>
      <c r="E89" s="23">
        <v>60</v>
      </c>
      <c r="F89" s="33">
        <f t="shared" si="9"/>
        <v>85179000</v>
      </c>
      <c r="G89" s="23">
        <v>10</v>
      </c>
      <c r="H89" s="23">
        <v>50</v>
      </c>
      <c r="I89" s="23">
        <v>0</v>
      </c>
      <c r="J89" s="23" t="s">
        <v>143</v>
      </c>
      <c r="K89" s="20">
        <v>43556</v>
      </c>
      <c r="L89" s="34">
        <v>43497</v>
      </c>
      <c r="M89" s="64">
        <v>1419650</v>
      </c>
      <c r="N89" s="63">
        <f t="shared" si="7"/>
        <v>85179000</v>
      </c>
      <c r="O89" s="61" t="s">
        <v>330</v>
      </c>
      <c r="P89" s="61" t="s">
        <v>329</v>
      </c>
    </row>
    <row r="90" spans="1:17" s="35" customFormat="1" ht="45" x14ac:dyDescent="0.25">
      <c r="A90" s="32">
        <v>87</v>
      </c>
      <c r="B90" s="23" t="s">
        <v>181</v>
      </c>
      <c r="C90" s="23" t="s">
        <v>172</v>
      </c>
      <c r="D90" s="23" t="s">
        <v>174</v>
      </c>
      <c r="E90" s="23">
        <v>60</v>
      </c>
      <c r="F90" s="33">
        <f t="shared" si="9"/>
        <v>85179000</v>
      </c>
      <c r="G90" s="23">
        <v>10</v>
      </c>
      <c r="H90" s="23">
        <v>50</v>
      </c>
      <c r="I90" s="23">
        <v>0</v>
      </c>
      <c r="J90" s="23" t="s">
        <v>143</v>
      </c>
      <c r="K90" s="20">
        <v>43525</v>
      </c>
      <c r="L90" s="34">
        <v>43466</v>
      </c>
      <c r="M90" s="64">
        <v>1419650</v>
      </c>
      <c r="N90" s="63">
        <f t="shared" si="7"/>
        <v>85179000</v>
      </c>
      <c r="O90" s="61" t="s">
        <v>330</v>
      </c>
      <c r="P90" s="61" t="s">
        <v>329</v>
      </c>
      <c r="Q90" s="16" t="s">
        <v>336</v>
      </c>
    </row>
    <row r="91" spans="1:17" s="35" customFormat="1" ht="30" x14ac:dyDescent="0.25">
      <c r="A91" s="32">
        <v>88</v>
      </c>
      <c r="B91" s="23" t="s">
        <v>181</v>
      </c>
      <c r="C91" s="23" t="s">
        <v>175</v>
      </c>
      <c r="D91" s="23" t="s">
        <v>176</v>
      </c>
      <c r="E91" s="23">
        <v>54</v>
      </c>
      <c r="F91" s="33">
        <f t="shared" si="9"/>
        <v>76661100</v>
      </c>
      <c r="G91" s="23">
        <v>0</v>
      </c>
      <c r="H91" s="23">
        <v>54</v>
      </c>
      <c r="I91" s="23">
        <v>0</v>
      </c>
      <c r="J91" s="23" t="s">
        <v>143</v>
      </c>
      <c r="K91" s="20">
        <v>43617</v>
      </c>
      <c r="L91" s="34">
        <v>43617</v>
      </c>
      <c r="M91" s="64">
        <v>1419650</v>
      </c>
      <c r="N91" s="63">
        <f t="shared" si="7"/>
        <v>76661100</v>
      </c>
      <c r="O91" s="61" t="s">
        <v>330</v>
      </c>
      <c r="P91" s="61" t="s">
        <v>329</v>
      </c>
      <c r="Q91" s="16" t="s">
        <v>312</v>
      </c>
    </row>
    <row r="92" spans="1:17" s="35" customFormat="1" ht="21" x14ac:dyDescent="0.25">
      <c r="A92" s="32">
        <v>89</v>
      </c>
      <c r="B92" s="23" t="s">
        <v>181</v>
      </c>
      <c r="C92" s="23" t="s">
        <v>177</v>
      </c>
      <c r="D92" s="23" t="s">
        <v>178</v>
      </c>
      <c r="E92" s="23">
        <v>80</v>
      </c>
      <c r="F92" s="33">
        <f t="shared" si="9"/>
        <v>113572000</v>
      </c>
      <c r="G92" s="23">
        <v>0</v>
      </c>
      <c r="H92" s="23">
        <v>60</v>
      </c>
      <c r="I92" s="23">
        <v>0</v>
      </c>
      <c r="J92" s="23" t="s">
        <v>143</v>
      </c>
      <c r="K92" s="20">
        <v>43739</v>
      </c>
      <c r="L92" s="34">
        <v>43739</v>
      </c>
      <c r="M92" s="64">
        <v>1419650</v>
      </c>
      <c r="N92" s="63">
        <f t="shared" si="7"/>
        <v>113572000</v>
      </c>
      <c r="O92" s="15" t="s">
        <v>343</v>
      </c>
      <c r="P92" s="43" t="s">
        <v>219</v>
      </c>
      <c r="Q92" s="16" t="s">
        <v>313</v>
      </c>
    </row>
    <row r="93" spans="1:17" s="35" customFormat="1" ht="21" x14ac:dyDescent="0.25">
      <c r="A93" s="32">
        <v>90</v>
      </c>
      <c r="B93" s="23" t="s">
        <v>54</v>
      </c>
      <c r="C93" s="23" t="s">
        <v>179</v>
      </c>
      <c r="D93" s="23" t="s">
        <v>180</v>
      </c>
      <c r="E93" s="23">
        <v>80</v>
      </c>
      <c r="F93" s="33">
        <f t="shared" si="9"/>
        <v>113572000</v>
      </c>
      <c r="G93" s="23">
        <v>0</v>
      </c>
      <c r="H93" s="23">
        <v>80</v>
      </c>
      <c r="I93" s="23">
        <v>0</v>
      </c>
      <c r="J93" s="23" t="s">
        <v>143</v>
      </c>
      <c r="K93" s="20">
        <v>43617</v>
      </c>
      <c r="L93" s="34">
        <v>43617</v>
      </c>
      <c r="M93" s="64">
        <v>1419650</v>
      </c>
      <c r="N93" s="63">
        <f t="shared" si="7"/>
        <v>113572000</v>
      </c>
      <c r="O93" s="61" t="s">
        <v>330</v>
      </c>
      <c r="P93" s="41" t="s">
        <v>219</v>
      </c>
      <c r="Q93" s="16" t="s">
        <v>363</v>
      </c>
    </row>
    <row r="94" spans="1:17" s="35" customFormat="1" ht="21" hidden="1" x14ac:dyDescent="0.25">
      <c r="A94" s="32">
        <v>91</v>
      </c>
      <c r="B94" s="23" t="s">
        <v>182</v>
      </c>
      <c r="C94" s="23" t="s">
        <v>183</v>
      </c>
      <c r="D94" s="23" t="s">
        <v>184</v>
      </c>
      <c r="E94" s="23">
        <v>65</v>
      </c>
      <c r="F94" s="33">
        <f t="shared" si="9"/>
        <v>92277250</v>
      </c>
      <c r="G94" s="23"/>
      <c r="H94" s="23"/>
      <c r="I94" s="23"/>
      <c r="J94" s="23" t="s">
        <v>185</v>
      </c>
      <c r="K94" s="20"/>
      <c r="L94" s="34" t="s">
        <v>123</v>
      </c>
      <c r="M94" s="64">
        <v>1419650</v>
      </c>
      <c r="N94" s="63">
        <f t="shared" si="7"/>
        <v>92277250</v>
      </c>
      <c r="O94" s="60" t="s">
        <v>330</v>
      </c>
      <c r="P94" s="60" t="s">
        <v>329</v>
      </c>
      <c r="Q94" s="16"/>
    </row>
    <row r="95" spans="1:17" s="35" customFormat="1" ht="21" hidden="1" x14ac:dyDescent="0.25">
      <c r="A95" s="32">
        <v>92</v>
      </c>
      <c r="B95" s="23" t="s">
        <v>182</v>
      </c>
      <c r="C95" s="23" t="s">
        <v>186</v>
      </c>
      <c r="D95" s="23" t="s">
        <v>187</v>
      </c>
      <c r="E95" s="23">
        <v>65</v>
      </c>
      <c r="F95" s="33">
        <f t="shared" si="9"/>
        <v>92277250</v>
      </c>
      <c r="G95" s="23"/>
      <c r="H95" s="23"/>
      <c r="I95" s="23"/>
      <c r="J95" s="23" t="s">
        <v>185</v>
      </c>
      <c r="K95" s="20"/>
      <c r="L95" s="34" t="s">
        <v>123</v>
      </c>
      <c r="M95" s="64">
        <v>1419650</v>
      </c>
      <c r="N95" s="63">
        <f t="shared" si="7"/>
        <v>92277250</v>
      </c>
      <c r="O95" s="60" t="s">
        <v>330</v>
      </c>
      <c r="P95" s="60" t="s">
        <v>329</v>
      </c>
      <c r="Q95" s="16"/>
    </row>
    <row r="96" spans="1:17" s="35" customFormat="1" ht="21" hidden="1" x14ac:dyDescent="0.25">
      <c r="A96" s="32">
        <v>93</v>
      </c>
      <c r="B96" s="23" t="s">
        <v>182</v>
      </c>
      <c r="C96" s="23" t="s">
        <v>188</v>
      </c>
      <c r="D96" s="23" t="s">
        <v>189</v>
      </c>
      <c r="E96" s="23">
        <v>65</v>
      </c>
      <c r="F96" s="33">
        <f t="shared" si="9"/>
        <v>92277250</v>
      </c>
      <c r="G96" s="23"/>
      <c r="H96" s="23"/>
      <c r="I96" s="23"/>
      <c r="J96" s="23" t="s">
        <v>185</v>
      </c>
      <c r="K96" s="20"/>
      <c r="L96" s="34" t="s">
        <v>123</v>
      </c>
      <c r="M96" s="64">
        <v>1419650</v>
      </c>
      <c r="N96" s="63">
        <f t="shared" si="7"/>
        <v>92277250</v>
      </c>
      <c r="O96" s="60" t="s">
        <v>330</v>
      </c>
      <c r="P96" s="60" t="s">
        <v>329</v>
      </c>
      <c r="Q96" s="16"/>
    </row>
    <row r="97" spans="1:17" s="35" customFormat="1" ht="21" hidden="1" x14ac:dyDescent="0.25">
      <c r="A97" s="32">
        <v>94</v>
      </c>
      <c r="B97" s="23" t="s">
        <v>182</v>
      </c>
      <c r="C97" s="23" t="s">
        <v>190</v>
      </c>
      <c r="D97" s="23" t="s">
        <v>191</v>
      </c>
      <c r="E97" s="23">
        <v>65</v>
      </c>
      <c r="F97" s="33">
        <f t="shared" si="9"/>
        <v>92277250</v>
      </c>
      <c r="G97" s="23"/>
      <c r="H97" s="23"/>
      <c r="I97" s="23"/>
      <c r="J97" s="23" t="s">
        <v>185</v>
      </c>
      <c r="K97" s="20"/>
      <c r="L97" s="34" t="s">
        <v>123</v>
      </c>
      <c r="M97" s="64">
        <v>1419650</v>
      </c>
      <c r="N97" s="63">
        <f t="shared" si="7"/>
        <v>92277250</v>
      </c>
      <c r="O97" s="60" t="s">
        <v>330</v>
      </c>
      <c r="P97" s="60" t="s">
        <v>329</v>
      </c>
      <c r="Q97" s="16"/>
    </row>
    <row r="98" spans="1:17" s="35" customFormat="1" ht="21" hidden="1" x14ac:dyDescent="0.25">
      <c r="A98" s="32">
        <v>95</v>
      </c>
      <c r="B98" s="23" t="s">
        <v>182</v>
      </c>
      <c r="C98" s="23" t="s">
        <v>192</v>
      </c>
      <c r="D98" s="23" t="s">
        <v>193</v>
      </c>
      <c r="E98" s="23">
        <v>65</v>
      </c>
      <c r="F98" s="33">
        <f t="shared" si="9"/>
        <v>92277250</v>
      </c>
      <c r="G98" s="23"/>
      <c r="H98" s="23"/>
      <c r="I98" s="23"/>
      <c r="J98" s="23" t="s">
        <v>185</v>
      </c>
      <c r="K98" s="20"/>
      <c r="L98" s="34" t="s">
        <v>123</v>
      </c>
      <c r="M98" s="64">
        <v>1419650</v>
      </c>
      <c r="N98" s="63">
        <f t="shared" si="7"/>
        <v>92277250</v>
      </c>
      <c r="O98" s="60" t="s">
        <v>330</v>
      </c>
      <c r="P98" s="60" t="s">
        <v>329</v>
      </c>
      <c r="Q98" s="16"/>
    </row>
    <row r="99" spans="1:17" s="35" customFormat="1" ht="21" hidden="1" x14ac:dyDescent="0.25">
      <c r="A99" s="32">
        <v>96</v>
      </c>
      <c r="B99" s="23" t="s">
        <v>182</v>
      </c>
      <c r="C99" s="23" t="s">
        <v>194</v>
      </c>
      <c r="D99" s="23" t="s">
        <v>195</v>
      </c>
      <c r="E99" s="23">
        <v>50</v>
      </c>
      <c r="F99" s="33">
        <f t="shared" si="9"/>
        <v>70982500</v>
      </c>
      <c r="G99" s="23"/>
      <c r="H99" s="23"/>
      <c r="I99" s="23"/>
      <c r="J99" s="23" t="s">
        <v>185</v>
      </c>
      <c r="K99" s="20"/>
      <c r="L99" s="34" t="s">
        <v>123</v>
      </c>
      <c r="M99" s="64">
        <v>1419650</v>
      </c>
      <c r="N99" s="63">
        <f t="shared" ref="N99:N130" si="10">M99*E99</f>
        <v>70982500</v>
      </c>
      <c r="O99" s="60" t="s">
        <v>330</v>
      </c>
      <c r="P99" s="60" t="s">
        <v>329</v>
      </c>
      <c r="Q99" s="16"/>
    </row>
    <row r="100" spans="1:17" s="35" customFormat="1" ht="21" hidden="1" x14ac:dyDescent="0.25">
      <c r="A100" s="32">
        <v>97</v>
      </c>
      <c r="B100" s="23" t="s">
        <v>182</v>
      </c>
      <c r="C100" s="23" t="s">
        <v>196</v>
      </c>
      <c r="D100" s="23" t="s">
        <v>197</v>
      </c>
      <c r="E100" s="23">
        <v>65</v>
      </c>
      <c r="F100" s="33">
        <f t="shared" si="9"/>
        <v>92277250</v>
      </c>
      <c r="G100" s="23"/>
      <c r="H100" s="23"/>
      <c r="I100" s="23"/>
      <c r="J100" s="23" t="s">
        <v>185</v>
      </c>
      <c r="K100" s="20"/>
      <c r="L100" s="34" t="s">
        <v>123</v>
      </c>
      <c r="M100" s="64">
        <v>1419650</v>
      </c>
      <c r="N100" s="63">
        <f t="shared" si="10"/>
        <v>92277250</v>
      </c>
      <c r="O100" s="60" t="s">
        <v>330</v>
      </c>
      <c r="P100" s="60" t="s">
        <v>329</v>
      </c>
      <c r="Q100" s="16"/>
    </row>
    <row r="101" spans="1:17" s="35" customFormat="1" ht="21" hidden="1" x14ac:dyDescent="0.25">
      <c r="A101" s="32">
        <v>98</v>
      </c>
      <c r="B101" s="23" t="s">
        <v>182</v>
      </c>
      <c r="C101" s="23" t="s">
        <v>198</v>
      </c>
      <c r="D101" s="23" t="s">
        <v>199</v>
      </c>
      <c r="E101" s="23">
        <v>65</v>
      </c>
      <c r="F101" s="33">
        <f t="shared" si="9"/>
        <v>92277250</v>
      </c>
      <c r="G101" s="23"/>
      <c r="H101" s="23"/>
      <c r="I101" s="23"/>
      <c r="J101" s="23" t="s">
        <v>185</v>
      </c>
      <c r="K101" s="20"/>
      <c r="L101" s="34" t="s">
        <v>123</v>
      </c>
      <c r="M101" s="64">
        <v>1419650</v>
      </c>
      <c r="N101" s="63">
        <f t="shared" si="10"/>
        <v>92277250</v>
      </c>
      <c r="O101" s="60" t="s">
        <v>330</v>
      </c>
      <c r="P101" s="60" t="s">
        <v>329</v>
      </c>
      <c r="Q101" s="16"/>
    </row>
    <row r="102" spans="1:17" s="35" customFormat="1" ht="45" hidden="1" x14ac:dyDescent="0.25">
      <c r="A102" s="32">
        <v>99</v>
      </c>
      <c r="B102" s="23" t="s">
        <v>72</v>
      </c>
      <c r="C102" s="23" t="s">
        <v>128</v>
      </c>
      <c r="D102" s="23" t="s">
        <v>129</v>
      </c>
      <c r="E102" s="23">
        <v>104</v>
      </c>
      <c r="F102" s="33">
        <f t="shared" si="9"/>
        <v>147643600</v>
      </c>
      <c r="G102" s="23">
        <v>0</v>
      </c>
      <c r="H102" s="23">
        <v>104</v>
      </c>
      <c r="I102" s="23">
        <v>0</v>
      </c>
      <c r="J102" s="23" t="s">
        <v>185</v>
      </c>
      <c r="K102" s="20">
        <v>43525</v>
      </c>
      <c r="L102" s="34">
        <v>43405</v>
      </c>
      <c r="M102" s="64">
        <v>1419650</v>
      </c>
      <c r="N102" s="63">
        <f t="shared" si="10"/>
        <v>147643600</v>
      </c>
      <c r="O102" s="60" t="s">
        <v>330</v>
      </c>
      <c r="P102" s="61" t="s">
        <v>334</v>
      </c>
      <c r="Q102" s="16" t="s">
        <v>355</v>
      </c>
    </row>
    <row r="103" spans="1:17" s="35" customFormat="1" ht="21" hidden="1" x14ac:dyDescent="0.25">
      <c r="A103" s="32">
        <v>100</v>
      </c>
      <c r="B103" s="23" t="s">
        <v>200</v>
      </c>
      <c r="C103" s="23" t="s">
        <v>94</v>
      </c>
      <c r="D103" s="23" t="s">
        <v>201</v>
      </c>
      <c r="E103" s="23">
        <v>70</v>
      </c>
      <c r="F103" s="33">
        <f t="shared" si="9"/>
        <v>99375500</v>
      </c>
      <c r="G103" s="23">
        <v>70</v>
      </c>
      <c r="H103" s="23">
        <v>0</v>
      </c>
      <c r="I103" s="23">
        <v>0</v>
      </c>
      <c r="J103" s="23" t="s">
        <v>185</v>
      </c>
      <c r="K103" s="20">
        <v>43497</v>
      </c>
      <c r="L103" s="34">
        <v>43480</v>
      </c>
      <c r="M103" s="64">
        <v>1419650</v>
      </c>
      <c r="N103" s="63">
        <f t="shared" si="10"/>
        <v>99375500</v>
      </c>
      <c r="O103" s="60" t="s">
        <v>330</v>
      </c>
      <c r="P103" s="60" t="s">
        <v>329</v>
      </c>
      <c r="Q103" s="16"/>
    </row>
    <row r="104" spans="1:17" s="35" customFormat="1" ht="21" hidden="1" x14ac:dyDescent="0.25">
      <c r="A104" s="32">
        <v>101</v>
      </c>
      <c r="B104" s="23" t="s">
        <v>39</v>
      </c>
      <c r="C104" s="23" t="s">
        <v>202</v>
      </c>
      <c r="D104" s="23" t="s">
        <v>203</v>
      </c>
      <c r="E104" s="23">
        <v>90</v>
      </c>
      <c r="F104" s="33">
        <f t="shared" si="9"/>
        <v>127768500</v>
      </c>
      <c r="G104" s="23">
        <v>0</v>
      </c>
      <c r="H104" s="23">
        <v>90</v>
      </c>
      <c r="I104" s="23">
        <v>0</v>
      </c>
      <c r="J104" s="23" t="s">
        <v>185</v>
      </c>
      <c r="K104" s="20">
        <v>43525</v>
      </c>
      <c r="L104" s="34">
        <v>43497</v>
      </c>
      <c r="M104" s="64">
        <v>1419650</v>
      </c>
      <c r="N104" s="63">
        <f t="shared" si="10"/>
        <v>127768500</v>
      </c>
      <c r="O104" s="60" t="s">
        <v>330</v>
      </c>
      <c r="P104" s="60" t="s">
        <v>329</v>
      </c>
      <c r="Q104" s="16"/>
    </row>
    <row r="105" spans="1:17" s="35" customFormat="1" ht="21" hidden="1" x14ac:dyDescent="0.25">
      <c r="A105" s="32">
        <v>102</v>
      </c>
      <c r="B105" s="23" t="s">
        <v>39</v>
      </c>
      <c r="C105" s="23" t="s">
        <v>202</v>
      </c>
      <c r="D105" s="23" t="s">
        <v>204</v>
      </c>
      <c r="E105" s="23">
        <v>110</v>
      </c>
      <c r="F105" s="33">
        <f t="shared" si="9"/>
        <v>156161500</v>
      </c>
      <c r="G105" s="23">
        <v>0</v>
      </c>
      <c r="H105" s="23">
        <v>110</v>
      </c>
      <c r="I105" s="23">
        <v>0</v>
      </c>
      <c r="J105" s="23" t="s">
        <v>185</v>
      </c>
      <c r="K105" s="20">
        <v>43525</v>
      </c>
      <c r="L105" s="34">
        <v>43497</v>
      </c>
      <c r="M105" s="64">
        <v>1419650</v>
      </c>
      <c r="N105" s="63">
        <f t="shared" si="10"/>
        <v>156161500</v>
      </c>
      <c r="O105" s="60" t="s">
        <v>330</v>
      </c>
      <c r="P105" s="60" t="s">
        <v>329</v>
      </c>
      <c r="Q105" s="16"/>
    </row>
    <row r="106" spans="1:17" s="35" customFormat="1" ht="21" hidden="1" x14ac:dyDescent="0.25">
      <c r="A106" s="32">
        <v>103</v>
      </c>
      <c r="B106" s="23" t="s">
        <v>39</v>
      </c>
      <c r="C106" s="23" t="s">
        <v>205</v>
      </c>
      <c r="D106" s="23" t="s">
        <v>206</v>
      </c>
      <c r="E106" s="23">
        <v>80</v>
      </c>
      <c r="F106" s="33">
        <f t="shared" si="9"/>
        <v>113572000</v>
      </c>
      <c r="G106" s="23">
        <v>0</v>
      </c>
      <c r="H106" s="23">
        <v>80</v>
      </c>
      <c r="I106" s="23">
        <v>0</v>
      </c>
      <c r="J106" s="23" t="s">
        <v>185</v>
      </c>
      <c r="K106" s="20">
        <v>43556</v>
      </c>
      <c r="L106" s="34">
        <v>43466</v>
      </c>
      <c r="M106" s="64">
        <v>1419650</v>
      </c>
      <c r="N106" s="63">
        <f t="shared" si="10"/>
        <v>113572000</v>
      </c>
      <c r="O106" s="60" t="s">
        <v>330</v>
      </c>
      <c r="P106" s="60" t="s">
        <v>329</v>
      </c>
      <c r="Q106" s="16"/>
    </row>
    <row r="107" spans="1:17" s="35" customFormat="1" ht="21" hidden="1" x14ac:dyDescent="0.25">
      <c r="A107" s="32">
        <v>104</v>
      </c>
      <c r="B107" s="23" t="s">
        <v>39</v>
      </c>
      <c r="C107" s="23" t="s">
        <v>207</v>
      </c>
      <c r="D107" s="23" t="s">
        <v>208</v>
      </c>
      <c r="E107" s="23">
        <v>200</v>
      </c>
      <c r="F107" s="33">
        <f t="shared" si="9"/>
        <v>283930000</v>
      </c>
      <c r="G107" s="23">
        <f>+E107-I107</f>
        <v>57</v>
      </c>
      <c r="H107" s="23">
        <v>0</v>
      </c>
      <c r="I107" s="23">
        <v>143</v>
      </c>
      <c r="J107" s="23" t="s">
        <v>185</v>
      </c>
      <c r="K107" s="20">
        <v>43556</v>
      </c>
      <c r="L107" s="34">
        <v>43497</v>
      </c>
      <c r="M107" s="64">
        <v>946000</v>
      </c>
      <c r="N107" s="63">
        <f t="shared" si="10"/>
        <v>189200000</v>
      </c>
      <c r="O107" s="60" t="s">
        <v>330</v>
      </c>
      <c r="P107" s="60" t="s">
        <v>329</v>
      </c>
      <c r="Q107" s="16"/>
    </row>
    <row r="108" spans="1:17" s="35" customFormat="1" ht="21" hidden="1" x14ac:dyDescent="0.25">
      <c r="A108" s="32">
        <v>105</v>
      </c>
      <c r="B108" s="23" t="s">
        <v>39</v>
      </c>
      <c r="C108" s="23" t="s">
        <v>209</v>
      </c>
      <c r="D108" s="23" t="s">
        <v>210</v>
      </c>
      <c r="E108" s="23">
        <v>60</v>
      </c>
      <c r="F108" s="33">
        <f t="shared" si="9"/>
        <v>85179000</v>
      </c>
      <c r="G108" s="23">
        <v>24</v>
      </c>
      <c r="H108" s="23">
        <v>36</v>
      </c>
      <c r="I108" s="23">
        <v>0</v>
      </c>
      <c r="J108" s="23" t="s">
        <v>185</v>
      </c>
      <c r="K108" s="20">
        <v>43556</v>
      </c>
      <c r="L108" s="34">
        <v>43497</v>
      </c>
      <c r="M108" s="64">
        <v>1419650</v>
      </c>
      <c r="N108" s="63">
        <f t="shared" si="10"/>
        <v>85179000</v>
      </c>
      <c r="O108" s="60" t="s">
        <v>330</v>
      </c>
      <c r="P108" s="60" t="s">
        <v>329</v>
      </c>
      <c r="Q108" s="16"/>
    </row>
    <row r="109" spans="1:17" s="35" customFormat="1" ht="21" hidden="1" x14ac:dyDescent="0.25">
      <c r="A109" s="32">
        <v>106</v>
      </c>
      <c r="B109" s="23" t="s">
        <v>19</v>
      </c>
      <c r="C109" s="23" t="s">
        <v>141</v>
      </c>
      <c r="D109" s="23" t="s">
        <v>211</v>
      </c>
      <c r="E109" s="23">
        <v>76</v>
      </c>
      <c r="F109" s="33">
        <f t="shared" si="9"/>
        <v>107893400</v>
      </c>
      <c r="G109" s="23">
        <v>0</v>
      </c>
      <c r="H109" s="23">
        <v>76</v>
      </c>
      <c r="I109" s="23">
        <v>0</v>
      </c>
      <c r="J109" s="23" t="s">
        <v>185</v>
      </c>
      <c r="K109" s="20">
        <v>43556</v>
      </c>
      <c r="L109" s="34" t="s">
        <v>123</v>
      </c>
      <c r="M109" s="64">
        <v>1419650</v>
      </c>
      <c r="N109" s="63">
        <f t="shared" si="10"/>
        <v>107893400</v>
      </c>
      <c r="O109" s="60" t="s">
        <v>330</v>
      </c>
      <c r="P109" s="60" t="s">
        <v>329</v>
      </c>
      <c r="Q109" s="16"/>
    </row>
    <row r="110" spans="1:17" s="35" customFormat="1" ht="21" hidden="1" x14ac:dyDescent="0.25">
      <c r="A110" s="32">
        <v>107</v>
      </c>
      <c r="B110" s="23" t="s">
        <v>19</v>
      </c>
      <c r="C110" s="23" t="s">
        <v>220</v>
      </c>
      <c r="D110" s="23" t="s">
        <v>212</v>
      </c>
      <c r="E110" s="23">
        <v>60</v>
      </c>
      <c r="F110" s="33">
        <f t="shared" si="9"/>
        <v>85179000</v>
      </c>
      <c r="G110" s="23">
        <v>0</v>
      </c>
      <c r="H110" s="23">
        <v>60</v>
      </c>
      <c r="I110" s="23">
        <v>0</v>
      </c>
      <c r="J110" s="23" t="s">
        <v>185</v>
      </c>
      <c r="K110" s="20">
        <v>43739</v>
      </c>
      <c r="L110" s="34" t="s">
        <v>123</v>
      </c>
      <c r="M110" s="64">
        <v>1419650</v>
      </c>
      <c r="N110" s="63">
        <f t="shared" si="10"/>
        <v>85179000</v>
      </c>
      <c r="O110" s="60" t="s">
        <v>330</v>
      </c>
      <c r="P110" s="60" t="s">
        <v>329</v>
      </c>
      <c r="Q110" s="16"/>
    </row>
    <row r="111" spans="1:17" s="35" customFormat="1" ht="21" hidden="1" x14ac:dyDescent="0.25">
      <c r="A111" s="32">
        <v>108</v>
      </c>
      <c r="B111" s="47" t="s">
        <v>108</v>
      </c>
      <c r="C111" s="47" t="s">
        <v>109</v>
      </c>
      <c r="D111" s="47" t="s">
        <v>213</v>
      </c>
      <c r="E111" s="23">
        <v>60</v>
      </c>
      <c r="F111" s="33">
        <f t="shared" si="9"/>
        <v>85179000</v>
      </c>
      <c r="G111" s="23">
        <v>10</v>
      </c>
      <c r="H111" s="23">
        <v>50</v>
      </c>
      <c r="I111" s="23">
        <v>0</v>
      </c>
      <c r="J111" s="23" t="s">
        <v>185</v>
      </c>
      <c r="K111" s="20">
        <v>43617</v>
      </c>
      <c r="L111" s="34" t="s">
        <v>123</v>
      </c>
      <c r="M111" s="64">
        <v>1419650</v>
      </c>
      <c r="N111" s="63">
        <f t="shared" si="10"/>
        <v>85179000</v>
      </c>
      <c r="O111" s="60" t="s">
        <v>330</v>
      </c>
      <c r="P111" s="60" t="s">
        <v>329</v>
      </c>
      <c r="Q111" s="16"/>
    </row>
    <row r="112" spans="1:17" s="35" customFormat="1" ht="21" hidden="1" x14ac:dyDescent="0.25">
      <c r="A112" s="32">
        <v>109</v>
      </c>
      <c r="B112" s="23" t="s">
        <v>108</v>
      </c>
      <c r="C112" s="23" t="s">
        <v>214</v>
      </c>
      <c r="D112" s="23" t="s">
        <v>215</v>
      </c>
      <c r="E112" s="23">
        <v>36</v>
      </c>
      <c r="F112" s="33">
        <f t="shared" si="9"/>
        <v>51107400</v>
      </c>
      <c r="G112" s="23">
        <v>0</v>
      </c>
      <c r="H112" s="23">
        <v>0</v>
      </c>
      <c r="I112" s="23">
        <v>36</v>
      </c>
      <c r="J112" s="23" t="s">
        <v>185</v>
      </c>
      <c r="K112" s="20">
        <v>43647</v>
      </c>
      <c r="L112" s="34" t="s">
        <v>123</v>
      </c>
      <c r="M112" s="64">
        <v>1419650</v>
      </c>
      <c r="N112" s="63">
        <f t="shared" si="10"/>
        <v>51107400</v>
      </c>
      <c r="O112" s="60" t="s">
        <v>330</v>
      </c>
      <c r="P112" s="60" t="s">
        <v>329</v>
      </c>
      <c r="Q112" s="16"/>
    </row>
    <row r="113" spans="1:17" s="35" customFormat="1" ht="21" hidden="1" x14ac:dyDescent="0.25">
      <c r="A113" s="32">
        <v>110</v>
      </c>
      <c r="B113" s="23" t="s">
        <v>110</v>
      </c>
      <c r="C113" s="23" t="s">
        <v>216</v>
      </c>
      <c r="D113" s="23" t="s">
        <v>217</v>
      </c>
      <c r="E113" s="23">
        <v>65</v>
      </c>
      <c r="F113" s="33">
        <f t="shared" si="9"/>
        <v>92277250</v>
      </c>
      <c r="G113" s="23">
        <v>38</v>
      </c>
      <c r="H113" s="23">
        <v>24</v>
      </c>
      <c r="I113" s="23">
        <v>3</v>
      </c>
      <c r="J113" s="23" t="s">
        <v>185</v>
      </c>
      <c r="K113" s="20">
        <v>43497</v>
      </c>
      <c r="L113" s="34">
        <v>43435</v>
      </c>
      <c r="M113" s="64">
        <v>1419650</v>
      </c>
      <c r="N113" s="63">
        <f t="shared" si="10"/>
        <v>92277250</v>
      </c>
      <c r="O113" s="60" t="s">
        <v>330</v>
      </c>
      <c r="P113" s="60" t="s">
        <v>329</v>
      </c>
      <c r="Q113" s="16"/>
    </row>
    <row r="114" spans="1:17" s="35" customFormat="1" ht="58.5" hidden="1" customHeight="1" x14ac:dyDescent="0.25">
      <c r="A114" s="32">
        <v>111</v>
      </c>
      <c r="B114" s="23" t="s">
        <v>227</v>
      </c>
      <c r="C114" s="23" t="s">
        <v>228</v>
      </c>
      <c r="D114" s="23" t="s">
        <v>233</v>
      </c>
      <c r="E114" s="23">
        <v>92</v>
      </c>
      <c r="F114" s="33">
        <f t="shared" si="9"/>
        <v>130607800</v>
      </c>
      <c r="G114" s="23">
        <v>0</v>
      </c>
      <c r="H114" s="23">
        <v>0</v>
      </c>
      <c r="I114" s="23">
        <v>92</v>
      </c>
      <c r="J114" s="23" t="s">
        <v>185</v>
      </c>
      <c r="K114" s="20">
        <v>43556</v>
      </c>
      <c r="L114" s="34">
        <v>43405</v>
      </c>
      <c r="M114" s="64">
        <v>1419650</v>
      </c>
      <c r="N114" s="63">
        <f t="shared" si="10"/>
        <v>130607800</v>
      </c>
      <c r="O114" s="60" t="s">
        <v>330</v>
      </c>
      <c r="P114" s="60" t="s">
        <v>329</v>
      </c>
      <c r="Q114" s="16" t="s">
        <v>364</v>
      </c>
    </row>
    <row r="115" spans="1:17" s="35" customFormat="1" ht="105" hidden="1" x14ac:dyDescent="0.25">
      <c r="A115" s="32">
        <v>112</v>
      </c>
      <c r="B115" s="23" t="s">
        <v>15</v>
      </c>
      <c r="C115" s="23" t="s">
        <v>218</v>
      </c>
      <c r="D115" s="23" t="s">
        <v>234</v>
      </c>
      <c r="E115" s="23">
        <v>160</v>
      </c>
      <c r="F115" s="33">
        <f t="shared" ref="F115:F116" si="11">+E115*946485</f>
        <v>151437600</v>
      </c>
      <c r="G115" s="23">
        <f>+E115-I115</f>
        <v>25</v>
      </c>
      <c r="H115" s="23">
        <v>0</v>
      </c>
      <c r="I115" s="23">
        <v>135</v>
      </c>
      <c r="J115" s="23" t="s">
        <v>219</v>
      </c>
      <c r="K115" s="20">
        <v>43525</v>
      </c>
      <c r="L115" s="34">
        <v>43405</v>
      </c>
      <c r="M115" s="64">
        <v>946000</v>
      </c>
      <c r="N115" s="63">
        <f t="shared" si="10"/>
        <v>151360000</v>
      </c>
      <c r="O115" s="61" t="s">
        <v>333</v>
      </c>
      <c r="P115" s="62" t="s">
        <v>342</v>
      </c>
      <c r="Q115" s="48" t="s">
        <v>335</v>
      </c>
    </row>
    <row r="116" spans="1:17" s="35" customFormat="1" ht="21" hidden="1" x14ac:dyDescent="0.25">
      <c r="A116" s="32">
        <v>113</v>
      </c>
      <c r="B116" s="23" t="s">
        <v>115</v>
      </c>
      <c r="C116" s="23" t="s">
        <v>265</v>
      </c>
      <c r="D116" s="23" t="s">
        <v>266</v>
      </c>
      <c r="E116" s="23">
        <v>300</v>
      </c>
      <c r="F116" s="33">
        <f t="shared" si="11"/>
        <v>283945500</v>
      </c>
      <c r="G116" s="23">
        <v>300</v>
      </c>
      <c r="H116" s="23">
        <v>0</v>
      </c>
      <c r="I116" s="23">
        <v>0</v>
      </c>
      <c r="J116" s="23" t="s">
        <v>9</v>
      </c>
      <c r="K116" s="20">
        <v>43525</v>
      </c>
      <c r="L116" s="34">
        <v>43435</v>
      </c>
      <c r="M116" s="64">
        <v>946000</v>
      </c>
      <c r="N116" s="63">
        <f t="shared" si="10"/>
        <v>283800000</v>
      </c>
      <c r="O116" s="61" t="s">
        <v>333</v>
      </c>
      <c r="P116" s="61" t="s">
        <v>329</v>
      </c>
      <c r="Q116" s="16"/>
    </row>
    <row r="117" spans="1:17" s="35" customFormat="1" ht="21" hidden="1" x14ac:dyDescent="0.25">
      <c r="A117" s="32">
        <v>114</v>
      </c>
      <c r="B117" s="23" t="s">
        <v>40</v>
      </c>
      <c r="C117" s="23" t="s">
        <v>272</v>
      </c>
      <c r="D117" s="23" t="s">
        <v>273</v>
      </c>
      <c r="E117" s="23">
        <v>100</v>
      </c>
      <c r="F117" s="33"/>
      <c r="G117" s="23">
        <v>0</v>
      </c>
      <c r="H117" s="23">
        <v>100</v>
      </c>
      <c r="I117" s="23">
        <v>0</v>
      </c>
      <c r="J117" s="23" t="s">
        <v>185</v>
      </c>
      <c r="K117" s="20">
        <v>43525</v>
      </c>
      <c r="L117" s="34"/>
      <c r="M117" s="64">
        <v>1419650</v>
      </c>
      <c r="N117" s="63">
        <f t="shared" si="10"/>
        <v>141965000</v>
      </c>
      <c r="O117" s="60" t="s">
        <v>330</v>
      </c>
      <c r="P117" s="60" t="s">
        <v>329</v>
      </c>
      <c r="Q117" s="16"/>
    </row>
    <row r="118" spans="1:17" s="35" customFormat="1" ht="21" hidden="1" x14ac:dyDescent="0.25">
      <c r="A118" s="32">
        <v>115</v>
      </c>
      <c r="B118" s="23" t="s">
        <v>40</v>
      </c>
      <c r="C118" s="23" t="s">
        <v>274</v>
      </c>
      <c r="D118" s="23" t="s">
        <v>275</v>
      </c>
      <c r="E118" s="23">
        <v>36</v>
      </c>
      <c r="F118" s="33"/>
      <c r="G118" s="23">
        <v>0</v>
      </c>
      <c r="H118" s="23">
        <v>0</v>
      </c>
      <c r="I118" s="23">
        <v>36</v>
      </c>
      <c r="J118" s="23" t="s">
        <v>185</v>
      </c>
      <c r="K118" s="20">
        <v>43739</v>
      </c>
      <c r="L118" s="34"/>
      <c r="M118" s="64">
        <v>1419650</v>
      </c>
      <c r="N118" s="63">
        <f t="shared" si="10"/>
        <v>51107400</v>
      </c>
      <c r="O118" s="60" t="s">
        <v>330</v>
      </c>
      <c r="P118" s="60" t="s">
        <v>329</v>
      </c>
      <c r="Q118" s="16"/>
    </row>
    <row r="119" spans="1:17" s="35" customFormat="1" ht="30" hidden="1" x14ac:dyDescent="0.25">
      <c r="A119" s="32">
        <v>116</v>
      </c>
      <c r="B119" s="23" t="s">
        <v>31</v>
      </c>
      <c r="C119" s="23" t="s">
        <v>276</v>
      </c>
      <c r="D119" s="23" t="s">
        <v>279</v>
      </c>
      <c r="E119" s="23">
        <v>320</v>
      </c>
      <c r="F119" s="33"/>
      <c r="G119" s="23">
        <v>0</v>
      </c>
      <c r="H119" s="23">
        <v>0</v>
      </c>
      <c r="I119" s="23">
        <v>320</v>
      </c>
      <c r="J119" s="23" t="s">
        <v>282</v>
      </c>
      <c r="K119" s="20">
        <v>43709</v>
      </c>
      <c r="L119" s="34"/>
      <c r="M119" s="64">
        <v>946000</v>
      </c>
      <c r="N119" s="63">
        <f t="shared" si="10"/>
        <v>302720000</v>
      </c>
      <c r="O119" s="61" t="s">
        <v>333</v>
      </c>
      <c r="P119" s="61" t="s">
        <v>329</v>
      </c>
      <c r="Q119" s="16"/>
    </row>
    <row r="120" spans="1:17" s="35" customFormat="1" ht="30" hidden="1" x14ac:dyDescent="0.25">
      <c r="A120" s="32">
        <v>117</v>
      </c>
      <c r="B120" s="23" t="s">
        <v>31</v>
      </c>
      <c r="C120" s="23" t="s">
        <v>277</v>
      </c>
      <c r="D120" s="23" t="s">
        <v>280</v>
      </c>
      <c r="E120" s="23">
        <v>320</v>
      </c>
      <c r="F120" s="33"/>
      <c r="G120" s="23">
        <v>0</v>
      </c>
      <c r="H120" s="23">
        <v>0</v>
      </c>
      <c r="I120" s="23">
        <v>320</v>
      </c>
      <c r="J120" s="23" t="s">
        <v>282</v>
      </c>
      <c r="K120" s="20">
        <v>43678</v>
      </c>
      <c r="L120" s="34"/>
      <c r="M120" s="64">
        <v>946000</v>
      </c>
      <c r="N120" s="63">
        <f t="shared" si="10"/>
        <v>302720000</v>
      </c>
      <c r="O120" s="61" t="s">
        <v>333</v>
      </c>
      <c r="P120" s="61" t="s">
        <v>329</v>
      </c>
      <c r="Q120" s="16"/>
    </row>
    <row r="121" spans="1:17" s="35" customFormat="1" ht="30" hidden="1" x14ac:dyDescent="0.25">
      <c r="A121" s="32">
        <v>118</v>
      </c>
      <c r="B121" s="23" t="s">
        <v>31</v>
      </c>
      <c r="C121" s="23" t="s">
        <v>278</v>
      </c>
      <c r="D121" s="23" t="s">
        <v>281</v>
      </c>
      <c r="E121" s="23">
        <v>65</v>
      </c>
      <c r="F121" s="33"/>
      <c r="G121" s="23">
        <v>0</v>
      </c>
      <c r="H121" s="23">
        <v>65</v>
      </c>
      <c r="I121" s="23">
        <v>0</v>
      </c>
      <c r="J121" s="23" t="s">
        <v>282</v>
      </c>
      <c r="K121" s="20">
        <v>43739</v>
      </c>
      <c r="L121" s="34"/>
      <c r="M121" s="64">
        <v>1419650</v>
      </c>
      <c r="N121" s="63">
        <f t="shared" si="10"/>
        <v>92277250</v>
      </c>
      <c r="O121" s="61" t="s">
        <v>333</v>
      </c>
      <c r="P121" s="61" t="s">
        <v>329</v>
      </c>
      <c r="Q121" s="16"/>
    </row>
    <row r="122" spans="1:17" s="35" customFormat="1" ht="30" hidden="1" x14ac:dyDescent="0.25">
      <c r="A122" s="32">
        <v>119</v>
      </c>
      <c r="B122" s="23" t="s">
        <v>31</v>
      </c>
      <c r="C122" s="23" t="s">
        <v>295</v>
      </c>
      <c r="D122" s="23" t="s">
        <v>296</v>
      </c>
      <c r="E122" s="23">
        <v>90</v>
      </c>
      <c r="F122" s="33"/>
      <c r="G122" s="23">
        <v>0</v>
      </c>
      <c r="H122" s="23">
        <v>90</v>
      </c>
      <c r="I122" s="23">
        <v>0</v>
      </c>
      <c r="J122" s="23" t="s">
        <v>282</v>
      </c>
      <c r="K122" s="20">
        <v>43739</v>
      </c>
      <c r="L122" s="34"/>
      <c r="M122" s="64">
        <v>1419650</v>
      </c>
      <c r="N122" s="63">
        <f t="shared" si="10"/>
        <v>127768500</v>
      </c>
      <c r="O122" s="61" t="s">
        <v>333</v>
      </c>
      <c r="P122" s="61" t="s">
        <v>329</v>
      </c>
      <c r="Q122" s="16"/>
    </row>
    <row r="123" spans="1:17" ht="35.450000000000003" hidden="1" customHeight="1" x14ac:dyDescent="0.25">
      <c r="A123" s="66" t="s">
        <v>366</v>
      </c>
      <c r="B123" s="66"/>
      <c r="C123" s="66"/>
      <c r="D123" s="66"/>
      <c r="E123" s="66"/>
      <c r="F123" s="66"/>
      <c r="G123" s="66"/>
      <c r="H123" s="66"/>
      <c r="I123" s="66"/>
      <c r="J123" s="66"/>
      <c r="K123" s="66"/>
      <c r="L123" s="66"/>
      <c r="M123" s="66"/>
      <c r="N123" s="66"/>
      <c r="O123" s="66"/>
      <c r="P123" s="66"/>
    </row>
    <row r="125" spans="1:17" x14ac:dyDescent="0.25">
      <c r="A125" s="37"/>
    </row>
    <row r="126" spans="1:17" x14ac:dyDescent="0.25">
      <c r="A126" s="37"/>
    </row>
    <row r="127" spans="1:17" x14ac:dyDescent="0.25">
      <c r="A127" s="37"/>
    </row>
    <row r="128" spans="1:17" x14ac:dyDescent="0.25">
      <c r="A128" s="37"/>
    </row>
    <row r="129" spans="1:1" x14ac:dyDescent="0.25">
      <c r="A129" s="37"/>
    </row>
    <row r="130" spans="1:1" x14ac:dyDescent="0.25">
      <c r="A130" s="37"/>
    </row>
    <row r="131" spans="1:1" x14ac:dyDescent="0.25">
      <c r="A131" s="37"/>
    </row>
    <row r="132" spans="1:1" x14ac:dyDescent="0.25">
      <c r="A132" s="37"/>
    </row>
    <row r="133" spans="1:1" x14ac:dyDescent="0.25">
      <c r="A133" s="37"/>
    </row>
    <row r="134" spans="1:1" x14ac:dyDescent="0.25">
      <c r="A134" s="37"/>
    </row>
    <row r="135" spans="1:1" x14ac:dyDescent="0.25">
      <c r="A135" s="37"/>
    </row>
    <row r="136" spans="1:1" x14ac:dyDescent="0.25">
      <c r="A136" s="37"/>
    </row>
    <row r="137" spans="1:1" x14ac:dyDescent="0.25">
      <c r="A137" s="37"/>
    </row>
    <row r="138" spans="1:1" x14ac:dyDescent="0.25">
      <c r="A138" s="37"/>
    </row>
    <row r="139" spans="1:1" x14ac:dyDescent="0.25">
      <c r="A139" s="37"/>
    </row>
    <row r="140" spans="1:1" x14ac:dyDescent="0.25">
      <c r="A140" s="37"/>
    </row>
    <row r="141" spans="1:1" x14ac:dyDescent="0.25">
      <c r="A141" s="37"/>
    </row>
  </sheetData>
  <autoFilter ref="A2:R123" xr:uid="{0C4BF06D-2873-4BC3-A4AE-F6C3831E519E}">
    <filterColumn colId="9">
      <filters>
        <filter val="Fondo de Adaptación"/>
      </filters>
    </filterColumn>
  </autoFilter>
  <mergeCells count="2">
    <mergeCell ref="A1:E1"/>
    <mergeCell ref="A123:P123"/>
  </mergeCells>
  <printOptions horizontalCentered="1"/>
  <pageMargins left="0.70866141732283472" right="0.70866141732283472" top="0.74803149606299213" bottom="0.74803149606299213" header="0.31496062992125984" footer="0.31496062992125984"/>
  <pageSetup scale="35" fitToHeight="6"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14"/>
  <sheetViews>
    <sheetView workbookViewId="0">
      <selection activeCell="E6" sqref="E6"/>
    </sheetView>
  </sheetViews>
  <sheetFormatPr baseColWidth="10" defaultColWidth="10.85546875" defaultRowHeight="15" x14ac:dyDescent="0.25"/>
  <cols>
    <col min="1" max="1" width="33.140625" bestFit="1" customWidth="1"/>
    <col min="2" max="2" width="19.42578125" bestFit="1" customWidth="1"/>
    <col min="4" max="4" width="34.42578125" customWidth="1"/>
    <col min="5" max="5" width="21" customWidth="1"/>
  </cols>
  <sheetData>
    <row r="3" spans="1:5" x14ac:dyDescent="0.25">
      <c r="A3" s="49" t="s">
        <v>316</v>
      </c>
      <c r="B3" t="s">
        <v>318</v>
      </c>
      <c r="D3" s="55" t="s">
        <v>319</v>
      </c>
      <c r="E3" s="55" t="s">
        <v>320</v>
      </c>
    </row>
    <row r="4" spans="1:5" x14ac:dyDescent="0.25">
      <c r="A4" s="50" t="s">
        <v>185</v>
      </c>
      <c r="B4" s="52">
        <v>23</v>
      </c>
      <c r="D4" s="53" t="s">
        <v>185</v>
      </c>
      <c r="E4" s="54">
        <v>23</v>
      </c>
    </row>
    <row r="5" spans="1:5" x14ac:dyDescent="0.25">
      <c r="A5" s="50" t="s">
        <v>30</v>
      </c>
      <c r="B5" s="52">
        <v>11</v>
      </c>
      <c r="D5" s="53" t="s">
        <v>30</v>
      </c>
      <c r="E5" s="54">
        <v>11</v>
      </c>
    </row>
    <row r="6" spans="1:5" x14ac:dyDescent="0.25">
      <c r="A6" s="50" t="s">
        <v>97</v>
      </c>
      <c r="B6" s="52">
        <v>14</v>
      </c>
      <c r="D6" s="53" t="s">
        <v>97</v>
      </c>
      <c r="E6" s="54">
        <v>14</v>
      </c>
    </row>
    <row r="7" spans="1:5" x14ac:dyDescent="0.25">
      <c r="A7" s="50" t="s">
        <v>143</v>
      </c>
      <c r="B7" s="52">
        <v>22</v>
      </c>
      <c r="D7" s="53" t="s">
        <v>143</v>
      </c>
      <c r="E7" s="54">
        <v>22</v>
      </c>
    </row>
    <row r="8" spans="1:5" x14ac:dyDescent="0.25">
      <c r="A8" s="50" t="s">
        <v>74</v>
      </c>
      <c r="B8" s="52">
        <v>22</v>
      </c>
      <c r="D8" s="53" t="s">
        <v>74</v>
      </c>
      <c r="E8" s="54">
        <v>22</v>
      </c>
    </row>
    <row r="9" spans="1:5" x14ac:dyDescent="0.25">
      <c r="A9" s="50" t="s">
        <v>62</v>
      </c>
      <c r="B9" s="52">
        <v>10</v>
      </c>
      <c r="D9" s="53" t="s">
        <v>62</v>
      </c>
      <c r="E9" s="54">
        <v>10</v>
      </c>
    </row>
    <row r="10" spans="1:5" x14ac:dyDescent="0.25">
      <c r="A10" s="50" t="s">
        <v>219</v>
      </c>
      <c r="B10" s="52">
        <v>1</v>
      </c>
      <c r="D10" s="53" t="s">
        <v>219</v>
      </c>
      <c r="E10" s="54">
        <v>1</v>
      </c>
    </row>
    <row r="11" spans="1:5" x14ac:dyDescent="0.25">
      <c r="A11" s="50" t="s">
        <v>9</v>
      </c>
      <c r="B11" s="52">
        <v>10</v>
      </c>
      <c r="D11" s="53" t="s">
        <v>9</v>
      </c>
      <c r="E11" s="54">
        <v>10</v>
      </c>
    </row>
    <row r="12" spans="1:5" x14ac:dyDescent="0.25">
      <c r="A12" s="50" t="s">
        <v>282</v>
      </c>
      <c r="B12" s="52">
        <v>4</v>
      </c>
      <c r="D12" s="53" t="s">
        <v>282</v>
      </c>
      <c r="E12" s="54">
        <v>4</v>
      </c>
    </row>
    <row r="13" spans="1:5" x14ac:dyDescent="0.25">
      <c r="A13" s="50" t="s">
        <v>43</v>
      </c>
      <c r="B13" s="52">
        <v>2</v>
      </c>
      <c r="D13" s="53" t="s">
        <v>43</v>
      </c>
      <c r="E13" s="54">
        <v>2</v>
      </c>
    </row>
    <row r="14" spans="1:5" x14ac:dyDescent="0.25">
      <c r="A14" s="50" t="s">
        <v>317</v>
      </c>
      <c r="B14" s="52">
        <v>119</v>
      </c>
      <c r="D14" s="56" t="s">
        <v>317</v>
      </c>
      <c r="E14" s="55">
        <v>119</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77"/>
  <sheetViews>
    <sheetView topLeftCell="A67" workbookViewId="0">
      <selection activeCell="F19" sqref="F19"/>
    </sheetView>
  </sheetViews>
  <sheetFormatPr baseColWidth="10" defaultColWidth="10.85546875" defaultRowHeight="15" x14ac:dyDescent="0.25"/>
  <cols>
    <col min="1" max="1" width="36.85546875" bestFit="1" customWidth="1"/>
    <col min="2" max="2" width="19.42578125" bestFit="1" customWidth="1"/>
    <col min="3" max="3" width="10.42578125" bestFit="1" customWidth="1"/>
    <col min="4" max="4" width="9.5703125" bestFit="1" customWidth="1"/>
    <col min="5" max="5" width="7" bestFit="1" customWidth="1"/>
    <col min="6" max="6" width="9" bestFit="1" customWidth="1"/>
    <col min="7" max="8" width="7.140625" bestFit="1" customWidth="1"/>
    <col min="9" max="9" width="7.42578125" bestFit="1" customWidth="1"/>
    <col min="10" max="10" width="8.42578125" bestFit="1" customWidth="1"/>
    <col min="11" max="11" width="6.140625" bestFit="1" customWidth="1"/>
    <col min="12" max="12" width="6.42578125" bestFit="1" customWidth="1"/>
    <col min="13" max="13" width="6.85546875" bestFit="1" customWidth="1"/>
    <col min="14" max="14" width="8.42578125" bestFit="1" customWidth="1"/>
    <col min="15" max="15" width="13.42578125" bestFit="1" customWidth="1"/>
    <col min="16" max="16" width="9.5703125" bestFit="1" customWidth="1"/>
    <col min="17" max="17" width="10.85546875" bestFit="1" customWidth="1"/>
    <col min="18" max="18" width="11.42578125" bestFit="1" customWidth="1"/>
    <col min="19" max="19" width="7" bestFit="1" customWidth="1"/>
    <col min="20" max="20" width="18.42578125" bestFit="1" customWidth="1"/>
    <col min="21" max="21" width="10.42578125" bestFit="1" customWidth="1"/>
    <col min="22" max="22" width="10" bestFit="1" customWidth="1"/>
    <col min="23" max="23" width="10.42578125" bestFit="1" customWidth="1"/>
    <col min="24" max="24" width="5.85546875" bestFit="1" customWidth="1"/>
    <col min="25" max="25" width="7" bestFit="1" customWidth="1"/>
    <col min="26" max="26" width="14.42578125" bestFit="1" customWidth="1"/>
    <col min="27" max="27" width="12.42578125" bestFit="1" customWidth="1"/>
  </cols>
  <sheetData>
    <row r="3" spans="1:2" x14ac:dyDescent="0.25">
      <c r="A3" s="49" t="s">
        <v>316</v>
      </c>
      <c r="B3" t="s">
        <v>318</v>
      </c>
    </row>
    <row r="4" spans="1:2" x14ac:dyDescent="0.25">
      <c r="A4" s="50" t="s">
        <v>182</v>
      </c>
      <c r="B4" s="52">
        <v>8</v>
      </c>
    </row>
    <row r="5" spans="1:2" x14ac:dyDescent="0.25">
      <c r="A5" s="51" t="s">
        <v>185</v>
      </c>
      <c r="B5" s="52">
        <v>8</v>
      </c>
    </row>
    <row r="6" spans="1:2" x14ac:dyDescent="0.25">
      <c r="A6" s="50" t="s">
        <v>7</v>
      </c>
      <c r="B6" s="52">
        <v>2</v>
      </c>
    </row>
    <row r="7" spans="1:2" x14ac:dyDescent="0.25">
      <c r="A7" s="51" t="s">
        <v>30</v>
      </c>
      <c r="B7" s="52">
        <v>1</v>
      </c>
    </row>
    <row r="8" spans="1:2" x14ac:dyDescent="0.25">
      <c r="A8" s="51" t="s">
        <v>9</v>
      </c>
      <c r="B8" s="52">
        <v>1</v>
      </c>
    </row>
    <row r="9" spans="1:2" x14ac:dyDescent="0.25">
      <c r="A9" s="50" t="s">
        <v>31</v>
      </c>
      <c r="B9" s="52">
        <v>6</v>
      </c>
    </row>
    <row r="10" spans="1:2" x14ac:dyDescent="0.25">
      <c r="A10" s="51" t="s">
        <v>30</v>
      </c>
      <c r="B10" s="52">
        <v>1</v>
      </c>
    </row>
    <row r="11" spans="1:2" x14ac:dyDescent="0.25">
      <c r="A11" s="51" t="s">
        <v>97</v>
      </c>
      <c r="B11" s="52">
        <v>1</v>
      </c>
    </row>
    <row r="12" spans="1:2" x14ac:dyDescent="0.25">
      <c r="A12" s="51" t="s">
        <v>282</v>
      </c>
      <c r="B12" s="52">
        <v>4</v>
      </c>
    </row>
    <row r="13" spans="1:2" x14ac:dyDescent="0.25">
      <c r="A13" s="50" t="s">
        <v>10</v>
      </c>
      <c r="B13" s="52">
        <v>1</v>
      </c>
    </row>
    <row r="14" spans="1:2" x14ac:dyDescent="0.25">
      <c r="A14" s="51" t="s">
        <v>43</v>
      </c>
      <c r="B14" s="52">
        <v>1</v>
      </c>
    </row>
    <row r="15" spans="1:2" x14ac:dyDescent="0.25">
      <c r="A15" s="50" t="s">
        <v>60</v>
      </c>
      <c r="B15" s="52">
        <v>14</v>
      </c>
    </row>
    <row r="16" spans="1:2" x14ac:dyDescent="0.25">
      <c r="A16" s="51" t="s">
        <v>143</v>
      </c>
      <c r="B16" s="52">
        <v>4</v>
      </c>
    </row>
    <row r="17" spans="1:2" x14ac:dyDescent="0.25">
      <c r="A17" s="51" t="s">
        <v>62</v>
      </c>
      <c r="B17" s="52">
        <v>10</v>
      </c>
    </row>
    <row r="18" spans="1:2" x14ac:dyDescent="0.25">
      <c r="A18" s="50" t="s">
        <v>72</v>
      </c>
      <c r="B18" s="52">
        <v>30</v>
      </c>
    </row>
    <row r="19" spans="1:2" x14ac:dyDescent="0.25">
      <c r="A19" s="51" t="s">
        <v>185</v>
      </c>
      <c r="B19" s="52">
        <v>1</v>
      </c>
    </row>
    <row r="20" spans="1:2" x14ac:dyDescent="0.25">
      <c r="A20" s="51" t="s">
        <v>97</v>
      </c>
      <c r="B20" s="52">
        <v>1</v>
      </c>
    </row>
    <row r="21" spans="1:2" x14ac:dyDescent="0.25">
      <c r="A21" s="51" t="s">
        <v>143</v>
      </c>
      <c r="B21" s="52">
        <v>6</v>
      </c>
    </row>
    <row r="22" spans="1:2" x14ac:dyDescent="0.25">
      <c r="A22" s="51" t="s">
        <v>74</v>
      </c>
      <c r="B22" s="52">
        <v>22</v>
      </c>
    </row>
    <row r="23" spans="1:2" x14ac:dyDescent="0.25">
      <c r="A23" s="50" t="s">
        <v>40</v>
      </c>
      <c r="B23" s="52">
        <v>3</v>
      </c>
    </row>
    <row r="24" spans="1:2" x14ac:dyDescent="0.25">
      <c r="A24" s="51" t="s">
        <v>185</v>
      </c>
      <c r="B24" s="52">
        <v>2</v>
      </c>
    </row>
    <row r="25" spans="1:2" x14ac:dyDescent="0.25">
      <c r="A25" s="51" t="s">
        <v>43</v>
      </c>
      <c r="B25" s="52">
        <v>1</v>
      </c>
    </row>
    <row r="26" spans="1:2" x14ac:dyDescent="0.25">
      <c r="A26" s="50" t="s">
        <v>34</v>
      </c>
      <c r="B26" s="52">
        <v>2</v>
      </c>
    </row>
    <row r="27" spans="1:2" x14ac:dyDescent="0.25">
      <c r="A27" s="51" t="s">
        <v>30</v>
      </c>
      <c r="B27" s="52">
        <v>2</v>
      </c>
    </row>
    <row r="28" spans="1:2" x14ac:dyDescent="0.25">
      <c r="A28" s="50" t="s">
        <v>99</v>
      </c>
      <c r="B28" s="52">
        <v>3</v>
      </c>
    </row>
    <row r="29" spans="1:2" x14ac:dyDescent="0.25">
      <c r="A29" s="51" t="s">
        <v>97</v>
      </c>
      <c r="B29" s="52">
        <v>3</v>
      </c>
    </row>
    <row r="30" spans="1:2" x14ac:dyDescent="0.25">
      <c r="A30" s="50" t="s">
        <v>200</v>
      </c>
      <c r="B30" s="52">
        <v>1</v>
      </c>
    </row>
    <row r="31" spans="1:2" x14ac:dyDescent="0.25">
      <c r="A31" s="51" t="s">
        <v>185</v>
      </c>
      <c r="B31" s="52">
        <v>1</v>
      </c>
    </row>
    <row r="32" spans="1:2" x14ac:dyDescent="0.25">
      <c r="A32" s="50" t="s">
        <v>11</v>
      </c>
      <c r="B32" s="52">
        <v>1</v>
      </c>
    </row>
    <row r="33" spans="1:2" x14ac:dyDescent="0.25">
      <c r="A33" s="51" t="s">
        <v>9</v>
      </c>
      <c r="B33" s="52">
        <v>1</v>
      </c>
    </row>
    <row r="34" spans="1:2" x14ac:dyDescent="0.25">
      <c r="A34" s="50" t="s">
        <v>14</v>
      </c>
      <c r="B34" s="52">
        <v>1</v>
      </c>
    </row>
    <row r="35" spans="1:2" x14ac:dyDescent="0.25">
      <c r="A35" s="51" t="s">
        <v>9</v>
      </c>
      <c r="B35" s="52">
        <v>1</v>
      </c>
    </row>
    <row r="36" spans="1:2" x14ac:dyDescent="0.25">
      <c r="A36" s="50" t="s">
        <v>39</v>
      </c>
      <c r="B36" s="52">
        <v>9</v>
      </c>
    </row>
    <row r="37" spans="1:2" x14ac:dyDescent="0.25">
      <c r="A37" s="51" t="s">
        <v>185</v>
      </c>
      <c r="B37" s="52">
        <v>5</v>
      </c>
    </row>
    <row r="38" spans="1:2" x14ac:dyDescent="0.25">
      <c r="A38" s="51" t="s">
        <v>30</v>
      </c>
      <c r="B38" s="52">
        <v>1</v>
      </c>
    </row>
    <row r="39" spans="1:2" x14ac:dyDescent="0.25">
      <c r="A39" s="51" t="s">
        <v>97</v>
      </c>
      <c r="B39" s="52">
        <v>2</v>
      </c>
    </row>
    <row r="40" spans="1:2" x14ac:dyDescent="0.25">
      <c r="A40" s="51" t="s">
        <v>143</v>
      </c>
      <c r="B40" s="52">
        <v>1</v>
      </c>
    </row>
    <row r="41" spans="1:2" x14ac:dyDescent="0.25">
      <c r="A41" s="50" t="s">
        <v>15</v>
      </c>
      <c r="B41" s="52">
        <v>4</v>
      </c>
    </row>
    <row r="42" spans="1:2" x14ac:dyDescent="0.25">
      <c r="A42" s="51" t="s">
        <v>97</v>
      </c>
      <c r="B42" s="52">
        <v>1</v>
      </c>
    </row>
    <row r="43" spans="1:2" x14ac:dyDescent="0.25">
      <c r="A43" s="51" t="s">
        <v>219</v>
      </c>
      <c r="B43" s="52">
        <v>1</v>
      </c>
    </row>
    <row r="44" spans="1:2" x14ac:dyDescent="0.25">
      <c r="A44" s="51" t="s">
        <v>9</v>
      </c>
      <c r="B44" s="52">
        <v>2</v>
      </c>
    </row>
    <row r="45" spans="1:2" x14ac:dyDescent="0.25">
      <c r="A45" s="50" t="s">
        <v>106</v>
      </c>
      <c r="B45" s="52">
        <v>1</v>
      </c>
    </row>
    <row r="46" spans="1:2" x14ac:dyDescent="0.25">
      <c r="A46" s="51" t="s">
        <v>97</v>
      </c>
      <c r="B46" s="52">
        <v>1</v>
      </c>
    </row>
    <row r="47" spans="1:2" x14ac:dyDescent="0.25">
      <c r="A47" s="50" t="s">
        <v>19</v>
      </c>
      <c r="B47" s="52">
        <v>12</v>
      </c>
    </row>
    <row r="48" spans="1:2" x14ac:dyDescent="0.25">
      <c r="A48" s="51" t="s">
        <v>185</v>
      </c>
      <c r="B48" s="52">
        <v>2</v>
      </c>
    </row>
    <row r="49" spans="1:2" x14ac:dyDescent="0.25">
      <c r="A49" s="51" t="s">
        <v>30</v>
      </c>
      <c r="B49" s="52">
        <v>2</v>
      </c>
    </row>
    <row r="50" spans="1:2" x14ac:dyDescent="0.25">
      <c r="A50" s="51" t="s">
        <v>143</v>
      </c>
      <c r="B50" s="52">
        <v>7</v>
      </c>
    </row>
    <row r="51" spans="1:2" x14ac:dyDescent="0.25">
      <c r="A51" s="51" t="s">
        <v>9</v>
      </c>
      <c r="B51" s="52">
        <v>1</v>
      </c>
    </row>
    <row r="52" spans="1:2" x14ac:dyDescent="0.25">
      <c r="A52" s="50" t="s">
        <v>181</v>
      </c>
      <c r="B52" s="52">
        <v>3</v>
      </c>
    </row>
    <row r="53" spans="1:2" x14ac:dyDescent="0.25">
      <c r="A53" s="51" t="s">
        <v>143</v>
      </c>
      <c r="B53" s="52">
        <v>3</v>
      </c>
    </row>
    <row r="54" spans="1:2" x14ac:dyDescent="0.25">
      <c r="A54" s="50" t="s">
        <v>108</v>
      </c>
      <c r="B54" s="52">
        <v>3</v>
      </c>
    </row>
    <row r="55" spans="1:2" x14ac:dyDescent="0.25">
      <c r="A55" s="51" t="s">
        <v>185</v>
      </c>
      <c r="B55" s="52">
        <v>2</v>
      </c>
    </row>
    <row r="56" spans="1:2" x14ac:dyDescent="0.25">
      <c r="A56" s="51" t="s">
        <v>97</v>
      </c>
      <c r="B56" s="52">
        <v>1</v>
      </c>
    </row>
    <row r="57" spans="1:2" x14ac:dyDescent="0.25">
      <c r="A57" s="50" t="s">
        <v>110</v>
      </c>
      <c r="B57" s="52">
        <v>2</v>
      </c>
    </row>
    <row r="58" spans="1:2" x14ac:dyDescent="0.25">
      <c r="A58" s="51" t="s">
        <v>185</v>
      </c>
      <c r="B58" s="52">
        <v>1</v>
      </c>
    </row>
    <row r="59" spans="1:2" x14ac:dyDescent="0.25">
      <c r="A59" s="51" t="s">
        <v>97</v>
      </c>
      <c r="B59" s="52">
        <v>1</v>
      </c>
    </row>
    <row r="60" spans="1:2" x14ac:dyDescent="0.25">
      <c r="A60" s="50" t="s">
        <v>22</v>
      </c>
      <c r="B60" s="52">
        <v>3</v>
      </c>
    </row>
    <row r="61" spans="1:2" x14ac:dyDescent="0.25">
      <c r="A61" s="51" t="s">
        <v>30</v>
      </c>
      <c r="B61" s="52">
        <v>2</v>
      </c>
    </row>
    <row r="62" spans="1:2" x14ac:dyDescent="0.25">
      <c r="A62" s="51" t="s">
        <v>9</v>
      </c>
      <c r="B62" s="52">
        <v>1</v>
      </c>
    </row>
    <row r="63" spans="1:2" x14ac:dyDescent="0.25">
      <c r="A63" s="50" t="s">
        <v>112</v>
      </c>
      <c r="B63" s="52">
        <v>1</v>
      </c>
    </row>
    <row r="64" spans="1:2" x14ac:dyDescent="0.25">
      <c r="A64" s="51" t="s">
        <v>97</v>
      </c>
      <c r="B64" s="52">
        <v>1</v>
      </c>
    </row>
    <row r="65" spans="1:2" x14ac:dyDescent="0.25">
      <c r="A65" s="50" t="s">
        <v>25</v>
      </c>
      <c r="B65" s="52">
        <v>3</v>
      </c>
    </row>
    <row r="66" spans="1:2" x14ac:dyDescent="0.25">
      <c r="A66" s="51" t="s">
        <v>30</v>
      </c>
      <c r="B66" s="52">
        <v>1</v>
      </c>
    </row>
    <row r="67" spans="1:2" x14ac:dyDescent="0.25">
      <c r="A67" s="51" t="s">
        <v>9</v>
      </c>
      <c r="B67" s="52">
        <v>2</v>
      </c>
    </row>
    <row r="68" spans="1:2" x14ac:dyDescent="0.25">
      <c r="A68" s="50" t="s">
        <v>54</v>
      </c>
      <c r="B68" s="52">
        <v>3</v>
      </c>
    </row>
    <row r="69" spans="1:2" x14ac:dyDescent="0.25">
      <c r="A69" s="51" t="s">
        <v>30</v>
      </c>
      <c r="B69" s="52">
        <v>1</v>
      </c>
    </row>
    <row r="70" spans="1:2" x14ac:dyDescent="0.25">
      <c r="A70" s="51" t="s">
        <v>97</v>
      </c>
      <c r="B70" s="52">
        <v>1</v>
      </c>
    </row>
    <row r="71" spans="1:2" x14ac:dyDescent="0.25">
      <c r="A71" s="51" t="s">
        <v>143</v>
      </c>
      <c r="B71" s="52">
        <v>1</v>
      </c>
    </row>
    <row r="72" spans="1:2" x14ac:dyDescent="0.25">
      <c r="A72" s="50" t="s">
        <v>227</v>
      </c>
      <c r="B72" s="52">
        <v>1</v>
      </c>
    </row>
    <row r="73" spans="1:2" x14ac:dyDescent="0.25">
      <c r="A73" s="51" t="s">
        <v>185</v>
      </c>
      <c r="B73" s="52">
        <v>1</v>
      </c>
    </row>
    <row r="74" spans="1:2" x14ac:dyDescent="0.25">
      <c r="A74" s="50" t="s">
        <v>115</v>
      </c>
      <c r="B74" s="52">
        <v>2</v>
      </c>
    </row>
    <row r="75" spans="1:2" x14ac:dyDescent="0.25">
      <c r="A75" s="51" t="s">
        <v>97</v>
      </c>
      <c r="B75" s="52">
        <v>1</v>
      </c>
    </row>
    <row r="76" spans="1:2" x14ac:dyDescent="0.25">
      <c r="A76" s="51" t="s">
        <v>9</v>
      </c>
      <c r="B76" s="52">
        <v>1</v>
      </c>
    </row>
    <row r="77" spans="1:2" x14ac:dyDescent="0.25">
      <c r="A77" s="50" t="s">
        <v>317</v>
      </c>
      <c r="B77" s="52">
        <v>119</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G14"/>
  <sheetViews>
    <sheetView workbookViewId="0">
      <selection activeCell="H13" sqref="H13"/>
    </sheetView>
  </sheetViews>
  <sheetFormatPr baseColWidth="10" defaultColWidth="10.85546875" defaultRowHeight="15" x14ac:dyDescent="0.25"/>
  <cols>
    <col min="2" max="2" width="33.42578125" customWidth="1"/>
  </cols>
  <sheetData>
    <row r="3" spans="2:7" ht="60" x14ac:dyDescent="0.25">
      <c r="B3" s="17" t="s">
        <v>297</v>
      </c>
      <c r="C3" s="17" t="s">
        <v>283</v>
      </c>
      <c r="D3" s="18" t="s">
        <v>290</v>
      </c>
      <c r="E3" s="18" t="s">
        <v>224</v>
      </c>
      <c r="F3" s="18" t="s">
        <v>225</v>
      </c>
      <c r="G3" s="18" t="s">
        <v>226</v>
      </c>
    </row>
    <row r="4" spans="2:7" x14ac:dyDescent="0.25">
      <c r="B4" s="16" t="s">
        <v>284</v>
      </c>
      <c r="C4" s="16">
        <v>15</v>
      </c>
      <c r="D4" s="14">
        <v>3287</v>
      </c>
      <c r="E4" s="14">
        <v>1733</v>
      </c>
      <c r="F4" s="14">
        <v>1501</v>
      </c>
      <c r="G4" s="14">
        <v>53</v>
      </c>
    </row>
    <row r="5" spans="2:7" x14ac:dyDescent="0.25">
      <c r="B5" s="16" t="s">
        <v>285</v>
      </c>
      <c r="C5" s="16">
        <v>24</v>
      </c>
      <c r="D5" s="14">
        <v>2953</v>
      </c>
      <c r="E5" s="14">
        <v>1129</v>
      </c>
      <c r="F5" s="14">
        <v>1257</v>
      </c>
      <c r="G5" s="14">
        <v>567</v>
      </c>
    </row>
    <row r="6" spans="2:7" x14ac:dyDescent="0.25">
      <c r="B6" s="16" t="s">
        <v>286</v>
      </c>
      <c r="C6" s="16">
        <v>26</v>
      </c>
      <c r="D6" s="14">
        <v>2343</v>
      </c>
      <c r="E6" s="14">
        <v>485</v>
      </c>
      <c r="F6" s="14">
        <v>1470</v>
      </c>
      <c r="G6" s="14">
        <v>388</v>
      </c>
    </row>
    <row r="7" spans="2:7" x14ac:dyDescent="0.25">
      <c r="B7" s="16" t="s">
        <v>287</v>
      </c>
      <c r="C7" s="16">
        <v>7</v>
      </c>
      <c r="D7" s="14">
        <v>840</v>
      </c>
      <c r="E7" s="14">
        <v>370</v>
      </c>
      <c r="F7" s="14">
        <v>125</v>
      </c>
      <c r="G7" s="14">
        <v>345</v>
      </c>
    </row>
    <row r="8" spans="2:7" x14ac:dyDescent="0.25">
      <c r="B8" s="16" t="s">
        <v>288</v>
      </c>
      <c r="C8" s="16">
        <v>6</v>
      </c>
      <c r="D8" s="14">
        <v>649</v>
      </c>
      <c r="E8" s="14">
        <v>110</v>
      </c>
      <c r="F8" s="14">
        <v>234</v>
      </c>
      <c r="G8" s="14">
        <v>305</v>
      </c>
    </row>
    <row r="9" spans="2:7" x14ac:dyDescent="0.25">
      <c r="B9" s="16" t="s">
        <v>289</v>
      </c>
      <c r="C9" s="16">
        <v>2</v>
      </c>
      <c r="D9" s="14">
        <v>131</v>
      </c>
      <c r="E9" s="14">
        <v>0</v>
      </c>
      <c r="F9" s="14">
        <v>0</v>
      </c>
      <c r="G9" s="14">
        <v>131</v>
      </c>
    </row>
    <row r="10" spans="2:7" x14ac:dyDescent="0.25">
      <c r="B10" s="16" t="s">
        <v>291</v>
      </c>
      <c r="C10" s="16">
        <v>1</v>
      </c>
      <c r="D10" s="15">
        <v>320</v>
      </c>
      <c r="E10" s="15">
        <v>0</v>
      </c>
      <c r="F10" s="15">
        <v>0</v>
      </c>
      <c r="G10" s="15">
        <v>320</v>
      </c>
    </row>
    <row r="11" spans="2:7" x14ac:dyDescent="0.25">
      <c r="B11" s="16" t="s">
        <v>292</v>
      </c>
      <c r="C11" s="16">
        <v>1</v>
      </c>
      <c r="D11" s="15">
        <v>320</v>
      </c>
      <c r="E11" s="15">
        <v>0</v>
      </c>
      <c r="F11" s="15">
        <v>0</v>
      </c>
      <c r="G11" s="15">
        <v>320</v>
      </c>
    </row>
    <row r="12" spans="2:7" x14ac:dyDescent="0.25">
      <c r="B12" s="16" t="s">
        <v>293</v>
      </c>
      <c r="C12" s="16">
        <v>29</v>
      </c>
      <c r="D12" s="14">
        <f>6135+90</f>
        <v>6225</v>
      </c>
      <c r="E12" s="14">
        <v>930</v>
      </c>
      <c r="F12" s="14">
        <v>3176</v>
      </c>
      <c r="G12" s="14">
        <v>1799</v>
      </c>
    </row>
    <row r="13" spans="2:7" x14ac:dyDescent="0.25">
      <c r="B13" s="16" t="s">
        <v>294</v>
      </c>
      <c r="C13" s="16">
        <v>8</v>
      </c>
      <c r="D13" s="14">
        <v>505</v>
      </c>
      <c r="E13" s="14"/>
      <c r="F13" s="14"/>
      <c r="G13" s="14"/>
    </row>
    <row r="14" spans="2:7" x14ac:dyDescent="0.25">
      <c r="B14" s="17" t="s">
        <v>270</v>
      </c>
      <c r="C14" s="19">
        <f>SUM(C4:C13)</f>
        <v>119</v>
      </c>
      <c r="D14" s="19">
        <f t="shared" ref="D14:G14" si="0">SUM(D4:D13)</f>
        <v>17573</v>
      </c>
      <c r="E14" s="19">
        <f t="shared" si="0"/>
        <v>4757</v>
      </c>
      <c r="F14" s="19">
        <f t="shared" si="0"/>
        <v>7763</v>
      </c>
      <c r="G14" s="19">
        <f t="shared" si="0"/>
        <v>4228</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G24"/>
  <sheetViews>
    <sheetView workbookViewId="0">
      <selection activeCell="A2" sqref="A2:G23"/>
    </sheetView>
  </sheetViews>
  <sheetFormatPr baseColWidth="10" defaultColWidth="10.85546875" defaultRowHeight="15" x14ac:dyDescent="0.25"/>
  <cols>
    <col min="1" max="1" width="13.5703125" bestFit="1" customWidth="1"/>
    <col min="2" max="2" width="14.85546875" bestFit="1" customWidth="1"/>
    <col min="3" max="3" width="31.140625" bestFit="1" customWidth="1"/>
    <col min="4" max="4" width="15.42578125" bestFit="1" customWidth="1"/>
    <col min="5" max="5" width="14.42578125" bestFit="1" customWidth="1"/>
    <col min="6" max="6" width="18.5703125" bestFit="1" customWidth="1"/>
    <col min="7" max="7" width="32.42578125" bestFit="1" customWidth="1"/>
  </cols>
  <sheetData>
    <row r="1" spans="1:7" ht="30" x14ac:dyDescent="0.25">
      <c r="A1" s="6" t="s">
        <v>0</v>
      </c>
      <c r="B1" s="6" t="s">
        <v>1</v>
      </c>
      <c r="C1" s="1" t="s">
        <v>2</v>
      </c>
      <c r="D1" s="1" t="s">
        <v>6</v>
      </c>
      <c r="E1" s="6" t="s">
        <v>3</v>
      </c>
      <c r="F1" s="1" t="s">
        <v>4</v>
      </c>
      <c r="G1" s="1" t="s">
        <v>5</v>
      </c>
    </row>
    <row r="2" spans="1:7" ht="45" x14ac:dyDescent="0.25">
      <c r="A2" s="2" t="s">
        <v>135</v>
      </c>
      <c r="B2" s="2" t="s">
        <v>136</v>
      </c>
      <c r="C2" s="2" t="s">
        <v>142</v>
      </c>
      <c r="D2" s="2">
        <v>60</v>
      </c>
      <c r="E2" s="2" t="s">
        <v>143</v>
      </c>
      <c r="F2" s="2" t="s">
        <v>59</v>
      </c>
      <c r="G2" s="2" t="s">
        <v>144</v>
      </c>
    </row>
    <row r="3" spans="1:7" ht="45" x14ac:dyDescent="0.25">
      <c r="A3" s="2" t="s">
        <v>135</v>
      </c>
      <c r="B3" s="2" t="s">
        <v>136</v>
      </c>
      <c r="C3" s="2" t="s">
        <v>145</v>
      </c>
      <c r="D3" s="2">
        <v>60</v>
      </c>
      <c r="E3" s="2" t="s">
        <v>143</v>
      </c>
      <c r="F3" s="2" t="s">
        <v>59</v>
      </c>
      <c r="G3" s="2" t="s">
        <v>144</v>
      </c>
    </row>
    <row r="4" spans="1:7" ht="45" x14ac:dyDescent="0.25">
      <c r="A4" s="2" t="s">
        <v>135</v>
      </c>
      <c r="B4" s="2" t="s">
        <v>136</v>
      </c>
      <c r="C4" s="2" t="s">
        <v>146</v>
      </c>
      <c r="D4" s="2">
        <v>60</v>
      </c>
      <c r="E4" s="2" t="s">
        <v>143</v>
      </c>
      <c r="F4" s="2" t="s">
        <v>59</v>
      </c>
      <c r="G4" s="2" t="s">
        <v>144</v>
      </c>
    </row>
    <row r="5" spans="1:7" ht="30" hidden="1" x14ac:dyDescent="0.25">
      <c r="A5" s="2" t="s">
        <v>135</v>
      </c>
      <c r="B5" s="2" t="s">
        <v>137</v>
      </c>
      <c r="C5" s="2" t="s">
        <v>147</v>
      </c>
      <c r="D5" s="2">
        <v>60</v>
      </c>
      <c r="E5" s="2" t="s">
        <v>143</v>
      </c>
      <c r="F5" s="2" t="s">
        <v>59</v>
      </c>
      <c r="G5" s="4" t="s">
        <v>59</v>
      </c>
    </row>
    <row r="6" spans="1:7" ht="27.75" hidden="1" customHeight="1" x14ac:dyDescent="0.25">
      <c r="A6" s="67" t="s">
        <v>246</v>
      </c>
      <c r="B6" s="68"/>
      <c r="C6" s="68"/>
      <c r="D6" s="68"/>
      <c r="E6" s="68"/>
      <c r="F6" s="68"/>
      <c r="G6" s="68"/>
    </row>
    <row r="7" spans="1:7" ht="30" hidden="1" x14ac:dyDescent="0.25">
      <c r="A7" s="2" t="s">
        <v>72</v>
      </c>
      <c r="B7" s="2" t="s">
        <v>138</v>
      </c>
      <c r="C7" s="2" t="s">
        <v>148</v>
      </c>
      <c r="D7" s="2">
        <v>60</v>
      </c>
      <c r="E7" s="2" t="s">
        <v>143</v>
      </c>
      <c r="F7" s="2" t="s">
        <v>59</v>
      </c>
      <c r="G7" s="4" t="s">
        <v>149</v>
      </c>
    </row>
    <row r="8" spans="1:7" ht="45" hidden="1" x14ac:dyDescent="0.25">
      <c r="A8" s="2" t="s">
        <v>72</v>
      </c>
      <c r="B8" s="2" t="s">
        <v>150</v>
      </c>
      <c r="C8" s="2" t="s">
        <v>151</v>
      </c>
      <c r="D8" s="2">
        <v>60</v>
      </c>
      <c r="E8" s="2" t="s">
        <v>143</v>
      </c>
      <c r="F8" s="2" t="s">
        <v>59</v>
      </c>
      <c r="G8" s="4" t="s">
        <v>152</v>
      </c>
    </row>
    <row r="9" spans="1:7" ht="30" hidden="1" x14ac:dyDescent="0.25">
      <c r="A9" s="2" t="s">
        <v>72</v>
      </c>
      <c r="B9" s="2" t="s">
        <v>153</v>
      </c>
      <c r="C9" s="2" t="s">
        <v>154</v>
      </c>
      <c r="D9" s="2">
        <v>60</v>
      </c>
      <c r="E9" s="2" t="s">
        <v>143</v>
      </c>
      <c r="F9" s="2" t="s">
        <v>59</v>
      </c>
      <c r="G9" s="4" t="s">
        <v>59</v>
      </c>
    </row>
    <row r="10" spans="1:7" ht="30" hidden="1" x14ac:dyDescent="0.25">
      <c r="A10" s="2" t="s">
        <v>72</v>
      </c>
      <c r="B10" s="2" t="s">
        <v>155</v>
      </c>
      <c r="C10" s="2" t="s">
        <v>156</v>
      </c>
      <c r="D10" s="2">
        <v>60</v>
      </c>
      <c r="E10" s="2" t="s">
        <v>143</v>
      </c>
      <c r="F10" s="2" t="s">
        <v>59</v>
      </c>
      <c r="G10" s="4" t="s">
        <v>59</v>
      </c>
    </row>
    <row r="11" spans="1:7" ht="30" hidden="1" x14ac:dyDescent="0.25">
      <c r="A11" s="2" t="s">
        <v>72</v>
      </c>
      <c r="B11" s="2" t="s">
        <v>157</v>
      </c>
      <c r="C11" s="2" t="s">
        <v>158</v>
      </c>
      <c r="D11" s="2">
        <v>60</v>
      </c>
      <c r="E11" s="2" t="s">
        <v>143</v>
      </c>
      <c r="F11" s="2" t="s">
        <v>59</v>
      </c>
      <c r="G11" s="4" t="s">
        <v>59</v>
      </c>
    </row>
    <row r="12" spans="1:7" ht="30" hidden="1" x14ac:dyDescent="0.25">
      <c r="A12" s="2" t="s">
        <v>72</v>
      </c>
      <c r="B12" s="2" t="s">
        <v>75</v>
      </c>
      <c r="C12" s="2" t="s">
        <v>159</v>
      </c>
      <c r="D12" s="2">
        <v>60</v>
      </c>
      <c r="E12" s="2" t="s">
        <v>143</v>
      </c>
      <c r="F12" s="2" t="s">
        <v>59</v>
      </c>
      <c r="G12" s="4" t="s">
        <v>59</v>
      </c>
    </row>
    <row r="13" spans="1:7" ht="30" hidden="1" x14ac:dyDescent="0.25">
      <c r="A13" s="2" t="s">
        <v>39</v>
      </c>
      <c r="B13" s="2" t="s">
        <v>160</v>
      </c>
      <c r="C13" s="2" t="s">
        <v>139</v>
      </c>
      <c r="D13" s="2">
        <v>54</v>
      </c>
      <c r="E13" s="2" t="s">
        <v>143</v>
      </c>
      <c r="F13" s="2" t="s">
        <v>59</v>
      </c>
      <c r="G13" s="4" t="s">
        <v>161</v>
      </c>
    </row>
    <row r="14" spans="1:7" ht="30" hidden="1" x14ac:dyDescent="0.25">
      <c r="A14" s="2" t="s">
        <v>19</v>
      </c>
      <c r="B14" s="2" t="s">
        <v>162</v>
      </c>
      <c r="C14" s="2" t="s">
        <v>163</v>
      </c>
      <c r="D14" s="2">
        <v>80</v>
      </c>
      <c r="E14" s="2" t="s">
        <v>143</v>
      </c>
      <c r="F14" s="2" t="s">
        <v>59</v>
      </c>
      <c r="G14" s="4" t="s">
        <v>164</v>
      </c>
    </row>
    <row r="15" spans="1:7" ht="30" hidden="1" x14ac:dyDescent="0.25">
      <c r="A15" s="2" t="s">
        <v>19</v>
      </c>
      <c r="B15" s="2" t="s">
        <v>140</v>
      </c>
      <c r="C15" s="2" t="s">
        <v>165</v>
      </c>
      <c r="D15" s="2">
        <v>60</v>
      </c>
      <c r="E15" s="2" t="s">
        <v>143</v>
      </c>
      <c r="F15" s="2" t="s">
        <v>59</v>
      </c>
      <c r="G15" s="4" t="s">
        <v>164</v>
      </c>
    </row>
    <row r="16" spans="1:7" ht="30" hidden="1" x14ac:dyDescent="0.25">
      <c r="A16" s="2" t="s">
        <v>19</v>
      </c>
      <c r="B16" s="2" t="s">
        <v>166</v>
      </c>
      <c r="C16" s="2" t="s">
        <v>166</v>
      </c>
      <c r="D16" s="2">
        <v>80</v>
      </c>
      <c r="E16" s="2" t="s">
        <v>143</v>
      </c>
      <c r="F16" s="2" t="s">
        <v>59</v>
      </c>
      <c r="G16" s="4" t="s">
        <v>164</v>
      </c>
    </row>
    <row r="17" spans="1:7" ht="30" hidden="1" x14ac:dyDescent="0.25">
      <c r="A17" s="2" t="s">
        <v>19</v>
      </c>
      <c r="B17" s="2" t="s">
        <v>167</v>
      </c>
      <c r="C17" s="2" t="s">
        <v>168</v>
      </c>
      <c r="D17" s="2">
        <v>60</v>
      </c>
      <c r="E17" s="2" t="s">
        <v>143</v>
      </c>
      <c r="F17" s="2" t="s">
        <v>59</v>
      </c>
      <c r="G17" s="4" t="s">
        <v>164</v>
      </c>
    </row>
    <row r="18" spans="1:7" ht="30" hidden="1" x14ac:dyDescent="0.25">
      <c r="A18" s="2" t="s">
        <v>19</v>
      </c>
      <c r="B18" s="2" t="s">
        <v>167</v>
      </c>
      <c r="C18" s="2" t="s">
        <v>169</v>
      </c>
      <c r="D18" s="2">
        <v>60</v>
      </c>
      <c r="E18" s="2" t="s">
        <v>143</v>
      </c>
      <c r="F18" s="2" t="s">
        <v>59</v>
      </c>
      <c r="G18" s="4" t="s">
        <v>59</v>
      </c>
    </row>
    <row r="19" spans="1:7" ht="30" hidden="1" x14ac:dyDescent="0.25">
      <c r="A19" s="2" t="s">
        <v>19</v>
      </c>
      <c r="B19" s="2" t="s">
        <v>170</v>
      </c>
      <c r="C19" s="2" t="s">
        <v>171</v>
      </c>
      <c r="D19" s="2">
        <v>60</v>
      </c>
      <c r="E19" s="2" t="s">
        <v>143</v>
      </c>
      <c r="F19" s="2" t="s">
        <v>59</v>
      </c>
      <c r="G19" s="4" t="s">
        <v>59</v>
      </c>
    </row>
    <row r="20" spans="1:7" ht="30" hidden="1" x14ac:dyDescent="0.25">
      <c r="A20" s="2" t="s">
        <v>19</v>
      </c>
      <c r="B20" s="2" t="s">
        <v>172</v>
      </c>
      <c r="C20" s="2" t="s">
        <v>173</v>
      </c>
      <c r="D20" s="2">
        <v>60</v>
      </c>
      <c r="E20" s="2" t="s">
        <v>143</v>
      </c>
      <c r="F20" s="2" t="s">
        <v>59</v>
      </c>
      <c r="G20" s="4" t="s">
        <v>59</v>
      </c>
    </row>
    <row r="21" spans="1:7" ht="45" x14ac:dyDescent="0.25">
      <c r="A21" s="2" t="s">
        <v>181</v>
      </c>
      <c r="B21" s="2" t="s">
        <v>172</v>
      </c>
      <c r="C21" s="2" t="s">
        <v>174</v>
      </c>
      <c r="D21" s="2">
        <v>60</v>
      </c>
      <c r="E21" s="2" t="s">
        <v>143</v>
      </c>
      <c r="F21" s="2" t="s">
        <v>59</v>
      </c>
      <c r="G21" s="4" t="s">
        <v>144</v>
      </c>
    </row>
    <row r="22" spans="1:7" ht="30" hidden="1" x14ac:dyDescent="0.25">
      <c r="A22" s="2" t="s">
        <v>181</v>
      </c>
      <c r="B22" s="2" t="s">
        <v>175</v>
      </c>
      <c r="C22" s="2" t="s">
        <v>176</v>
      </c>
      <c r="D22" s="2">
        <v>54</v>
      </c>
      <c r="E22" s="2" t="s">
        <v>143</v>
      </c>
      <c r="F22" s="2" t="s">
        <v>59</v>
      </c>
      <c r="G22" s="4" t="s">
        <v>59</v>
      </c>
    </row>
    <row r="23" spans="1:7" ht="45" x14ac:dyDescent="0.25">
      <c r="A23" s="2" t="s">
        <v>181</v>
      </c>
      <c r="B23" s="2" t="s">
        <v>177</v>
      </c>
      <c r="C23" s="2" t="s">
        <v>178</v>
      </c>
      <c r="D23" s="2">
        <v>80</v>
      </c>
      <c r="E23" s="2" t="s">
        <v>143</v>
      </c>
      <c r="F23" s="2" t="s">
        <v>59</v>
      </c>
      <c r="G23" s="4" t="s">
        <v>144</v>
      </c>
    </row>
    <row r="24" spans="1:7" ht="30" hidden="1" x14ac:dyDescent="0.25">
      <c r="A24" s="2" t="s">
        <v>54</v>
      </c>
      <c r="B24" s="2" t="s">
        <v>179</v>
      </c>
      <c r="C24" s="2" t="s">
        <v>180</v>
      </c>
      <c r="D24" s="2">
        <v>80</v>
      </c>
      <c r="E24" s="2" t="s">
        <v>143</v>
      </c>
      <c r="F24" s="2" t="s">
        <v>59</v>
      </c>
      <c r="G24" s="4" t="s">
        <v>59</v>
      </c>
    </row>
  </sheetData>
  <sheetProtection algorithmName="SHA-512" hashValue="FlPaAtAePLRz5DtOTW3ost+tUEc2YpyifXgRLrSqKh2Hjr/RctnmDeTQMXkhb3WDRJP6R+/xPbeXM3PJSTfjBw==" saltValue="2nZefalJ4U7GCKbSbnlHdQ==" spinCount="100000" sheet="1" objects="1" scenarios="1" formatCells="0" formatColumns="0" formatRows="0" insertColumns="0" insertRows="0" insertHyperlinks="0" deleteColumns="0" deleteRows="0"/>
  <autoFilter ref="A1:G24" xr:uid="{00000000-0009-0000-0000-000004000000}">
    <filterColumn colId="6">
      <filters>
        <filter val="Terminada. Artículando verificación técnica en gestión, dotación e inicio de operación"/>
      </filters>
    </filterColumn>
  </autoFilter>
  <mergeCells count="1">
    <mergeCell ref="A6:G6"/>
  </mergeCell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28"/>
  <sheetViews>
    <sheetView workbookViewId="0">
      <selection sqref="A1:G28"/>
    </sheetView>
  </sheetViews>
  <sheetFormatPr baseColWidth="10" defaultColWidth="10.85546875" defaultRowHeight="15" x14ac:dyDescent="0.25"/>
  <cols>
    <col min="1" max="1" width="10.5703125" bestFit="1" customWidth="1"/>
    <col min="3" max="3" width="36" customWidth="1"/>
    <col min="4" max="4" width="10.85546875" bestFit="1" customWidth="1"/>
    <col min="5" max="5" width="11" hidden="1" customWidth="1"/>
    <col min="6" max="6" width="14.140625" hidden="1" customWidth="1"/>
    <col min="7" max="7" width="22.42578125" bestFit="1" customWidth="1"/>
  </cols>
  <sheetData>
    <row r="1" spans="1:7" x14ac:dyDescent="0.25">
      <c r="A1" s="70" t="s">
        <v>238</v>
      </c>
      <c r="B1" s="71"/>
      <c r="C1" s="71"/>
      <c r="D1" s="71"/>
      <c r="E1" s="71"/>
      <c r="F1" s="71"/>
      <c r="G1" s="71"/>
    </row>
    <row r="2" spans="1:7" ht="30" x14ac:dyDescent="0.25">
      <c r="A2" s="8" t="s">
        <v>0</v>
      </c>
      <c r="B2" s="8" t="s">
        <v>1</v>
      </c>
      <c r="C2" s="9" t="s">
        <v>2</v>
      </c>
      <c r="D2" s="9" t="s">
        <v>6</v>
      </c>
      <c r="E2" s="8" t="s">
        <v>3</v>
      </c>
      <c r="F2" s="9" t="s">
        <v>4</v>
      </c>
      <c r="G2" s="9" t="s">
        <v>5</v>
      </c>
    </row>
    <row r="3" spans="1:7" x14ac:dyDescent="0.25">
      <c r="A3" s="69" t="s">
        <v>247</v>
      </c>
      <c r="B3" s="69"/>
      <c r="C3" s="69"/>
      <c r="D3" s="69"/>
      <c r="E3" s="69"/>
      <c r="F3" s="69"/>
      <c r="G3" s="69"/>
    </row>
    <row r="4" spans="1:7" ht="30" x14ac:dyDescent="0.25">
      <c r="A4" s="3" t="s">
        <v>72</v>
      </c>
      <c r="B4" s="3" t="s">
        <v>138</v>
      </c>
      <c r="C4" s="3" t="s">
        <v>148</v>
      </c>
      <c r="D4" s="3">
        <v>60</v>
      </c>
      <c r="E4" s="3" t="s">
        <v>143</v>
      </c>
      <c r="F4" s="3" t="s">
        <v>59</v>
      </c>
      <c r="G4" s="3" t="s">
        <v>149</v>
      </c>
    </row>
    <row r="5" spans="1:7" ht="45" x14ac:dyDescent="0.25">
      <c r="A5" s="3" t="s">
        <v>72</v>
      </c>
      <c r="B5" s="3" t="s">
        <v>150</v>
      </c>
      <c r="C5" s="3" t="s">
        <v>151</v>
      </c>
      <c r="D5" s="3">
        <v>60</v>
      </c>
      <c r="E5" s="3" t="s">
        <v>143</v>
      </c>
      <c r="F5" s="3" t="s">
        <v>59</v>
      </c>
      <c r="G5" s="3" t="s">
        <v>152</v>
      </c>
    </row>
    <row r="6" spans="1:7" ht="45" x14ac:dyDescent="0.25">
      <c r="A6" s="3" t="s">
        <v>39</v>
      </c>
      <c r="B6" s="3" t="s">
        <v>160</v>
      </c>
      <c r="C6" s="3" t="s">
        <v>139</v>
      </c>
      <c r="D6" s="3">
        <v>54</v>
      </c>
      <c r="E6" s="3" t="s">
        <v>143</v>
      </c>
      <c r="F6" s="3" t="s">
        <v>59</v>
      </c>
      <c r="G6" s="3" t="s">
        <v>161</v>
      </c>
    </row>
    <row r="7" spans="1:7" x14ac:dyDescent="0.25">
      <c r="A7" s="69" t="s">
        <v>248</v>
      </c>
      <c r="B7" s="69"/>
      <c r="C7" s="69"/>
      <c r="D7" s="69"/>
      <c r="E7" s="69"/>
      <c r="F7" s="69"/>
      <c r="G7" s="69"/>
    </row>
    <row r="8" spans="1:7" ht="30" x14ac:dyDescent="0.25">
      <c r="A8" s="3" t="s">
        <v>135</v>
      </c>
      <c r="B8" s="3" t="s">
        <v>137</v>
      </c>
      <c r="C8" s="3" t="s">
        <v>147</v>
      </c>
      <c r="D8" s="3">
        <v>60</v>
      </c>
      <c r="E8" s="3" t="s">
        <v>143</v>
      </c>
      <c r="F8" s="3" t="s">
        <v>59</v>
      </c>
      <c r="G8" s="3" t="s">
        <v>59</v>
      </c>
    </row>
    <row r="9" spans="1:7" ht="30" x14ac:dyDescent="0.25">
      <c r="A9" s="3" t="s">
        <v>72</v>
      </c>
      <c r="B9" s="3" t="s">
        <v>153</v>
      </c>
      <c r="C9" s="3" t="s">
        <v>154</v>
      </c>
      <c r="D9" s="3">
        <v>60</v>
      </c>
      <c r="E9" s="3" t="s">
        <v>143</v>
      </c>
      <c r="F9" s="3" t="s">
        <v>59</v>
      </c>
      <c r="G9" s="3" t="s">
        <v>59</v>
      </c>
    </row>
    <row r="10" spans="1:7" ht="30" x14ac:dyDescent="0.25">
      <c r="A10" s="3" t="s">
        <v>72</v>
      </c>
      <c r="B10" s="3" t="s">
        <v>155</v>
      </c>
      <c r="C10" s="3" t="s">
        <v>156</v>
      </c>
      <c r="D10" s="3">
        <v>60</v>
      </c>
      <c r="E10" s="3" t="s">
        <v>143</v>
      </c>
      <c r="F10" s="3" t="s">
        <v>59</v>
      </c>
      <c r="G10" s="3" t="s">
        <v>59</v>
      </c>
    </row>
    <row r="11" spans="1:7" ht="30" x14ac:dyDescent="0.25">
      <c r="A11" s="3" t="s">
        <v>72</v>
      </c>
      <c r="B11" s="3" t="s">
        <v>157</v>
      </c>
      <c r="C11" s="3" t="s">
        <v>158</v>
      </c>
      <c r="D11" s="3">
        <v>60</v>
      </c>
      <c r="E11" s="3" t="s">
        <v>143</v>
      </c>
      <c r="F11" s="3" t="s">
        <v>59</v>
      </c>
      <c r="G11" s="3" t="s">
        <v>59</v>
      </c>
    </row>
    <row r="12" spans="1:7" ht="30" x14ac:dyDescent="0.25">
      <c r="A12" s="3" t="s">
        <v>72</v>
      </c>
      <c r="B12" s="3" t="s">
        <v>75</v>
      </c>
      <c r="C12" s="3" t="s">
        <v>159</v>
      </c>
      <c r="D12" s="3">
        <v>60</v>
      </c>
      <c r="E12" s="3" t="s">
        <v>143</v>
      </c>
      <c r="F12" s="3" t="s">
        <v>59</v>
      </c>
      <c r="G12" s="3" t="s">
        <v>59</v>
      </c>
    </row>
    <row r="13" spans="1:7" ht="30" x14ac:dyDescent="0.25">
      <c r="A13" s="3" t="s">
        <v>19</v>
      </c>
      <c r="B13" s="3" t="s">
        <v>167</v>
      </c>
      <c r="C13" s="3" t="s">
        <v>169</v>
      </c>
      <c r="D13" s="3">
        <v>60</v>
      </c>
      <c r="E13" s="3" t="s">
        <v>143</v>
      </c>
      <c r="F13" s="3" t="s">
        <v>59</v>
      </c>
      <c r="G13" s="3" t="s">
        <v>59</v>
      </c>
    </row>
    <row r="14" spans="1:7" ht="30" x14ac:dyDescent="0.25">
      <c r="A14" s="3" t="s">
        <v>19</v>
      </c>
      <c r="B14" s="3" t="s">
        <v>170</v>
      </c>
      <c r="C14" s="3" t="s">
        <v>171</v>
      </c>
      <c r="D14" s="3">
        <v>60</v>
      </c>
      <c r="E14" s="3" t="s">
        <v>143</v>
      </c>
      <c r="F14" s="3" t="s">
        <v>59</v>
      </c>
      <c r="G14" s="3" t="s">
        <v>59</v>
      </c>
    </row>
    <row r="15" spans="1:7" ht="30" x14ac:dyDescent="0.25">
      <c r="A15" s="3" t="s">
        <v>19</v>
      </c>
      <c r="B15" s="3" t="s">
        <v>172</v>
      </c>
      <c r="C15" s="3" t="s">
        <v>173</v>
      </c>
      <c r="D15" s="3">
        <v>60</v>
      </c>
      <c r="E15" s="3" t="s">
        <v>143</v>
      </c>
      <c r="F15" s="3" t="s">
        <v>59</v>
      </c>
      <c r="G15" s="3" t="s">
        <v>59</v>
      </c>
    </row>
    <row r="16" spans="1:7" ht="30" x14ac:dyDescent="0.25">
      <c r="A16" s="3" t="s">
        <v>181</v>
      </c>
      <c r="B16" s="3" t="s">
        <v>175</v>
      </c>
      <c r="C16" s="3" t="s">
        <v>176</v>
      </c>
      <c r="D16" s="3">
        <v>54</v>
      </c>
      <c r="E16" s="3" t="s">
        <v>143</v>
      </c>
      <c r="F16" s="3" t="s">
        <v>59</v>
      </c>
      <c r="G16" s="3" t="s">
        <v>59</v>
      </c>
    </row>
    <row r="17" spans="1:7" ht="30" x14ac:dyDescent="0.25">
      <c r="A17" s="3" t="s">
        <v>54</v>
      </c>
      <c r="B17" s="3" t="s">
        <v>179</v>
      </c>
      <c r="C17" s="3" t="s">
        <v>180</v>
      </c>
      <c r="D17" s="3">
        <v>80</v>
      </c>
      <c r="E17" s="3" t="s">
        <v>143</v>
      </c>
      <c r="F17" s="3" t="s">
        <v>59</v>
      </c>
      <c r="G17" s="3" t="s">
        <v>59</v>
      </c>
    </row>
    <row r="18" spans="1:7" x14ac:dyDescent="0.25">
      <c r="A18" s="69" t="s">
        <v>249</v>
      </c>
      <c r="B18" s="69"/>
      <c r="C18" s="69"/>
      <c r="D18" s="69"/>
      <c r="E18" s="69"/>
      <c r="F18" s="69"/>
      <c r="G18" s="69"/>
    </row>
    <row r="19" spans="1:7" ht="30" x14ac:dyDescent="0.25">
      <c r="A19" s="3" t="s">
        <v>19</v>
      </c>
      <c r="B19" s="3" t="s">
        <v>162</v>
      </c>
      <c r="C19" s="3" t="s">
        <v>163</v>
      </c>
      <c r="D19" s="3">
        <v>80</v>
      </c>
      <c r="E19" s="3" t="s">
        <v>143</v>
      </c>
      <c r="F19" s="3" t="s">
        <v>59</v>
      </c>
      <c r="G19" s="3" t="s">
        <v>164</v>
      </c>
    </row>
    <row r="20" spans="1:7" ht="30" x14ac:dyDescent="0.25">
      <c r="A20" s="3" t="s">
        <v>19</v>
      </c>
      <c r="B20" s="3" t="s">
        <v>140</v>
      </c>
      <c r="C20" s="3" t="s">
        <v>165</v>
      </c>
      <c r="D20" s="3">
        <v>60</v>
      </c>
      <c r="E20" s="3" t="s">
        <v>143</v>
      </c>
      <c r="F20" s="3" t="s">
        <v>59</v>
      </c>
      <c r="G20" s="3" t="s">
        <v>164</v>
      </c>
    </row>
    <row r="21" spans="1:7" ht="30" x14ac:dyDescent="0.25">
      <c r="A21" s="3" t="s">
        <v>19</v>
      </c>
      <c r="B21" s="3" t="s">
        <v>166</v>
      </c>
      <c r="C21" s="3" t="s">
        <v>166</v>
      </c>
      <c r="D21" s="3">
        <v>80</v>
      </c>
      <c r="E21" s="3" t="s">
        <v>143</v>
      </c>
      <c r="F21" s="3" t="s">
        <v>59</v>
      </c>
      <c r="G21" s="3" t="s">
        <v>164</v>
      </c>
    </row>
    <row r="22" spans="1:7" ht="30" x14ac:dyDescent="0.25">
      <c r="A22" s="3" t="s">
        <v>19</v>
      </c>
      <c r="B22" s="3" t="s">
        <v>167</v>
      </c>
      <c r="C22" s="3" t="s">
        <v>168</v>
      </c>
      <c r="D22" s="3">
        <v>60</v>
      </c>
      <c r="E22" s="3" t="s">
        <v>143</v>
      </c>
      <c r="F22" s="3" t="s">
        <v>59</v>
      </c>
      <c r="G22" s="3" t="s">
        <v>164</v>
      </c>
    </row>
    <row r="23" spans="1:7" x14ac:dyDescent="0.25">
      <c r="A23" s="69" t="s">
        <v>250</v>
      </c>
      <c r="B23" s="69"/>
      <c r="C23" s="69"/>
      <c r="D23" s="69"/>
      <c r="E23" s="69"/>
      <c r="F23" s="69"/>
      <c r="G23" s="69"/>
    </row>
    <row r="24" spans="1:7" ht="60" x14ac:dyDescent="0.25">
      <c r="A24" s="3" t="s">
        <v>135</v>
      </c>
      <c r="B24" s="3" t="s">
        <v>136</v>
      </c>
      <c r="C24" s="3" t="s">
        <v>142</v>
      </c>
      <c r="D24" s="3">
        <v>60</v>
      </c>
      <c r="E24" s="3" t="s">
        <v>143</v>
      </c>
      <c r="F24" s="3" t="s">
        <v>59</v>
      </c>
      <c r="G24" s="3" t="s">
        <v>144</v>
      </c>
    </row>
    <row r="25" spans="1:7" ht="60" x14ac:dyDescent="0.25">
      <c r="A25" s="3" t="s">
        <v>135</v>
      </c>
      <c r="B25" s="3" t="s">
        <v>136</v>
      </c>
      <c r="C25" s="3" t="s">
        <v>145</v>
      </c>
      <c r="D25" s="3">
        <v>60</v>
      </c>
      <c r="E25" s="3" t="s">
        <v>143</v>
      </c>
      <c r="F25" s="3" t="s">
        <v>59</v>
      </c>
      <c r="G25" s="3" t="s">
        <v>144</v>
      </c>
    </row>
    <row r="26" spans="1:7" ht="60" x14ac:dyDescent="0.25">
      <c r="A26" s="3" t="s">
        <v>135</v>
      </c>
      <c r="B26" s="3" t="s">
        <v>136</v>
      </c>
      <c r="C26" s="3" t="s">
        <v>146</v>
      </c>
      <c r="D26" s="3">
        <v>60</v>
      </c>
      <c r="E26" s="3" t="s">
        <v>143</v>
      </c>
      <c r="F26" s="3" t="s">
        <v>59</v>
      </c>
      <c r="G26" s="3" t="s">
        <v>144</v>
      </c>
    </row>
    <row r="27" spans="1:7" ht="60" x14ac:dyDescent="0.25">
      <c r="A27" s="3" t="s">
        <v>181</v>
      </c>
      <c r="B27" s="3" t="s">
        <v>172</v>
      </c>
      <c r="C27" s="3" t="s">
        <v>174</v>
      </c>
      <c r="D27" s="3">
        <v>60</v>
      </c>
      <c r="E27" s="3" t="s">
        <v>143</v>
      </c>
      <c r="F27" s="3" t="s">
        <v>59</v>
      </c>
      <c r="G27" s="3" t="s">
        <v>144</v>
      </c>
    </row>
    <row r="28" spans="1:7" ht="60" x14ac:dyDescent="0.25">
      <c r="A28" s="3" t="s">
        <v>181</v>
      </c>
      <c r="B28" s="3" t="s">
        <v>177</v>
      </c>
      <c r="C28" s="3" t="s">
        <v>178</v>
      </c>
      <c r="D28" s="3">
        <v>80</v>
      </c>
      <c r="E28" s="3" t="s">
        <v>143</v>
      </c>
      <c r="F28" s="3" t="s">
        <v>59</v>
      </c>
      <c r="G28" s="3" t="s">
        <v>144</v>
      </c>
    </row>
  </sheetData>
  <mergeCells count="5">
    <mergeCell ref="A3:G3"/>
    <mergeCell ref="A7:G7"/>
    <mergeCell ref="A1:G1"/>
    <mergeCell ref="A18:G18"/>
    <mergeCell ref="A23:G23"/>
  </mergeCells>
  <pageMargins left="0.70866141732283472" right="0.70866141732283472" top="0.74803149606299213" bottom="0.74803149606299213" header="0.31496062992125984" footer="0.31496062992125984"/>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4"/>
  <sheetViews>
    <sheetView workbookViewId="0">
      <selection activeCell="D7" sqref="D7:E24"/>
    </sheetView>
  </sheetViews>
  <sheetFormatPr baseColWidth="10" defaultColWidth="10.85546875" defaultRowHeight="15" x14ac:dyDescent="0.25"/>
  <cols>
    <col min="1" max="1" width="25" bestFit="1" customWidth="1"/>
    <col min="4" max="4" width="35.85546875" customWidth="1"/>
  </cols>
  <sheetData>
    <row r="1" spans="1:5" x14ac:dyDescent="0.25">
      <c r="A1" s="7" t="s">
        <v>244</v>
      </c>
      <c r="B1" s="7" t="s">
        <v>245</v>
      </c>
    </row>
    <row r="2" spans="1:5" x14ac:dyDescent="0.25">
      <c r="A2" s="5" t="s">
        <v>97</v>
      </c>
      <c r="B2" s="5">
        <v>12</v>
      </c>
    </row>
    <row r="3" spans="1:5" x14ac:dyDescent="0.25">
      <c r="A3" s="5" t="s">
        <v>237</v>
      </c>
      <c r="B3" s="5">
        <v>9</v>
      </c>
    </row>
    <row r="4" spans="1:5" x14ac:dyDescent="0.25">
      <c r="A4" s="5" t="s">
        <v>238</v>
      </c>
      <c r="B4" s="5">
        <v>22</v>
      </c>
    </row>
    <row r="5" spans="1:5" x14ac:dyDescent="0.25">
      <c r="A5" s="5" t="s">
        <v>239</v>
      </c>
      <c r="B5" s="5">
        <v>5</v>
      </c>
    </row>
    <row r="6" spans="1:5" x14ac:dyDescent="0.25">
      <c r="A6" s="5" t="s">
        <v>240</v>
      </c>
      <c r="B6" s="5">
        <v>22</v>
      </c>
    </row>
    <row r="7" spans="1:5" x14ac:dyDescent="0.25">
      <c r="A7" s="5" t="s">
        <v>241</v>
      </c>
      <c r="B7" s="5">
        <v>2</v>
      </c>
      <c r="D7" s="73" t="s">
        <v>251</v>
      </c>
      <c r="E7" s="73"/>
    </row>
    <row r="8" spans="1:5" x14ac:dyDescent="0.25">
      <c r="A8" s="5"/>
      <c r="B8" s="5"/>
      <c r="D8" s="74" t="s">
        <v>252</v>
      </c>
      <c r="E8" s="74"/>
    </row>
    <row r="9" spans="1:5" x14ac:dyDescent="0.25">
      <c r="A9" s="5" t="s">
        <v>242</v>
      </c>
      <c r="B9" s="5">
        <v>19</v>
      </c>
      <c r="D9" s="10" t="s">
        <v>253</v>
      </c>
      <c r="E9" s="10">
        <v>28</v>
      </c>
    </row>
    <row r="10" spans="1:5" x14ac:dyDescent="0.25">
      <c r="A10" s="5" t="s">
        <v>243</v>
      </c>
      <c r="B10" s="5">
        <v>11</v>
      </c>
      <c r="D10" s="10" t="s">
        <v>254</v>
      </c>
      <c r="E10" s="10">
        <v>211</v>
      </c>
    </row>
    <row r="11" spans="1:5" x14ac:dyDescent="0.25">
      <c r="A11" s="5" t="s">
        <v>219</v>
      </c>
      <c r="B11" s="5">
        <v>1</v>
      </c>
      <c r="D11" s="75" t="s">
        <v>255</v>
      </c>
      <c r="E11" s="75"/>
    </row>
    <row r="12" spans="1:5" x14ac:dyDescent="0.25">
      <c r="D12" s="11" t="s">
        <v>256</v>
      </c>
      <c r="E12" s="11">
        <v>10</v>
      </c>
    </row>
    <row r="13" spans="1:5" x14ac:dyDescent="0.25">
      <c r="D13" s="11" t="s">
        <v>257</v>
      </c>
      <c r="E13" s="11">
        <v>16</v>
      </c>
    </row>
    <row r="14" spans="1:5" x14ac:dyDescent="0.25">
      <c r="D14" s="11" t="s">
        <v>258</v>
      </c>
      <c r="E14" s="11">
        <v>156</v>
      </c>
    </row>
    <row r="15" spans="1:5" x14ac:dyDescent="0.25">
      <c r="D15" s="11" t="s">
        <v>259</v>
      </c>
      <c r="E15" s="11">
        <v>2124</v>
      </c>
    </row>
    <row r="16" spans="1:5" ht="3" customHeight="1" x14ac:dyDescent="0.25">
      <c r="D16" s="5"/>
      <c r="E16" s="5"/>
    </row>
    <row r="17" spans="4:5" x14ac:dyDescent="0.25">
      <c r="D17" s="76" t="s">
        <v>239</v>
      </c>
      <c r="E17" s="76"/>
    </row>
    <row r="18" spans="4:5" x14ac:dyDescent="0.25">
      <c r="D18" s="77" t="s">
        <v>252</v>
      </c>
      <c r="E18" s="77"/>
    </row>
    <row r="19" spans="4:5" x14ac:dyDescent="0.25">
      <c r="D19" s="12" t="s">
        <v>254</v>
      </c>
      <c r="E19" s="12">
        <v>23</v>
      </c>
    </row>
    <row r="20" spans="4:5" x14ac:dyDescent="0.25">
      <c r="D20" s="12" t="s">
        <v>260</v>
      </c>
      <c r="E20" s="12">
        <v>856</v>
      </c>
    </row>
    <row r="21" spans="4:5" x14ac:dyDescent="0.25">
      <c r="D21" s="72" t="s">
        <v>255</v>
      </c>
      <c r="E21" s="72"/>
    </row>
    <row r="22" spans="4:5" x14ac:dyDescent="0.25">
      <c r="D22" s="13" t="s">
        <v>257</v>
      </c>
      <c r="E22" s="13">
        <v>22</v>
      </c>
    </row>
    <row r="23" spans="4:5" x14ac:dyDescent="0.25">
      <c r="D23" s="13" t="s">
        <v>258</v>
      </c>
      <c r="E23" s="13">
        <v>836</v>
      </c>
    </row>
    <row r="24" spans="4:5" x14ac:dyDescent="0.25">
      <c r="D24" s="13" t="s">
        <v>259</v>
      </c>
      <c r="E24" s="13">
        <f>+E23*13</f>
        <v>10868</v>
      </c>
    </row>
  </sheetData>
  <mergeCells count="6">
    <mergeCell ref="D21:E21"/>
    <mergeCell ref="D7:E7"/>
    <mergeCell ref="D8:E8"/>
    <mergeCell ref="D11:E11"/>
    <mergeCell ref="D17:E17"/>
    <mergeCell ref="D18:E18"/>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Matriz</vt:lpstr>
      <vt:lpstr>porAportante</vt:lpstr>
      <vt:lpstr>porRegion</vt:lpstr>
      <vt:lpstr>FechaEntrega</vt:lpstr>
      <vt:lpstr>Hoja3</vt:lpstr>
      <vt:lpstr>Hoja4</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Johana Paola Molano Torres</dc:creator>
  <cp:lastModifiedBy>Andrea Ospina Patiño</cp:lastModifiedBy>
  <cp:lastPrinted>2018-10-09T16:29:42Z</cp:lastPrinted>
  <dcterms:created xsi:type="dcterms:W3CDTF">2018-09-06T16:03:37Z</dcterms:created>
  <dcterms:modified xsi:type="dcterms:W3CDTF">2019-02-14T16:50:00Z</dcterms:modified>
</cp:coreProperties>
</file>