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<sst xmlns="http://schemas.openxmlformats.org/spreadsheetml/2006/main" count="256" uniqueCount="153">
  <si>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</si>
  <si>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</si>
  <si>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</si>
  <si>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</si>
  <si>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</si>
  <si>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</si>
  <si>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</si>
  <si>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</si>
  <si>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</si>
  <si>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</si>
  <si>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</si>
  <si>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</si>
  <si>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</si>
  <si>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</si>
  <si>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</si>
  <si>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</si>
  <si>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</si>
  <si>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</si>
  <si>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</si>
  <si>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</si>
  <si>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</si>
  <si>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</si>
  <si>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</si>
  <si>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</si>
  <si>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</si>
  <si>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</si>
  <si>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</si>
  <si>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</si>
  <si>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</si>
  <si>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</si>
  <si>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</si>
  <si>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</si>
  <si>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</si>
  <si>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</si>
  <si>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</si>
  <si>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</si>
  <si>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</si>
  <si>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</si>
  <si>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</si>
  <si>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</si>
  <si>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</si>
  <si>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</si>
  <si>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</si>
  <si>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</si>
  <si>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</si>
  <si>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</si>
  <si>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</si>
  <si>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</si>
  <si>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</si>
  <si>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</si>
  <si>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</si>
  <si>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</si>
  <si>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</si>
  <si>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</si>
  <si>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</si>
  <si>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</si>
  <si>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</si>
  <si>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</si>
  <si>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</si>
  <si>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</si>
  <si>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</si>
  <si>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</si>
  <si>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</si>
  <si>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</si>
  <si>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</si>
  <si>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</si>
  <si>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</si>
  <si>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</si>
  <si>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</si>
  <si>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</si>
  <si>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</si>
  <si>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</si>
  <si>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</si>
  <si>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</si>
  <si>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</si>
  <si>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</si>
  <si>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</si>
  <si>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</si>
  <si>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</si>
  <si>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</si>
  <si>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</si>
  <si>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</si>
  <si>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</si>
  <si>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</si>
  <si>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</si>
  <si>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</si>
  <si>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</si>
  <si>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</si>
  <si>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</si>
  <si>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</si>
  <si>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</si>
  <si>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</si>
  <si>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</si>
  <si>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</si>
  <si>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</si>
  <si>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</si>
  <si>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</si>
  <si>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</si>
  <si>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</si>
  <si>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</si>
  <si>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</si>
  <si>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</si>
  <si>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</si>
  <si>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</si>
  <si>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</si>
  <si>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</si>
  <si>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</si>
  <si>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</si>
  <si>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</si>
  <si>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</si>
  <si>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</si>
  <si>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</si>
  <si>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</si>
  <si>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</si>
  <si>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</si>
  <si>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</si>
  <si>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</si>
  <si>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</si>
  <si>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</si>
  <si>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</si>
  <si>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</si>
  <si>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</si>
  <si>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</si>
  <si>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</si>
  <si>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</si>
  <si>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</si>
  <si>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</si>
  <si>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</si>
  <si>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</si>
  <si>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</si>
  <si>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</si>
  <si>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</si>
  <si>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</si>
  <si>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</si>
  <si>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</si>
  <si>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</si>
  <si>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</si>
  <si>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</si>
  <si>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</si>
  <si>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</si>
  <si>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</si>
  <si>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</si>
  <si>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</si>
  <si>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</si>
  <si>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</si>
  <si>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</si>
  <si>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</si>
  <si>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</si>
  <si>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fastighet</t>
  </si>
  <si>
    <t>Ort</t>
  </si>
  <si>
    <t>Markägaren Ägarsson Ägargatan 73 12345 Postort</t>
  </si>
  <si>
    <t>uppdragsnummer</t>
  </si>
  <si>
    <t>Markägaren Ägarsson (1234-5678)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</si>
</sst>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 min="2" max="2" customWidth="true" style="1" width="13.21875"/>
    <col min="3" max="3" customWidth="true" style="1" width="7.77734375"/>
    <col min="4" max="4" customWidth="true" style="1" width="12.77734375"/>
    <col min="5" max="5" customWidth="true" style="1" width="9.44140625"/>
    <col min="6" max="6" customWidth="true" style="1" width="12.77734375"/>
    <col min="7" max="7" customWidth="true" style="1" width="11.44140625"/>
    <col min="8" max="8" customWidth="true" style="16" width="11.44140625"/>
    <col min="9" max="9" customWidth="true" style="1" width="11.44140625"/>
    <col min="10" max="10" customWidth="true" style="17" width="13.5546875"/>
    <col min="11" max="11" customWidth="true" style="2" width="6.44140625"/>
    <col min="12" max="12" customWidth="true" hidden="true" style="161" width="54.44140625"/>
    <col min="13" max="13" customWidth="true" style="1" width="42.77734375"/>
    <col min="14" max="16" customWidth="true" style="1" width="14.21875"/>
    <col min="17" max="230" customWidth="true" style="1" width="10.21875"/>
    <col min="231" max="16384" style="44" width="11.5546875"/>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t="s">
        <v>148</v>
      </c>
      <c r="E4" s="301"/>
      <c r="F4" s="302"/>
      <c r="G4" s="266" t="s">
        <v>68</v>
      </c>
      <c r="H4" s="266"/>
      <c r="I4" s="292" t="s">
        <v>151</v>
      </c>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t="s">
        <v>149</v>
      </c>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t="s">
        <v>150</v>
      </c>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11.656980056980077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4.529914529914538</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2834.108396946552</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2.5454083969465535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2834.108396946552</v>
      </c>
      <c r="M43" s="142" t="s">
        <v>12</v>
      </c>
      <c r="N43" s="143" t="n">
        <f>'DÖLJS - Ersättningstabeller'!C37</f>
        <v>3.118400763358765</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3.592221374045786</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2834.108396946552</v>
      </c>
      <c r="M45" s="142" t="s">
        <v>14</v>
      </c>
      <c r="N45" s="143" t="n">
        <f>'DÖLJS - Ersättningstabeller'!C39</f>
        <v>4.572919847328224</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4.738206106870208</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2834.108396946552</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2415.0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t="s">
        <v>152</v>
      </c>
      <c r="C63" s="188"/>
      <c r="D63" s="189"/>
      <c r="E63" s="61" t="n">
        <v>1.0</v>
      </c>
      <c r="F63" s="62" t="n">
        <f>IF(L63&gt;$J$58,"Fel andel",L63)</f>
        <v>2415.0</v>
      </c>
      <c r="G63" s="181" t="s">
        <v>60</v>
      </c>
      <c r="H63" s="182"/>
      <c r="I63" s="182"/>
      <c r="J63" s="183"/>
      <c r="K63" s="28"/>
      <c r="L63" s="164" t="n">
        <f>$J$58*E63</f>
        <v>2415.0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t="s">
        <v>152</v>
      </c>
      <c r="C70" s="188"/>
      <c r="D70" s="189"/>
      <c r="E70" s="61" t="n">
        <v>1.0</v>
      </c>
      <c r="F70" s="62" t="n">
        <f>IF(L70&gt;$J$58,"Fel andel",L70)</f>
        <v>2415.0</v>
      </c>
      <c r="G70" s="181" t="s">
        <v>60</v>
      </c>
      <c r="H70" s="182"/>
      <c r="I70" s="182"/>
      <c r="J70" s="183"/>
      <c r="K70" s="28"/>
      <c r="L70" s="164" t="n">
        <f>$J$58*E70</f>
        <v>2415.0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t="s">
        <v>152</v>
      </c>
      <c r="C75" s="179"/>
      <c r="D75" s="180"/>
      <c r="E75" s="61" t="n">
        <v>1.0</v>
      </c>
      <c r="F75" s="62" t="n">
        <f>IF(L75&gt;$J$58,"Fel andel",L75)</f>
        <v>2415.0</v>
      </c>
      <c r="G75" s="181" t="str">
        <f>G70</f>
        <v>Underskrift/Datum:</v>
      </c>
      <c r="H75" s="182"/>
      <c r="I75" s="182"/>
      <c r="J75" s="183"/>
      <c r="K75" s="28"/>
      <c r="L75" s="164" t="n">
        <f>$J$58*E75</f>
        <v>2415.0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t="s">
        <v>152</v>
      </c>
      <c r="C80" s="179"/>
      <c r="D80" s="180"/>
      <c r="E80" s="61" t="n">
        <v>1.0</v>
      </c>
      <c r="F80" s="62" t="n">
        <f>IF(L80&gt;$J$58,"Fel andel",L80)</f>
        <v>2415.0</v>
      </c>
      <c r="G80" s="181" t="str">
        <f>G75</f>
        <v>Underskrift/Datum:</v>
      </c>
      <c r="H80" s="182"/>
      <c r="I80" s="182"/>
      <c r="J80" s="183"/>
      <c r="L80" s="164" t="n">
        <f>$J$58*E80</f>
        <v>2415.0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t="s">
        <v>152</v>
      </c>
      <c r="C85" s="179"/>
      <c r="D85" s="180"/>
      <c r="E85" s="61" t="n">
        <v>1.0</v>
      </c>
      <c r="F85" s="62" t="n">
        <f>IF(L85&gt;$J$58,"Fel andel",L85)</f>
        <v>2415.0</v>
      </c>
      <c r="G85" s="181" t="str">
        <f>G80</f>
        <v>Underskrift/Datum:</v>
      </c>
      <c r="H85" s="182"/>
      <c r="I85" s="182"/>
      <c r="J85" s="183"/>
      <c r="L85" s="164" t="n">
        <f>$J$58*E85</f>
        <v>2415.0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t="s">
        <v>152</v>
      </c>
      <c r="C90" s="179"/>
      <c r="D90" s="180"/>
      <c r="E90" s="61" t="n">
        <v>1.0</v>
      </c>
      <c r="F90" s="62" t="n">
        <f>IF(L90&gt;$J$58,"Fel andel",L90)</f>
        <v>2415.0</v>
      </c>
      <c r="G90" s="181" t="str">
        <f>G85</f>
        <v>Underskrift/Datum:</v>
      </c>
      <c r="H90" s="182"/>
      <c r="I90" s="182"/>
      <c r="J90" s="183"/>
      <c r="L90" s="164" t="n">
        <f>$J$58*E90</f>
        <v>2415.0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t="s">
        <v>152</v>
      </c>
      <c r="C95" s="179"/>
      <c r="D95" s="180"/>
      <c r="E95" s="61" t="n">
        <v>1.0</v>
      </c>
      <c r="F95" s="62" t="n">
        <f>IF(L95&gt;$J$58,"Fel andel",L95)</f>
        <v>2415.0</v>
      </c>
      <c r="G95" s="181" t="str">
        <f>G85</f>
        <v>Underskrift/Datum:</v>
      </c>
      <c r="H95" s="182"/>
      <c r="I95" s="182"/>
      <c r="J95" s="183"/>
      <c r="L95" s="164" t="n">
        <f>$J$58*E95</f>
        <v>2415.0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t="s">
        <v>152</v>
      </c>
      <c r="C100" s="179"/>
      <c r="D100" s="180"/>
      <c r="E100" s="61" t="n">
        <v>1.0</v>
      </c>
      <c r="F100" s="62" t="n">
        <f>IF(L100&gt;$J$58,"Fel andel",L100)</f>
        <v>2415.0</v>
      </c>
      <c r="G100" s="181" t="str">
        <f>G90</f>
        <v>Underskrift/Datum:</v>
      </c>
      <c r="H100" s="182"/>
      <c r="I100" s="182"/>
      <c r="J100" s="183"/>
      <c r="L100" s="164" t="n">
        <f>$J$58*E100</f>
        <v>2415.0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 min="2" max="4" customWidth="true" width="21.44140625"/>
    <col min="5" max="5" customWidth="true" width="38.44140625"/>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 min="2" max="2" customWidth="true" style="65" width="17.77734375"/>
    <col min="3" max="3" customWidth="true" style="77" width="17.77734375"/>
    <col min="4" max="5" customWidth="true" style="65" width="17.77734375"/>
    <col min="6" max="6" customWidth="true" style="65" width="5.44140625"/>
    <col min="7" max="7" customWidth="true" style="94" width="24.21875"/>
    <col min="8" max="8" customWidth="true" style="65" width="24.21875"/>
    <col min="9" max="16384" style="65" width="21.44140625"/>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v>
      </c>
      <c r="D10" s="69" t="n">
        <f>C10*1.25</f>
        <v>5.2376632801161</v>
      </c>
      <c r="E10" s="69" t="n">
        <f>D10*1.2</f>
        <v>6.28519593613932</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2.5454083969465535</v>
      </c>
      <c r="D36" s="69" t="n">
        <f>C36*1.25</f>
        <v>3.1817604961831876</v>
      </c>
      <c r="E36" s="69" t="n">
        <f>D36*1.2</f>
        <v>3.818112595419828</v>
      </c>
    </row>
    <row r="37" spans="1:7" ht="18.75" customHeight="1" x14ac:dyDescent="0.25">
      <c r="A37" s="90" t="s">
        <v>28</v>
      </c>
      <c r="B37" s="73">
        <v>2.83</v>
      </c>
      <c r="C37" s="74" t="n">
        <f t="shared" ref="C37:C41" si="13">B37*($B$4/$E$5)</f>
        <v>3.118400763358765</v>
      </c>
      <c r="D37" s="69" t="n">
        <f>C37*1.25</f>
        <v>3.89800095419845</v>
      </c>
      <c r="E37" s="69" t="n">
        <f t="shared" ref="E37:E40" si="14">D37*1.2</f>
        <v>4.67760114503814</v>
      </c>
    </row>
    <row r="38" spans="1:7" ht="18.75" customHeight="1" x14ac:dyDescent="0.25">
      <c r="A38" s="90" t="s">
        <v>13</v>
      </c>
      <c r="B38" s="73">
        <v>3.26</v>
      </c>
      <c r="C38" s="74" t="n">
        <f t="shared" si="13"/>
        <v>3.592221374045786</v>
      </c>
      <c r="D38" s="69" t="n">
        <f>C38*1.25</f>
        <v>4.490276717557237</v>
      </c>
      <c r="E38" s="69" t="n">
        <f t="shared" si="14"/>
        <v>5.388332061068688</v>
      </c>
    </row>
    <row r="39" spans="1:7" ht="18.75" customHeight="1" x14ac:dyDescent="0.25">
      <c r="A39" s="90" t="s">
        <v>14</v>
      </c>
      <c r="B39" s="73">
        <v>4.1500000000000004</v>
      </c>
      <c r="C39" s="74" t="n">
        <f t="shared" si="13"/>
        <v>4.572919847328224</v>
      </c>
      <c r="D39" s="69" t="n">
        <f>C39*1.25</f>
        <v>5.716149809160275</v>
      </c>
      <c r="E39" s="69" t="n">
        <f t="shared" si="14"/>
        <v>6.859379770992336</v>
      </c>
    </row>
    <row r="40" spans="1:7" ht="18.75" customHeight="1" x14ac:dyDescent="0.25">
      <c r="A40" s="90" t="s">
        <v>15</v>
      </c>
      <c r="B40" s="73">
        <v>4.3</v>
      </c>
      <c r="C40" s="74" t="n">
        <f t="shared" si="13"/>
        <v>4.738206106870208</v>
      </c>
      <c r="D40" s="69" t="n">
        <f>C40*1.25</f>
        <v>5.9227576335877625</v>
      </c>
      <c r="E40" s="69" t="n">
        <f t="shared" si="14"/>
        <v>7.107309160305312</v>
      </c>
    </row>
    <row r="41" spans="1:7" ht="18.75" customHeight="1" x14ac:dyDescent="0.25">
      <c r="A41" s="90" t="s">
        <v>43</v>
      </c>
      <c r="B41" s="75">
        <v>2572</v>
      </c>
      <c r="C41" s="71" t="n">
        <f t="shared" si="13"/>
        <v>2834.108396946552</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11.656980056980077</v>
      </c>
      <c r="D43" s="333" t="s">
        <v>30</v>
      </c>
      <c r="E43" s="334"/>
    </row>
    <row r="44" spans="1:7" ht="18.75" customHeight="1" x14ac:dyDescent="0.25">
      <c r="A44" s="90" t="s">
        <v>17</v>
      </c>
      <c r="B44" s="76">
        <v>3.75</v>
      </c>
      <c r="C44" s="74" t="n">
        <f>B44*($B$5/$E$6)</f>
        <v>4.529914529914538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Henriksson Fredrik (DS-UR)</dc:creator>
  <cp:lastModifiedBy>MARK_KOLL</cp:lastModifiedBy>
  <cp:lastPrinted>2022-01-13T07:16:09Z</cp:lastPrinted>
  <dcterms:modified xsi:type="dcterms:W3CDTF">2022-06-23T12:04:59Z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