
<file path=[Content_Types].xml><?xml version="1.0" encoding="utf-8"?>
<Types xmlns="http://schemas.openxmlformats.org/package/2006/content-types">
  <Default ContentType="application/vnd.openxmlformats-officedocument.spreadsheetml.printerSettings" Extension="bin"/>
  <Default ContentType="image/png" Extension="png"/>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alcChain+xml" PartName="/xl/calcChain.xml"/>
  <Override ContentType="application/vnd.ms-excel.controlproperties+xml" PartName="/xl/ctrlProps/ctrlProp1.xml"/>
  <Override ContentType="application/vnd.ms-excel.controlproperties+xml" PartName="/xl/ctrlProps/ctrlProp2.xml"/>
  <Override ContentType="application/vnd.ms-excel.controlproperties+xml" PartName="/xl/ctrlProps/ctrlProp3.xml"/>
  <Override ContentType="application/vnd.ms-excel.controlproperties+xml" PartName="/xl/ctrlProps/ctrlProp4.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801"/>
  <workbookPr showInkAnnotation="0" codeName="ThisWorkbook"/>
  <mc:AlternateContent>
    <mc:Choice Requires="x15">
      <x15ac:absPath xmlns:x15ac="http://schemas.microsoft.com/office/spreadsheetml/2010/11/ac" url="C:\Users\fehe\Desktop\Inför 2022\Värdering\Mallar\"/>
    </mc:Choice>
  </mc:AlternateContent>
  <xr:revisionPtr revIDLastSave="0" documentId="13_ncr:1_{A82938BC-F12E-49BC-83B6-5CA8C6C134EE}" xr6:coauthVersionLast="46" xr6:coauthVersionMax="46" xr10:uidLastSave="{00000000-0000-0000-0000-000000000000}"/>
  <workbookProtection workbookAlgorithmName="SHA-512" workbookHashValue="lvANL3NpLlPYmgovgaTQnWkPHHAxSMzdpDer/UAKTa5IkUNISlnK+65uuNCnXLoVH4mYGoOkAftu0PNNf3RTiQ==" workbookSaltValue="ifqdqnOQ/zQ51yx1SNR6vw==" workbookSpinCount="100000" lockStructure="1"/>
  <bookViews>
    <workbookView xWindow="-120" yWindow="-16320" windowWidth="29040" windowHeight="16440" tabRatio="779" xr2:uid="{00000000-000D-0000-FFFF-FFFF00000000}"/>
  </bookViews>
  <sheets>
    <sheet name="Värderingsprotokoll" sheetId="1" r:id="rId1"/>
    <sheet name="Förklaringar" sheetId="5" r:id="rId2"/>
    <sheet name="DÖLJS - Ersättningstabeller" sheetId="4" state="hidden" r:id="rId3"/>
  </sheets>
  <definedNames>
    <definedName name="GMB">#REF!</definedName>
    <definedName name="GNS">#REF!</definedName>
    <definedName name="GSK">#REF!</definedName>
    <definedName name="GSS">#REF!</definedName>
    <definedName name="Kolumner">"Åker!($n$7)!$b$1:$u$1"</definedName>
    <definedName name="NN">#REF!</definedName>
    <definedName name="NÖ">#REF!</definedName>
    <definedName name="Rader">"Åker!($n$7)!$a$2:$a$8"</definedName>
    <definedName name="SS">#REF!</definedName>
    <definedName name="SSK">#REF!</definedName>
    <definedName name="Storskogsbruk">#REF!</definedName>
    <definedName name="_xlnm.Print_Area" localSheetId="1">Förklaringar!$A$1:$M$69</definedName>
    <definedName name="_xlnm.Print_Area" localSheetId="0">Värderingsprotokoll!$A$1:$K$103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33" i="1" l="1"/>
  <c r="L5" i="1" l="1"/>
  <c r="J51" i="1" l="1"/>
  <c r="J50" i="1"/>
  <c r="J44" i="1"/>
  <c r="J45" i="1"/>
  <c r="J46" i="1"/>
  <c r="J43" i="1"/>
  <c r="B99" i="1" l="1"/>
  <c r="L3" i="1"/>
  <c r="B2" i="1" s="1"/>
  <c r="B79" i="1" l="1"/>
  <c r="B84" i="1"/>
  <c r="B69" i="1"/>
  <c r="B89" i="1"/>
  <c r="B74" i="1"/>
  <c r="B94" i="1"/>
  <c r="J19" i="1"/>
  <c r="J20" i="1"/>
  <c r="J21" i="1"/>
  <c r="J18" i="1"/>
  <c r="M30" i="1"/>
  <c r="M31" i="1"/>
  <c r="M32" i="1"/>
  <c r="M33" i="1"/>
  <c r="M34" i="1"/>
  <c r="M35" i="1"/>
  <c r="M36" i="1"/>
  <c r="M37" i="1"/>
  <c r="M29" i="1"/>
  <c r="C31" i="4"/>
  <c r="C30" i="4"/>
  <c r="C29" i="4"/>
  <c r="C28" i="4"/>
  <c r="C27" i="4"/>
  <c r="C26" i="4"/>
  <c r="D27" i="4" l="1"/>
  <c r="E27" i="4" s="1"/>
  <c r="N30" i="1"/>
  <c r="D29" i="4"/>
  <c r="E29" i="4" s="1"/>
  <c r="N32" i="1"/>
  <c r="D28" i="4"/>
  <c r="E28" i="4" s="1"/>
  <c r="N31" i="1"/>
  <c r="D31" i="4"/>
  <c r="E31" i="4" s="1"/>
  <c r="N34" i="1"/>
  <c r="D30" i="4"/>
  <c r="E30" i="4" s="1"/>
  <c r="N33" i="1"/>
  <c r="D26" i="4"/>
  <c r="E26" i="4" s="1"/>
  <c r="N29" i="1"/>
  <c r="J12" i="1"/>
  <c r="J13" i="1"/>
  <c r="J14" i="1"/>
  <c r="J11" i="1"/>
  <c r="B57" i="1" l="1"/>
  <c r="L31" i="1"/>
  <c r="C44" i="4" l="1"/>
  <c r="C43" i="4"/>
  <c r="C41" i="4"/>
  <c r="C37" i="4"/>
  <c r="C38" i="4"/>
  <c r="C39" i="4"/>
  <c r="C40" i="4"/>
  <c r="C36" i="4"/>
  <c r="C33" i="4"/>
  <c r="N36" i="1" s="1"/>
  <c r="C34" i="4"/>
  <c r="N37" i="1" s="1"/>
  <c r="C32" i="4"/>
  <c r="N35" i="1" s="1"/>
  <c r="C17" i="4"/>
  <c r="N21" i="1" s="1"/>
  <c r="C18" i="4"/>
  <c r="N22" i="1" s="1"/>
  <c r="C19" i="4"/>
  <c r="N23" i="1" s="1"/>
  <c r="C20" i="4"/>
  <c r="N24" i="1" s="1"/>
  <c r="C21" i="4"/>
  <c r="N25" i="1" s="1"/>
  <c r="C22" i="4"/>
  <c r="N26" i="1" s="1"/>
  <c r="C23" i="4"/>
  <c r="N27" i="1" s="1"/>
  <c r="C24" i="4"/>
  <c r="N28" i="1" s="1"/>
  <c r="C16" i="4"/>
  <c r="N20" i="1" s="1"/>
  <c r="C13" i="4"/>
  <c r="N18" i="1" s="1"/>
  <c r="C14" i="4"/>
  <c r="N19" i="1" s="1"/>
  <c r="C12" i="4"/>
  <c r="N17" i="1" s="1"/>
  <c r="C10" i="4"/>
  <c r="E3" i="4"/>
  <c r="L27" i="1" s="1"/>
  <c r="M24" i="1" l="1"/>
  <c r="M25" i="1"/>
  <c r="M26" i="1"/>
  <c r="M27" i="1"/>
  <c r="M28" i="1"/>
  <c r="M21" i="1"/>
  <c r="M22" i="1"/>
  <c r="M23" i="1"/>
  <c r="M20" i="1"/>
  <c r="M18" i="1"/>
  <c r="M19" i="1"/>
  <c r="M17" i="1"/>
  <c r="D14" i="4"/>
  <c r="E14" i="4" s="1"/>
  <c r="D18" i="4"/>
  <c r="E18" i="4" s="1"/>
  <c r="D17" i="4"/>
  <c r="E17" i="4" s="1"/>
  <c r="D19" i="4"/>
  <c r="E19" i="4" s="1"/>
  <c r="D20" i="4"/>
  <c r="E20" i="4" s="1"/>
  <c r="D21" i="4"/>
  <c r="E21" i="4" s="1"/>
  <c r="D22" i="4"/>
  <c r="E22" i="4" s="1"/>
  <c r="D24" i="4"/>
  <c r="E24" i="4" s="1"/>
  <c r="B60" i="1" l="1"/>
  <c r="B104" i="1" l="1"/>
  <c r="L29" i="1" l="1"/>
  <c r="J32" i="1"/>
  <c r="J52" i="1" l="1"/>
  <c r="G75" i="1"/>
  <c r="G80" i="1" s="1"/>
  <c r="G85" i="1" s="1"/>
  <c r="G90" i="1" l="1"/>
  <c r="G100" i="1" s="1"/>
  <c r="G95" i="1"/>
  <c r="B59" i="1" l="1"/>
  <c r="D36" i="4" l="1"/>
  <c r="E36" i="4" s="1"/>
  <c r="L23" i="1"/>
  <c r="L21" i="1"/>
  <c r="D37" i="4"/>
  <c r="E37" i="4" s="1"/>
  <c r="D33" i="4" l="1"/>
  <c r="E33" i="4" s="1"/>
  <c r="D34" i="4"/>
  <c r="E34" i="4" s="1"/>
  <c r="D32" i="4"/>
  <c r="E32" i="4" s="1"/>
  <c r="D39" i="4"/>
  <c r="E39" i="4" s="1"/>
  <c r="D40" i="4"/>
  <c r="E40" i="4" s="1"/>
  <c r="L25" i="1"/>
  <c r="D38" i="4"/>
  <c r="E38" i="4" s="1"/>
  <c r="N42" i="1"/>
  <c r="N43" i="1"/>
  <c r="J47" i="1"/>
  <c r="N45" i="1" l="1"/>
  <c r="N46" i="1"/>
  <c r="N44" i="1"/>
  <c r="J27" i="1" l="1"/>
  <c r="J22" i="1" l="1"/>
  <c r="L19" i="1" l="1"/>
  <c r="D10" i="4" l="1"/>
  <c r="E10" i="4" s="1"/>
  <c r="D13" i="4"/>
  <c r="E13" i="4" s="1"/>
  <c r="D23" i="4"/>
  <c r="E23" i="4" s="1"/>
  <c r="D12" i="4"/>
  <c r="E12" i="4" s="1"/>
  <c r="D16" i="4"/>
  <c r="E16" i="4" s="1"/>
  <c r="J15" i="1" l="1"/>
  <c r="J40" i="1"/>
  <c r="J54" i="1" l="1"/>
  <c r="L53" i="1"/>
  <c r="L35" i="1"/>
  <c r="J55" i="1" s="1"/>
  <c r="L37" i="1" l="1"/>
  <c r="L41" i="1" s="1"/>
  <c r="L43" i="1" l="1"/>
  <c r="J56" i="1" s="1"/>
  <c r="L45" i="1" l="1"/>
  <c r="L47" i="1" s="1"/>
  <c r="J57" i="1" s="1"/>
  <c r="L39" i="1"/>
  <c r="J58" i="1" l="1"/>
  <c r="L70" i="1" s="1"/>
  <c r="F70" i="1" s="1"/>
  <c r="L75" i="1" l="1"/>
  <c r="F75" i="1" s="1"/>
  <c r="L95" i="1"/>
  <c r="F95" i="1" s="1"/>
  <c r="L90" i="1"/>
  <c r="F90" i="1" s="1"/>
  <c r="L85" i="1"/>
  <c r="F85" i="1" s="1"/>
  <c r="L63" i="1"/>
  <c r="F63" i="1" s="1"/>
  <c r="L80" i="1"/>
  <c r="F80" i="1" s="1"/>
  <c r="L100" i="1"/>
  <c r="F100" i="1" s="1"/>
</calcChain>
</file>

<file path=xl/sharedStrings.xml><?xml version="1.0" encoding="utf-8"?>
<sst xmlns="http://schemas.openxmlformats.org/spreadsheetml/2006/main" count="245" uniqueCount="148">
  <si>
    <t>FASTIGHET / SAMFÄLLIGHET samt PROJEKTINFORMATION</t>
  </si>
  <si>
    <t>Kommun:</t>
  </si>
  <si>
    <t>Ledning:</t>
  </si>
  <si>
    <t>Ersättning</t>
  </si>
  <si>
    <t>Summa:</t>
  </si>
  <si>
    <t>Antal</t>
  </si>
  <si>
    <t>Längd</t>
  </si>
  <si>
    <t>Bredd</t>
  </si>
  <si>
    <t>Zon</t>
  </si>
  <si>
    <t>TOTAL ERSÄTTNING</t>
  </si>
  <si>
    <t>Förhöjd minimiersättning</t>
  </si>
  <si>
    <t>Norrlands inland</t>
  </si>
  <si>
    <t>Norrlands kustland</t>
  </si>
  <si>
    <t>Tillväxtområde 3</t>
  </si>
  <si>
    <t>Tillväxtområde 4A</t>
  </si>
  <si>
    <t>Tillväxtområde 4B</t>
  </si>
  <si>
    <t>Zon 1</t>
  </si>
  <si>
    <t>Zon 2</t>
  </si>
  <si>
    <t>Löpmeterersättning</t>
  </si>
  <si>
    <t>KPI anpassad ersättning</t>
  </si>
  <si>
    <t>Kabelskåp</t>
  </si>
  <si>
    <t>Nätstationer</t>
  </si>
  <si>
    <t>Grundersättning</t>
  </si>
  <si>
    <t>STORSKOGSBRUKSAVTALET</t>
  </si>
  <si>
    <t>Banknamn:</t>
  </si>
  <si>
    <t>Clearingnr:</t>
  </si>
  <si>
    <t>Storskogsbruksavtalet</t>
  </si>
  <si>
    <t>Norrlands Inland</t>
  </si>
  <si>
    <t>Norrlands Kustland</t>
  </si>
  <si>
    <t>REV</t>
  </si>
  <si>
    <t>n/a</t>
  </si>
  <si>
    <t>Ersättningstabell</t>
  </si>
  <si>
    <t>KPI oktober månad föregående år</t>
  </si>
  <si>
    <t>Ägd andel</t>
  </si>
  <si>
    <t>Beskrivning (typ, placering, etc)</t>
  </si>
  <si>
    <t>Telefonnummer:</t>
  </si>
  <si>
    <t>Kabelskåp - Skog</t>
  </si>
  <si>
    <t>Typ och markslag</t>
  </si>
  <si>
    <t>Totalt rotnetto enligt bilaga:</t>
  </si>
  <si>
    <t>Område:</t>
  </si>
  <si>
    <t xml:space="preserve">* För att kunna göra en utbetalning till utländskt konto behövs IBAN-nummer och bankens SWIFT-kod. </t>
  </si>
  <si>
    <t>För övriga delägares andels-/ersättningsberäkning se sida 2</t>
  </si>
  <si>
    <t>Koncessionslöpnr:</t>
  </si>
  <si>
    <t>Fast ersättning</t>
  </si>
  <si>
    <t>DESSA FÄLT SKA VARA DOLDA FÖR ANVÄNDAREN</t>
  </si>
  <si>
    <t>HELA FLIKEN SKA VARA DOLD FÖR ANVÄNDAREN</t>
  </si>
  <si>
    <t>FÖLJANDE GÄLLER:</t>
  </si>
  <si>
    <t>Är angiven andel korrekt? Om inte anges värdet "Fel"</t>
  </si>
  <si>
    <t>Är angiven andel korrekt? Om inte anges värdet "Fel andel"</t>
  </si>
  <si>
    <t>Referens:</t>
  </si>
  <si>
    <t>E-post:</t>
  </si>
  <si>
    <t>Kontonummer, Pg/Bg, IBAN &amp; SWIFT *:</t>
  </si>
  <si>
    <t>Fastighetsbeteckning:</t>
  </si>
  <si>
    <t>Tillägg enligt expropriationslagen:</t>
  </si>
  <si>
    <t>Kontaktperson &amp; adress:</t>
  </si>
  <si>
    <t>Värderingsman &amp; företag:</t>
  </si>
  <si>
    <t>Beskrivning (typ, placering, yta, etc)</t>
  </si>
  <si>
    <r>
      <t>Ovanstående godkänns och ersättning sätts in på följande konto</t>
    </r>
    <r>
      <rPr>
        <i/>
        <sz val="9"/>
        <rFont val="Calibri"/>
        <family val="2"/>
        <scheme val="minor"/>
      </rPr>
      <t xml:space="preserve"> (övriga delägare redovisas på följande sida/sidor)</t>
    </r>
  </si>
  <si>
    <t>Fastighetsägarens godkännande</t>
  </si>
  <si>
    <t>Ovan angiven ersättning utgör full intrångsersättning för den aktuella ledningen med tillhörande anordningar. Ledningsägaren har rätt att anlägga och bibehålla ledningen enligt sträckning i bifogad karta samt att fälla träd och buskar som utgör fara eller hinder för ledningen. För övriga villkor hänvisas till branschens allmänna avtalsvillkor.</t>
  </si>
  <si>
    <t>Underskrift/Datum:</t>
  </si>
  <si>
    <t>Värderingstidpunkt:</t>
  </si>
  <si>
    <t>3.     ERSÄTTNING FÖR HINDER I ÅKERMARK - För ersättningsberäkning se bilaga</t>
  </si>
  <si>
    <t>4 a.   ERSÄTTNING FÖR LEDNING I SKOGSMARK - För ersättningsberäkning se bilaga</t>
  </si>
  <si>
    <t>5.     ERSÄTTNING FÖR ÖVRIGT INTRÅNG - För ersättningsberäkning se bilaga</t>
  </si>
  <si>
    <t>6 a.   ERSÄTTNING FÖR LEDNING I SKOGSMARK ENLIGT STORSKOGSBRUKSAVTALET</t>
  </si>
  <si>
    <t>6 b.   ERSÄTTNING FÖR INTRÅNG INOM VÄGANLÄGGNING ENLIGT STORSKOGSBRUKSAVTALET</t>
  </si>
  <si>
    <t>7.     SAMMANSTÄLLNING</t>
  </si>
  <si>
    <t>Projektnummer:</t>
  </si>
  <si>
    <t>Används för beräkning av påslag (25% enligt expropriationslagen samt 20% särskild ersättning för överenskommelse)</t>
  </si>
  <si>
    <t>4 b.   ROTNETTO (Ersätts separat) - För ersättningsberäkning se bilaga</t>
  </si>
  <si>
    <t>Ersättning för rotnetto regleras i bilaga</t>
  </si>
  <si>
    <t>Fastighetsnummer:</t>
  </si>
  <si>
    <t>Fastighetsägare bör beakta möjligheten att erhålla hjälp av ledningsägarens personal med avverkning som kan medföra risker på grund av närhet till spänningsförande ledningar. Sker utbetalning senare än tre månader efter att samtliga fastighetsägares godkännande kommit ledningsägaren tillhanda, utgår ränta enligt 6 § räntelagen. Tillfälliga skador regleras vid skadetillfället.</t>
  </si>
  <si>
    <t>1.     SCHABLONERSÄTTNING FÖR MARKLEDNING I ÅKER, BETE, JORDBRUKSIMPEDIMENT, samt ÖVRIG MARK UTANFÖR DETALJPLAN</t>
  </si>
  <si>
    <t>2.     SCHABLONERSÄTTNING FÖR NÄTSTATIONER, KABELSKÅP och SJÖKABELSKYLTAR (Ej inom detaljplan)</t>
  </si>
  <si>
    <t>Sjökabelskyltar</t>
  </si>
  <si>
    <t>Kabelskåp - Övrig mark</t>
  </si>
  <si>
    <t>Kabelskåp - Jordbruksimp.</t>
  </si>
  <si>
    <t>SCHABLONERSÄTTNINGAR</t>
  </si>
  <si>
    <t>Kategori</t>
  </si>
  <si>
    <t>Förklaring</t>
  </si>
  <si>
    <t>Belopp/värden som förändras över tid. Dessa behöver normalt justeras varje år.</t>
  </si>
  <si>
    <t>Belopp/värden som normalt inte förändras över tid. Dessa är statiska frams tills avtal eller policy förändras.</t>
  </si>
  <si>
    <r>
      <t xml:space="preserve">Nätstation - Övrig mark </t>
    </r>
    <r>
      <rPr>
        <b/>
        <sz val="9"/>
        <rFont val="Calibri"/>
        <family val="2"/>
        <scheme val="minor"/>
      </rPr>
      <t>(yta 6 x 6 meter)</t>
    </r>
  </si>
  <si>
    <r>
      <t xml:space="preserve">Nätstation - Jordbruksimp. </t>
    </r>
    <r>
      <rPr>
        <b/>
        <sz val="9"/>
        <rFont val="Calibri"/>
        <family val="2"/>
        <scheme val="minor"/>
      </rPr>
      <t>(yta 10 x 10 meter)</t>
    </r>
  </si>
  <si>
    <r>
      <t xml:space="preserve">Nätstation - Jordbruksimp. </t>
    </r>
    <r>
      <rPr>
        <b/>
        <sz val="9"/>
        <rFont val="Calibri"/>
        <family val="2"/>
        <scheme val="minor"/>
      </rPr>
      <t>(yta 8 x 8 meter)</t>
    </r>
  </si>
  <si>
    <r>
      <t>Nätstation - Jordbruksimp.</t>
    </r>
    <r>
      <rPr>
        <b/>
        <sz val="9"/>
        <rFont val="Calibri"/>
        <family val="2"/>
        <scheme val="minor"/>
      </rPr>
      <t xml:space="preserve"> (yta 6 x6 meter)</t>
    </r>
  </si>
  <si>
    <r>
      <t xml:space="preserve">Nätstation - Skog </t>
    </r>
    <r>
      <rPr>
        <b/>
        <sz val="9"/>
        <rFont val="Calibri"/>
        <family val="2"/>
        <scheme val="minor"/>
      </rPr>
      <t>(yta 10 x 10 meter)</t>
    </r>
  </si>
  <si>
    <r>
      <t>Nätstation - Skog</t>
    </r>
    <r>
      <rPr>
        <b/>
        <sz val="9"/>
        <rFont val="Calibri"/>
        <family val="2"/>
        <scheme val="minor"/>
      </rPr>
      <t xml:space="preserve"> (yta 8 x 8 meter)</t>
    </r>
  </si>
  <si>
    <r>
      <t xml:space="preserve">Nätstation - Skog </t>
    </r>
    <r>
      <rPr>
        <b/>
        <sz val="9"/>
        <rFont val="Calibri"/>
        <family val="2"/>
        <scheme val="minor"/>
      </rPr>
      <t>(yta 6 x 6 meter)</t>
    </r>
  </si>
  <si>
    <r>
      <t xml:space="preserve">Nätstation - Övrig mark </t>
    </r>
    <r>
      <rPr>
        <b/>
        <sz val="9"/>
        <rFont val="Calibri"/>
        <family val="2"/>
        <scheme val="minor"/>
      </rPr>
      <t>(yta 8 x 8 meter)</t>
    </r>
  </si>
  <si>
    <r>
      <t xml:space="preserve">Nätstation - Övrig mark </t>
    </r>
    <r>
      <rPr>
        <b/>
        <sz val="9"/>
        <rFont val="Calibri"/>
        <family val="2"/>
        <scheme val="minor"/>
      </rPr>
      <t>(yta 10 x 10 meter)</t>
    </r>
  </si>
  <si>
    <t>Fast ersättning - Policy</t>
  </si>
  <si>
    <t>E84 Litt 211 (REV samt Storskogsbruk)</t>
  </si>
  <si>
    <t>Aktuellt prisbasbelopp (Socialförsäkringsbalken)</t>
  </si>
  <si>
    <t>Ersättning per löpmeter schakt</t>
  </si>
  <si>
    <t>KPI - Policy (basår 2018)</t>
  </si>
  <si>
    <t>KPI - Storskogsbruk (basår 2013)</t>
  </si>
  <si>
    <t>E84 Litt 211 (basår 2013)</t>
  </si>
  <si>
    <t>Summa intrångsersättning:</t>
  </si>
  <si>
    <t>Inkl. Expropriationslagens påslag (25%)</t>
  </si>
  <si>
    <t>Inkl. Särskild ersättning för överenskommelse (20%)</t>
  </si>
  <si>
    <t>Belopp som genom beräkning i mallen har anpassats till aktuellt KPI, E84 litt 211 eller prisbasbeloppet i enlighet med avtal eller policy.</t>
  </si>
  <si>
    <r>
      <t xml:space="preserve">Sjökabelskylt - Skog </t>
    </r>
    <r>
      <rPr>
        <b/>
        <sz val="9"/>
        <rFont val="Calibri"/>
        <family val="2"/>
        <scheme val="minor"/>
      </rPr>
      <t>(yta 6 x 6 meter)</t>
    </r>
  </si>
  <si>
    <r>
      <t xml:space="preserve">Sjökabelskylt - Jordbruksimp. </t>
    </r>
    <r>
      <rPr>
        <b/>
        <sz val="9"/>
        <rFont val="Calibri"/>
        <family val="2"/>
        <scheme val="minor"/>
      </rPr>
      <t>(yta 6 x 6 meter)</t>
    </r>
  </si>
  <si>
    <r>
      <t xml:space="preserve">Sjökabelskylt - Övrig mark </t>
    </r>
    <r>
      <rPr>
        <b/>
        <sz val="9"/>
        <rFont val="Calibri"/>
        <family val="2"/>
        <scheme val="minor"/>
      </rPr>
      <t>(yta 6 x 6 meter)</t>
    </r>
  </si>
  <si>
    <r>
      <t xml:space="preserve">Sjökabelskylt - Övrig mark </t>
    </r>
    <r>
      <rPr>
        <b/>
        <sz val="9"/>
        <rFont val="Calibri"/>
        <family val="2"/>
        <scheme val="minor"/>
      </rPr>
      <t>(yta 10 x 10 meter)</t>
    </r>
  </si>
  <si>
    <r>
      <t xml:space="preserve">Sjökabelskylt - Övrig mark </t>
    </r>
    <r>
      <rPr>
        <b/>
        <sz val="9"/>
        <rFont val="Calibri"/>
        <family val="2"/>
        <scheme val="minor"/>
      </rPr>
      <t>(yta 8 x 8 meter)</t>
    </r>
  </si>
  <si>
    <r>
      <t xml:space="preserve">Sjökabelskylt - Jordbruksimp. </t>
    </r>
    <r>
      <rPr>
        <b/>
        <sz val="9"/>
        <rFont val="Calibri"/>
        <family val="2"/>
        <scheme val="minor"/>
      </rPr>
      <t>(yta 10 x 10 meter)</t>
    </r>
  </si>
  <si>
    <r>
      <t xml:space="preserve">Sjökabelskylt - Jordbruksimp. </t>
    </r>
    <r>
      <rPr>
        <b/>
        <sz val="9"/>
        <rFont val="Calibri"/>
        <family val="2"/>
        <scheme val="minor"/>
      </rPr>
      <t>(yta 8 x 8 meter)</t>
    </r>
  </si>
  <si>
    <r>
      <t xml:space="preserve">Sjökabelskylt - Skog </t>
    </r>
    <r>
      <rPr>
        <b/>
        <sz val="9"/>
        <rFont val="Calibri"/>
        <family val="2"/>
        <scheme val="minor"/>
      </rPr>
      <t>(yta 10 x 10 meter)</t>
    </r>
  </si>
  <si>
    <r>
      <t xml:space="preserve">Sjökabelskylt - Skog </t>
    </r>
    <r>
      <rPr>
        <b/>
        <sz val="9"/>
        <rFont val="Calibri"/>
        <family val="2"/>
        <scheme val="minor"/>
      </rPr>
      <t>(yta 8 x 8 meter)</t>
    </r>
  </si>
  <si>
    <t>* Ett värderingsprotokoll ska bifogas samtliga markupplåtelseavtal.</t>
  </si>
  <si>
    <t>* Värderingsbilagor ska bifogas.</t>
  </si>
  <si>
    <t>* Ersättningsnivåer enligt Energiföretagen Sveriges policy.</t>
  </si>
  <si>
    <r>
      <t xml:space="preserve">* All ersättning anges </t>
    </r>
    <r>
      <rPr>
        <u/>
        <sz val="9"/>
        <rFont val="Calibri"/>
        <family val="2"/>
        <scheme val="minor"/>
      </rPr>
      <t>exklusive</t>
    </r>
    <r>
      <rPr>
        <sz val="9"/>
        <rFont val="Calibri"/>
        <family val="2"/>
        <scheme val="minor"/>
      </rPr>
      <t xml:space="preserve"> expropriationslagen påslag med 25%.</t>
    </r>
  </si>
  <si>
    <t>* Vid egen servisledning utgår normalt ingen ersättning.</t>
  </si>
  <si>
    <t>Särskild ersättning vid överenskommelse:</t>
  </si>
  <si>
    <t>KRYSSRUTA - Lågspänning</t>
  </si>
  <si>
    <t>KRYSSRUTA - Storskogsbruk</t>
  </si>
  <si>
    <t>KRYSSRUTA - Egen servisledning</t>
  </si>
  <si>
    <t>KRYSSRUTA - Förhöjd minimiersättning</t>
  </si>
  <si>
    <t>HÄMTAT VÄRDE - Fast ersättning storskogsbruket</t>
  </si>
  <si>
    <t xml:space="preserve">HÄMTAT VÄRDE - Grundersättning Policy  </t>
  </si>
  <si>
    <t>HÄMTAT VÄRDE - Prisbasbelopp</t>
  </si>
  <si>
    <t>HÄMTAT VÄRDE - KPI okt föregående år</t>
  </si>
  <si>
    <t>HÄMTAT VÄRDE - Löpmeterersättning kr/m</t>
  </si>
  <si>
    <t>HÄMTAT VÄRDE - Rev ersättning - Zon 1</t>
  </si>
  <si>
    <t>HÄMTAT VÄRDE  - Rev ersättning - Zon 2</t>
  </si>
  <si>
    <t>TEXT - Närhet till ledning</t>
  </si>
  <si>
    <t>TEXT - Lågspänning</t>
  </si>
  <si>
    <t>TEXT - Fast ersättning eller minimiersättning</t>
  </si>
  <si>
    <t>TEXT - Rubrik</t>
  </si>
  <si>
    <t>SUMMA - Belopp för beräkning av påslag Expropriationslagen</t>
  </si>
  <si>
    <t>SUMMA  - Belopp för beräkning av ersättning vid överenskommelse</t>
  </si>
  <si>
    <t>BERÄKNING - Ersättning vid överenskommelse (normal)</t>
  </si>
  <si>
    <t>BERÄKNING - Ersättning vid överenskommelse (storskogsbruk)</t>
  </si>
  <si>
    <t>BERÄKNING - Grundersättning policy eller Fast ersättning storskogsbruk</t>
  </si>
  <si>
    <t>BERÄKNING - Grundersättning policy eller Förhöjd minimiersättning</t>
  </si>
  <si>
    <t>HÄMTAT VÄRDE - Förhöjd minimiersättning</t>
  </si>
  <si>
    <t>SUMMA - Belopp för beräkning av tillägg för minimiersättning</t>
  </si>
  <si>
    <t>BERÄKNING - Intrångsersättning</t>
  </si>
  <si>
    <t>Behövs denna beräkning?</t>
  </si>
  <si>
    <r>
      <rPr>
        <b/>
        <sz val="9"/>
        <rFont val="Calibri"/>
        <family val="2"/>
      </rPr>
      <t>Version 2022</t>
    </r>
    <r>
      <rPr>
        <b/>
        <i/>
        <sz val="9"/>
        <rFont val="Calibri"/>
        <family val="2"/>
      </rPr>
      <t xml:space="preserve"> </t>
    </r>
    <r>
      <rPr>
        <i/>
        <sz val="9"/>
        <rFont val="Calibri"/>
        <family val="2"/>
        <charset val="1"/>
      </rPr>
      <t>(2022.01.13)</t>
    </r>
  </si>
  <si>
    <t>Fastighetsägares namn och födelsedatum / org.nr</t>
  </si>
  <si>
    <t>* Se förklaringsfliken nedan för mer information om hur mallen fylls i</t>
  </si>
  <si>
    <t>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</si>
</sst>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4" formatCode="_-* #,##0.00\ &quot;kr&quot;_-;\-* #,##0.00\ &quot;kr&quot;_-;_-* &quot;-&quot;??\ &quot;kr&quot;_-;_-@_-"/>
    <numFmt numFmtId="164" formatCode="_-* #,##0.00&quot; kr&quot;_-;\-* #,##0.00&quot; kr&quot;_-;_-* \-??&quot; kr&quot;_-;_-@_-"/>
    <numFmt numFmtId="165" formatCode="#.####"/>
    <numFmt numFmtId="166" formatCode="_-* #,##0&quot; kr&quot;_-;\-* #,##0&quot; kr&quot;_-;_-* \-??&quot; kr&quot;_-;_-@_-"/>
    <numFmt numFmtId="167" formatCode="yyyy/mm/dd;@"/>
    <numFmt numFmtId="168" formatCode="0;\-0;;@"/>
    <numFmt numFmtId="169" formatCode="#&quot; &quot;???/???"/>
    <numFmt numFmtId="170" formatCode="0&quot; m&quot;"/>
    <numFmt numFmtId="171" formatCode="0&quot; m&quot;;\-0;;@"/>
    <numFmt numFmtId="172" formatCode="0&quot; kr&quot;;\-0;;@"/>
    <numFmt numFmtId="173" formatCode="#,##0&quot; kr&quot;;\-0;;@"/>
  </numFmts>
  <fonts count="52" x14ac:knownFonts="1">
    <font>
      <sz val="10"/>
      <name val="Arial"/>
      <family val="2"/>
    </font>
    <font>
      <sz val="11"/>
      <color theme="1"/>
      <name val="Calibri"/>
      <family val="2"/>
      <scheme val="minor"/>
    </font>
    <font>
      <sz val="10"/>
      <name val="Arial"/>
      <family val="2"/>
      <charset val="1"/>
    </font>
    <font>
      <sz val="11"/>
      <color indexed="8"/>
      <name val="Calibri"/>
      <family val="2"/>
      <charset val="1"/>
    </font>
    <font>
      <sz val="9"/>
      <name val="Calibri"/>
      <family val="2"/>
      <charset val="1"/>
    </font>
    <font>
      <b/>
      <sz val="9"/>
      <name val="Calibri"/>
      <family val="2"/>
      <charset val="1"/>
    </font>
    <font>
      <i/>
      <sz val="9"/>
      <name val="Calibri"/>
      <family val="2"/>
      <charset val="1"/>
    </font>
    <font>
      <b/>
      <i/>
      <sz val="9"/>
      <name val="Calibri"/>
      <family val="2"/>
      <charset val="1"/>
    </font>
    <font>
      <sz val="9"/>
      <color indexed="8"/>
      <name val="Calibri"/>
      <family val="2"/>
      <charset val="1"/>
    </font>
    <font>
      <b/>
      <sz val="10"/>
      <name val="Calibri"/>
      <family val="2"/>
      <charset val="1"/>
    </font>
    <font>
      <sz val="10"/>
      <color rgb="FF000000"/>
      <name val="Arial"/>
      <family val="2"/>
    </font>
    <font>
      <i/>
      <sz val="9"/>
      <name val="Calibri"/>
      <family val="2"/>
    </font>
    <font>
      <sz val="10"/>
      <name val="Arial"/>
      <family val="2"/>
    </font>
    <font>
      <b/>
      <sz val="9"/>
      <color indexed="8"/>
      <name val="Calibri"/>
      <family val="2"/>
      <charset val="1"/>
    </font>
    <font>
      <sz val="9"/>
      <name val="Arial"/>
      <family val="2"/>
    </font>
    <font>
      <sz val="9"/>
      <name val="Calibri"/>
      <family val="2"/>
    </font>
    <font>
      <sz val="9"/>
      <color indexed="8"/>
      <name val="Calibri"/>
      <family val="2"/>
    </font>
    <font>
      <i/>
      <sz val="8"/>
      <name val="Arial"/>
      <family val="2"/>
    </font>
    <font>
      <b/>
      <i/>
      <sz val="9"/>
      <name val="Calibri"/>
      <family val="2"/>
      <scheme val="minor"/>
    </font>
    <font>
      <b/>
      <sz val="9"/>
      <color indexed="8"/>
      <name val="Calibri"/>
      <family val="2"/>
    </font>
    <font>
      <sz val="10"/>
      <name val="Calibri"/>
      <family val="2"/>
    </font>
    <font>
      <i/>
      <sz val="8"/>
      <name val="Calibri"/>
      <family val="2"/>
    </font>
    <font>
      <b/>
      <sz val="14"/>
      <name val="Calibri"/>
      <family val="2"/>
      <charset val="1"/>
    </font>
    <font>
      <b/>
      <i/>
      <sz val="8"/>
      <name val="Calibri"/>
      <family val="2"/>
      <charset val="1"/>
    </font>
    <font>
      <b/>
      <i/>
      <sz val="8"/>
      <name val="Calibri"/>
      <family val="2"/>
    </font>
    <font>
      <i/>
      <sz val="8"/>
      <name val="Calibri"/>
      <family val="2"/>
      <charset val="1"/>
    </font>
    <font>
      <b/>
      <sz val="9"/>
      <name val="Calibri"/>
      <family val="2"/>
    </font>
    <font>
      <b/>
      <i/>
      <sz val="9"/>
      <name val="Calibri"/>
      <family val="2"/>
    </font>
    <font>
      <sz val="9"/>
      <name val="Calibri"/>
      <family val="2"/>
      <scheme val="minor"/>
    </font>
    <font>
      <u/>
      <sz val="9"/>
      <name val="Calibri"/>
      <family val="2"/>
      <scheme val="minor"/>
    </font>
    <font>
      <sz val="9"/>
      <color indexed="8"/>
      <name val="Calibri"/>
      <family val="2"/>
      <scheme val="minor"/>
    </font>
    <font>
      <b/>
      <sz val="9"/>
      <name val="Calibri"/>
      <family val="2"/>
      <scheme val="minor"/>
    </font>
    <font>
      <b/>
      <i/>
      <sz val="9"/>
      <color rgb="FF00B0F0"/>
      <name val="Calibri"/>
      <family val="2"/>
    </font>
    <font>
      <i/>
      <sz val="9"/>
      <name val="Calibri"/>
      <family val="2"/>
      <scheme val="minor"/>
    </font>
    <font>
      <sz val="9"/>
      <color rgb="FFFF0000"/>
      <name val="Calibri"/>
      <family val="2"/>
      <charset val="1"/>
    </font>
    <font>
      <i/>
      <sz val="10"/>
      <name val="Calibri"/>
      <family val="2"/>
    </font>
    <font>
      <sz val="8"/>
      <color indexed="8"/>
      <name val="Calibri"/>
      <family val="2"/>
    </font>
    <font>
      <sz val="8"/>
      <name val="Calibri"/>
      <family val="2"/>
    </font>
    <font>
      <i/>
      <sz val="8"/>
      <color indexed="8"/>
      <name val="Calibri"/>
      <family val="2"/>
    </font>
    <font>
      <b/>
      <sz val="10"/>
      <color rgb="FFFF0000"/>
      <name val="Calibri"/>
      <family val="2"/>
    </font>
    <font>
      <b/>
      <sz val="9"/>
      <color theme="0" tint="-4.9989318521683403E-2"/>
      <name val="Calibri"/>
      <family val="2"/>
    </font>
    <font>
      <b/>
      <i/>
      <sz val="8"/>
      <name val="Calibri"/>
      <family val="2"/>
      <scheme val="minor"/>
    </font>
    <font>
      <b/>
      <sz val="11"/>
      <name val="Calibri"/>
      <family val="2"/>
      <charset val="1"/>
    </font>
    <font>
      <b/>
      <sz val="10"/>
      <color theme="0"/>
      <name val="Calibri"/>
      <family val="2"/>
      <scheme val="minor"/>
    </font>
    <font>
      <b/>
      <sz val="9"/>
      <color indexed="8"/>
      <name val="Calibri"/>
      <family val="2"/>
      <scheme val="minor"/>
    </font>
    <font>
      <i/>
      <sz val="9"/>
      <color theme="0" tint="-0.499984740745262"/>
      <name val="Calibri"/>
      <family val="2"/>
      <scheme val="minor"/>
    </font>
    <font>
      <b/>
      <sz val="12"/>
      <color theme="0"/>
      <name val="Calibri"/>
      <family val="2"/>
      <scheme val="minor"/>
    </font>
    <font>
      <b/>
      <sz val="10"/>
      <name val="Calibri"/>
      <family val="2"/>
      <scheme val="minor"/>
    </font>
    <font>
      <b/>
      <sz val="12"/>
      <color rgb="FFFFFF00"/>
      <name val="Calibri"/>
      <family val="2"/>
      <scheme val="minor"/>
    </font>
    <font>
      <sz val="9"/>
      <color rgb="FFFF0000"/>
      <name val="Calibri"/>
      <family val="2"/>
      <scheme val="minor"/>
    </font>
    <font>
      <i/>
      <sz val="9"/>
      <color indexed="8"/>
      <name val="Calibri"/>
      <family val="2"/>
    </font>
    <font>
      <sz val="8"/>
      <color rgb="FFFF0000"/>
      <name val="Calibri"/>
      <family val="2"/>
    </font>
  </fonts>
  <fills count="20">
    <fill>
      <patternFill patternType="none"/>
    </fill>
    <fill>
      <patternFill patternType="gray125"/>
    </fill>
    <fill>
      <patternFill patternType="solid">
        <fgColor theme="0" tint="-0.14999847407452621"/>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3" tint="0.39997558519241921"/>
        <bgColor indexed="64"/>
      </patternFill>
    </fill>
    <fill>
      <patternFill patternType="solid">
        <fgColor rgb="FFFF0000"/>
        <bgColor indexed="64"/>
      </patternFill>
    </fill>
    <fill>
      <patternFill patternType="solid">
        <fgColor rgb="FFFFFF99"/>
        <bgColor indexed="64"/>
      </patternFill>
    </fill>
    <fill>
      <patternFill patternType="solid">
        <fgColor rgb="FF92D050"/>
        <bgColor indexed="64"/>
      </patternFill>
    </fill>
    <fill>
      <patternFill patternType="solid">
        <fgColor theme="8" tint="0.39997558519241921"/>
        <bgColor indexed="64"/>
      </patternFill>
    </fill>
    <fill>
      <patternFill patternType="solid">
        <fgColor rgb="FFFFFF99"/>
        <bgColor indexed="26"/>
      </patternFill>
    </fill>
    <fill>
      <patternFill patternType="solid">
        <fgColor rgb="FFFFC000"/>
        <bgColor indexed="64"/>
      </patternFill>
    </fill>
    <fill>
      <patternFill patternType="solid">
        <fgColor theme="0" tint="-4.9989318521683403E-2"/>
        <bgColor indexed="64"/>
      </patternFill>
    </fill>
    <fill>
      <patternFill patternType="solid">
        <fgColor theme="8" tint="0.79998168889431442"/>
        <bgColor indexed="64"/>
      </patternFill>
    </fill>
    <fill>
      <patternFill patternType="solid">
        <fgColor theme="0" tint="-0.14999847407452621"/>
        <bgColor indexed="46"/>
      </patternFill>
    </fill>
    <fill>
      <patternFill patternType="solid">
        <fgColor rgb="FF21F4FF"/>
        <bgColor indexed="64"/>
      </patternFill>
    </fill>
    <fill>
      <patternFill patternType="solid">
        <fgColor rgb="FFFFFF00"/>
        <bgColor indexed="64"/>
      </patternFill>
    </fill>
  </fills>
  <borders count="108">
    <border>
      <left/>
      <right/>
      <top/>
      <bottom/>
      <diagonal/>
    </border>
    <border>
      <left/>
      <right/>
      <top/>
      <bottom style="thin">
        <color indexed="8"/>
      </bottom>
      <diagonal/>
    </border>
    <border>
      <left/>
      <right/>
      <top style="thin">
        <color indexed="8"/>
      </top>
      <bottom/>
      <diagonal/>
    </border>
    <border>
      <left/>
      <right/>
      <top style="thin">
        <color indexed="8"/>
      </top>
      <bottom style="thin">
        <color indexed="8"/>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diagonal/>
    </border>
    <border>
      <left/>
      <right/>
      <top style="thin">
        <color indexed="64"/>
      </top>
      <bottom style="thin">
        <color indexed="64"/>
      </bottom>
      <diagonal/>
    </border>
    <border>
      <left/>
      <right/>
      <top style="thin">
        <color indexed="8"/>
      </top>
      <bottom style="thin">
        <color indexed="23"/>
      </bottom>
      <diagonal/>
    </border>
    <border>
      <left/>
      <right style="thin">
        <color indexed="23"/>
      </right>
      <top style="thin">
        <color indexed="8"/>
      </top>
      <bottom style="thin">
        <color indexed="23"/>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style="thin">
        <color indexed="8"/>
      </top>
      <bottom style="thin">
        <color indexed="64"/>
      </bottom>
      <diagonal/>
    </border>
    <border>
      <left style="thin">
        <color indexed="8"/>
      </left>
      <right/>
      <top style="thin">
        <color indexed="8"/>
      </top>
      <bottom style="thin">
        <color indexed="64"/>
      </bottom>
      <diagonal/>
    </border>
    <border>
      <left/>
      <right style="thin">
        <color indexed="64"/>
      </right>
      <top style="thin">
        <color indexed="8"/>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8"/>
      </bottom>
      <diagonal/>
    </border>
    <border>
      <left style="thin">
        <color indexed="64"/>
      </left>
      <right/>
      <top style="thin">
        <color indexed="8"/>
      </top>
      <bottom/>
      <diagonal/>
    </border>
    <border>
      <left style="thin">
        <color indexed="64"/>
      </left>
      <right/>
      <top/>
      <bottom style="thin">
        <color indexed="8"/>
      </bottom>
      <diagonal/>
    </border>
    <border>
      <left style="thin">
        <color indexed="23"/>
      </left>
      <right style="thin">
        <color indexed="64"/>
      </right>
      <top style="thin">
        <color indexed="8"/>
      </top>
      <bottom style="thin">
        <color indexed="23"/>
      </bottom>
      <diagonal/>
    </border>
    <border>
      <left style="thin">
        <color indexed="64"/>
      </left>
      <right/>
      <top style="thin">
        <color indexed="8"/>
      </top>
      <bottom style="thin">
        <color indexed="8"/>
      </bottom>
      <diagonal/>
    </border>
    <border>
      <left/>
      <right style="thin">
        <color indexed="64"/>
      </right>
      <top style="thin">
        <color indexed="8"/>
      </top>
      <bottom style="thin">
        <color indexed="8"/>
      </bottom>
      <diagonal/>
    </border>
    <border>
      <left style="thin">
        <color theme="0" tint="-0.499984740745262"/>
      </left>
      <right style="thin">
        <color theme="0" tint="-0.499984740745262"/>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theme="0" tint="-0.499984740745262"/>
      </left>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diagonal/>
    </border>
    <border>
      <left/>
      <right/>
      <top style="thin">
        <color theme="0" tint="-0.499984740745262"/>
      </top>
      <bottom style="thin">
        <color theme="0" tint="-0.499984740745262"/>
      </bottom>
      <diagonal/>
    </border>
    <border>
      <left style="dotted">
        <color theme="0" tint="-0.499984740745262"/>
      </left>
      <right style="dotted">
        <color theme="0" tint="-0.499984740745262"/>
      </right>
      <top style="thin">
        <color indexed="64"/>
      </top>
      <bottom style="dotted">
        <color theme="0" tint="-0.499984740745262"/>
      </bottom>
      <diagonal/>
    </border>
    <border>
      <left style="thin">
        <color indexed="64"/>
      </left>
      <right/>
      <top style="thin">
        <color indexed="8"/>
      </top>
      <bottom style="thin">
        <color indexed="23"/>
      </bottom>
      <diagonal/>
    </border>
    <border>
      <left style="dotted">
        <color theme="0" tint="-0.499984740745262"/>
      </left>
      <right style="dotted">
        <color theme="0" tint="-0.499984740745262"/>
      </right>
      <top style="dotted">
        <color theme="0" tint="-0.499984740745262"/>
      </top>
      <bottom/>
      <diagonal/>
    </border>
    <border>
      <left/>
      <right/>
      <top style="thin">
        <color indexed="64"/>
      </top>
      <bottom style="dotted">
        <color theme="0" tint="-0.499984740745262"/>
      </bottom>
      <diagonal/>
    </border>
    <border>
      <left style="thin">
        <color theme="0" tint="-0.499984740745262"/>
      </left>
      <right style="thin">
        <color theme="0" tint="-0.499984740745262"/>
      </right>
      <top/>
      <bottom/>
      <diagonal/>
    </border>
    <border>
      <left style="thin">
        <color theme="0" tint="-0.499984740745262"/>
      </left>
      <right/>
      <top style="thin">
        <color indexed="8"/>
      </top>
      <bottom/>
      <diagonal/>
    </border>
    <border>
      <left/>
      <right style="thin">
        <color theme="0" tint="-0.499984740745262"/>
      </right>
      <top style="thin">
        <color indexed="8"/>
      </top>
      <bottom/>
      <diagonal/>
    </border>
    <border>
      <left style="thin">
        <color theme="0" tint="-0.499984740745262"/>
      </left>
      <right/>
      <top/>
      <bottom/>
      <diagonal/>
    </border>
    <border>
      <left/>
      <right style="thin">
        <color theme="0" tint="-0.499984740745262"/>
      </right>
      <top/>
      <bottom/>
      <diagonal/>
    </border>
    <border>
      <left/>
      <right style="thin">
        <color theme="0" tint="-0.499984740745262"/>
      </right>
      <top/>
      <bottom style="thin">
        <color indexed="8"/>
      </bottom>
      <diagonal/>
    </border>
    <border>
      <left style="thin">
        <color theme="0" tint="-0.499984740745262"/>
      </left>
      <right style="thin">
        <color indexed="8"/>
      </right>
      <top/>
      <bottom/>
      <diagonal/>
    </border>
    <border>
      <left style="thin">
        <color theme="0" tint="-0.499984740745262"/>
      </left>
      <right style="thin">
        <color indexed="8"/>
      </right>
      <top/>
      <bottom style="thin">
        <color indexed="8"/>
      </bottom>
      <diagonal/>
    </border>
    <border>
      <left style="thin">
        <color indexed="64"/>
      </left>
      <right style="thin">
        <color theme="0" tint="-0.499984740745262"/>
      </right>
      <top/>
      <bottom/>
      <diagonal/>
    </border>
    <border>
      <left style="thin">
        <color indexed="64"/>
      </left>
      <right style="thin">
        <color theme="0" tint="-0.499984740745262"/>
      </right>
      <top style="thin">
        <color indexed="23"/>
      </top>
      <bottom/>
      <diagonal/>
    </border>
    <border>
      <left style="thin">
        <color theme="0" tint="-0.499984740745262"/>
      </left>
      <right style="thin">
        <color theme="0" tint="-0.499984740745262"/>
      </right>
      <top style="thin">
        <color indexed="23"/>
      </top>
      <bottom/>
      <diagonal/>
    </border>
    <border>
      <left style="thin">
        <color theme="0" tint="-0.499984740745262"/>
      </left>
      <right style="thin">
        <color indexed="64"/>
      </right>
      <top style="thin">
        <color indexed="23"/>
      </top>
      <bottom/>
      <diagonal/>
    </border>
    <border>
      <left style="thin">
        <color theme="0" tint="-0.499984740745262"/>
      </left>
      <right style="thin">
        <color indexed="64"/>
      </right>
      <top/>
      <bottom/>
      <diagonal/>
    </border>
    <border>
      <left/>
      <right style="dotted">
        <color theme="0" tint="-0.499984740745262"/>
      </right>
      <top style="thin">
        <color indexed="64"/>
      </top>
      <bottom style="dotted">
        <color theme="0" tint="-0.499984740745262"/>
      </bottom>
      <diagonal/>
    </border>
    <border>
      <left style="dotted">
        <color theme="0" tint="-0.499984740745262"/>
      </left>
      <right/>
      <top style="thin">
        <color indexed="64"/>
      </top>
      <bottom style="dotted">
        <color theme="0" tint="-0.499984740745262"/>
      </bottom>
      <diagonal/>
    </border>
    <border>
      <left style="thin">
        <color theme="0" tint="-0.499984740745262"/>
      </left>
      <right style="thin">
        <color indexed="64"/>
      </right>
      <top style="thin">
        <color theme="0" tint="-0.499984740745262"/>
      </top>
      <bottom/>
      <diagonal/>
    </border>
    <border>
      <left style="thin">
        <color indexed="23"/>
      </left>
      <right style="thin">
        <color indexed="23"/>
      </right>
      <top style="thin">
        <color theme="0" tint="-0.499984740745262"/>
      </top>
      <bottom/>
      <diagonal/>
    </border>
    <border>
      <left style="thin">
        <color indexed="64"/>
      </left>
      <right/>
      <top style="thin">
        <color indexed="8"/>
      </top>
      <bottom style="thin">
        <color theme="0" tint="-0.499984740745262"/>
      </bottom>
      <diagonal/>
    </border>
    <border>
      <left/>
      <right/>
      <top style="thin">
        <color indexed="8"/>
      </top>
      <bottom style="thin">
        <color theme="0" tint="-0.499984740745262"/>
      </bottom>
      <diagonal/>
    </border>
    <border>
      <left/>
      <right style="thin">
        <color indexed="23"/>
      </right>
      <top style="thin">
        <color indexed="8"/>
      </top>
      <bottom style="thin">
        <color theme="0" tint="-0.499984740745262"/>
      </bottom>
      <diagonal/>
    </border>
    <border>
      <left style="thin">
        <color indexed="23"/>
      </left>
      <right style="thin">
        <color indexed="23"/>
      </right>
      <top style="thin">
        <color indexed="8"/>
      </top>
      <bottom style="thin">
        <color theme="0" tint="-0.499984740745262"/>
      </bottom>
      <diagonal/>
    </border>
    <border>
      <left style="thin">
        <color indexed="23"/>
      </left>
      <right style="thin">
        <color indexed="64"/>
      </right>
      <top style="thin">
        <color indexed="8"/>
      </top>
      <bottom style="thin">
        <color theme="0" tint="-0.499984740745262"/>
      </bottom>
      <diagonal/>
    </border>
    <border>
      <left style="thin">
        <color indexed="23"/>
      </left>
      <right style="thin">
        <color indexed="64"/>
      </right>
      <top style="thin">
        <color theme="0" tint="-0.499984740745262"/>
      </top>
      <bottom/>
      <diagonal/>
    </border>
    <border>
      <left style="thin">
        <color theme="0" tint="-0.499984740745262"/>
      </left>
      <right style="thin">
        <color indexed="64"/>
      </right>
      <top style="thin">
        <color indexed="8"/>
      </top>
      <bottom/>
      <diagonal/>
    </border>
    <border>
      <left style="thin">
        <color indexed="64"/>
      </left>
      <right style="thin">
        <color theme="0" tint="-0.499984740745262"/>
      </right>
      <top style="thin">
        <color indexed="8"/>
      </top>
      <bottom style="thin">
        <color theme="0" tint="-0.499984740745262"/>
      </bottom>
      <diagonal/>
    </border>
    <border>
      <left style="thin">
        <color theme="0" tint="-0.499984740745262"/>
      </left>
      <right style="thin">
        <color theme="0" tint="-0.499984740745262"/>
      </right>
      <top style="thin">
        <color indexed="8"/>
      </top>
      <bottom style="thin">
        <color theme="0" tint="-0.499984740745262"/>
      </bottom>
      <diagonal/>
    </border>
    <border>
      <left style="thin">
        <color indexed="64"/>
      </left>
      <right/>
      <top style="thin">
        <color indexed="64"/>
      </top>
      <bottom style="thin">
        <color theme="0" tint="-0.499984740745262"/>
      </bottom>
      <diagonal/>
    </border>
    <border>
      <left/>
      <right/>
      <top style="thin">
        <color indexed="64"/>
      </top>
      <bottom style="thin">
        <color theme="0" tint="-0.499984740745262"/>
      </bottom>
      <diagonal/>
    </border>
    <border>
      <left style="thin">
        <color indexed="23"/>
      </left>
      <right/>
      <top style="thin">
        <color indexed="64"/>
      </top>
      <bottom style="thin">
        <color theme="0" tint="-0.499984740745262"/>
      </bottom>
      <diagonal/>
    </border>
    <border>
      <left style="thin">
        <color indexed="55"/>
      </left>
      <right/>
      <top style="thin">
        <color indexed="64"/>
      </top>
      <bottom style="thin">
        <color theme="0" tint="-0.499984740745262"/>
      </bottom>
      <diagonal/>
    </border>
    <border>
      <left style="thin">
        <color indexed="64"/>
      </left>
      <right/>
      <top style="thin">
        <color indexed="64"/>
      </top>
      <bottom style="dotted">
        <color theme="0" tint="-0.499984740745262"/>
      </bottom>
      <diagonal/>
    </border>
    <border>
      <left style="thin">
        <color theme="0" tint="-0.499984740745262"/>
      </left>
      <right/>
      <top style="thin">
        <color theme="0" tint="-0.499984740745262"/>
      </top>
      <bottom style="thin">
        <color indexed="8"/>
      </bottom>
      <diagonal/>
    </border>
    <border>
      <left/>
      <right style="thin">
        <color theme="0" tint="-0.499984740745262"/>
      </right>
      <top style="thin">
        <color theme="0" tint="-0.499984740745262"/>
      </top>
      <bottom style="thin">
        <color indexed="8"/>
      </bottom>
      <diagonal/>
    </border>
    <border>
      <left style="thin">
        <color indexed="64"/>
      </left>
      <right style="thin">
        <color indexed="64"/>
      </right>
      <top style="thin">
        <color indexed="64"/>
      </top>
      <bottom style="thin">
        <color indexed="64"/>
      </bottom>
      <diagonal/>
    </border>
    <border>
      <left/>
      <right style="thin">
        <color indexed="64"/>
      </right>
      <top style="thin">
        <color indexed="8"/>
      </top>
      <bottom/>
      <diagonal/>
    </border>
    <border>
      <left style="thin">
        <color indexed="64"/>
      </left>
      <right style="dotted">
        <color theme="0" tint="-0.499984740745262"/>
      </right>
      <top style="dotted">
        <color theme="0" tint="-0.499984740745262"/>
      </top>
      <bottom/>
      <diagonal/>
    </border>
    <border>
      <left style="thin">
        <color indexed="64"/>
      </left>
      <right/>
      <top style="dotted">
        <color indexed="64"/>
      </top>
      <bottom style="thin">
        <color indexed="64"/>
      </bottom>
      <diagonal/>
    </border>
    <border>
      <left/>
      <right/>
      <top style="dotted">
        <color indexed="64"/>
      </top>
      <bottom style="thin">
        <color indexed="64"/>
      </bottom>
      <diagonal/>
    </border>
    <border>
      <left style="dotted">
        <color theme="0" tint="-0.499984740745262"/>
      </left>
      <right/>
      <top style="dotted">
        <color indexed="64"/>
      </top>
      <bottom style="thin">
        <color indexed="64"/>
      </bottom>
      <diagonal/>
    </border>
    <border>
      <left/>
      <right style="dotted">
        <color theme="0" tint="-0.499984740745262"/>
      </right>
      <top style="dotted">
        <color indexed="64"/>
      </top>
      <bottom style="thin">
        <color indexed="64"/>
      </bottom>
      <diagonal/>
    </border>
    <border>
      <left/>
      <right style="thin">
        <color indexed="64"/>
      </right>
      <top style="dotted">
        <color indexed="64"/>
      </top>
      <bottom style="thin">
        <color indexed="64"/>
      </bottom>
      <diagonal/>
    </border>
    <border>
      <left style="thin">
        <color indexed="55"/>
      </left>
      <right style="thin">
        <color indexed="64"/>
      </right>
      <top style="thin">
        <color indexed="64"/>
      </top>
      <bottom style="thin">
        <color theme="0" tint="-0.499984740745262"/>
      </bottom>
      <diagonal/>
    </border>
    <border>
      <left style="dotted">
        <color theme="0" tint="-0.499984740745262"/>
      </left>
      <right/>
      <top/>
      <bottom style="dotted">
        <color indexed="64"/>
      </bottom>
      <diagonal/>
    </border>
    <border>
      <left/>
      <right/>
      <top/>
      <bottom style="dotted">
        <color indexed="64"/>
      </bottom>
      <diagonal/>
    </border>
    <border>
      <left/>
      <right style="thin">
        <color indexed="64"/>
      </right>
      <top/>
      <bottom style="dotted">
        <color indexed="64"/>
      </bottom>
      <diagonal/>
    </border>
    <border>
      <left style="medium">
        <color rgb="FFFF0000"/>
      </left>
      <right/>
      <top style="medium">
        <color rgb="FFFF0000"/>
      </top>
      <bottom style="medium">
        <color rgb="FFFF0000"/>
      </bottom>
      <diagonal/>
    </border>
    <border>
      <left/>
      <right/>
      <top style="medium">
        <color rgb="FFFF0000"/>
      </top>
      <bottom style="medium">
        <color rgb="FFFF0000"/>
      </bottom>
      <diagonal/>
    </border>
    <border>
      <left/>
      <right style="medium">
        <color rgb="FFFF0000"/>
      </right>
      <top style="medium">
        <color rgb="FFFF0000"/>
      </top>
      <bottom style="medium">
        <color rgb="FFFF0000"/>
      </bottom>
      <diagonal/>
    </border>
    <border>
      <left style="thin">
        <color theme="0" tint="-0.499984740745262"/>
      </left>
      <right/>
      <top/>
      <bottom style="thin">
        <color indexed="8"/>
      </bottom>
      <diagonal/>
    </border>
    <border>
      <left style="thin">
        <color indexed="64"/>
      </left>
      <right/>
      <top style="thin">
        <color indexed="23"/>
      </top>
      <bottom/>
      <diagonal/>
    </border>
    <border>
      <left/>
      <right/>
      <top style="thin">
        <color indexed="23"/>
      </top>
      <bottom/>
      <diagonal/>
    </border>
    <border>
      <left/>
      <right style="thin">
        <color theme="0" tint="-0.499984740745262"/>
      </right>
      <top style="thin">
        <color indexed="23"/>
      </top>
      <bottom/>
      <diagonal/>
    </border>
    <border>
      <left style="thin">
        <color theme="0" tint="-0.499984740745262"/>
      </left>
      <right/>
      <top style="thin">
        <color indexed="8"/>
      </top>
      <bottom style="thin">
        <color theme="0" tint="-0.499984740745262"/>
      </bottom>
      <diagonal/>
    </border>
    <border>
      <left/>
      <right/>
      <top style="thin">
        <color theme="0" tint="-0.499984740745262"/>
      </top>
      <bottom/>
      <diagonal/>
    </border>
    <border>
      <left/>
      <right style="thin">
        <color theme="0" tint="-0.499984740745262"/>
      </right>
      <top style="thin">
        <color theme="0" tint="-0.499984740745262"/>
      </top>
      <bottom/>
      <diagonal/>
    </border>
    <border>
      <left style="thin">
        <color indexed="64"/>
      </left>
      <right/>
      <top style="thin">
        <color theme="0" tint="-0.499984740745262"/>
      </top>
      <bottom/>
      <diagonal/>
    </border>
    <border>
      <left style="thin">
        <color theme="0" tint="-0.499984740745262"/>
      </left>
      <right style="thin">
        <color theme="0" tint="-0.499984740745262"/>
      </right>
      <top/>
      <bottom style="dashed">
        <color theme="0" tint="-0.499984740745262"/>
      </bottom>
      <diagonal/>
    </border>
    <border>
      <left style="thin">
        <color indexed="64"/>
      </left>
      <right/>
      <top/>
      <bottom style="dashed">
        <color theme="0" tint="-0.499984740745262"/>
      </bottom>
      <diagonal/>
    </border>
    <border>
      <left/>
      <right/>
      <top/>
      <bottom style="dashed">
        <color theme="0" tint="-0.499984740745262"/>
      </bottom>
      <diagonal/>
    </border>
    <border>
      <left/>
      <right style="thin">
        <color theme="0" tint="-0.499984740745262"/>
      </right>
      <top/>
      <bottom style="dashed">
        <color theme="0" tint="-0.499984740745262"/>
      </bottom>
      <diagonal/>
    </border>
    <border>
      <left style="thin">
        <color theme="0" tint="-0.499984740745262"/>
      </left>
      <right style="thin">
        <color indexed="64"/>
      </right>
      <top/>
      <bottom style="dashed">
        <color theme="0" tint="-0.499984740745262"/>
      </bottom>
      <diagonal/>
    </border>
    <border>
      <left style="thin">
        <color theme="0" tint="-0.499984740745262"/>
      </left>
      <right/>
      <top/>
      <bottom style="dashed">
        <color theme="0" tint="-0.499984740745262"/>
      </bottom>
      <diagonal/>
    </border>
    <border>
      <left style="thin">
        <color indexed="64"/>
      </left>
      <right style="thin">
        <color theme="0" tint="-0.499984740745262"/>
      </right>
      <top/>
      <bottom style="dashed">
        <color theme="0" tint="-0.499984740745262"/>
      </bottom>
      <diagonal/>
    </border>
    <border>
      <left/>
      <right/>
      <top style="thin">
        <color indexed="8"/>
      </top>
      <bottom style="dashed">
        <color theme="0" tint="-0.499984740745262"/>
      </bottom>
      <diagonal/>
    </border>
    <border>
      <left/>
      <right style="thin">
        <color indexed="64"/>
      </right>
      <top style="thin">
        <color indexed="8"/>
      </top>
      <bottom style="dashed">
        <color theme="0" tint="-0.499984740745262"/>
      </bottom>
      <diagonal/>
    </border>
    <border>
      <left style="thin">
        <color theme="0" tint="-0.499984740745262"/>
      </left>
      <right/>
      <top style="dashed">
        <color theme="0" tint="-0.499984740745262"/>
      </top>
      <bottom style="thin">
        <color indexed="8"/>
      </bottom>
      <diagonal/>
    </border>
    <border>
      <left/>
      <right/>
      <top style="dashed">
        <color theme="0" tint="-0.499984740745262"/>
      </top>
      <bottom style="thin">
        <color indexed="8"/>
      </bottom>
      <diagonal/>
    </border>
    <border>
      <left/>
      <right style="thin">
        <color indexed="64"/>
      </right>
      <top style="dashed">
        <color theme="0" tint="-0.499984740745262"/>
      </top>
      <bottom style="thin">
        <color indexed="8"/>
      </bottom>
      <diagonal/>
    </border>
    <border>
      <left style="thin">
        <color indexed="64"/>
      </left>
      <right/>
      <top style="dashed">
        <color theme="0" tint="-0.499984740745262"/>
      </top>
      <bottom style="thin">
        <color indexed="8"/>
      </bottom>
      <diagonal/>
    </border>
    <border>
      <left/>
      <right style="thin">
        <color theme="0" tint="-0.499984740745262"/>
      </right>
      <top style="dashed">
        <color theme="0" tint="-0.499984740745262"/>
      </top>
      <bottom style="thin">
        <color indexed="8"/>
      </bottom>
      <diagonal/>
    </border>
    <border>
      <left/>
      <right style="thin">
        <color indexed="64"/>
      </right>
      <top/>
      <bottom style="dashed">
        <color theme="0" tint="-0.499984740745262"/>
      </bottom>
      <diagonal/>
    </border>
    <border>
      <left style="thin">
        <color indexed="64"/>
      </left>
      <right/>
      <top style="dashed">
        <color theme="0" tint="-0.499984740745262"/>
      </top>
      <bottom/>
      <diagonal/>
    </border>
    <border>
      <left/>
      <right style="thin">
        <color indexed="64"/>
      </right>
      <top style="dashed">
        <color theme="0" tint="-0.499984740745262"/>
      </top>
      <bottom/>
      <diagonal/>
    </border>
  </borders>
  <cellStyleXfs count="12">
    <xf numFmtId="0" fontId="0" fillId="0" borderId="0"/>
    <xf numFmtId="164" fontId="3" fillId="0" borderId="0"/>
    <xf numFmtId="0" fontId="2" fillId="0" borderId="0"/>
    <xf numFmtId="0" fontId="2" fillId="0" borderId="0"/>
    <xf numFmtId="164" fontId="3" fillId="0" borderId="0"/>
    <xf numFmtId="0" fontId="3" fillId="0" borderId="0"/>
    <xf numFmtId="0" fontId="1" fillId="0" borderId="0"/>
    <xf numFmtId="44" fontId="1" fillId="0" borderId="0" applyFont="0" applyFill="0" applyBorder="0" applyAlignment="0" applyProtection="0"/>
    <xf numFmtId="0" fontId="12" fillId="0" borderId="0"/>
    <xf numFmtId="44" fontId="12" fillId="0" borderId="0" applyFont="0" applyFill="0" applyBorder="0" applyAlignment="0" applyProtection="0"/>
    <xf numFmtId="0" fontId="12" fillId="0" borderId="0"/>
    <xf numFmtId="9" fontId="1" fillId="0" borderId="0" applyFont="0" applyFill="0" applyBorder="0" applyAlignment="0" applyProtection="0"/>
  </cellStyleXfs>
  <cellXfs count="359">
    <xf numFmtId="0" fontId="0" fillId="0" borderId="0" xfId="0"/>
    <xf numFmtId="0" fontId="4" fillId="0" borderId="0" xfId="2" applyFont="1" applyFill="1" applyAlignment="1" applyProtection="1">
      <alignment vertical="center"/>
    </xf>
    <xf numFmtId="0" fontId="4" fillId="0" borderId="0" xfId="2" applyFont="1" applyFill="1" applyBorder="1" applyAlignment="1" applyProtection="1">
      <alignment vertical="center"/>
    </xf>
    <xf numFmtId="0" fontId="5" fillId="0" borderId="0" xfId="2" applyFont="1" applyFill="1" applyBorder="1" applyAlignment="1" applyProtection="1">
      <alignment vertical="center"/>
    </xf>
    <xf numFmtId="0" fontId="5" fillId="0" borderId="0" xfId="2" applyFont="1" applyFill="1" applyBorder="1" applyAlignment="1" applyProtection="1">
      <alignment horizontal="center" vertical="center"/>
    </xf>
    <xf numFmtId="166" fontId="4" fillId="0" borderId="0" xfId="1" applyNumberFormat="1" applyFont="1" applyFill="1" applyBorder="1" applyAlignment="1" applyProtection="1">
      <alignment horizontal="left" vertical="center"/>
    </xf>
    <xf numFmtId="2" fontId="4" fillId="0" borderId="0" xfId="2" applyNumberFormat="1" applyFont="1" applyFill="1" applyBorder="1" applyAlignment="1" applyProtection="1">
      <alignment horizontal="right" vertical="center"/>
    </xf>
    <xf numFmtId="0" fontId="4" fillId="0" borderId="0" xfId="2" applyFont="1" applyFill="1" applyBorder="1" applyAlignment="1" applyProtection="1">
      <alignment horizontal="left" vertical="center"/>
    </xf>
    <xf numFmtId="0" fontId="6" fillId="0" borderId="0" xfId="2" applyFont="1" applyFill="1" applyBorder="1" applyAlignment="1" applyProtection="1">
      <alignment horizontal="center" vertical="center"/>
    </xf>
    <xf numFmtId="166" fontId="4" fillId="0" borderId="0" xfId="1" applyNumberFormat="1" applyFont="1" applyFill="1" applyBorder="1" applyAlignment="1" applyProtection="1">
      <alignment vertical="center"/>
    </xf>
    <xf numFmtId="166" fontId="7" fillId="0" borderId="0" xfId="1" applyNumberFormat="1" applyFont="1" applyFill="1" applyBorder="1" applyAlignment="1" applyProtection="1">
      <alignment vertical="center"/>
    </xf>
    <xf numFmtId="0" fontId="5" fillId="0" borderId="1" xfId="2" applyFont="1" applyFill="1" applyBorder="1" applyAlignment="1" applyProtection="1"/>
    <xf numFmtId="0" fontId="5" fillId="0" borderId="0" xfId="2" applyFont="1" applyFill="1" applyAlignment="1" applyProtection="1">
      <alignment horizontal="center" vertical="center"/>
    </xf>
    <xf numFmtId="0" fontId="4" fillId="0" borderId="0" xfId="2" applyFont="1" applyFill="1" applyBorder="1" applyAlignment="1" applyProtection="1">
      <alignment horizontal="right" vertical="center"/>
    </xf>
    <xf numFmtId="0" fontId="9" fillId="0" borderId="0" xfId="2" applyFont="1" applyFill="1" applyBorder="1" applyAlignment="1" applyProtection="1">
      <alignment horizontal="left" vertical="center"/>
    </xf>
    <xf numFmtId="164" fontId="5" fillId="0" borderId="1" xfId="2" applyNumberFormat="1" applyFont="1" applyFill="1" applyBorder="1" applyAlignment="1" applyProtection="1"/>
    <xf numFmtId="164" fontId="4" fillId="0" borderId="0" xfId="2" applyNumberFormat="1" applyFont="1" applyFill="1" applyAlignment="1" applyProtection="1">
      <alignment vertical="center"/>
    </xf>
    <xf numFmtId="164" fontId="4" fillId="0" borderId="0" xfId="2" applyNumberFormat="1" applyFont="1" applyFill="1" applyAlignment="1" applyProtection="1">
      <alignment horizontal="right" vertical="center"/>
    </xf>
    <xf numFmtId="164" fontId="6" fillId="0" borderId="23" xfId="2" applyNumberFormat="1" applyFont="1" applyFill="1" applyBorder="1" applyAlignment="1" applyProtection="1">
      <alignment horizontal="center" vertical="center"/>
    </xf>
    <xf numFmtId="164" fontId="6" fillId="0" borderId="23" xfId="1" applyNumberFormat="1" applyFont="1" applyFill="1" applyBorder="1" applyAlignment="1" applyProtection="1">
      <alignment horizontal="center" vertical="center"/>
    </xf>
    <xf numFmtId="164" fontId="5" fillId="0" borderId="0" xfId="2" applyNumberFormat="1" applyFont="1" applyFill="1" applyBorder="1" applyAlignment="1" applyProtection="1">
      <alignment horizontal="right"/>
    </xf>
    <xf numFmtId="0" fontId="5" fillId="0" borderId="0" xfId="2" applyFont="1" applyFill="1" applyBorder="1" applyAlignment="1" applyProtection="1"/>
    <xf numFmtId="0" fontId="22" fillId="0" borderId="0" xfId="2" applyFont="1" applyFill="1" applyBorder="1" applyAlignment="1" applyProtection="1">
      <alignment horizontal="left"/>
    </xf>
    <xf numFmtId="0" fontId="0" fillId="0" borderId="0" xfId="0" applyAlignment="1">
      <alignment wrapText="1"/>
    </xf>
    <xf numFmtId="0" fontId="0" fillId="0" borderId="0" xfId="0" applyAlignment="1">
      <alignment vertical="top" wrapText="1"/>
    </xf>
    <xf numFmtId="0" fontId="0" fillId="0" borderId="0" xfId="0" applyAlignment="1">
      <alignment horizontal="left"/>
    </xf>
    <xf numFmtId="0" fontId="23" fillId="0" borderId="0" xfId="2" applyFont="1" applyFill="1" applyAlignment="1" applyProtection="1">
      <alignment horizontal="center" vertical="center"/>
    </xf>
    <xf numFmtId="0" fontId="24" fillId="2" borderId="6" xfId="2" applyFont="1" applyFill="1" applyBorder="1" applyAlignment="1" applyProtection="1">
      <alignment horizontal="center" vertical="center"/>
    </xf>
    <xf numFmtId="0" fontId="25" fillId="0" borderId="0" xfId="2" applyFont="1" applyFill="1" applyBorder="1" applyAlignment="1" applyProtection="1">
      <alignment vertical="center"/>
    </xf>
    <xf numFmtId="0" fontId="25" fillId="0" borderId="0" xfId="2" applyFont="1" applyFill="1" applyAlignment="1" applyProtection="1">
      <alignment vertical="center"/>
    </xf>
    <xf numFmtId="164" fontId="21" fillId="0" borderId="1" xfId="2" applyNumberFormat="1" applyFont="1" applyFill="1" applyBorder="1" applyAlignment="1" applyProtection="1">
      <alignment horizontal="right"/>
    </xf>
    <xf numFmtId="0" fontId="27" fillId="0" borderId="0" xfId="2" applyFont="1" applyFill="1" applyBorder="1" applyAlignment="1" applyProtection="1">
      <alignment horizontal="center" vertical="center"/>
    </xf>
    <xf numFmtId="0" fontId="28" fillId="0" borderId="0" xfId="2" applyFont="1" applyFill="1" applyAlignment="1" applyProtection="1">
      <alignment vertical="center"/>
    </xf>
    <xf numFmtId="0" fontId="0" fillId="0" borderId="0" xfId="0" applyBorder="1"/>
    <xf numFmtId="0" fontId="25" fillId="0" borderId="0" xfId="2" applyFont="1" applyFill="1" applyBorder="1" applyAlignment="1" applyProtection="1">
      <alignment horizontal="left" vertical="top"/>
    </xf>
    <xf numFmtId="164" fontId="6" fillId="0" borderId="51" xfId="2" applyNumberFormat="1" applyFont="1" applyFill="1" applyBorder="1" applyAlignment="1" applyProtection="1">
      <alignment horizontal="center" vertical="center"/>
    </xf>
    <xf numFmtId="0" fontId="6" fillId="0" borderId="55" xfId="2" applyFont="1" applyFill="1" applyBorder="1" applyAlignment="1" applyProtection="1">
      <alignment horizontal="center" vertical="center"/>
    </xf>
    <xf numFmtId="164" fontId="6" fillId="0" borderId="56" xfId="2" applyNumberFormat="1" applyFont="1" applyFill="1" applyBorder="1" applyAlignment="1" applyProtection="1">
      <alignment horizontal="center" vertical="center"/>
    </xf>
    <xf numFmtId="164" fontId="6" fillId="0" borderId="57" xfId="2" applyNumberFormat="1" applyFont="1" applyFill="1" applyBorder="1" applyAlignment="1" applyProtection="1">
      <alignment horizontal="center" vertical="center" wrapText="1"/>
    </xf>
    <xf numFmtId="166" fontId="6" fillId="0" borderId="58" xfId="2" applyNumberFormat="1" applyFont="1" applyFill="1" applyBorder="1" applyAlignment="1" applyProtection="1">
      <alignment horizontal="center" vertical="center"/>
    </xf>
    <xf numFmtId="0" fontId="11" fillId="0" borderId="60" xfId="2" applyFont="1" applyFill="1" applyBorder="1" applyAlignment="1" applyProtection="1">
      <alignment horizontal="center" vertical="center"/>
    </xf>
    <xf numFmtId="0" fontId="6" fillId="0" borderId="63" xfId="2" applyFont="1" applyFill="1" applyBorder="1" applyAlignment="1" applyProtection="1">
      <alignment horizontal="center" vertical="center"/>
    </xf>
    <xf numFmtId="0" fontId="6" fillId="0" borderId="64" xfId="2" applyFont="1" applyFill="1" applyBorder="1" applyAlignment="1" applyProtection="1">
      <alignment horizontal="center" vertical="center"/>
    </xf>
    <xf numFmtId="0" fontId="14" fillId="0" borderId="0" xfId="0" applyFont="1" applyBorder="1" applyProtection="1"/>
    <xf numFmtId="0" fontId="14" fillId="0" borderId="0" xfId="0" applyFont="1" applyProtection="1"/>
    <xf numFmtId="166" fontId="13" fillId="0" borderId="20" xfId="1" applyNumberFormat="1" applyFont="1" applyBorder="1" applyProtection="1"/>
    <xf numFmtId="166" fontId="13" fillId="0" borderId="13" xfId="1" applyNumberFormat="1" applyFont="1" applyBorder="1" applyProtection="1"/>
    <xf numFmtId="0" fontId="17" fillId="0" borderId="62" xfId="0" applyFont="1" applyBorder="1" applyAlignment="1" applyProtection="1">
      <alignment horizontal="right"/>
    </xf>
    <xf numFmtId="0" fontId="17" fillId="0" borderId="60" xfId="0" applyFont="1" applyBorder="1" applyAlignment="1" applyProtection="1">
      <alignment horizontal="center"/>
    </xf>
    <xf numFmtId="0" fontId="17" fillId="0" borderId="0" xfId="0" applyFont="1" applyProtection="1"/>
    <xf numFmtId="0" fontId="6" fillId="0" borderId="76" xfId="2" applyFont="1" applyFill="1" applyBorder="1" applyAlignment="1" applyProtection="1">
      <alignment horizontal="center" vertical="center"/>
    </xf>
    <xf numFmtId="0" fontId="28" fillId="0" borderId="10" xfId="2" applyFont="1" applyFill="1" applyBorder="1" applyAlignment="1" applyProtection="1">
      <alignment horizontal="left" vertical="center"/>
    </xf>
    <xf numFmtId="164" fontId="30" fillId="0" borderId="11" xfId="1" applyFont="1" applyFill="1" applyBorder="1" applyProtection="1"/>
    <xf numFmtId="0" fontId="28" fillId="0" borderId="12" xfId="2" applyFont="1" applyFill="1" applyBorder="1" applyAlignment="1" applyProtection="1">
      <alignment horizontal="left" vertical="center"/>
    </xf>
    <xf numFmtId="164" fontId="30" fillId="0" borderId="13" xfId="1" applyFont="1" applyFill="1" applyBorder="1" applyProtection="1"/>
    <xf numFmtId="0" fontId="28" fillId="0" borderId="18" xfId="2" applyFont="1" applyFill="1" applyBorder="1" applyAlignment="1" applyProtection="1">
      <alignment horizontal="left" vertical="center"/>
    </xf>
    <xf numFmtId="164" fontId="30" fillId="0" borderId="17" xfId="1" applyFont="1" applyFill="1" applyBorder="1" applyProtection="1"/>
    <xf numFmtId="173" fontId="8" fillId="0" borderId="47" xfId="1" applyNumberFormat="1" applyFont="1" applyFill="1" applyBorder="1" applyAlignment="1" applyProtection="1">
      <alignment vertical="center"/>
    </xf>
    <xf numFmtId="173" fontId="8" fillId="0" borderId="50" xfId="1" applyNumberFormat="1" applyFont="1" applyFill="1" applyBorder="1" applyAlignment="1" applyProtection="1">
      <alignment vertical="center"/>
    </xf>
    <xf numFmtId="172" fontId="8" fillId="0" borderId="50" xfId="1" applyNumberFormat="1" applyFont="1" applyFill="1" applyBorder="1" applyAlignment="1" applyProtection="1">
      <alignment vertical="center"/>
    </xf>
    <xf numFmtId="166" fontId="9" fillId="13" borderId="16" xfId="1" applyNumberFormat="1" applyFont="1" applyFill="1" applyBorder="1" applyAlignment="1" applyProtection="1">
      <alignment horizontal="right" vertical="center"/>
    </xf>
    <xf numFmtId="169" fontId="15" fillId="0" borderId="31" xfId="2" applyNumberFormat="1" applyFont="1" applyFill="1" applyBorder="1" applyAlignment="1" applyProtection="1">
      <alignment horizontal="center" vertical="center"/>
      <protection locked="0"/>
    </xf>
    <xf numFmtId="164" fontId="4" fillId="0" borderId="49" xfId="2" applyNumberFormat="1" applyFont="1" applyFill="1" applyBorder="1" applyAlignment="1" applyProtection="1">
      <alignment horizontal="center" vertical="center"/>
    </xf>
    <xf numFmtId="166" fontId="30" fillId="0" borderId="0" xfId="1" applyNumberFormat="1" applyFont="1" applyFill="1" applyBorder="1" applyProtection="1"/>
    <xf numFmtId="0" fontId="34" fillId="0" borderId="0" xfId="2" applyFont="1" applyFill="1" applyAlignment="1" applyProtection="1">
      <alignment vertical="center"/>
    </xf>
    <xf numFmtId="0" fontId="28" fillId="0" borderId="0" xfId="0" applyFont="1" applyAlignment="1" applyProtection="1">
      <alignment vertical="center"/>
    </xf>
    <xf numFmtId="0" fontId="28" fillId="0" borderId="0" xfId="0" applyFont="1" applyAlignment="1" applyProtection="1">
      <alignment vertical="center" wrapText="1"/>
    </xf>
    <xf numFmtId="164" fontId="30" fillId="0" borderId="26" xfId="1" applyNumberFormat="1" applyFont="1" applyBorder="1" applyAlignment="1" applyProtection="1">
      <alignment vertical="center"/>
    </xf>
    <xf numFmtId="164" fontId="44" fillId="11" borderId="26" xfId="1" applyNumberFormat="1" applyFont="1" applyFill="1" applyBorder="1" applyAlignment="1" applyProtection="1">
      <alignment vertical="center"/>
    </xf>
    <xf numFmtId="164" fontId="45" fillId="0" borderId="26" xfId="1" applyFont="1" applyBorder="1" applyAlignment="1" applyProtection="1">
      <alignment vertical="center"/>
    </xf>
    <xf numFmtId="166" fontId="30" fillId="0" borderId="26" xfId="1" applyNumberFormat="1" applyFont="1" applyBorder="1" applyAlignment="1" applyProtection="1">
      <alignment vertical="center"/>
    </xf>
    <xf numFmtId="166" fontId="44" fillId="11" borderId="26" xfId="1" applyNumberFormat="1" applyFont="1" applyFill="1" applyBorder="1" applyAlignment="1" applyProtection="1">
      <alignment vertical="center"/>
    </xf>
    <xf numFmtId="166" fontId="45" fillId="0" borderId="26" xfId="1" applyNumberFormat="1" applyFont="1" applyBorder="1" applyAlignment="1" applyProtection="1">
      <alignment vertical="center"/>
    </xf>
    <xf numFmtId="164" fontId="30" fillId="0" borderId="26" xfId="1" applyNumberFormat="1" applyFont="1" applyFill="1" applyBorder="1" applyAlignment="1" applyProtection="1">
      <alignment vertical="center"/>
    </xf>
    <xf numFmtId="164" fontId="44" fillId="11" borderId="26" xfId="1" applyFont="1" applyFill="1" applyBorder="1" applyAlignment="1" applyProtection="1">
      <alignment vertical="center"/>
    </xf>
    <xf numFmtId="166" fontId="30" fillId="0" borderId="26" xfId="1" applyNumberFormat="1" applyFont="1" applyFill="1" applyBorder="1" applyAlignment="1" applyProtection="1">
      <alignment vertical="center"/>
    </xf>
    <xf numFmtId="164" fontId="30" fillId="0" borderId="26" xfId="1" applyFont="1" applyBorder="1" applyAlignment="1" applyProtection="1">
      <alignment vertical="center"/>
    </xf>
    <xf numFmtId="0" fontId="31" fillId="0" borderId="0" xfId="0" applyFont="1" applyAlignment="1" applyProtection="1">
      <alignment vertical="center"/>
    </xf>
    <xf numFmtId="166" fontId="44" fillId="0" borderId="0" xfId="1" applyNumberFormat="1" applyFont="1" applyFill="1" applyBorder="1" applyAlignment="1" applyProtection="1">
      <alignment vertical="center"/>
      <protection locked="0"/>
    </xf>
    <xf numFmtId="0" fontId="31" fillId="14" borderId="26" xfId="0" applyFont="1" applyFill="1" applyBorder="1" applyAlignment="1" applyProtection="1">
      <alignment horizontal="center" vertical="center" wrapText="1"/>
    </xf>
    <xf numFmtId="0" fontId="43" fillId="0" borderId="0" xfId="0" applyFont="1" applyFill="1" applyBorder="1" applyAlignment="1" applyProtection="1">
      <alignment horizontal="center" vertical="center"/>
    </xf>
    <xf numFmtId="0" fontId="28" fillId="0" borderId="0" xfId="0" applyFont="1" applyAlignment="1" applyProtection="1">
      <alignment horizontal="center" vertical="center" wrapText="1"/>
    </xf>
    <xf numFmtId="166" fontId="44" fillId="10" borderId="26" xfId="1" applyNumberFormat="1" applyFont="1" applyFill="1" applyBorder="1" applyAlignment="1" applyProtection="1">
      <alignment horizontal="right" vertical="center"/>
      <protection locked="0"/>
    </xf>
    <xf numFmtId="2" fontId="31" fillId="10" borderId="26" xfId="0" applyNumberFormat="1" applyFont="1" applyFill="1" applyBorder="1" applyAlignment="1" applyProtection="1">
      <alignment horizontal="right" vertical="center"/>
      <protection locked="0"/>
    </xf>
    <xf numFmtId="0" fontId="46" fillId="0" borderId="0" xfId="0" applyFont="1" applyFill="1" applyBorder="1" applyAlignment="1" applyProtection="1">
      <alignment horizontal="left" vertical="center"/>
    </xf>
    <xf numFmtId="0" fontId="28" fillId="0" borderId="0" xfId="0" applyFont="1" applyFill="1" applyBorder="1" applyAlignment="1" applyProtection="1">
      <alignment vertical="center"/>
    </xf>
    <xf numFmtId="0" fontId="28" fillId="0" borderId="0" xfId="0" applyFont="1" applyFill="1" applyBorder="1" applyAlignment="1" applyProtection="1">
      <alignment horizontal="right" vertical="center"/>
    </xf>
    <xf numFmtId="166" fontId="44" fillId="0" borderId="0" xfId="1" applyNumberFormat="1" applyFont="1" applyFill="1" applyBorder="1" applyAlignment="1" applyProtection="1">
      <alignment vertical="center"/>
    </xf>
    <xf numFmtId="0" fontId="28" fillId="0" borderId="0" xfId="0" applyFont="1" applyFill="1" applyBorder="1" applyAlignment="1" applyProtection="1">
      <alignment vertical="center" wrapText="1"/>
    </xf>
    <xf numFmtId="0" fontId="28" fillId="0" borderId="0" xfId="0" applyFont="1" applyFill="1" applyBorder="1" applyAlignment="1" applyProtection="1">
      <alignment horizontal="center" vertical="center" wrapText="1"/>
    </xf>
    <xf numFmtId="0" fontId="28" fillId="0" borderId="26" xfId="0" applyFont="1" applyBorder="1" applyAlignment="1" applyProtection="1">
      <alignment horizontal="left" vertical="center"/>
    </xf>
    <xf numFmtId="0" fontId="28" fillId="0" borderId="0" xfId="0" applyFont="1" applyFill="1" applyBorder="1" applyAlignment="1" applyProtection="1">
      <alignment horizontal="left" vertical="center"/>
    </xf>
    <xf numFmtId="0" fontId="28" fillId="0" borderId="0" xfId="0" applyFont="1" applyAlignment="1" applyProtection="1">
      <alignment horizontal="left" vertical="center"/>
    </xf>
    <xf numFmtId="0" fontId="31" fillId="14" borderId="28" xfId="0" applyFont="1" applyFill="1" applyBorder="1" applyAlignment="1" applyProtection="1">
      <alignment horizontal="left" vertical="center" wrapText="1"/>
    </xf>
    <xf numFmtId="0" fontId="28" fillId="0" borderId="0" xfId="0" applyFont="1" applyAlignment="1" applyProtection="1">
      <alignment horizontal="left" vertical="top"/>
    </xf>
    <xf numFmtId="0" fontId="28" fillId="0" borderId="0" xfId="0" applyFont="1" applyFill="1" applyBorder="1" applyAlignment="1" applyProtection="1">
      <alignment horizontal="left" vertical="top" wrapText="1"/>
    </xf>
    <xf numFmtId="0" fontId="28" fillId="0" borderId="0" xfId="0" applyFont="1" applyFill="1" applyBorder="1" applyAlignment="1" applyProtection="1">
      <alignment horizontal="left" vertical="top"/>
    </xf>
    <xf numFmtId="0" fontId="28" fillId="0" borderId="0" xfId="0" applyFont="1" applyAlignment="1" applyProtection="1">
      <alignment horizontal="left" vertical="top" wrapText="1"/>
    </xf>
    <xf numFmtId="173" fontId="8" fillId="0" borderId="95" xfId="1" applyNumberFormat="1" applyFont="1" applyFill="1" applyBorder="1" applyAlignment="1" applyProtection="1">
      <alignment vertical="center"/>
    </xf>
    <xf numFmtId="166" fontId="19" fillId="0" borderId="17" xfId="1" applyNumberFormat="1" applyFont="1" applyBorder="1" applyProtection="1"/>
    <xf numFmtId="172" fontId="8" fillId="0" borderId="95" xfId="1" applyNumberFormat="1" applyFont="1" applyFill="1" applyBorder="1" applyAlignment="1" applyProtection="1">
      <alignment vertical="center"/>
    </xf>
    <xf numFmtId="0" fontId="14" fillId="0" borderId="0" xfId="0" applyFont="1" applyFill="1" applyBorder="1" applyProtection="1"/>
    <xf numFmtId="0" fontId="28" fillId="0" borderId="0" xfId="0" applyFont="1" applyFill="1" applyBorder="1" applyAlignment="1" applyProtection="1">
      <alignment horizontal="left"/>
    </xf>
    <xf numFmtId="0" fontId="4" fillId="0" borderId="12" xfId="2" applyFont="1" applyFill="1" applyBorder="1" applyAlignment="1" applyProtection="1">
      <alignment vertical="center"/>
    </xf>
    <xf numFmtId="0" fontId="4" fillId="0" borderId="18" xfId="2" applyFont="1" applyFill="1" applyBorder="1" applyAlignment="1" applyProtection="1">
      <alignment vertical="center"/>
    </xf>
    <xf numFmtId="0" fontId="31" fillId="2" borderId="26" xfId="0" applyFont="1" applyFill="1" applyBorder="1" applyAlignment="1" applyProtection="1">
      <alignment horizontal="right" vertical="center"/>
    </xf>
    <xf numFmtId="2" fontId="31" fillId="2" borderId="26" xfId="0" applyNumberFormat="1" applyFont="1" applyFill="1" applyBorder="1" applyAlignment="1" applyProtection="1">
      <alignment vertical="center"/>
    </xf>
    <xf numFmtId="2" fontId="31" fillId="2" borderId="26" xfId="0" applyNumberFormat="1" applyFont="1" applyFill="1" applyBorder="1" applyAlignment="1" applyProtection="1">
      <alignment horizontal="right" vertical="center"/>
    </xf>
    <xf numFmtId="0" fontId="14" fillId="0" borderId="0" xfId="0" applyFont="1" applyAlignment="1" applyProtection="1">
      <alignment vertical="center"/>
    </xf>
    <xf numFmtId="166" fontId="16" fillId="0" borderId="13" xfId="1" applyNumberFormat="1" applyFont="1" applyBorder="1" applyAlignment="1" applyProtection="1"/>
    <xf numFmtId="170" fontId="4" fillId="15" borderId="38" xfId="2" applyNumberFormat="1" applyFont="1" applyFill="1" applyBorder="1" applyAlignment="1" applyProtection="1">
      <alignment horizontal="center" vertical="center"/>
      <protection locked="0"/>
    </xf>
    <xf numFmtId="170" fontId="4" fillId="15" borderId="35" xfId="2" quotePrefix="1" applyNumberFormat="1" applyFont="1" applyFill="1" applyBorder="1" applyAlignment="1" applyProtection="1">
      <alignment horizontal="center" vertical="center"/>
      <protection locked="0"/>
    </xf>
    <xf numFmtId="171" fontId="4" fillId="15" borderId="38" xfId="2" applyNumberFormat="1" applyFont="1" applyFill="1" applyBorder="1" applyAlignment="1" applyProtection="1">
      <alignment horizontal="center" vertical="center"/>
      <protection locked="0"/>
    </xf>
    <xf numFmtId="171" fontId="4" fillId="15" borderId="96" xfId="2" applyNumberFormat="1" applyFont="1" applyFill="1" applyBorder="1" applyAlignment="1" applyProtection="1">
      <alignment horizontal="center" vertical="center"/>
      <protection locked="0"/>
    </xf>
    <xf numFmtId="170" fontId="4" fillId="15" borderId="91" xfId="2" quotePrefix="1" applyNumberFormat="1" applyFont="1" applyFill="1" applyBorder="1" applyAlignment="1" applyProtection="1">
      <alignment horizontal="center" vertical="center"/>
      <protection locked="0"/>
    </xf>
    <xf numFmtId="1" fontId="8" fillId="15" borderId="29" xfId="1" applyNumberFormat="1" applyFont="1" applyFill="1" applyBorder="1" applyAlignment="1" applyProtection="1">
      <alignment horizontal="center" vertical="center"/>
      <protection locked="0"/>
    </xf>
    <xf numFmtId="1" fontId="8" fillId="15" borderId="35" xfId="1" applyNumberFormat="1" applyFont="1" applyFill="1" applyBorder="1" applyAlignment="1" applyProtection="1">
      <alignment horizontal="center" vertical="center"/>
      <protection locked="0"/>
    </xf>
    <xf numFmtId="1" fontId="8" fillId="15" borderId="91" xfId="1" applyNumberFormat="1" applyFont="1" applyFill="1" applyBorder="1" applyAlignment="1" applyProtection="1">
      <alignment horizontal="center" vertical="center"/>
      <protection locked="0"/>
    </xf>
    <xf numFmtId="166" fontId="8" fillId="15" borderId="46" xfId="1" applyNumberFormat="1" applyFont="1" applyFill="1" applyBorder="1" applyAlignment="1" applyProtection="1">
      <alignment vertical="center"/>
      <protection locked="0"/>
    </xf>
    <xf numFmtId="166" fontId="8" fillId="15" borderId="95" xfId="1" applyNumberFormat="1" applyFont="1" applyFill="1" applyBorder="1" applyAlignment="1" applyProtection="1">
      <alignment vertical="center"/>
      <protection locked="0"/>
    </xf>
    <xf numFmtId="170" fontId="8" fillId="15" borderId="35" xfId="2" applyNumberFormat="1" applyFont="1" applyFill="1" applyBorder="1" applyAlignment="1" applyProtection="1">
      <alignment horizontal="center" vertical="center"/>
      <protection locked="0"/>
    </xf>
    <xf numFmtId="170" fontId="8" fillId="15" borderId="91" xfId="2" applyNumberFormat="1" applyFont="1" applyFill="1" applyBorder="1" applyAlignment="1" applyProtection="1">
      <alignment horizontal="center" vertical="center"/>
      <protection locked="0"/>
    </xf>
    <xf numFmtId="170" fontId="4" fillId="15" borderId="35" xfId="2" applyNumberFormat="1" applyFont="1" applyFill="1" applyBorder="1" applyAlignment="1" applyProtection="1">
      <alignment horizontal="center" vertical="center"/>
      <protection locked="0"/>
    </xf>
    <xf numFmtId="168" fontId="4" fillId="15" borderId="35" xfId="2" applyNumberFormat="1" applyFont="1" applyFill="1" applyBorder="1" applyAlignment="1" applyProtection="1">
      <alignment horizontal="center" vertical="center"/>
      <protection locked="0"/>
    </xf>
    <xf numFmtId="170" fontId="4" fillId="15" borderId="91" xfId="2" applyNumberFormat="1" applyFont="1" applyFill="1" applyBorder="1" applyAlignment="1" applyProtection="1">
      <alignment horizontal="center" vertical="center"/>
      <protection locked="0"/>
    </xf>
    <xf numFmtId="168" fontId="4" fillId="15" borderId="91" xfId="2" applyNumberFormat="1" applyFont="1" applyFill="1" applyBorder="1" applyAlignment="1" applyProtection="1">
      <alignment horizontal="center" vertical="center"/>
      <protection locked="0"/>
    </xf>
    <xf numFmtId="0" fontId="49" fillId="0" borderId="0" xfId="2" applyFont="1" applyFill="1" applyAlignment="1" applyProtection="1">
      <alignment vertical="center"/>
    </xf>
    <xf numFmtId="166" fontId="13" fillId="16" borderId="69" xfId="1" applyNumberFormat="1" applyFont="1" applyFill="1" applyBorder="1" applyAlignment="1" applyProtection="1">
      <alignment vertical="center"/>
    </xf>
    <xf numFmtId="166" fontId="50" fillId="16" borderId="105" xfId="1" applyNumberFormat="1" applyFont="1" applyFill="1" applyBorder="1" applyAlignment="1" applyProtection="1"/>
    <xf numFmtId="164" fontId="8" fillId="0" borderId="0" xfId="1" applyNumberFormat="1" applyFont="1"/>
    <xf numFmtId="0" fontId="14" fillId="0" borderId="0" xfId="0" applyFont="1" applyFill="1" applyProtection="1"/>
    <xf numFmtId="166" fontId="8" fillId="0" borderId="0" xfId="1" applyNumberFormat="1" applyFont="1" applyFill="1"/>
    <xf numFmtId="0" fontId="28" fillId="0" borderId="26" xfId="0" applyFont="1" applyBorder="1" applyAlignment="1" applyProtection="1">
      <alignment horizontal="left" vertical="center"/>
    </xf>
    <xf numFmtId="166" fontId="30" fillId="0" borderId="13" xfId="1" applyNumberFormat="1" applyFont="1" applyFill="1" applyBorder="1" applyAlignment="1" applyProtection="1">
      <alignment vertical="center"/>
    </xf>
    <xf numFmtId="166" fontId="30" fillId="0" borderId="17" xfId="1" applyNumberFormat="1" applyFont="1" applyFill="1" applyBorder="1" applyAlignment="1" applyProtection="1">
      <alignment vertical="center"/>
    </xf>
    <xf numFmtId="166" fontId="30" fillId="0" borderId="11" xfId="1" applyNumberFormat="1" applyFont="1" applyFill="1" applyBorder="1" applyAlignment="1" applyProtection="1">
      <alignment vertical="center"/>
    </xf>
    <xf numFmtId="0" fontId="4" fillId="0" borderId="92" xfId="2" applyFont="1" applyFill="1" applyBorder="1" applyAlignment="1" applyProtection="1">
      <alignment vertical="center"/>
    </xf>
    <xf numFmtId="0" fontId="4" fillId="0" borderId="106" xfId="2" applyFont="1" applyFill="1" applyBorder="1" applyAlignment="1" applyProtection="1">
      <alignment vertical="center"/>
    </xf>
    <xf numFmtId="0" fontId="4" fillId="15" borderId="12" xfId="2" applyFont="1" applyFill="1" applyBorder="1" applyAlignment="1" applyProtection="1">
      <alignment vertical="center"/>
    </xf>
    <xf numFmtId="166" fontId="30" fillId="15" borderId="13" xfId="1" applyNumberFormat="1" applyFont="1" applyFill="1" applyBorder="1" applyAlignment="1" applyProtection="1">
      <alignment vertical="center"/>
    </xf>
    <xf numFmtId="0" fontId="4" fillId="0" borderId="6" xfId="2" applyFont="1" applyFill="1" applyBorder="1" applyAlignment="1" applyProtection="1">
      <alignment vertical="center"/>
    </xf>
    <xf numFmtId="0" fontId="28" fillId="0" borderId="0" xfId="2" applyFont="1" applyFill="1" applyBorder="1" applyAlignment="1" applyProtection="1">
      <alignment vertical="top" wrapText="1"/>
    </xf>
    <xf numFmtId="0" fontId="28" fillId="15" borderId="12" xfId="2" applyFont="1" applyFill="1" applyBorder="1" applyAlignment="1" applyProtection="1">
      <alignment horizontal="left" vertical="center"/>
    </xf>
    <xf numFmtId="164" fontId="30" fillId="15" borderId="13" xfId="1" applyFont="1" applyFill="1" applyBorder="1" applyProtection="1"/>
    <xf numFmtId="164" fontId="40" fillId="9" borderId="68" xfId="1" applyNumberFormat="1" applyFont="1" applyFill="1" applyBorder="1" applyAlignment="1" applyProtection="1">
      <alignment horizontal="center" vertical="center"/>
      <protection locked="0"/>
    </xf>
    <xf numFmtId="164" fontId="37" fillId="6" borderId="68" xfId="1" applyNumberFormat="1" applyFont="1" applyFill="1" applyBorder="1" applyAlignment="1" applyProtection="1">
      <alignment horizontal="left" vertical="center"/>
      <protection locked="0"/>
    </xf>
    <xf numFmtId="164" fontId="36" fillId="6" borderId="68" xfId="1" applyNumberFormat="1" applyFont="1" applyFill="1" applyBorder="1" applyAlignment="1" applyProtection="1">
      <alignment horizontal="left" vertical="center"/>
      <protection locked="0"/>
    </xf>
    <xf numFmtId="164" fontId="37" fillId="6" borderId="68" xfId="0" applyNumberFormat="1" applyFont="1" applyFill="1" applyBorder="1" applyAlignment="1" applyProtection="1">
      <alignment horizontal="left" vertical="center"/>
      <protection locked="0"/>
    </xf>
    <xf numFmtId="164" fontId="36" fillId="18" borderId="68" xfId="1" applyNumberFormat="1" applyFont="1" applyFill="1" applyBorder="1" applyAlignment="1" applyProtection="1">
      <alignment horizontal="left" vertical="center"/>
      <protection locked="0"/>
    </xf>
    <xf numFmtId="164" fontId="37" fillId="0" borderId="68" xfId="0" applyNumberFormat="1" applyFont="1" applyBorder="1" applyAlignment="1" applyProtection="1">
      <alignment horizontal="right" vertical="center"/>
      <protection locked="0"/>
    </xf>
    <xf numFmtId="164" fontId="36" fillId="0" borderId="68" xfId="1" applyNumberFormat="1" applyFont="1" applyBorder="1" applyAlignment="1" applyProtection="1">
      <alignment horizontal="right" vertical="center"/>
      <protection locked="0"/>
    </xf>
    <xf numFmtId="164" fontId="36" fillId="3" borderId="68" xfId="1" applyNumberFormat="1" applyFont="1" applyFill="1" applyBorder="1" applyAlignment="1" applyProtection="1">
      <alignment horizontal="left" vertical="center"/>
      <protection locked="0"/>
    </xf>
    <xf numFmtId="164" fontId="36" fillId="0" borderId="68" xfId="1" applyNumberFormat="1" applyFont="1" applyBorder="1" applyAlignment="1" applyProtection="1">
      <alignment horizontal="left" vertical="center"/>
      <protection locked="0"/>
    </xf>
    <xf numFmtId="164" fontId="37" fillId="3" borderId="68" xfId="0" applyNumberFormat="1" applyFont="1" applyFill="1" applyBorder="1" applyAlignment="1" applyProtection="1">
      <alignment horizontal="left" vertical="center"/>
      <protection locked="0"/>
    </xf>
    <xf numFmtId="164" fontId="36" fillId="0" borderId="68" xfId="1" applyNumberFormat="1" applyFont="1" applyBorder="1" applyAlignment="1" applyProtection="1">
      <alignment horizontal="left"/>
      <protection locked="0"/>
    </xf>
    <xf numFmtId="164" fontId="37" fillId="3" borderId="68" xfId="2" applyNumberFormat="1" applyFont="1" applyFill="1" applyBorder="1" applyAlignment="1" applyProtection="1">
      <alignment horizontal="left" vertical="center"/>
      <protection locked="0"/>
    </xf>
    <xf numFmtId="164" fontId="37" fillId="3" borderId="68" xfId="1" applyNumberFormat="1" applyFont="1" applyFill="1" applyBorder="1" applyAlignment="1" applyProtection="1">
      <alignment horizontal="left" vertical="center"/>
      <protection locked="0"/>
    </xf>
    <xf numFmtId="164" fontId="36" fillId="14" borderId="68" xfId="1" applyNumberFormat="1" applyFont="1" applyFill="1" applyBorder="1" applyAlignment="1" applyProtection="1">
      <alignment horizontal="left" vertical="center"/>
      <protection locked="0"/>
    </xf>
    <xf numFmtId="164" fontId="37" fillId="14" borderId="68" xfId="2" applyNumberFormat="1" applyFont="1" applyFill="1" applyBorder="1" applyAlignment="1" applyProtection="1">
      <alignment horizontal="left" vertical="center"/>
      <protection locked="0"/>
    </xf>
    <xf numFmtId="164" fontId="36" fillId="19" borderId="68" xfId="1" applyNumberFormat="1" applyFont="1" applyFill="1" applyBorder="1" applyAlignment="1" applyProtection="1">
      <alignment horizontal="left" vertical="center"/>
      <protection locked="0"/>
    </xf>
    <xf numFmtId="164" fontId="37" fillId="19" borderId="68" xfId="0" applyNumberFormat="1" applyFont="1" applyFill="1" applyBorder="1" applyAlignment="1" applyProtection="1">
      <alignment horizontal="left" vertical="center"/>
      <protection locked="0"/>
    </xf>
    <xf numFmtId="164" fontId="36" fillId="0" borderId="0" xfId="1" applyNumberFormat="1" applyFont="1" applyAlignment="1" applyProtection="1">
      <alignment horizontal="left" vertical="center"/>
      <protection locked="0"/>
    </xf>
    <xf numFmtId="164" fontId="25" fillId="0" borderId="0" xfId="2" applyNumberFormat="1" applyFont="1" applyFill="1" applyAlignment="1" applyProtection="1">
      <alignment vertical="center"/>
    </xf>
    <xf numFmtId="164" fontId="36" fillId="11" borderId="68" xfId="1" applyNumberFormat="1" applyFont="1" applyFill="1" applyBorder="1" applyAlignment="1" applyProtection="1">
      <alignment horizontal="left" vertical="center"/>
      <protection locked="0"/>
    </xf>
    <xf numFmtId="164" fontId="38" fillId="0" borderId="68" xfId="1" applyNumberFormat="1" applyFont="1" applyBorder="1" applyAlignment="1" applyProtection="1">
      <alignment horizontal="left" vertical="center"/>
      <protection locked="0"/>
    </xf>
    <xf numFmtId="164" fontId="38" fillId="0" borderId="0" xfId="1" applyNumberFormat="1" applyFont="1" applyAlignment="1" applyProtection="1">
      <alignment horizontal="left" vertical="center"/>
      <protection locked="0"/>
    </xf>
    <xf numFmtId="49" fontId="37" fillId="0" borderId="68" xfId="0" applyNumberFormat="1" applyFont="1" applyBorder="1" applyAlignment="1" applyProtection="1">
      <alignment horizontal="left" vertical="top" wrapText="1"/>
      <protection locked="0"/>
    </xf>
    <xf numFmtId="49" fontId="37" fillId="0" borderId="68" xfId="1" applyNumberFormat="1" applyFont="1" applyFill="1" applyBorder="1" applyAlignment="1" applyProtection="1">
      <alignment horizontal="left" vertical="center"/>
      <protection locked="0"/>
    </xf>
    <xf numFmtId="164" fontId="51" fillId="0" borderId="0" xfId="1" applyNumberFormat="1" applyFont="1" applyAlignment="1" applyProtection="1">
      <alignment horizontal="left" vertical="center"/>
      <protection locked="0"/>
    </xf>
    <xf numFmtId="2" fontId="36" fillId="0" borderId="68" xfId="1" applyNumberFormat="1" applyFont="1" applyBorder="1" applyAlignment="1" applyProtection="1">
      <alignment horizontal="right" vertical="center"/>
      <protection locked="0"/>
    </xf>
    <xf numFmtId="166" fontId="30" fillId="15" borderId="107" xfId="1" applyNumberFormat="1" applyFont="1" applyFill="1" applyBorder="1" applyAlignment="1" applyProtection="1">
      <alignment vertical="center"/>
    </xf>
    <xf numFmtId="166" fontId="30" fillId="15" borderId="105" xfId="1" applyNumberFormat="1" applyFont="1" applyFill="1" applyBorder="1" applyAlignment="1" applyProtection="1">
      <alignment vertical="center"/>
    </xf>
    <xf numFmtId="0" fontId="4" fillId="0" borderId="10" xfId="2" applyFont="1" applyFill="1" applyBorder="1" applyAlignment="1" applyProtection="1">
      <alignment vertical="center"/>
    </xf>
    <xf numFmtId="0" fontId="25" fillId="0" borderId="73" xfId="2" applyFont="1" applyFill="1" applyBorder="1" applyAlignment="1" applyProtection="1">
      <alignment horizontal="left" vertical="top"/>
    </xf>
    <xf numFmtId="0" fontId="25" fillId="0" borderId="72" xfId="2" applyFont="1" applyFill="1" applyBorder="1" applyAlignment="1" applyProtection="1">
      <alignment horizontal="left" vertical="top"/>
    </xf>
    <xf numFmtId="0" fontId="25" fillId="0" borderId="75" xfId="2" applyFont="1" applyFill="1" applyBorder="1" applyAlignment="1" applyProtection="1">
      <alignment horizontal="left" vertical="top"/>
    </xf>
    <xf numFmtId="164" fontId="24" fillId="2" borderId="6" xfId="2" applyNumberFormat="1" applyFont="1" applyFill="1" applyBorder="1" applyAlignment="1" applyProtection="1">
      <alignment horizontal="left" vertical="center"/>
    </xf>
    <xf numFmtId="164" fontId="24" fillId="2" borderId="11" xfId="2" applyNumberFormat="1" applyFont="1" applyFill="1" applyBorder="1" applyAlignment="1" applyProtection="1">
      <alignment horizontal="left" vertical="center"/>
    </xf>
    <xf numFmtId="0" fontId="20" fillId="0" borderId="65" xfId="2" applyFont="1" applyFill="1" applyBorder="1" applyAlignment="1" applyProtection="1">
      <alignment horizontal="left" vertical="center"/>
      <protection locked="0"/>
    </xf>
    <xf numFmtId="0" fontId="20" fillId="0" borderId="34" xfId="2" applyFont="1" applyFill="1" applyBorder="1" applyAlignment="1" applyProtection="1">
      <alignment horizontal="left" vertical="center"/>
      <protection locked="0"/>
    </xf>
    <xf numFmtId="0" fontId="20" fillId="0" borderId="48" xfId="2" applyFont="1" applyFill="1" applyBorder="1" applyAlignment="1" applyProtection="1">
      <alignment horizontal="left" vertical="center"/>
      <protection locked="0"/>
    </xf>
    <xf numFmtId="0" fontId="41" fillId="0" borderId="80" xfId="2" applyFont="1" applyFill="1" applyBorder="1" applyAlignment="1" applyProtection="1">
      <alignment horizontal="left" vertical="top"/>
    </xf>
    <xf numFmtId="0" fontId="41" fillId="0" borderId="81" xfId="2" applyFont="1" applyFill="1" applyBorder="1" applyAlignment="1" applyProtection="1">
      <alignment horizontal="left" vertical="top"/>
    </xf>
    <xf numFmtId="0" fontId="41" fillId="0" borderId="82" xfId="2" applyFont="1" applyFill="1" applyBorder="1" applyAlignment="1" applyProtection="1">
      <alignment horizontal="left" vertical="top"/>
    </xf>
    <xf numFmtId="0" fontId="25" fillId="0" borderId="70" xfId="2" applyFont="1" applyFill="1" applyBorder="1" applyAlignment="1" applyProtection="1">
      <alignment horizontal="left" vertical="top"/>
    </xf>
    <xf numFmtId="0" fontId="25" fillId="0" borderId="33" xfId="2" applyFont="1" applyFill="1" applyBorder="1" applyAlignment="1" applyProtection="1">
      <alignment horizontal="left" vertical="top"/>
    </xf>
    <xf numFmtId="0" fontId="25" fillId="0" borderId="71" xfId="2" applyFont="1" applyFill="1" applyBorder="1" applyAlignment="1" applyProtection="1">
      <alignment horizontal="left" vertical="top"/>
    </xf>
    <xf numFmtId="0" fontId="35" fillId="0" borderId="65" xfId="2" applyFont="1" applyFill="1" applyBorder="1" applyAlignment="1" applyProtection="1">
      <alignment horizontal="left" vertical="center"/>
      <protection locked="0"/>
    </xf>
    <xf numFmtId="0" fontId="35" fillId="0" borderId="34" xfId="2" applyFont="1" applyFill="1" applyBorder="1" applyAlignment="1" applyProtection="1">
      <alignment horizontal="left" vertical="center"/>
      <protection locked="0"/>
    </xf>
    <xf numFmtId="0" fontId="35" fillId="0" borderId="48" xfId="2" applyFont="1" applyFill="1" applyBorder="1" applyAlignment="1" applyProtection="1">
      <alignment horizontal="left" vertical="center"/>
      <protection locked="0"/>
    </xf>
    <xf numFmtId="0" fontId="25" fillId="0" borderId="77" xfId="2" applyFont="1" applyFill="1" applyBorder="1" applyAlignment="1" applyProtection="1">
      <alignment horizontal="left" vertical="top"/>
    </xf>
    <xf numFmtId="0" fontId="25" fillId="0" borderId="78" xfId="2" applyFont="1" applyFill="1" applyBorder="1" applyAlignment="1" applyProtection="1">
      <alignment horizontal="left" vertical="top"/>
    </xf>
    <xf numFmtId="0" fontId="25" fillId="0" borderId="79" xfId="2" applyFont="1" applyFill="1" applyBorder="1" applyAlignment="1" applyProtection="1">
      <alignment horizontal="left" vertical="top"/>
    </xf>
    <xf numFmtId="0" fontId="25" fillId="0" borderId="74" xfId="2" applyFont="1" applyFill="1" applyBorder="1" applyAlignment="1" applyProtection="1">
      <alignment horizontal="left" vertical="top"/>
    </xf>
    <xf numFmtId="164" fontId="24" fillId="2" borderId="10" xfId="2" applyNumberFormat="1" applyFont="1" applyFill="1" applyBorder="1" applyAlignment="1" applyProtection="1">
      <alignment horizontal="left" vertical="center"/>
    </xf>
    <xf numFmtId="0" fontId="24" fillId="2" borderId="6" xfId="2" applyFont="1" applyFill="1" applyBorder="1" applyAlignment="1" applyProtection="1">
      <alignment horizontal="left" vertical="center"/>
    </xf>
    <xf numFmtId="0" fontId="32" fillId="0" borderId="0" xfId="2" applyFont="1" applyFill="1" applyBorder="1" applyAlignment="1" applyProtection="1">
      <alignment horizontal="right"/>
    </xf>
    <xf numFmtId="0" fontId="4" fillId="0" borderId="19" xfId="2" applyFont="1" applyFill="1" applyBorder="1" applyAlignment="1" applyProtection="1">
      <alignment horizontal="center" vertical="center"/>
    </xf>
    <xf numFmtId="168" fontId="39" fillId="0" borderId="0" xfId="2" applyNumberFormat="1" applyFont="1" applyFill="1" applyAlignment="1" applyProtection="1">
      <alignment horizontal="center" vertical="center"/>
    </xf>
    <xf numFmtId="0" fontId="21" fillId="0" borderId="0" xfId="2" applyFont="1" applyFill="1" applyBorder="1" applyAlignment="1" applyProtection="1">
      <alignment horizontal="left" vertical="center"/>
    </xf>
    <xf numFmtId="0" fontId="25" fillId="0" borderId="19" xfId="2" applyFont="1" applyFill="1" applyBorder="1" applyAlignment="1" applyProtection="1">
      <alignment horizontal="center" vertical="top"/>
    </xf>
    <xf numFmtId="0" fontId="31" fillId="2" borderId="10" xfId="2" applyFont="1" applyFill="1" applyBorder="1" applyAlignment="1" applyProtection="1">
      <alignment horizontal="left" vertical="center"/>
    </xf>
    <xf numFmtId="0" fontId="31" fillId="2" borderId="11" xfId="2" applyFont="1" applyFill="1" applyBorder="1" applyAlignment="1" applyProtection="1">
      <alignment horizontal="left" vertical="center"/>
    </xf>
    <xf numFmtId="0" fontId="28" fillId="0" borderId="12" xfId="2" applyFont="1" applyFill="1" applyBorder="1" applyAlignment="1" applyProtection="1">
      <alignment horizontal="left" vertical="top" wrapText="1"/>
    </xf>
    <xf numFmtId="0" fontId="28" fillId="0" borderId="13" xfId="2" applyFont="1" applyFill="1" applyBorder="1" applyAlignment="1" applyProtection="1">
      <alignment horizontal="left" vertical="top" wrapText="1"/>
    </xf>
    <xf numFmtId="0" fontId="28" fillId="15" borderId="12" xfId="2" applyFont="1" applyFill="1" applyBorder="1" applyAlignment="1" applyProtection="1">
      <alignment horizontal="left" vertical="top" wrapText="1"/>
    </xf>
    <xf numFmtId="0" fontId="28" fillId="15" borderId="13" xfId="2" applyFont="1" applyFill="1" applyBorder="1" applyAlignment="1" applyProtection="1">
      <alignment horizontal="left" vertical="top" wrapText="1"/>
    </xf>
    <xf numFmtId="0" fontId="31" fillId="2" borderId="5" xfId="2" applyFont="1" applyFill="1" applyBorder="1" applyAlignment="1" applyProtection="1">
      <alignment horizontal="left" vertical="center"/>
    </xf>
    <xf numFmtId="0" fontId="31" fillId="2" borderId="4" xfId="2" applyFont="1" applyFill="1" applyBorder="1" applyAlignment="1" applyProtection="1">
      <alignment horizontal="left" vertical="center"/>
    </xf>
    <xf numFmtId="0" fontId="31" fillId="0" borderId="0" xfId="0" applyFont="1" applyFill="1" applyBorder="1" applyAlignment="1" applyProtection="1">
      <alignment horizontal="left" vertical="center"/>
    </xf>
    <xf numFmtId="0" fontId="31" fillId="2" borderId="68" xfId="2" applyFont="1" applyFill="1" applyBorder="1" applyAlignment="1" applyProtection="1">
      <alignment horizontal="left" vertical="center"/>
    </xf>
    <xf numFmtId="0" fontId="28" fillId="0" borderId="10" xfId="2" applyFont="1" applyFill="1" applyBorder="1" applyAlignment="1" applyProtection="1">
      <alignment horizontal="left" vertical="top" wrapText="1"/>
    </xf>
    <xf numFmtId="0" fontId="28" fillId="0" borderId="11" xfId="2" applyFont="1" applyFill="1" applyBorder="1" applyAlignment="1" applyProtection="1">
      <alignment horizontal="left" vertical="top" wrapText="1"/>
    </xf>
    <xf numFmtId="0" fontId="34" fillId="15" borderId="18" xfId="2" applyFont="1" applyFill="1" applyBorder="1" applyAlignment="1" applyProtection="1">
      <alignment horizontal="left" vertical="center"/>
    </xf>
    <xf numFmtId="0" fontId="34" fillId="15" borderId="17" xfId="2" applyFont="1" applyFill="1" applyBorder="1" applyAlignment="1" applyProtection="1">
      <alignment horizontal="left" vertical="center"/>
    </xf>
    <xf numFmtId="164" fontId="15" fillId="15" borderId="35" xfId="2" applyNumberFormat="1" applyFont="1" applyFill="1" applyBorder="1" applyAlignment="1" applyProtection="1">
      <alignment horizontal="left" vertical="center"/>
      <protection locked="0"/>
    </xf>
    <xf numFmtId="164" fontId="15" fillId="15" borderId="91" xfId="2" applyNumberFormat="1" applyFont="1" applyFill="1" applyBorder="1" applyAlignment="1" applyProtection="1">
      <alignment horizontal="left" vertical="center"/>
      <protection locked="0"/>
    </xf>
    <xf numFmtId="0" fontId="6" fillId="0" borderId="52" xfId="2" applyFont="1" applyFill="1" applyBorder="1" applyAlignment="1" applyProtection="1">
      <alignment horizontal="left" vertical="center"/>
    </xf>
    <xf numFmtId="0" fontId="6" fillId="0" borderId="53" xfId="2" applyFont="1" applyFill="1" applyBorder="1" applyAlignment="1" applyProtection="1">
      <alignment horizontal="left" vertical="center"/>
    </xf>
    <xf numFmtId="0" fontId="4" fillId="15" borderId="12" xfId="2" applyFont="1" applyFill="1" applyBorder="1" applyAlignment="1" applyProtection="1">
      <alignment horizontal="left" vertical="center" indent="1"/>
      <protection locked="0"/>
    </xf>
    <xf numFmtId="0" fontId="4" fillId="15" borderId="0" xfId="2" applyFont="1" applyFill="1" applyBorder="1" applyAlignment="1" applyProtection="1">
      <alignment horizontal="left" vertical="center" indent="1"/>
      <protection locked="0"/>
    </xf>
    <xf numFmtId="0" fontId="4" fillId="15" borderId="92" xfId="2" applyFont="1" applyFill="1" applyBorder="1" applyAlignment="1" applyProtection="1">
      <alignment horizontal="left" vertical="center" indent="1"/>
      <protection locked="0"/>
    </xf>
    <xf numFmtId="0" fontId="4" fillId="15" borderId="93" xfId="2" applyFont="1" applyFill="1" applyBorder="1" applyAlignment="1" applyProtection="1">
      <alignment horizontal="left" vertical="center" indent="1"/>
      <protection locked="0"/>
    </xf>
    <xf numFmtId="0" fontId="4" fillId="15" borderId="94" xfId="2" applyFont="1" applyFill="1" applyBorder="1" applyAlignment="1" applyProtection="1">
      <alignment horizontal="left" vertical="center" indent="1"/>
      <protection locked="0"/>
    </xf>
    <xf numFmtId="0" fontId="15" fillId="15" borderId="84" xfId="2" applyFont="1" applyFill="1" applyBorder="1" applyAlignment="1" applyProtection="1">
      <alignment horizontal="left" vertical="center" wrapText="1" indent="1"/>
      <protection locked="0"/>
    </xf>
    <xf numFmtId="0" fontId="15" fillId="15" borderId="85" xfId="2" applyFont="1" applyFill="1" applyBorder="1" applyAlignment="1" applyProtection="1">
      <alignment horizontal="left" vertical="center" wrapText="1" indent="1"/>
      <protection locked="0"/>
    </xf>
    <xf numFmtId="0" fontId="15" fillId="15" borderId="86" xfId="2" applyFont="1" applyFill="1" applyBorder="1" applyAlignment="1" applyProtection="1">
      <alignment horizontal="left" vertical="center" wrapText="1" indent="1"/>
      <protection locked="0"/>
    </xf>
    <xf numFmtId="0" fontId="4" fillId="15" borderId="92" xfId="2" applyFont="1" applyFill="1" applyBorder="1" applyAlignment="1" applyProtection="1">
      <alignment horizontal="left" vertical="center" wrapText="1" indent="1"/>
      <protection locked="0"/>
    </xf>
    <xf numFmtId="0" fontId="4" fillId="15" borderId="93" xfId="2" applyFont="1" applyFill="1" applyBorder="1" applyAlignment="1" applyProtection="1">
      <alignment horizontal="left" vertical="center" wrapText="1" indent="1"/>
      <protection locked="0"/>
    </xf>
    <xf numFmtId="0" fontId="4" fillId="15" borderId="94" xfId="2" applyFont="1" applyFill="1" applyBorder="1" applyAlignment="1" applyProtection="1">
      <alignment horizontal="left" vertical="center" wrapText="1" indent="1"/>
      <protection locked="0"/>
    </xf>
    <xf numFmtId="0" fontId="7" fillId="0" borderId="18" xfId="2" applyFont="1" applyFill="1" applyBorder="1" applyAlignment="1" applyProtection="1">
      <alignment horizontal="right" vertical="center"/>
    </xf>
    <xf numFmtId="0" fontId="7" fillId="0" borderId="19" xfId="2" applyFont="1" applyFill="1" applyBorder="1" applyAlignment="1" applyProtection="1">
      <alignment horizontal="right" vertical="center"/>
    </xf>
    <xf numFmtId="0" fontId="5" fillId="17" borderId="24" xfId="2" applyFont="1" applyFill="1" applyBorder="1" applyAlignment="1" applyProtection="1">
      <alignment horizontal="left" vertical="center" indent="1"/>
    </xf>
    <xf numFmtId="0" fontId="5" fillId="17" borderId="3" xfId="2" applyFont="1" applyFill="1" applyBorder="1" applyAlignment="1" applyProtection="1">
      <alignment horizontal="left" vertical="center" indent="1"/>
    </xf>
    <xf numFmtId="0" fontId="5" fillId="17" borderId="25" xfId="2" applyFont="1" applyFill="1" applyBorder="1" applyAlignment="1" applyProtection="1">
      <alignment horizontal="left" vertical="center" indent="1"/>
    </xf>
    <xf numFmtId="164" fontId="15" fillId="15" borderId="29" xfId="2" applyNumberFormat="1" applyFont="1" applyFill="1" applyBorder="1" applyAlignment="1" applyProtection="1">
      <alignment horizontal="left" vertical="center"/>
      <protection locked="0"/>
    </xf>
    <xf numFmtId="164" fontId="11" fillId="0" borderId="87" xfId="2" applyNumberFormat="1" applyFont="1" applyFill="1" applyBorder="1" applyAlignment="1" applyProtection="1">
      <alignment horizontal="left" vertical="center"/>
    </xf>
    <xf numFmtId="164" fontId="11" fillId="0" borderId="53" xfId="2" applyNumberFormat="1" applyFont="1" applyFill="1" applyBorder="1" applyAlignment="1" applyProtection="1">
      <alignment horizontal="left" vertical="center"/>
    </xf>
    <xf numFmtId="164" fontId="11" fillId="0" borderId="54" xfId="2" applyNumberFormat="1" applyFont="1" applyFill="1" applyBorder="1" applyAlignment="1" applyProtection="1">
      <alignment horizontal="left" vertical="center"/>
    </xf>
    <xf numFmtId="0" fontId="7" fillId="0" borderId="12" xfId="2" applyFont="1" applyFill="1" applyBorder="1" applyAlignment="1" applyProtection="1">
      <alignment horizontal="right" vertical="center"/>
    </xf>
    <xf numFmtId="0" fontId="7" fillId="0" borderId="0" xfId="2" applyFont="1" applyFill="1" applyBorder="1" applyAlignment="1" applyProtection="1">
      <alignment horizontal="right" vertical="center"/>
    </xf>
    <xf numFmtId="166" fontId="8" fillId="10" borderId="66" xfId="1" applyNumberFormat="1" applyFont="1" applyFill="1" applyBorder="1" applyAlignment="1" applyProtection="1">
      <alignment horizontal="center" vertical="center"/>
      <protection locked="0"/>
    </xf>
    <xf numFmtId="166" fontId="8" fillId="10" borderId="67" xfId="1" applyNumberFormat="1" applyFont="1" applyFill="1" applyBorder="1" applyAlignment="1" applyProtection="1">
      <alignment horizontal="center" vertical="center"/>
      <protection locked="0"/>
    </xf>
    <xf numFmtId="0" fontId="7" fillId="0" borderId="22" xfId="2" applyFont="1" applyFill="1" applyBorder="1" applyAlignment="1" applyProtection="1">
      <alignment horizontal="right" vertical="center"/>
    </xf>
    <xf numFmtId="0" fontId="7" fillId="0" borderId="1" xfId="2" applyFont="1" applyFill="1" applyBorder="1" applyAlignment="1" applyProtection="1">
      <alignment horizontal="right" vertical="center"/>
    </xf>
    <xf numFmtId="168" fontId="15" fillId="0" borderId="22" xfId="2" applyNumberFormat="1" applyFont="1" applyFill="1" applyBorder="1" applyAlignment="1" applyProtection="1">
      <alignment horizontal="right"/>
    </xf>
    <xf numFmtId="168" fontId="15" fillId="0" borderId="1" xfId="2" applyNumberFormat="1" applyFont="1" applyFill="1" applyBorder="1" applyAlignment="1" applyProtection="1">
      <alignment horizontal="right"/>
    </xf>
    <xf numFmtId="0" fontId="15" fillId="0" borderId="12" xfId="2" applyFont="1" applyFill="1" applyBorder="1" applyAlignment="1" applyProtection="1">
      <alignment horizontal="right"/>
    </xf>
    <xf numFmtId="0" fontId="15" fillId="0" borderId="0" xfId="2" applyFont="1" applyFill="1" applyBorder="1" applyAlignment="1" applyProtection="1">
      <alignment horizontal="right"/>
    </xf>
    <xf numFmtId="0" fontId="7" fillId="0" borderId="103" xfId="2" applyFont="1" applyFill="1" applyBorder="1" applyAlignment="1" applyProtection="1">
      <alignment horizontal="right" vertical="center"/>
    </xf>
    <xf numFmtId="0" fontId="7" fillId="0" borderId="101" xfId="2" applyFont="1" applyFill="1" applyBorder="1" applyAlignment="1" applyProtection="1">
      <alignment horizontal="right" vertical="center"/>
    </xf>
    <xf numFmtId="0" fontId="15" fillId="0" borderId="103" xfId="2" applyFont="1" applyFill="1" applyBorder="1" applyAlignment="1" applyProtection="1">
      <alignment horizontal="right" vertical="center"/>
    </xf>
    <xf numFmtId="0" fontId="15" fillId="0" borderId="101" xfId="2" applyFont="1" applyFill="1" applyBorder="1" applyAlignment="1" applyProtection="1">
      <alignment horizontal="right" vertical="center"/>
    </xf>
    <xf numFmtId="0" fontId="15" fillId="0" borderId="104" xfId="2" applyFont="1" applyFill="1" applyBorder="1" applyAlignment="1" applyProtection="1">
      <alignment horizontal="right" vertical="center"/>
    </xf>
    <xf numFmtId="0" fontId="32" fillId="0" borderId="100" xfId="2" applyFont="1" applyFill="1" applyBorder="1" applyAlignment="1" applyProtection="1">
      <alignment horizontal="right"/>
    </xf>
    <xf numFmtId="0" fontId="32" fillId="0" borderId="101" xfId="2" applyFont="1" applyFill="1" applyBorder="1" applyAlignment="1" applyProtection="1">
      <alignment horizontal="right"/>
    </xf>
    <xf numFmtId="0" fontId="32" fillId="0" borderId="102" xfId="2" applyFont="1" applyFill="1" applyBorder="1" applyAlignment="1" applyProtection="1">
      <alignment horizontal="right"/>
    </xf>
    <xf numFmtId="0" fontId="6" fillId="0" borderId="32" xfId="2" applyFont="1" applyFill="1" applyBorder="1" applyAlignment="1" applyProtection="1">
      <alignment horizontal="left" vertical="center"/>
    </xf>
    <xf numFmtId="0" fontId="6" fillId="0" borderId="8" xfId="2" applyFont="1" applyFill="1" applyBorder="1" applyAlignment="1" applyProtection="1">
      <alignment horizontal="left" vertical="center"/>
    </xf>
    <xf numFmtId="0" fontId="6" fillId="0" borderId="9" xfId="2" applyFont="1" applyFill="1" applyBorder="1" applyAlignment="1" applyProtection="1">
      <alignment horizontal="left" vertical="center"/>
    </xf>
    <xf numFmtId="0" fontId="4" fillId="15" borderId="44" xfId="2" applyFont="1" applyFill="1" applyBorder="1" applyAlignment="1" applyProtection="1">
      <alignment horizontal="left" vertical="center" indent="1"/>
      <protection locked="0"/>
    </xf>
    <xf numFmtId="0" fontId="4" fillId="15" borderId="45" xfId="2" applyFont="1" applyFill="1" applyBorder="1" applyAlignment="1" applyProtection="1">
      <alignment horizontal="left" vertical="center" indent="1"/>
      <protection locked="0"/>
    </xf>
    <xf numFmtId="0" fontId="4" fillId="15" borderId="97" xfId="2" applyFont="1" applyFill="1" applyBorder="1" applyAlignment="1" applyProtection="1">
      <alignment horizontal="left" vertical="center" indent="1"/>
      <protection locked="0"/>
    </xf>
    <xf numFmtId="0" fontId="4" fillId="15" borderId="91" xfId="2" applyFont="1" applyFill="1" applyBorder="1" applyAlignment="1" applyProtection="1">
      <alignment horizontal="left" vertical="center" indent="1"/>
      <protection locked="0"/>
    </xf>
    <xf numFmtId="0" fontId="26" fillId="16" borderId="21" xfId="2" applyFont="1" applyFill="1" applyBorder="1" applyAlignment="1" applyProtection="1">
      <alignment horizontal="right" vertical="center"/>
    </xf>
    <xf numFmtId="0" fontId="26" fillId="16" borderId="2" xfId="2" applyFont="1" applyFill="1" applyBorder="1" applyAlignment="1" applyProtection="1">
      <alignment horizontal="right" vertical="center"/>
    </xf>
    <xf numFmtId="0" fontId="26" fillId="0" borderId="0" xfId="2" applyFont="1" applyFill="1" applyBorder="1" applyAlignment="1" applyProtection="1">
      <alignment horizontal="right" vertical="center"/>
    </xf>
    <xf numFmtId="0" fontId="26" fillId="0" borderId="1" xfId="2" applyFont="1" applyFill="1" applyBorder="1" applyAlignment="1" applyProtection="1">
      <alignment horizontal="right" vertical="center"/>
    </xf>
    <xf numFmtId="0" fontId="26" fillId="0" borderId="38" xfId="2" applyFont="1" applyFill="1" applyBorder="1" applyAlignment="1" applyProtection="1">
      <alignment horizontal="right" vertical="center"/>
    </xf>
    <xf numFmtId="0" fontId="26" fillId="0" borderId="39" xfId="2" applyFont="1" applyFill="1" applyBorder="1" applyAlignment="1" applyProtection="1">
      <alignment horizontal="right" vertical="center"/>
    </xf>
    <xf numFmtId="167" fontId="4" fillId="15" borderId="41" xfId="2" applyNumberFormat="1" applyFont="1" applyFill="1" applyBorder="1" applyAlignment="1" applyProtection="1">
      <alignment horizontal="left" vertical="center" indent="1"/>
      <protection locked="0"/>
    </xf>
    <xf numFmtId="167" fontId="4" fillId="15" borderId="13" xfId="2" applyNumberFormat="1" applyFont="1" applyFill="1" applyBorder="1" applyAlignment="1" applyProtection="1">
      <alignment horizontal="left" vertical="center" indent="1"/>
      <protection locked="0"/>
    </xf>
    <xf numFmtId="0" fontId="4" fillId="15" borderId="42" xfId="2" applyFont="1" applyFill="1" applyBorder="1" applyAlignment="1" applyProtection="1">
      <alignment horizontal="left" vertical="center" indent="1"/>
      <protection locked="0"/>
    </xf>
    <xf numFmtId="0" fontId="4" fillId="15" borderId="20" xfId="2" applyFont="1" applyFill="1" applyBorder="1" applyAlignment="1" applyProtection="1">
      <alignment horizontal="left" vertical="center" indent="1"/>
      <protection locked="0"/>
    </xf>
    <xf numFmtId="0" fontId="26" fillId="0" borderId="12" xfId="2" applyFont="1" applyFill="1" applyBorder="1" applyAlignment="1" applyProtection="1">
      <alignment horizontal="right" vertical="center"/>
    </xf>
    <xf numFmtId="0" fontId="26" fillId="0" borderId="22" xfId="2" applyFont="1" applyFill="1" applyBorder="1" applyAlignment="1" applyProtection="1">
      <alignment horizontal="right" vertical="center"/>
    </xf>
    <xf numFmtId="0" fontId="15" fillId="15" borderId="38" xfId="2" applyFont="1" applyFill="1" applyBorder="1" applyAlignment="1" applyProtection="1">
      <alignment horizontal="left" vertical="center" indent="1"/>
      <protection locked="0"/>
    </xf>
    <xf numFmtId="0" fontId="15" fillId="15" borderId="0" xfId="2" applyFont="1" applyFill="1" applyBorder="1" applyAlignment="1" applyProtection="1">
      <alignment horizontal="left" vertical="center" indent="1"/>
      <protection locked="0"/>
    </xf>
    <xf numFmtId="0" fontId="15" fillId="15" borderId="39" xfId="2" applyFont="1" applyFill="1" applyBorder="1" applyAlignment="1" applyProtection="1">
      <alignment horizontal="left" vertical="center" indent="1"/>
      <protection locked="0"/>
    </xf>
    <xf numFmtId="0" fontId="15" fillId="15" borderId="38" xfId="2" applyFont="1" applyFill="1" applyBorder="1" applyAlignment="1" applyProtection="1">
      <alignment horizontal="left" vertical="top" wrapText="1" indent="1"/>
      <protection locked="0"/>
    </xf>
    <xf numFmtId="0" fontId="15" fillId="15" borderId="0" xfId="2" applyFont="1" applyFill="1" applyBorder="1" applyAlignment="1" applyProtection="1">
      <alignment horizontal="left" vertical="top" wrapText="1" indent="1"/>
      <protection locked="0"/>
    </xf>
    <xf numFmtId="0" fontId="15" fillId="15" borderId="39" xfId="2" applyFont="1" applyFill="1" applyBorder="1" applyAlignment="1" applyProtection="1">
      <alignment horizontal="left" vertical="top" wrapText="1" indent="1"/>
      <protection locked="0"/>
    </xf>
    <xf numFmtId="0" fontId="15" fillId="15" borderId="83" xfId="2" applyFont="1" applyFill="1" applyBorder="1" applyAlignment="1" applyProtection="1">
      <alignment horizontal="left" vertical="top" wrapText="1" indent="1"/>
      <protection locked="0"/>
    </xf>
    <xf numFmtId="0" fontId="15" fillId="15" borderId="1" xfId="2" applyFont="1" applyFill="1" applyBorder="1" applyAlignment="1" applyProtection="1">
      <alignment horizontal="left" vertical="top" wrapText="1" indent="1"/>
      <protection locked="0"/>
    </xf>
    <xf numFmtId="0" fontId="15" fillId="15" borderId="40" xfId="2" applyFont="1" applyFill="1" applyBorder="1" applyAlignment="1" applyProtection="1">
      <alignment horizontal="left" vertical="top" wrapText="1" indent="1"/>
      <protection locked="0"/>
    </xf>
    <xf numFmtId="0" fontId="6" fillId="0" borderId="54" xfId="2" applyFont="1" applyFill="1" applyBorder="1" applyAlignment="1" applyProtection="1">
      <alignment horizontal="left" vertical="center"/>
    </xf>
    <xf numFmtId="0" fontId="4" fillId="15" borderId="90" xfId="2" applyFont="1" applyFill="1" applyBorder="1" applyAlignment="1" applyProtection="1">
      <alignment horizontal="left" vertical="center" indent="1"/>
      <protection locked="0"/>
    </xf>
    <xf numFmtId="0" fontId="4" fillId="15" borderId="88" xfId="2" applyFont="1" applyFill="1" applyBorder="1" applyAlignment="1" applyProtection="1">
      <alignment horizontal="left" vertical="center" indent="1"/>
      <protection locked="0"/>
    </xf>
    <xf numFmtId="0" fontId="4" fillId="15" borderId="89" xfId="2" applyFont="1" applyFill="1" applyBorder="1" applyAlignment="1" applyProtection="1">
      <alignment horizontal="left" vertical="center" indent="1"/>
      <protection locked="0"/>
    </xf>
    <xf numFmtId="0" fontId="4" fillId="15" borderId="39" xfId="2" applyFont="1" applyFill="1" applyBorder="1" applyAlignment="1" applyProtection="1">
      <alignment horizontal="left" vertical="center" indent="1"/>
      <protection locked="0"/>
    </xf>
    <xf numFmtId="164" fontId="42" fillId="0" borderId="1" xfId="2" applyNumberFormat="1" applyFont="1" applyFill="1" applyBorder="1" applyAlignment="1" applyProtection="1">
      <alignment horizontal="left"/>
    </xf>
    <xf numFmtId="0" fontId="42" fillId="0" borderId="1" xfId="2" applyFont="1" applyFill="1" applyBorder="1" applyAlignment="1" applyProtection="1">
      <alignment horizontal="left"/>
    </xf>
    <xf numFmtId="0" fontId="4" fillId="15" borderId="36" xfId="1" applyNumberFormat="1" applyFont="1" applyFill="1" applyBorder="1" applyAlignment="1" applyProtection="1">
      <alignment horizontal="left" vertical="center" indent="1"/>
      <protection locked="0"/>
    </xf>
    <xf numFmtId="0" fontId="4" fillId="15" borderId="69" xfId="1" applyNumberFormat="1" applyFont="1" applyFill="1" applyBorder="1" applyAlignment="1" applyProtection="1">
      <alignment horizontal="left" vertical="center" indent="1"/>
      <protection locked="0"/>
    </xf>
    <xf numFmtId="0" fontId="4" fillId="15" borderId="41" xfId="2" applyFont="1" applyFill="1" applyBorder="1" applyAlignment="1" applyProtection="1">
      <alignment horizontal="left" vertical="center" indent="1"/>
      <protection locked="0"/>
    </xf>
    <xf numFmtId="0" fontId="4" fillId="15" borderId="13" xfId="2" applyFont="1" applyFill="1" applyBorder="1" applyAlignment="1" applyProtection="1">
      <alignment horizontal="left" vertical="center" indent="1"/>
      <protection locked="0"/>
    </xf>
    <xf numFmtId="0" fontId="11" fillId="17" borderId="3" xfId="2" applyFont="1" applyFill="1" applyBorder="1" applyAlignment="1" applyProtection="1">
      <alignment horizontal="right" vertical="center"/>
    </xf>
    <xf numFmtId="0" fontId="6" fillId="17" borderId="25" xfId="2" applyFont="1" applyFill="1" applyBorder="1" applyAlignment="1" applyProtection="1">
      <alignment horizontal="right" vertical="center"/>
    </xf>
    <xf numFmtId="165" fontId="5" fillId="0" borderId="21" xfId="2" applyNumberFormat="1" applyFont="1" applyFill="1" applyBorder="1" applyAlignment="1" applyProtection="1">
      <alignment horizontal="right" vertical="center"/>
    </xf>
    <xf numFmtId="165" fontId="5" fillId="0" borderId="2" xfId="2" applyNumberFormat="1" applyFont="1" applyFill="1" applyBorder="1" applyAlignment="1" applyProtection="1">
      <alignment horizontal="right" vertical="center"/>
    </xf>
    <xf numFmtId="0" fontId="15" fillId="15" borderId="36" xfId="2" applyFont="1" applyFill="1" applyBorder="1" applyAlignment="1" applyProtection="1">
      <alignment horizontal="left" vertical="center" indent="1"/>
      <protection locked="0"/>
    </xf>
    <xf numFmtId="0" fontId="15" fillId="15" borderId="2" xfId="2" applyFont="1" applyFill="1" applyBorder="1" applyAlignment="1" applyProtection="1">
      <alignment horizontal="left" vertical="center" indent="1"/>
      <protection locked="0"/>
    </xf>
    <xf numFmtId="0" fontId="15" fillId="15" borderId="37" xfId="2" applyFont="1" applyFill="1" applyBorder="1" applyAlignment="1" applyProtection="1">
      <alignment horizontal="left" vertical="center" indent="1"/>
      <protection locked="0"/>
    </xf>
    <xf numFmtId="0" fontId="21" fillId="0" borderId="0" xfId="2" applyFont="1" applyFill="1" applyBorder="1" applyAlignment="1" applyProtection="1">
      <alignment horizontal="center"/>
    </xf>
    <xf numFmtId="0" fontId="11" fillId="0" borderId="21" xfId="2" applyFont="1" applyFill="1" applyBorder="1" applyAlignment="1" applyProtection="1">
      <alignment horizontal="left" vertical="center"/>
    </xf>
    <xf numFmtId="0" fontId="11" fillId="0" borderId="2" xfId="2" applyFont="1" applyFill="1" applyBorder="1" applyAlignment="1" applyProtection="1">
      <alignment horizontal="left" vertical="center"/>
    </xf>
    <xf numFmtId="0" fontId="11" fillId="0" borderId="98" xfId="2" applyFont="1" applyFill="1" applyBorder="1" applyAlignment="1" applyProtection="1">
      <alignment horizontal="left" vertical="center"/>
    </xf>
    <xf numFmtId="0" fontId="11" fillId="0" borderId="99" xfId="2" applyFont="1" applyFill="1" applyBorder="1" applyAlignment="1" applyProtection="1">
      <alignment horizontal="left" vertical="center"/>
    </xf>
    <xf numFmtId="0" fontId="18" fillId="0" borderId="19" xfId="8" applyFont="1" applyFill="1" applyBorder="1" applyAlignment="1" applyProtection="1">
      <alignment horizontal="left"/>
    </xf>
    <xf numFmtId="0" fontId="11" fillId="16" borderId="92" xfId="2" applyFont="1" applyFill="1" applyBorder="1" applyAlignment="1" applyProtection="1">
      <alignment horizontal="right"/>
    </xf>
    <xf numFmtId="0" fontId="11" fillId="16" borderId="93" xfId="2" applyFont="1" applyFill="1" applyBorder="1" applyAlignment="1" applyProtection="1">
      <alignment horizontal="right"/>
    </xf>
    <xf numFmtId="0" fontId="15" fillId="15" borderId="44" xfId="2" applyFont="1" applyFill="1" applyBorder="1" applyAlignment="1" applyProtection="1">
      <alignment horizontal="left" vertical="center" indent="1"/>
      <protection locked="0"/>
    </xf>
    <xf numFmtId="0" fontId="15" fillId="15" borderId="45" xfId="2" applyFont="1" applyFill="1" applyBorder="1" applyAlignment="1" applyProtection="1">
      <alignment horizontal="left" vertical="center" indent="1"/>
      <protection locked="0"/>
    </xf>
    <xf numFmtId="0" fontId="15" fillId="15" borderId="97" xfId="2" applyFont="1" applyFill="1" applyBorder="1" applyAlignment="1" applyProtection="1">
      <alignment horizontal="left" vertical="center" indent="1"/>
      <protection locked="0"/>
    </xf>
    <xf numFmtId="0" fontId="15" fillId="15" borderId="91" xfId="2" applyFont="1" applyFill="1" applyBorder="1" applyAlignment="1" applyProtection="1">
      <alignment horizontal="left" vertical="center" indent="1"/>
      <protection locked="0"/>
    </xf>
    <xf numFmtId="0" fontId="6" fillId="0" borderId="7" xfId="2" applyFont="1" applyFill="1" applyBorder="1" applyAlignment="1" applyProtection="1">
      <alignment horizontal="left" vertical="center" wrapText="1"/>
    </xf>
    <xf numFmtId="0" fontId="9" fillId="13" borderId="14" xfId="2" applyFont="1" applyFill="1" applyBorder="1" applyAlignment="1" applyProtection="1">
      <alignment horizontal="right" vertical="center"/>
    </xf>
    <xf numFmtId="0" fontId="9" fillId="13" borderId="15" xfId="2" applyFont="1" applyFill="1" applyBorder="1" applyAlignment="1" applyProtection="1">
      <alignment horizontal="right" vertical="center"/>
    </xf>
    <xf numFmtId="168" fontId="6" fillId="0" borderId="6" xfId="2" applyNumberFormat="1" applyFont="1" applyFill="1" applyBorder="1" applyAlignment="1" applyProtection="1">
      <alignment horizontal="left" vertical="center" wrapText="1"/>
    </xf>
    <xf numFmtId="0" fontId="11" fillId="0" borderId="59" xfId="0" applyFont="1" applyFill="1" applyBorder="1" applyAlignment="1" applyProtection="1">
      <alignment horizontal="left"/>
    </xf>
    <xf numFmtId="0" fontId="11" fillId="0" borderId="60" xfId="0" applyFont="1" applyFill="1" applyBorder="1" applyAlignment="1" applyProtection="1">
      <alignment horizontal="left"/>
    </xf>
    <xf numFmtId="0" fontId="4" fillId="15" borderId="43" xfId="2" applyFont="1" applyFill="1" applyBorder="1" applyAlignment="1" applyProtection="1">
      <alignment horizontal="left" vertical="center" indent="1"/>
      <protection locked="0"/>
    </xf>
    <xf numFmtId="0" fontId="4" fillId="15" borderId="35" xfId="2" applyFont="1" applyFill="1" applyBorder="1" applyAlignment="1" applyProtection="1">
      <alignment horizontal="left" vertical="center" indent="1"/>
      <protection locked="0"/>
    </xf>
    <xf numFmtId="0" fontId="28" fillId="10" borderId="87" xfId="0" applyFont="1" applyFill="1" applyBorder="1" applyAlignment="1" applyProtection="1">
      <alignment horizontal="center" vertical="center"/>
      <protection locked="0"/>
    </xf>
    <xf numFmtId="0" fontId="28" fillId="10" borderId="54" xfId="0" applyFont="1" applyFill="1" applyBorder="1" applyAlignment="1" applyProtection="1">
      <alignment horizontal="center" vertical="center"/>
      <protection locked="0"/>
    </xf>
    <xf numFmtId="0" fontId="11" fillId="0" borderId="32" xfId="2" applyFont="1" applyFill="1" applyBorder="1" applyAlignment="1" applyProtection="1">
      <alignment horizontal="left" vertical="center"/>
    </xf>
    <xf numFmtId="0" fontId="11" fillId="0" borderId="8" xfId="2" applyFont="1" applyFill="1" applyBorder="1" applyAlignment="1" applyProtection="1">
      <alignment horizontal="left" vertical="center"/>
    </xf>
    <xf numFmtId="0" fontId="11" fillId="0" borderId="9" xfId="2" applyFont="1" applyFill="1" applyBorder="1" applyAlignment="1" applyProtection="1">
      <alignment horizontal="left" vertical="center"/>
    </xf>
    <xf numFmtId="0" fontId="11" fillId="0" borderId="61" xfId="0" applyFont="1" applyBorder="1" applyAlignment="1" applyProtection="1">
      <alignment horizontal="left"/>
    </xf>
    <xf numFmtId="0" fontId="11" fillId="0" borderId="62" xfId="0" applyFont="1" applyBorder="1" applyAlignment="1" applyProtection="1">
      <alignment horizontal="left"/>
    </xf>
    <xf numFmtId="0" fontId="43" fillId="9" borderId="68" xfId="0" applyFont="1" applyFill="1" applyBorder="1" applyAlignment="1" applyProtection="1">
      <alignment horizontal="center" vertical="center"/>
    </xf>
    <xf numFmtId="0" fontId="48" fillId="8" borderId="68" xfId="0" applyFont="1" applyFill="1" applyBorder="1" applyAlignment="1" applyProtection="1">
      <alignment horizontal="left" vertical="center"/>
    </xf>
    <xf numFmtId="0" fontId="28" fillId="0" borderId="26" xfId="0" applyFont="1" applyBorder="1" applyAlignment="1" applyProtection="1">
      <alignment horizontal="left" vertical="center"/>
    </xf>
    <xf numFmtId="0" fontId="45" fillId="0" borderId="28" xfId="0" applyFont="1" applyBorder="1" applyAlignment="1" applyProtection="1">
      <alignment horizontal="center" vertical="center"/>
    </xf>
    <xf numFmtId="0" fontId="45" fillId="0" borderId="27" xfId="0" applyFont="1" applyBorder="1" applyAlignment="1" applyProtection="1">
      <alignment horizontal="center" vertical="center"/>
    </xf>
    <xf numFmtId="0" fontId="31" fillId="14" borderId="68" xfId="0" applyFont="1" applyFill="1" applyBorder="1" applyAlignment="1" applyProtection="1">
      <alignment horizontal="center" vertical="center"/>
    </xf>
    <xf numFmtId="0" fontId="47" fillId="3" borderId="28" xfId="0" applyFont="1" applyFill="1" applyBorder="1" applyAlignment="1" applyProtection="1">
      <alignment horizontal="left" vertical="center" wrapText="1"/>
    </xf>
    <xf numFmtId="0" fontId="47" fillId="3" borderId="30" xfId="0" applyFont="1" applyFill="1" applyBorder="1" applyAlignment="1" applyProtection="1">
      <alignment horizontal="left" vertical="center" wrapText="1"/>
    </xf>
    <xf numFmtId="0" fontId="47" fillId="3" borderId="27" xfId="0" applyFont="1" applyFill="1" applyBorder="1" applyAlignment="1" applyProtection="1">
      <alignment horizontal="left" vertical="center" wrapText="1"/>
    </xf>
    <xf numFmtId="0" fontId="47" fillId="7" borderId="28" xfId="0" applyFont="1" applyFill="1" applyBorder="1" applyAlignment="1" applyProtection="1">
      <alignment horizontal="left" vertical="center" wrapText="1"/>
    </xf>
    <xf numFmtId="0" fontId="47" fillId="7" borderId="30" xfId="0" applyFont="1" applyFill="1" applyBorder="1" applyAlignment="1" applyProtection="1">
      <alignment horizontal="left" vertical="center" wrapText="1"/>
    </xf>
    <xf numFmtId="0" fontId="47" fillId="7" borderId="27" xfId="0" applyFont="1" applyFill="1" applyBorder="1" applyAlignment="1" applyProtection="1">
      <alignment horizontal="left" vertical="center" wrapText="1"/>
    </xf>
    <xf numFmtId="0" fontId="47" fillId="5" borderId="28" xfId="0" applyFont="1" applyFill="1" applyBorder="1" applyAlignment="1" applyProtection="1">
      <alignment horizontal="left" vertical="center" wrapText="1"/>
    </xf>
    <xf numFmtId="0" fontId="47" fillId="5" borderId="30" xfId="0" applyFont="1" applyFill="1" applyBorder="1" applyAlignment="1" applyProtection="1">
      <alignment horizontal="left" vertical="center" wrapText="1"/>
    </xf>
    <xf numFmtId="0" fontId="47" fillId="5" borderId="27" xfId="0" applyFont="1" applyFill="1" applyBorder="1" applyAlignment="1" applyProtection="1">
      <alignment horizontal="left" vertical="center" wrapText="1"/>
    </xf>
    <xf numFmtId="0" fontId="47" fillId="6" borderId="28" xfId="0" applyFont="1" applyFill="1" applyBorder="1" applyAlignment="1" applyProtection="1">
      <alignment horizontal="left" vertical="center" wrapText="1"/>
    </xf>
    <xf numFmtId="0" fontId="47" fillId="6" borderId="30" xfId="0" applyFont="1" applyFill="1" applyBorder="1" applyAlignment="1" applyProtection="1">
      <alignment horizontal="left" vertical="center" wrapText="1"/>
    </xf>
    <xf numFmtId="0" fontId="47" fillId="6" borderId="27" xfId="0" applyFont="1" applyFill="1" applyBorder="1" applyAlignment="1" applyProtection="1">
      <alignment horizontal="left" vertical="center" wrapText="1"/>
    </xf>
    <xf numFmtId="0" fontId="47" fillId="4" borderId="28" xfId="0" applyFont="1" applyFill="1" applyBorder="1" applyAlignment="1" applyProtection="1">
      <alignment horizontal="left" vertical="center" wrapText="1"/>
    </xf>
    <xf numFmtId="0" fontId="47" fillId="4" borderId="30" xfId="0" applyFont="1" applyFill="1" applyBorder="1" applyAlignment="1" applyProtection="1">
      <alignment horizontal="left" vertical="center" wrapText="1"/>
    </xf>
    <xf numFmtId="0" fontId="47" fillId="4" borderId="27" xfId="0" applyFont="1" applyFill="1" applyBorder="1" applyAlignment="1" applyProtection="1">
      <alignment horizontal="left" vertical="center" wrapText="1"/>
    </xf>
    <xf numFmtId="0" fontId="47" fillId="12" borderId="28" xfId="0" applyFont="1" applyFill="1" applyBorder="1" applyAlignment="1" applyProtection="1">
      <alignment horizontal="left" vertical="center" wrapText="1"/>
    </xf>
    <xf numFmtId="0" fontId="47" fillId="12" borderId="30" xfId="0" applyFont="1" applyFill="1" applyBorder="1" applyAlignment="1" applyProtection="1">
      <alignment horizontal="left" vertical="center" wrapText="1"/>
    </xf>
    <xf numFmtId="0" fontId="47" fillId="12" borderId="27" xfId="0" applyFont="1" applyFill="1" applyBorder="1" applyAlignment="1" applyProtection="1">
      <alignment horizontal="left" vertical="center" wrapText="1"/>
    </xf>
    <xf numFmtId="164" fontId="45" fillId="0" borderId="28" xfId="1" applyFont="1" applyFill="1" applyBorder="1" applyAlignment="1" applyProtection="1">
      <alignment horizontal="center" vertical="center"/>
    </xf>
    <xf numFmtId="164" fontId="45" fillId="0" borderId="27" xfId="1" applyFont="1" applyFill="1" applyBorder="1" applyAlignment="1" applyProtection="1">
      <alignment horizontal="center" vertical="center"/>
    </xf>
    <xf numFmtId="0" fontId="31" fillId="10" borderId="68" xfId="0" applyFont="1" applyFill="1" applyBorder="1" applyAlignment="1" applyProtection="1">
      <alignment horizontal="left" vertical="top" wrapText="1"/>
    </xf>
    <xf numFmtId="0" fontId="31" fillId="11" borderId="68" xfId="0" applyFont="1" applyFill="1" applyBorder="1" applyAlignment="1" applyProtection="1">
      <alignment horizontal="left" vertical="top" wrapText="1"/>
    </xf>
    <xf numFmtId="0" fontId="31" fillId="2" borderId="68" xfId="0" applyFont="1" applyFill="1" applyBorder="1" applyAlignment="1" applyProtection="1">
      <alignment horizontal="left" vertical="top" wrapText="1"/>
    </xf>
  </cellXfs>
  <cellStyles count="12">
    <cellStyle name="Excel Built-in Normal" xfId="5" xr:uid="{00000000-0005-0000-0000-000000000000}"/>
    <cellStyle name="Normal" xfId="0" builtinId="0"/>
    <cellStyle name="Normal 2" xfId="2" xr:uid="{00000000-0005-0000-0000-000002000000}"/>
    <cellStyle name="Normal 2 2" xfId="8" xr:uid="{00000000-0005-0000-0000-000003000000}"/>
    <cellStyle name="Normal 3" xfId="3" xr:uid="{00000000-0005-0000-0000-000004000000}"/>
    <cellStyle name="Normal 3 2" xfId="10" xr:uid="{00000000-0005-0000-0000-000005000000}"/>
    <cellStyle name="Normal 4" xfId="6" xr:uid="{00000000-0005-0000-0000-000006000000}"/>
    <cellStyle name="Procent 2" xfId="11" xr:uid="{00000000-0005-0000-0000-000007000000}"/>
    <cellStyle name="Valuta" xfId="1" builtinId="4"/>
    <cellStyle name="Valuta 2" xfId="4" xr:uid="{00000000-0005-0000-0000-000009000000}"/>
    <cellStyle name="Valuta 2 2" xfId="9" xr:uid="{00000000-0005-0000-0000-00000A000000}"/>
    <cellStyle name="Valuta 3" xfId="7" xr:uid="{00000000-0005-0000-0000-00000B00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D7E4BD"/>
      <rgbColor rgb="00800080"/>
      <rgbColor rgb="00008080"/>
      <rgbColor rgb="00BFBFBF"/>
      <rgbColor rgb="00808080"/>
      <rgbColor rgb="00C4BD97"/>
      <rgbColor rgb="00993366"/>
      <rgbColor rgb="00FFFFCC"/>
      <rgbColor rgb="00DBEEF4"/>
      <rgbColor rgb="00660066"/>
      <rgbColor rgb="00CCCCCC"/>
      <rgbColor rgb="000066CC"/>
      <rgbColor rgb="00C6D9F1"/>
      <rgbColor rgb="00000080"/>
      <rgbColor rgb="00FF00FF"/>
      <rgbColor rgb="00EDEAAF"/>
      <rgbColor rgb="0000FFFF"/>
      <rgbColor rgb="00800080"/>
      <rgbColor rgb="00800000"/>
      <rgbColor rgb="00008080"/>
      <rgbColor rgb="000000FF"/>
      <rgbColor rgb="0000CCFF"/>
      <rgbColor rgb="00F2F2F2"/>
      <rgbColor rgb="00CCFFCC"/>
      <rgbColor rgb="00FFFF99"/>
      <rgbColor rgb="008EB4E3"/>
      <rgbColor rgb="00E6B9B8"/>
      <rgbColor rgb="00CCC1DA"/>
      <rgbColor rgb="00FCD5B5"/>
      <rgbColor rgb="003366FF"/>
      <rgbColor rgb="00B7DEE8"/>
      <rgbColor rgb="0099FF66"/>
      <rgbColor rgb="00FFC000"/>
      <rgbColor rgb="00DDD9C3"/>
      <rgbColor rgb="00FF6600"/>
      <rgbColor rgb="00E6E0EC"/>
      <rgbColor rgb="00A6A6A6"/>
      <rgbColor rgb="00003366"/>
      <rgbColor rgb="00339966"/>
      <rgbColor rgb="00003300"/>
      <rgbColor rgb="00333300"/>
      <rgbColor rgb="00993300"/>
      <rgbColor rgb="00993366"/>
      <rgbColor rgb="00333399"/>
      <rgbColor rgb="00333333"/>
    </indexedColors>
    <mruColors>
      <color rgb="FF21F4FF"/>
      <color rgb="FFFFFF99"/>
      <color rgb="FF3366CC"/>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worksheets/sheet3.xml" Type="http://schemas.openxmlformats.org/officeDocument/2006/relationships/worksheet"/><Relationship Id="rId4" Target="theme/theme1.xml" Type="http://schemas.openxmlformats.org/officeDocument/2006/relationships/theme"/><Relationship Id="rId5" Target="styles.xml" Type="http://schemas.openxmlformats.org/officeDocument/2006/relationships/styles"/><Relationship Id="rId6" Target="sharedStrings.xml" Type="http://schemas.openxmlformats.org/officeDocument/2006/relationships/sharedStrings"/><Relationship Id="rId7" Target="calcChain.xml" Type="http://schemas.openxmlformats.org/officeDocument/2006/relationships/calcChain"/></Relationships>
</file>

<file path=xl/ctrlProps/ctrlProp1.xml><?xml version="1.0" encoding="utf-8"?>
<formControlPr xmlns="http://schemas.microsoft.com/office/spreadsheetml/2009/9/main" objectType="CheckBox" fmlaLink="$L$11"/>
</file>

<file path=xl/ctrlProps/ctrlProp2.xml><?xml version="1.0" encoding="utf-8"?>
<formControlPr xmlns="http://schemas.microsoft.com/office/spreadsheetml/2009/9/main" objectType="CheckBox" fmlaLink="$L$17"/>
</file>

<file path=xl/ctrlProps/ctrlProp3.xml><?xml version="1.0" encoding="utf-8"?>
<formControlPr xmlns="http://schemas.microsoft.com/office/spreadsheetml/2009/9/main" objectType="CheckBox" fmlaLink="$L$13"/>
</file>

<file path=xl/ctrlProps/ctrlProp4.xml><?xml version="1.0" encoding="utf-8"?>
<formControlPr xmlns="http://schemas.microsoft.com/office/spreadsheetml/2009/9/main" objectType="CheckBox" fmlaLink="$L$15"/>
</file>

<file path=xl/drawings/_rels/drawing1.xml.rels><?xml version="1.0" encoding="UTF-8" standalone="yes"?><Relationships xmlns="http://schemas.openxmlformats.org/package/2006/relationships"><Relationship Id="rId1" Target="../media/image1.png" Type="http://schemas.openxmlformats.org/officeDocument/2006/relationships/image"/></Relationships>
</file>

<file path=xl/drawings/_rels/drawing2.xml.rels><?xml version="1.0" encoding="UTF-8" standalone="yes"?><Relationships xmlns="http://schemas.openxmlformats.org/package/2006/relationships"><Relationship Id="rId1" Target="../media/image2.png" Type="http://schemas.openxmlformats.org/officeDocument/2006/relationships/image"/><Relationship Id="rId2" Target="../media/image3.png" Type="http://schemas.openxmlformats.org/officeDocument/2006/relationships/image"/></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xdr:col>
          <xdr:colOff>15240</xdr:colOff>
          <xdr:row>0</xdr:row>
          <xdr:rowOff>91440</xdr:rowOff>
        </xdr:from>
        <xdr:to>
          <xdr:col>3</xdr:col>
          <xdr:colOff>480060</xdr:colOff>
          <xdr:row>1</xdr:row>
          <xdr:rowOff>0</xdr:rowOff>
        </xdr:to>
        <xdr:sp macro="" textlink="">
          <xdr:nvSpPr>
            <xdr:cNvPr id="1053" name="Check Box 1" hidden="1">
              <a:extLst>
                <a:ext uri="{63B3BB69-23CF-44E3-9099-C40C66FF867C}">
                  <a14:compatExt spid="_x0000_s1053"/>
                </a:ext>
                <a:ext uri="{FF2B5EF4-FFF2-40B4-BE49-F238E27FC236}">
                  <a16:creationId xmlns:a16="http://schemas.microsoft.com/office/drawing/2014/main" id="{00000000-0008-0000-0000-00001D040000}"/>
                </a:ext>
              </a:extLst>
            </xdr:cNvPr>
            <xdr:cNvSpPr/>
          </xdr:nvSpPr>
          <xdr:spPr bwMode="auto">
            <a:xfrm>
              <a:off x="0" y="0"/>
              <a:ext cx="0" cy="0"/>
            </a:xfrm>
            <a:prstGeom prst="rect">
              <a:avLst/>
            </a:prstGeom>
            <a:solidFill>
              <a:srgbClr val="00FFFF" mc:Ignorable="a14" a14:legacySpreadsheetColorIndex="15"/>
            </a:solidFill>
            <a:ln w="9525">
              <a:solidFill>
                <a:srgbClr val="000000" mc:Ignorable="a14" a14:legacySpreadsheetColorIndex="64"/>
              </a:solidFill>
              <a:miter lim="800000"/>
              <a:headEnd/>
              <a:tailEnd/>
            </a:ln>
          </xdr:spPr>
          <xdr:txBody>
            <a:bodyPr vertOverflow="clip" wrap="square" lIns="36576" tIns="27432" rIns="0" bIns="27432" anchor="ctr" upright="1"/>
            <a:lstStyle/>
            <a:p>
              <a:pPr algn="l" rtl="0">
                <a:defRPr sz="1000"/>
              </a:pPr>
              <a:r>
                <a:rPr lang="sv-SE" sz="1000" b="0" i="0" u="none" strike="noStrike" baseline="0">
                  <a:solidFill>
                    <a:srgbClr val="000000"/>
                  </a:solidFill>
                  <a:latin typeface="Arial"/>
                  <a:cs typeface="Arial"/>
                </a:rPr>
                <a:t>Lågspänning (om inget MUA)</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xdr:col>
          <xdr:colOff>15240</xdr:colOff>
          <xdr:row>55</xdr:row>
          <xdr:rowOff>91440</xdr:rowOff>
        </xdr:from>
        <xdr:to>
          <xdr:col>3</xdr:col>
          <xdr:colOff>251460</xdr:colOff>
          <xdr:row>56</xdr:row>
          <xdr:rowOff>76200</xdr:rowOff>
        </xdr:to>
        <xdr:sp macro="" textlink="">
          <xdr:nvSpPr>
            <xdr:cNvPr id="1056" name="Check Box 1" hidden="1">
              <a:extLst>
                <a:ext uri="{63B3BB69-23CF-44E3-9099-C40C66FF867C}">
                  <a14:compatExt spid="_x0000_s1056"/>
                </a:ext>
                <a:ext uri="{FF2B5EF4-FFF2-40B4-BE49-F238E27FC236}">
                  <a16:creationId xmlns:a16="http://schemas.microsoft.com/office/drawing/2014/main" id="{00000000-0008-0000-0000-000020040000}"/>
                </a:ext>
              </a:extLst>
            </xdr:cNvPr>
            <xdr:cNvSpPr/>
          </xdr:nvSpPr>
          <xdr:spPr bwMode="auto">
            <a:xfrm>
              <a:off x="0" y="0"/>
              <a:ext cx="0" cy="0"/>
            </a:xfrm>
            <a:prstGeom prst="rect">
              <a:avLst/>
            </a:prstGeom>
            <a:solidFill>
              <a:srgbClr val="00FFFF" mc:Ignorable="a14" a14:legacySpreadsheetColorIndex="15"/>
            </a:solidFill>
            <a:ln w="9525">
              <a:solidFill>
                <a:srgbClr val="000000" mc:Ignorable="a14" a14:legacySpreadsheetColorIndex="64"/>
              </a:solidFill>
              <a:miter lim="800000"/>
              <a:headEnd/>
              <a:tailEnd/>
            </a:ln>
          </xdr:spPr>
          <xdr:txBody>
            <a:bodyPr vertOverflow="clip" wrap="square" lIns="36576" tIns="27432" rIns="0" bIns="27432" anchor="ctr" upright="1"/>
            <a:lstStyle/>
            <a:p>
              <a:pPr algn="l" rtl="0">
                <a:defRPr sz="1000"/>
              </a:pPr>
              <a:r>
                <a:rPr lang="sv-SE" sz="1000" b="0" i="0" u="none" strike="noStrike" baseline="0">
                  <a:solidFill>
                    <a:srgbClr val="000000"/>
                  </a:solidFill>
                  <a:latin typeface="Arial"/>
                  <a:cs typeface="Arial"/>
                </a:rPr>
                <a:t>Förhöjd minimiersättning</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3</xdr:col>
          <xdr:colOff>548640</xdr:colOff>
          <xdr:row>0</xdr:row>
          <xdr:rowOff>91440</xdr:rowOff>
        </xdr:from>
        <xdr:to>
          <xdr:col>5</xdr:col>
          <xdr:colOff>594360</xdr:colOff>
          <xdr:row>1</xdr:row>
          <xdr:rowOff>0</xdr:rowOff>
        </xdr:to>
        <xdr:sp macro="" textlink="">
          <xdr:nvSpPr>
            <xdr:cNvPr id="1066" name="Check Box 1" hidden="1">
              <a:extLst>
                <a:ext uri="{63B3BB69-23CF-44E3-9099-C40C66FF867C}">
                  <a14:compatExt spid="_x0000_s1066"/>
                </a:ext>
                <a:ext uri="{FF2B5EF4-FFF2-40B4-BE49-F238E27FC236}">
                  <a16:creationId xmlns:a16="http://schemas.microsoft.com/office/drawing/2014/main" id="{00000000-0008-0000-0000-00002A040000}"/>
                </a:ext>
              </a:extLst>
            </xdr:cNvPr>
            <xdr:cNvSpPr/>
          </xdr:nvSpPr>
          <xdr:spPr bwMode="auto">
            <a:xfrm>
              <a:off x="0" y="0"/>
              <a:ext cx="0" cy="0"/>
            </a:xfrm>
            <a:prstGeom prst="rect">
              <a:avLst/>
            </a:prstGeom>
            <a:solidFill>
              <a:srgbClr val="00FFFF" mc:Ignorable="a14" a14:legacySpreadsheetColorIndex="15"/>
            </a:solidFill>
            <a:ln w="9525">
              <a:solidFill>
                <a:srgbClr val="000000" mc:Ignorable="a14" a14:legacySpreadsheetColorIndex="64"/>
              </a:solidFill>
              <a:miter lim="800000"/>
              <a:headEnd/>
              <a:tailEnd/>
            </a:ln>
          </xdr:spPr>
          <xdr:txBody>
            <a:bodyPr vertOverflow="clip" wrap="square" lIns="36576" tIns="27432" rIns="0" bIns="27432" anchor="ctr" upright="1"/>
            <a:lstStyle/>
            <a:p>
              <a:pPr algn="l" rtl="0">
                <a:defRPr sz="1000"/>
              </a:pPr>
              <a:r>
                <a:rPr lang="sv-SE" sz="1000" b="0" i="0" u="none" strike="noStrike" baseline="0">
                  <a:solidFill>
                    <a:srgbClr val="000000"/>
                  </a:solidFill>
                  <a:latin typeface="Arial"/>
                  <a:cs typeface="Arial"/>
                </a:rPr>
                <a:t>Storskogsbruksavtalet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5</xdr:col>
          <xdr:colOff>662940</xdr:colOff>
          <xdr:row>0</xdr:row>
          <xdr:rowOff>91440</xdr:rowOff>
        </xdr:from>
        <xdr:to>
          <xdr:col>8</xdr:col>
          <xdr:colOff>327660</xdr:colOff>
          <xdr:row>1</xdr:row>
          <xdr:rowOff>0</xdr:rowOff>
        </xdr:to>
        <xdr:sp macro="" textlink="">
          <xdr:nvSpPr>
            <xdr:cNvPr id="1067" name="Check Box 1" hidden="1">
              <a:extLst>
                <a:ext uri="{63B3BB69-23CF-44E3-9099-C40C66FF867C}">
                  <a14:compatExt spid="_x0000_s1067"/>
                </a:ext>
                <a:ext uri="{FF2B5EF4-FFF2-40B4-BE49-F238E27FC236}">
                  <a16:creationId xmlns:a16="http://schemas.microsoft.com/office/drawing/2014/main" id="{00000000-0008-0000-0000-00002B040000}"/>
                </a:ext>
              </a:extLst>
            </xdr:cNvPr>
            <xdr:cNvSpPr/>
          </xdr:nvSpPr>
          <xdr:spPr bwMode="auto">
            <a:xfrm>
              <a:off x="0" y="0"/>
              <a:ext cx="0" cy="0"/>
            </a:xfrm>
            <a:prstGeom prst="rect">
              <a:avLst/>
            </a:prstGeom>
            <a:solidFill>
              <a:srgbClr val="00FFFF" mc:Ignorable="a14" a14:legacySpreadsheetColorIndex="15"/>
            </a:solidFill>
            <a:ln w="9525">
              <a:solidFill>
                <a:srgbClr val="000000" mc:Ignorable="a14" a14:legacySpreadsheetColorIndex="64"/>
              </a:solidFill>
              <a:miter lim="800000"/>
              <a:headEnd/>
              <a:tailEnd/>
            </a:ln>
          </xdr:spPr>
          <xdr:txBody>
            <a:bodyPr vertOverflow="clip" wrap="square" lIns="36576" tIns="27432" rIns="0" bIns="27432" anchor="ctr" upright="1"/>
            <a:lstStyle/>
            <a:p>
              <a:pPr algn="l" rtl="0">
                <a:defRPr sz="1000"/>
              </a:pPr>
              <a:r>
                <a:rPr lang="sv-SE" sz="1000" b="0" i="0" u="none" strike="noStrike" baseline="0">
                  <a:solidFill>
                    <a:srgbClr val="000000"/>
                  </a:solidFill>
                  <a:latin typeface="Arial"/>
                  <a:cs typeface="Arial"/>
                </a:rPr>
                <a:t>Ingen grundersättning ska utgå</a:t>
              </a:r>
            </a:p>
          </xdr:txBody>
        </xdr:sp>
        <xdr:clientData fPrintsWithSheet="0"/>
      </xdr:twoCellAnchor>
    </mc:Choice>
    <mc:Fallback/>
  </mc:AlternateContent>
  <xdr:twoCellAnchor>
    <xdr:from>
      <xdr:col>8</xdr:col>
      <xdr:colOff>520703</xdr:colOff>
      <xdr:row>0</xdr:row>
      <xdr:rowOff>82550</xdr:rowOff>
    </xdr:from>
    <xdr:to>
      <xdr:col>9</xdr:col>
      <xdr:colOff>762853</xdr:colOff>
      <xdr:row>1</xdr:row>
      <xdr:rowOff>156800</xdr:rowOff>
    </xdr:to>
    <xdr:sp macro="" textlink="">
      <xdr:nvSpPr>
        <xdr:cNvPr id="9" name="bmkLogo" descr="bmkLogo">
          <a:extLst>
            <a:ext uri="{FF2B5EF4-FFF2-40B4-BE49-F238E27FC236}">
              <a16:creationId xmlns:a16="http://schemas.microsoft.com/office/drawing/2014/main" id="{00000000-0008-0000-0000-000009000000}"/>
            </a:ext>
          </a:extLst>
        </xdr:cNvPr>
        <xdr:cNvSpPr txBox="1">
          <a:spLocks noChangeAspect="1" noChangeArrowheads="1"/>
        </xdr:cNvSpPr>
      </xdr:nvSpPr>
      <xdr:spPr bwMode="auto">
        <a:xfrm>
          <a:off x="6223003" y="82550"/>
          <a:ext cx="1004150" cy="360000"/>
        </a:xfrm>
        <a:prstGeom prst="rect">
          <a:avLst/>
        </a:prstGeom>
        <a:blipFill dpi="0" rotWithShape="0">
          <a:blip xmlns:r="http://schemas.openxmlformats.org/officeDocument/2006/relationships" r:embed="rId1"/>
          <a:srcRect/>
          <a:stretch>
            <a:fillRect/>
          </a:stretch>
        </a:blipFill>
        <a:ln>
          <a:noFill/>
        </a:ln>
        <a:extLst>
          <a:ext uri="{91240B29-F687-4F45-9708-019B960494DF}">
            <a14:hiddenLine xmlns:a14="http://schemas.microsoft.com/office/drawing/2010/main" w="9525">
              <a:solidFill>
                <a:srgbClr val="000000"/>
              </a:solidFill>
              <a:miter lim="800000"/>
              <a:headEnd/>
              <a:tailEnd/>
            </a14:hiddenLine>
          </a:ext>
        </a:extLst>
      </xdr:spPr>
      <xdr:txBody>
        <a:bodyPr rot="0" vert="horz" wrap="square" lIns="0" tIns="0" rIns="0" bIns="0" anchor="t" anchorCtr="0" upright="1">
          <a:noAutofit/>
        </a:bodyPr>
        <a:lstStyle/>
        <a:p>
          <a:pPr>
            <a:spcAft>
              <a:spcPts val="0"/>
            </a:spcAft>
          </a:pPr>
          <a:r>
            <a:rPr lang="sv-SE" sz="1000">
              <a:effectLst/>
              <a:latin typeface="Calibri Light"/>
              <a:ea typeface="Times New Roman"/>
              <a:cs typeface="Times New Roman"/>
            </a:rPr>
            <a:t> </a:t>
          </a:r>
        </a:p>
      </xdr:txBody>
    </xdr:sp>
    <xdr:clientData/>
  </xdr:twoCellAnchor>
  <xdr:twoCellAnchor>
    <xdr:from>
      <xdr:col>8</xdr:col>
      <xdr:colOff>498230</xdr:colOff>
      <xdr:row>67</xdr:row>
      <xdr:rowOff>80597</xdr:rowOff>
    </xdr:from>
    <xdr:to>
      <xdr:col>9</xdr:col>
      <xdr:colOff>740380</xdr:colOff>
      <xdr:row>67</xdr:row>
      <xdr:rowOff>440597</xdr:rowOff>
    </xdr:to>
    <xdr:sp macro="" textlink="">
      <xdr:nvSpPr>
        <xdr:cNvPr id="11" name="bmkLogo" descr="bmkLogo">
          <a:extLst>
            <a:ext uri="{FF2B5EF4-FFF2-40B4-BE49-F238E27FC236}">
              <a16:creationId xmlns:a16="http://schemas.microsoft.com/office/drawing/2014/main" id="{00000000-0008-0000-0000-00000B000000}"/>
            </a:ext>
          </a:extLst>
        </xdr:cNvPr>
        <xdr:cNvSpPr txBox="1">
          <a:spLocks noChangeAspect="1" noChangeArrowheads="1"/>
        </xdr:cNvSpPr>
      </xdr:nvSpPr>
      <xdr:spPr bwMode="auto">
        <a:xfrm>
          <a:off x="6198576" y="11979520"/>
          <a:ext cx="1004150" cy="360000"/>
        </a:xfrm>
        <a:prstGeom prst="rect">
          <a:avLst/>
        </a:prstGeom>
        <a:blipFill dpi="0" rotWithShape="0">
          <a:blip xmlns:r="http://schemas.openxmlformats.org/officeDocument/2006/relationships" r:embed="rId1"/>
          <a:srcRect/>
          <a:stretch>
            <a:fillRect/>
          </a:stretch>
        </a:blipFill>
        <a:ln>
          <a:noFill/>
        </a:ln>
        <a:extLst>
          <a:ext uri="{91240B29-F687-4F45-9708-019B960494DF}">
            <a14:hiddenLine xmlns:a14="http://schemas.microsoft.com/office/drawing/2010/main" w="9525">
              <a:solidFill>
                <a:srgbClr val="000000"/>
              </a:solidFill>
              <a:miter lim="800000"/>
              <a:headEnd/>
              <a:tailEnd/>
            </a14:hiddenLine>
          </a:ext>
        </a:extLst>
      </xdr:spPr>
      <xdr:txBody>
        <a:bodyPr rot="0" vert="horz" wrap="square" lIns="0" tIns="0" rIns="0" bIns="0" anchor="t" anchorCtr="0" upright="1">
          <a:noAutofit/>
        </a:bodyPr>
        <a:lstStyle/>
        <a:p>
          <a:pPr>
            <a:spcAft>
              <a:spcPts val="0"/>
            </a:spcAft>
          </a:pPr>
          <a:r>
            <a:rPr lang="sv-SE" sz="1000">
              <a:effectLst/>
              <a:latin typeface="Calibri Light"/>
              <a:ea typeface="Times New Roman"/>
              <a:cs typeface="Times New Roman"/>
            </a:rPr>
            <a:t> </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360817</xdr:colOff>
      <xdr:row>32</xdr:row>
      <xdr:rowOff>33483</xdr:rowOff>
    </xdr:from>
    <xdr:to>
      <xdr:col>8</xdr:col>
      <xdr:colOff>135990</xdr:colOff>
      <xdr:row>64</xdr:row>
      <xdr:rowOff>47809</xdr:rowOff>
    </xdr:to>
    <xdr:pic>
      <xdr:nvPicPr>
        <xdr:cNvPr id="3" name="Bildobjekt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a:stretch>
          <a:fillRect/>
        </a:stretch>
      </xdr:blipFill>
      <xdr:spPr>
        <a:xfrm>
          <a:off x="2592388" y="7871197"/>
          <a:ext cx="8660638" cy="7852041"/>
        </a:xfrm>
        <a:prstGeom prst="rect">
          <a:avLst/>
        </a:prstGeom>
      </xdr:spPr>
    </xdr:pic>
    <xdr:clientData/>
  </xdr:twoCellAnchor>
  <xdr:twoCellAnchor editAs="oneCell">
    <xdr:from>
      <xdr:col>1</xdr:col>
      <xdr:colOff>352425</xdr:colOff>
      <xdr:row>5</xdr:row>
      <xdr:rowOff>209550</xdr:rowOff>
    </xdr:from>
    <xdr:to>
      <xdr:col>8</xdr:col>
      <xdr:colOff>139912</xdr:colOff>
      <xdr:row>33</xdr:row>
      <xdr:rowOff>37222</xdr:rowOff>
    </xdr:to>
    <xdr:pic>
      <xdr:nvPicPr>
        <xdr:cNvPr id="10" name="Bildobjekt 9">
          <a:extLst>
            <a:ext uri="{FF2B5EF4-FFF2-40B4-BE49-F238E27FC236}">
              <a16:creationId xmlns:a16="http://schemas.microsoft.com/office/drawing/2014/main" id="{00000000-0008-0000-0100-00000A000000}"/>
            </a:ext>
          </a:extLst>
        </xdr:cNvPr>
        <xdr:cNvPicPr>
          <a:picLocks noChangeAspect="1"/>
        </xdr:cNvPicPr>
      </xdr:nvPicPr>
      <xdr:blipFill>
        <a:blip xmlns:r="http://schemas.openxmlformats.org/officeDocument/2006/relationships" r:embed="rId2"/>
        <a:stretch>
          <a:fillRect/>
        </a:stretch>
      </xdr:blipFill>
      <xdr:spPr>
        <a:xfrm>
          <a:off x="2514600" y="1495425"/>
          <a:ext cx="8466667" cy="7028572"/>
        </a:xfrm>
        <a:prstGeom prst="rect">
          <a:avLst/>
        </a:prstGeom>
      </xdr:spPr>
    </xdr:pic>
    <xdr:clientData/>
  </xdr:twoCellAnchor>
  <xdr:oneCellAnchor>
    <xdr:from>
      <xdr:col>2</xdr:col>
      <xdr:colOff>1344930</xdr:colOff>
      <xdr:row>0</xdr:row>
      <xdr:rowOff>91440</xdr:rowOff>
    </xdr:from>
    <xdr:ext cx="1552575" cy="1104900"/>
    <xdr:sp macro="" textlink="">
      <xdr:nvSpPr>
        <xdr:cNvPr id="4" name="Bildtext 1 3">
          <a:extLst>
            <a:ext uri="{FF2B5EF4-FFF2-40B4-BE49-F238E27FC236}">
              <a16:creationId xmlns:a16="http://schemas.microsoft.com/office/drawing/2014/main" id="{00000000-0008-0000-0100-000004000000}"/>
            </a:ext>
          </a:extLst>
        </xdr:cNvPr>
        <xdr:cNvSpPr/>
      </xdr:nvSpPr>
      <xdr:spPr bwMode="auto">
        <a:xfrm>
          <a:off x="5037699" y="91440"/>
          <a:ext cx="1552575" cy="1104900"/>
        </a:xfrm>
        <a:prstGeom prst="borderCallout1">
          <a:avLst>
            <a:gd name="adj1" fmla="val 98380"/>
            <a:gd name="adj2" fmla="val 49807"/>
            <a:gd name="adj3" fmla="val 128834"/>
            <a:gd name="adj4" fmla="val 49692"/>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Storskogsbruk</a:t>
          </a:r>
          <a:r>
            <a:rPr lang="sv-SE" sz="1100" b="0" i="0" u="none" strike="noStrike">
              <a:solidFill>
                <a:schemeClr val="dk1"/>
              </a:solidFill>
              <a:effectLst/>
              <a:latin typeface="+mn-lt"/>
              <a:ea typeface="+mn-ea"/>
              <a:cs typeface="+mn-cs"/>
            </a:rPr>
            <a:t>:</a:t>
          </a:r>
        </a:p>
        <a:p>
          <a:pPr algn="l"/>
          <a:r>
            <a:rPr lang="sv-SE" sz="1100" b="0" i="0" u="none" strike="noStrike">
              <a:solidFill>
                <a:schemeClr val="dk1"/>
              </a:solidFill>
              <a:effectLst/>
              <a:latin typeface="+mn-lt"/>
              <a:ea typeface="+mn-ea"/>
              <a:cs typeface="+mn-cs"/>
            </a:rPr>
            <a:t>Alternativet  </a:t>
          </a:r>
          <a:r>
            <a:rPr lang="sv-SE" sz="1100" b="0" i="0" u="sng" strike="noStrike">
              <a:solidFill>
                <a:schemeClr val="dk1"/>
              </a:solidFill>
              <a:effectLst/>
              <a:latin typeface="+mn-lt"/>
              <a:ea typeface="+mn-ea"/>
              <a:cs typeface="+mn-cs"/>
            </a:rPr>
            <a:t>måste </a:t>
          </a:r>
          <a:r>
            <a:rPr lang="sv-SE" sz="1100" b="0" i="0" u="none" strike="noStrike">
              <a:solidFill>
                <a:schemeClr val="dk1"/>
              </a:solidFill>
              <a:effectLst/>
              <a:latin typeface="+mn-lt"/>
              <a:ea typeface="+mn-ea"/>
              <a:cs typeface="+mn-cs"/>
            </a:rPr>
            <a:t>användas när värdering ska göras enligt Storskogsbruksavtalet.</a:t>
          </a:r>
          <a:endParaRPr lang="sv-SE" sz="1100"/>
        </a:p>
      </xdr:txBody>
    </xdr:sp>
    <xdr:clientData/>
  </xdr:oneCellAnchor>
  <xdr:oneCellAnchor>
    <xdr:from>
      <xdr:col>1</xdr:col>
      <xdr:colOff>742949</xdr:colOff>
      <xdr:row>0</xdr:row>
      <xdr:rowOff>95250</xdr:rowOff>
    </xdr:from>
    <xdr:ext cx="1876425" cy="1106063"/>
    <xdr:sp macro="" textlink="">
      <xdr:nvSpPr>
        <xdr:cNvPr id="5" name="Bildtext 1 4">
          <a:extLst>
            <a:ext uri="{FF2B5EF4-FFF2-40B4-BE49-F238E27FC236}">
              <a16:creationId xmlns:a16="http://schemas.microsoft.com/office/drawing/2014/main" id="{00000000-0008-0000-0100-000005000000}"/>
            </a:ext>
          </a:extLst>
        </xdr:cNvPr>
        <xdr:cNvSpPr/>
      </xdr:nvSpPr>
      <xdr:spPr bwMode="auto">
        <a:xfrm>
          <a:off x="2971799" y="95250"/>
          <a:ext cx="1876425" cy="1106063"/>
        </a:xfrm>
        <a:prstGeom prst="borderCallout1">
          <a:avLst>
            <a:gd name="adj1" fmla="val 98380"/>
            <a:gd name="adj2" fmla="val 49807"/>
            <a:gd name="adj3" fmla="val 127478"/>
            <a:gd name="adj4" fmla="val 49784"/>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Lågspänning (om inget MUA):</a:t>
          </a:r>
        </a:p>
        <a:p>
          <a:pPr algn="l"/>
          <a:r>
            <a:rPr lang="sv-SE" sz="1100" b="0" i="0" u="none" strike="noStrike">
              <a:solidFill>
                <a:schemeClr val="dk1"/>
              </a:solidFill>
              <a:effectLst/>
              <a:latin typeface="+mn-lt"/>
              <a:ea typeface="+mn-ea"/>
              <a:cs typeface="+mn-cs"/>
            </a:rPr>
            <a:t>Alternativet används när värderingen avser intrång med endast lågspänningsledningar och fastighetsägaren </a:t>
          </a:r>
          <a:r>
            <a:rPr lang="sv-SE" sz="1100" b="0" i="0" u="sng" strike="noStrike">
              <a:solidFill>
                <a:schemeClr val="dk1"/>
              </a:solidFill>
              <a:effectLst/>
              <a:latin typeface="+mn-lt"/>
              <a:ea typeface="+mn-ea"/>
              <a:cs typeface="+mn-cs"/>
            </a:rPr>
            <a:t>är kund </a:t>
          </a:r>
          <a:r>
            <a:rPr lang="sv-SE" sz="1100" b="0" i="0" u="none" strike="noStrike">
              <a:solidFill>
                <a:schemeClr val="dk1"/>
              </a:solidFill>
              <a:effectLst/>
              <a:latin typeface="+mn-lt"/>
              <a:ea typeface="+mn-ea"/>
              <a:cs typeface="+mn-cs"/>
            </a:rPr>
            <a:t>till nätbolaget.</a:t>
          </a:r>
          <a:endParaRPr lang="sv-SE" sz="1100"/>
        </a:p>
      </xdr:txBody>
    </xdr:sp>
    <xdr:clientData/>
  </xdr:oneCellAnchor>
  <xdr:oneCellAnchor>
    <xdr:from>
      <xdr:col>0</xdr:col>
      <xdr:colOff>380687</xdr:colOff>
      <xdr:row>7</xdr:row>
      <xdr:rowOff>97473</xdr:rowOff>
    </xdr:from>
    <xdr:ext cx="1857375" cy="589383"/>
    <xdr:sp macro="" textlink="">
      <xdr:nvSpPr>
        <xdr:cNvPr id="7" name="Bildtext 1 6">
          <a:extLst>
            <a:ext uri="{FF2B5EF4-FFF2-40B4-BE49-F238E27FC236}">
              <a16:creationId xmlns:a16="http://schemas.microsoft.com/office/drawing/2014/main" id="{00000000-0008-0000-0100-000007000000}"/>
            </a:ext>
          </a:extLst>
        </xdr:cNvPr>
        <xdr:cNvSpPr/>
      </xdr:nvSpPr>
      <xdr:spPr bwMode="auto">
        <a:xfrm>
          <a:off x="380687" y="1831023"/>
          <a:ext cx="1857375" cy="589383"/>
        </a:xfrm>
        <a:prstGeom prst="borderCallout1">
          <a:avLst>
            <a:gd name="adj1" fmla="val 74953"/>
            <a:gd name="adj2" fmla="val 100402"/>
            <a:gd name="adj3" fmla="val 75851"/>
            <a:gd name="adj4" fmla="val 12197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Fastighetsinformation:</a:t>
          </a:r>
        </a:p>
        <a:p>
          <a:pPr algn="l"/>
          <a:r>
            <a:rPr lang="sv-SE" sz="1100" b="0" i="0" u="none" strike="noStrike">
              <a:solidFill>
                <a:schemeClr val="dk1"/>
              </a:solidFill>
              <a:effectLst/>
              <a:latin typeface="+mn-lt"/>
              <a:ea typeface="+mn-ea"/>
              <a:cs typeface="+mn-cs"/>
            </a:rPr>
            <a:t>Här anges uppgifter om den aktuella</a:t>
          </a:r>
          <a:r>
            <a:rPr lang="sv-SE" sz="1100" b="0" i="0" u="none" strike="noStrike" baseline="0">
              <a:solidFill>
                <a:schemeClr val="dk1"/>
              </a:solidFill>
              <a:effectLst/>
              <a:latin typeface="+mn-lt"/>
              <a:ea typeface="+mn-ea"/>
              <a:cs typeface="+mn-cs"/>
            </a:rPr>
            <a:t> fastigheten</a:t>
          </a:r>
          <a:endParaRPr lang="sv-SE" sz="1100"/>
        </a:p>
      </xdr:txBody>
    </xdr:sp>
    <xdr:clientData/>
  </xdr:oneCellAnchor>
  <xdr:oneCellAnchor>
    <xdr:from>
      <xdr:col>8</xdr:col>
      <xdr:colOff>598170</xdr:colOff>
      <xdr:row>9</xdr:row>
      <xdr:rowOff>15240</xdr:rowOff>
    </xdr:from>
    <xdr:ext cx="1943100" cy="589383"/>
    <xdr:sp macro="" textlink="">
      <xdr:nvSpPr>
        <xdr:cNvPr id="6" name="Bildtext 1 5">
          <a:extLst>
            <a:ext uri="{FF2B5EF4-FFF2-40B4-BE49-F238E27FC236}">
              <a16:creationId xmlns:a16="http://schemas.microsoft.com/office/drawing/2014/main" id="{00000000-0008-0000-0100-000006000000}"/>
            </a:ext>
          </a:extLst>
        </xdr:cNvPr>
        <xdr:cNvSpPr/>
      </xdr:nvSpPr>
      <xdr:spPr bwMode="auto">
        <a:xfrm>
          <a:off x="11694795" y="2244090"/>
          <a:ext cx="1943100" cy="589383"/>
        </a:xfrm>
        <a:prstGeom prst="borderCallout1">
          <a:avLst>
            <a:gd name="adj1" fmla="val 48428"/>
            <a:gd name="adj2" fmla="val -1069"/>
            <a:gd name="adj3" fmla="val 47403"/>
            <a:gd name="adj4" fmla="val -30736"/>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Projektsinformation:</a:t>
          </a:r>
        </a:p>
        <a:p>
          <a:pPr algn="l"/>
          <a:r>
            <a:rPr lang="sv-SE" sz="1100" b="0" i="0" u="none" strike="noStrike">
              <a:solidFill>
                <a:schemeClr val="dk1"/>
              </a:solidFill>
              <a:effectLst/>
              <a:latin typeface="+mn-lt"/>
              <a:ea typeface="+mn-ea"/>
              <a:cs typeface="+mn-cs"/>
            </a:rPr>
            <a:t>Här anges uppgifter om det aktuella projektet </a:t>
          </a:r>
          <a:endParaRPr lang="sv-SE" sz="1100"/>
        </a:p>
      </xdr:txBody>
    </xdr:sp>
    <xdr:clientData/>
  </xdr:oneCellAnchor>
  <xdr:oneCellAnchor>
    <xdr:from>
      <xdr:col>0</xdr:col>
      <xdr:colOff>380687</xdr:colOff>
      <xdr:row>13</xdr:row>
      <xdr:rowOff>190506</xdr:rowOff>
    </xdr:from>
    <xdr:ext cx="1857375" cy="1106063"/>
    <xdr:sp macro="" textlink="">
      <xdr:nvSpPr>
        <xdr:cNvPr id="9" name="Bildtext 1 8">
          <a:extLst>
            <a:ext uri="{FF2B5EF4-FFF2-40B4-BE49-F238E27FC236}">
              <a16:creationId xmlns:a16="http://schemas.microsoft.com/office/drawing/2014/main" id="{00000000-0008-0000-0100-000009000000}"/>
            </a:ext>
          </a:extLst>
        </xdr:cNvPr>
        <xdr:cNvSpPr/>
      </xdr:nvSpPr>
      <xdr:spPr bwMode="auto">
        <a:xfrm>
          <a:off x="380687" y="3429006"/>
          <a:ext cx="1857375" cy="1106063"/>
        </a:xfrm>
        <a:prstGeom prst="borderCallout1">
          <a:avLst>
            <a:gd name="adj1" fmla="val 32198"/>
            <a:gd name="adj2" fmla="val 99808"/>
            <a:gd name="adj3" fmla="val 32515"/>
            <a:gd name="adj4" fmla="val 12220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Beskrivning:</a:t>
          </a:r>
          <a:r>
            <a:rPr lang="sv-SE" sz="1100" b="0" i="0" u="none" strike="noStrike" baseline="0">
              <a:solidFill>
                <a:schemeClr val="dk1"/>
              </a:solidFill>
              <a:effectLst/>
              <a:latin typeface="+mn-lt"/>
              <a:ea typeface="+mn-ea"/>
              <a:cs typeface="+mn-cs"/>
            </a:rPr>
            <a:t> </a:t>
          </a:r>
        </a:p>
        <a:p>
          <a:pPr algn="l"/>
          <a:r>
            <a:rPr lang="sv-SE" sz="1100" b="0" i="0" u="none" strike="noStrike">
              <a:solidFill>
                <a:schemeClr val="dk1"/>
              </a:solidFill>
              <a:effectLst/>
              <a:latin typeface="+mn-lt"/>
              <a:ea typeface="+mn-ea"/>
              <a:cs typeface="+mn-cs"/>
            </a:rPr>
            <a:t>Under rubrikerna "Beskrivning</a:t>
          </a:r>
          <a:r>
            <a:rPr lang="sv-SE" sz="1100" b="0" i="0" u="none" strike="noStrike" baseline="0">
              <a:solidFill>
                <a:schemeClr val="dk1"/>
              </a:solidFill>
              <a:effectLst/>
              <a:latin typeface="+mn-lt"/>
              <a:ea typeface="+mn-ea"/>
              <a:cs typeface="+mn-cs"/>
            </a:rPr>
            <a:t>" anges en förklaring till vad som placerats ut som ett komplement till det som visas i kartan.</a:t>
          </a:r>
          <a:endParaRPr lang="sv-SE" sz="1100"/>
        </a:p>
      </xdr:txBody>
    </xdr:sp>
    <xdr:clientData/>
  </xdr:oneCellAnchor>
  <xdr:oneCellAnchor>
    <xdr:from>
      <xdr:col>9</xdr:col>
      <xdr:colOff>0</xdr:colOff>
      <xdr:row>17</xdr:row>
      <xdr:rowOff>209551</xdr:rowOff>
    </xdr:from>
    <xdr:ext cx="1943100" cy="933836"/>
    <xdr:sp macro="" textlink="">
      <xdr:nvSpPr>
        <xdr:cNvPr id="12" name="Bildtext 1 11">
          <a:extLst>
            <a:ext uri="{FF2B5EF4-FFF2-40B4-BE49-F238E27FC236}">
              <a16:creationId xmlns:a16="http://schemas.microsoft.com/office/drawing/2014/main" id="{00000000-0008-0000-0100-00000C000000}"/>
            </a:ext>
          </a:extLst>
        </xdr:cNvPr>
        <xdr:cNvSpPr/>
      </xdr:nvSpPr>
      <xdr:spPr bwMode="auto">
        <a:xfrm>
          <a:off x="11706225" y="4419601"/>
          <a:ext cx="1943100" cy="933836"/>
        </a:xfrm>
        <a:prstGeom prst="borderCallout1">
          <a:avLst>
            <a:gd name="adj1" fmla="val 48817"/>
            <a:gd name="adj2" fmla="val -1174"/>
            <a:gd name="adj3" fmla="val 48640"/>
            <a:gd name="adj4" fmla="val -174926"/>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Nätstationer/kabelskåp/skyltar:</a:t>
          </a:r>
        </a:p>
        <a:p>
          <a:pPr algn="l"/>
          <a:r>
            <a:rPr lang="sv-SE" sz="1100" b="0" i="0" u="none" strike="noStrike">
              <a:solidFill>
                <a:schemeClr val="dk1"/>
              </a:solidFill>
              <a:effectLst/>
              <a:latin typeface="+mn-lt"/>
              <a:ea typeface="+mn-ea"/>
              <a:cs typeface="+mn-cs"/>
            </a:rPr>
            <a:t>Här</a:t>
          </a:r>
          <a:r>
            <a:rPr lang="sv-SE" sz="1100" b="0" i="0" u="none" strike="noStrike" baseline="0">
              <a:solidFill>
                <a:schemeClr val="dk1"/>
              </a:solidFill>
              <a:effectLst/>
              <a:latin typeface="+mn-lt"/>
              <a:ea typeface="+mn-ea"/>
              <a:cs typeface="+mn-cs"/>
            </a:rPr>
            <a:t> anges aktuell typ och markslag avseende placering för  den nätstation, kabelskåp eller skylt som ska placeras ut.</a:t>
          </a:r>
          <a:endParaRPr lang="sv-SE" sz="1100"/>
        </a:p>
      </xdr:txBody>
    </xdr:sp>
    <xdr:clientData/>
  </xdr:oneCellAnchor>
  <xdr:oneCellAnchor>
    <xdr:from>
      <xdr:col>9</xdr:col>
      <xdr:colOff>22859</xdr:colOff>
      <xdr:row>38</xdr:row>
      <xdr:rowOff>66350</xdr:rowOff>
    </xdr:from>
    <xdr:ext cx="1952626" cy="417156"/>
    <xdr:sp macro="" textlink="">
      <xdr:nvSpPr>
        <xdr:cNvPr id="13" name="Bildtext 1 12">
          <a:extLst>
            <a:ext uri="{FF2B5EF4-FFF2-40B4-BE49-F238E27FC236}">
              <a16:creationId xmlns:a16="http://schemas.microsoft.com/office/drawing/2014/main" id="{00000000-0008-0000-0100-00000D000000}"/>
            </a:ext>
          </a:extLst>
        </xdr:cNvPr>
        <xdr:cNvSpPr/>
      </xdr:nvSpPr>
      <xdr:spPr bwMode="auto">
        <a:xfrm>
          <a:off x="11734721" y="9299768"/>
          <a:ext cx="1952626" cy="417156"/>
        </a:xfrm>
        <a:prstGeom prst="borderCallout1">
          <a:avLst>
            <a:gd name="adj1" fmla="val 48281"/>
            <a:gd name="adj2" fmla="val -86"/>
            <a:gd name="adj3" fmla="val -51772"/>
            <a:gd name="adj4" fmla="val -21623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Storskogsbruksavtalet:</a:t>
          </a:r>
        </a:p>
        <a:p>
          <a:pPr algn="l"/>
          <a:r>
            <a:rPr lang="sv-SE" sz="1100" b="0" i="0" u="none" strike="noStrike">
              <a:solidFill>
                <a:schemeClr val="dk1"/>
              </a:solidFill>
              <a:effectLst/>
              <a:latin typeface="+mn-lt"/>
              <a:ea typeface="+mn-ea"/>
              <a:cs typeface="+mn-cs"/>
            </a:rPr>
            <a:t>Här</a:t>
          </a:r>
          <a:r>
            <a:rPr lang="sv-SE" sz="1100" b="0" i="0" u="none" strike="noStrike" baseline="0">
              <a:solidFill>
                <a:schemeClr val="dk1"/>
              </a:solidFill>
              <a:effectLst/>
              <a:latin typeface="+mn-lt"/>
              <a:ea typeface="+mn-ea"/>
              <a:cs typeface="+mn-cs"/>
            </a:rPr>
            <a:t> anges aktuellt prisområde.</a:t>
          </a:r>
        </a:p>
      </xdr:txBody>
    </xdr:sp>
    <xdr:clientData/>
  </xdr:oneCellAnchor>
  <xdr:oneCellAnchor>
    <xdr:from>
      <xdr:col>9</xdr:col>
      <xdr:colOff>19050</xdr:colOff>
      <xdr:row>41</xdr:row>
      <xdr:rowOff>136518</xdr:rowOff>
    </xdr:from>
    <xdr:ext cx="1943100" cy="761610"/>
    <xdr:sp macro="" textlink="">
      <xdr:nvSpPr>
        <xdr:cNvPr id="14" name="Bildtext 1 13">
          <a:extLst>
            <a:ext uri="{FF2B5EF4-FFF2-40B4-BE49-F238E27FC236}">
              <a16:creationId xmlns:a16="http://schemas.microsoft.com/office/drawing/2014/main" id="{00000000-0008-0000-0100-00000E000000}"/>
            </a:ext>
          </a:extLst>
        </xdr:cNvPr>
        <xdr:cNvSpPr/>
      </xdr:nvSpPr>
      <xdr:spPr bwMode="auto">
        <a:xfrm>
          <a:off x="11712819" y="10350249"/>
          <a:ext cx="1943100" cy="761610"/>
        </a:xfrm>
        <a:prstGeom prst="borderCallout1">
          <a:avLst>
            <a:gd name="adj1" fmla="val 67582"/>
            <a:gd name="adj2" fmla="val -1640"/>
            <a:gd name="adj3" fmla="val 65670"/>
            <a:gd name="adj4" fmla="val -10988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Storskogsbruksavtalet (REV):</a:t>
          </a:r>
        </a:p>
        <a:p>
          <a:pPr algn="l"/>
          <a:r>
            <a:rPr lang="sv-SE" sz="1100" b="0" i="0" u="none" strike="noStrike">
              <a:solidFill>
                <a:schemeClr val="dk1"/>
              </a:solidFill>
              <a:effectLst/>
              <a:latin typeface="+mn-lt"/>
              <a:ea typeface="+mn-ea"/>
              <a:cs typeface="+mn-cs"/>
            </a:rPr>
            <a:t>Här</a:t>
          </a:r>
          <a:r>
            <a:rPr lang="sv-SE" sz="1100" b="0" i="0" u="none" strike="noStrike" baseline="0">
              <a:solidFill>
                <a:schemeClr val="dk1"/>
              </a:solidFill>
              <a:effectLst/>
              <a:latin typeface="+mn-lt"/>
              <a:ea typeface="+mn-ea"/>
              <a:cs typeface="+mn-cs"/>
            </a:rPr>
            <a:t> anges vilken zon av väganläggningen som markledning ska placeras inom.</a:t>
          </a:r>
          <a:endParaRPr lang="sv-SE" sz="1100"/>
        </a:p>
      </xdr:txBody>
    </xdr:sp>
    <xdr:clientData/>
  </xdr:oneCellAnchor>
  <xdr:oneCellAnchor>
    <xdr:from>
      <xdr:col>0</xdr:col>
      <xdr:colOff>354381</xdr:colOff>
      <xdr:row>42</xdr:row>
      <xdr:rowOff>116500</xdr:rowOff>
    </xdr:from>
    <xdr:ext cx="1857375" cy="2180930"/>
    <xdr:sp macro="" textlink="">
      <xdr:nvSpPr>
        <xdr:cNvPr id="15" name="Bildtext 1 14">
          <a:extLst>
            <a:ext uri="{FF2B5EF4-FFF2-40B4-BE49-F238E27FC236}">
              <a16:creationId xmlns:a16="http://schemas.microsoft.com/office/drawing/2014/main" id="{00000000-0008-0000-0100-00000F000000}"/>
            </a:ext>
          </a:extLst>
        </xdr:cNvPr>
        <xdr:cNvSpPr/>
      </xdr:nvSpPr>
      <xdr:spPr bwMode="auto">
        <a:xfrm>
          <a:off x="354381" y="10517800"/>
          <a:ext cx="1857375" cy="2180930"/>
        </a:xfrm>
        <a:prstGeom prst="borderCallout1">
          <a:avLst>
            <a:gd name="adj1" fmla="val 69431"/>
            <a:gd name="adj2" fmla="val 99760"/>
            <a:gd name="adj3" fmla="val 69511"/>
            <a:gd name="adj4" fmla="val 12286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Förhöjd Minimiersättning</a:t>
          </a:r>
          <a:r>
            <a:rPr lang="sv-SE" sz="1100" b="0" i="0" u="none" strike="noStrike">
              <a:solidFill>
                <a:schemeClr val="dk1"/>
              </a:solidFill>
              <a:effectLst/>
              <a:latin typeface="+mn-lt"/>
              <a:ea typeface="+mn-ea"/>
              <a:cs typeface="+mn-cs"/>
            </a:rPr>
            <a:t>:</a:t>
          </a:r>
        </a:p>
        <a:p>
          <a:pPr algn="l"/>
          <a:r>
            <a:rPr lang="sv-SE" sz="1100" b="0" i="0" u="none" strike="noStrike">
              <a:solidFill>
                <a:schemeClr val="dk1"/>
              </a:solidFill>
              <a:effectLst/>
              <a:latin typeface="+mn-lt"/>
              <a:ea typeface="+mn-ea"/>
              <a:cs typeface="+mn-cs"/>
            </a:rPr>
            <a:t>Alternativet</a:t>
          </a:r>
          <a:r>
            <a:rPr lang="sv-SE" sz="1100" b="0" i="0" u="none" strike="noStrike" baseline="0">
              <a:solidFill>
                <a:schemeClr val="dk1"/>
              </a:solidFill>
              <a:effectLst/>
              <a:latin typeface="+mn-lt"/>
              <a:ea typeface="+mn-ea"/>
              <a:cs typeface="+mn-cs"/>
            </a:rPr>
            <a:t> används när modellen för förhöjd minimiersättning är aktuell. Om tveksamhet råder måste frågan kontrolleras med ansvarig avdelning på nätbolaget.</a:t>
          </a:r>
        </a:p>
        <a:p>
          <a:pPr algn="l"/>
          <a:r>
            <a:rPr lang="sv-SE" sz="1100" b="0" i="0" u="none" strike="noStrike" baseline="0">
              <a:solidFill>
                <a:schemeClr val="dk1"/>
              </a:solidFill>
              <a:effectLst/>
              <a:latin typeface="+mn-lt"/>
              <a:ea typeface="+mn-ea"/>
              <a:cs typeface="+mn-cs"/>
            </a:rPr>
            <a:t>Observera att detta inte är ett verktyg för att höja den totala ersättningen till enskilda fastighetsägare.</a:t>
          </a:r>
          <a:endParaRPr lang="sv-SE" sz="1100"/>
        </a:p>
      </xdr:txBody>
    </xdr:sp>
    <xdr:clientData/>
  </xdr:oneCellAnchor>
  <xdr:oneCellAnchor>
    <xdr:from>
      <xdr:col>4</xdr:col>
      <xdr:colOff>190500</xdr:colOff>
      <xdr:row>0</xdr:row>
      <xdr:rowOff>91440</xdr:rowOff>
    </xdr:from>
    <xdr:ext cx="2724150" cy="1104900"/>
    <xdr:sp macro="" textlink="">
      <xdr:nvSpPr>
        <xdr:cNvPr id="18" name="Bildtext 1 17">
          <a:extLst>
            <a:ext uri="{FF2B5EF4-FFF2-40B4-BE49-F238E27FC236}">
              <a16:creationId xmlns:a16="http://schemas.microsoft.com/office/drawing/2014/main" id="{00000000-0008-0000-0100-000012000000}"/>
            </a:ext>
          </a:extLst>
        </xdr:cNvPr>
        <xdr:cNvSpPr/>
      </xdr:nvSpPr>
      <xdr:spPr bwMode="auto">
        <a:xfrm>
          <a:off x="6814038" y="91440"/>
          <a:ext cx="2724150" cy="1104900"/>
        </a:xfrm>
        <a:prstGeom prst="borderCallout1">
          <a:avLst>
            <a:gd name="adj1" fmla="val 98380"/>
            <a:gd name="adj2" fmla="val 49807"/>
            <a:gd name="adj3" fmla="val 129034"/>
            <a:gd name="adj4" fmla="val 50045"/>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Ingen grundersättning</a:t>
          </a:r>
          <a:r>
            <a:rPr lang="sv-SE" sz="1100" b="1" i="0" u="sng" strike="noStrike" baseline="0">
              <a:solidFill>
                <a:schemeClr val="dk1"/>
              </a:solidFill>
              <a:effectLst/>
              <a:latin typeface="+mn-lt"/>
              <a:ea typeface="+mn-ea"/>
              <a:cs typeface="+mn-cs"/>
            </a:rPr>
            <a:t> ska utgå</a:t>
          </a:r>
          <a:endParaRPr lang="sv-SE" sz="1100" b="1" i="0" u="sng" strike="noStrike">
            <a:solidFill>
              <a:schemeClr val="dk1"/>
            </a:solidFill>
            <a:effectLst/>
            <a:latin typeface="+mn-lt"/>
            <a:ea typeface="+mn-ea"/>
            <a:cs typeface="+mn-cs"/>
          </a:endParaRPr>
        </a:p>
        <a:p>
          <a:pPr algn="l"/>
          <a:r>
            <a:rPr lang="sv-SE" sz="1100" b="0" i="0" u="none" strike="noStrike">
              <a:solidFill>
                <a:schemeClr val="dk1"/>
              </a:solidFill>
              <a:effectLst/>
              <a:latin typeface="+mn-lt"/>
              <a:ea typeface="+mn-ea"/>
              <a:cs typeface="+mn-cs"/>
            </a:rPr>
            <a:t>Alternativet används när ingen grundersättning ska utgå.</a:t>
          </a:r>
          <a:r>
            <a:rPr lang="sv-SE" sz="1100" b="0" i="0" u="none" strike="noStrike" baseline="0">
              <a:solidFill>
                <a:schemeClr val="dk1"/>
              </a:solidFill>
              <a:effectLst/>
              <a:latin typeface="+mn-lt"/>
              <a:ea typeface="+mn-ea"/>
              <a:cs typeface="+mn-cs"/>
            </a:rPr>
            <a:t> T.ex. när intrång görs med endast fastighetsägarens egna servisledning .</a:t>
          </a:r>
          <a:endParaRPr lang="sv-SE" sz="1100"/>
        </a:p>
      </xdr:txBody>
    </xdr:sp>
    <xdr:clientData/>
  </xdr:oneCellAnchor>
  <xdr:oneCellAnchor>
    <xdr:from>
      <xdr:col>0</xdr:col>
      <xdr:colOff>361002</xdr:colOff>
      <xdr:row>26</xdr:row>
      <xdr:rowOff>247650</xdr:rowOff>
    </xdr:from>
    <xdr:ext cx="1857374" cy="1680669"/>
    <xdr:sp macro="" textlink="">
      <xdr:nvSpPr>
        <xdr:cNvPr id="19" name="Bildtext 1 18">
          <a:extLst>
            <a:ext uri="{FF2B5EF4-FFF2-40B4-BE49-F238E27FC236}">
              <a16:creationId xmlns:a16="http://schemas.microsoft.com/office/drawing/2014/main" id="{00000000-0008-0000-0100-000013000000}"/>
            </a:ext>
          </a:extLst>
        </xdr:cNvPr>
        <xdr:cNvSpPr/>
      </xdr:nvSpPr>
      <xdr:spPr bwMode="auto">
        <a:xfrm>
          <a:off x="361002" y="6724650"/>
          <a:ext cx="1857374" cy="1680669"/>
        </a:xfrm>
        <a:prstGeom prst="borderCallout1">
          <a:avLst>
            <a:gd name="adj1" fmla="val 73457"/>
            <a:gd name="adj2" fmla="val 99946"/>
            <a:gd name="adj3" fmla="val 73360"/>
            <a:gd name="adj4" fmla="val 227394"/>
          </a:avLst>
        </a:prstGeom>
        <a:ln>
          <a:headEnd type="none" w="med" len="med"/>
          <a:tailEnd type="triangle" w="med" len="med"/>
        </a:ln>
      </xdr:spPr>
      <xdr:style>
        <a:lnRef idx="1">
          <a:schemeClr val="accent2"/>
        </a:lnRef>
        <a:fillRef idx="2">
          <a:schemeClr val="accent2"/>
        </a:fillRef>
        <a:effectRef idx="1">
          <a:schemeClr val="accent2"/>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baseline="0">
              <a:solidFill>
                <a:schemeClr val="dk1"/>
              </a:solidFill>
              <a:effectLst/>
              <a:latin typeface="+mn-lt"/>
              <a:ea typeface="+mn-ea"/>
              <a:cs typeface="+mn-cs"/>
            </a:rPr>
            <a:t>Rotnetto:</a:t>
          </a:r>
        </a:p>
        <a:p>
          <a:pPr algn="l"/>
          <a:r>
            <a:rPr lang="sv-SE" sz="1100" b="0" i="0" u="none" strike="noStrike" baseline="0">
              <a:solidFill>
                <a:schemeClr val="dk1"/>
              </a:solidFill>
              <a:effectLst/>
              <a:latin typeface="+mn-lt"/>
              <a:ea typeface="+mn-ea"/>
              <a:cs typeface="+mn-cs"/>
            </a:rPr>
            <a:t>Här anges det totala rotnetto som redovisas i aktuell värderingsbilaga. </a:t>
          </a:r>
        </a:p>
        <a:p>
          <a:pPr algn="l"/>
          <a:endParaRPr lang="sv-SE" sz="1100" b="0" i="0" u="none" strike="noStrike" baseline="0">
            <a:solidFill>
              <a:schemeClr val="dk1"/>
            </a:solidFill>
            <a:effectLst/>
            <a:latin typeface="+mn-lt"/>
            <a:ea typeface="+mn-ea"/>
            <a:cs typeface="+mn-cs"/>
          </a:endParaRPr>
        </a:p>
        <a:p>
          <a:pPr algn="l"/>
          <a:r>
            <a:rPr lang="sv-SE" sz="1100" b="0" i="0" u="none" strike="noStrike" baseline="0">
              <a:solidFill>
                <a:schemeClr val="dk1"/>
              </a:solidFill>
              <a:effectLst/>
              <a:latin typeface="+mn-lt"/>
              <a:ea typeface="+mn-ea"/>
              <a:cs typeface="+mn-cs"/>
            </a:rPr>
            <a:t>Observera att  ersättning för enstaka träd beräknad i VP bilaga: Enstaka Träd </a:t>
          </a:r>
          <a:r>
            <a:rPr lang="sv-SE" sz="1100" b="0" i="0" u="sng" strike="noStrike" baseline="0">
              <a:solidFill>
                <a:schemeClr val="dk1"/>
              </a:solidFill>
              <a:effectLst/>
              <a:latin typeface="+mn-lt"/>
              <a:ea typeface="+mn-ea"/>
              <a:cs typeface="+mn-cs"/>
            </a:rPr>
            <a:t>inte ska </a:t>
          </a:r>
          <a:r>
            <a:rPr lang="sv-SE" sz="1100" b="0" i="0" u="none" strike="noStrike" baseline="0">
              <a:solidFill>
                <a:schemeClr val="dk1"/>
              </a:solidFill>
              <a:effectLst/>
              <a:latin typeface="+mn-lt"/>
              <a:ea typeface="+mn-ea"/>
              <a:cs typeface="+mn-cs"/>
            </a:rPr>
            <a:t>föras in i fältet.</a:t>
          </a:r>
        </a:p>
        <a:p>
          <a:pPr algn="l"/>
          <a:endParaRPr lang="sv-SE" sz="1100" b="0" u="none"/>
        </a:p>
      </xdr:txBody>
    </xdr:sp>
    <xdr:clientData/>
  </xdr:oneCellAnchor>
  <xdr:oneCellAnchor>
    <xdr:from>
      <xdr:col>9</xdr:col>
      <xdr:colOff>20954</xdr:colOff>
      <xdr:row>33</xdr:row>
      <xdr:rowOff>92022</xdr:rowOff>
    </xdr:from>
    <xdr:ext cx="1952625" cy="933836"/>
    <xdr:sp macro="" textlink="">
      <xdr:nvSpPr>
        <xdr:cNvPr id="26" name="Bildtext 1 25">
          <a:extLst>
            <a:ext uri="{FF2B5EF4-FFF2-40B4-BE49-F238E27FC236}">
              <a16:creationId xmlns:a16="http://schemas.microsoft.com/office/drawing/2014/main" id="{00000000-0008-0000-0100-00001A000000}"/>
            </a:ext>
          </a:extLst>
        </xdr:cNvPr>
        <xdr:cNvSpPr/>
      </xdr:nvSpPr>
      <xdr:spPr bwMode="auto">
        <a:xfrm>
          <a:off x="11727179" y="8264472"/>
          <a:ext cx="1952625" cy="933836"/>
        </a:xfrm>
        <a:prstGeom prst="borderCallout1">
          <a:avLst>
            <a:gd name="adj1" fmla="val 23833"/>
            <a:gd name="adj2" fmla="val -573"/>
            <a:gd name="adj3" fmla="val 24240"/>
            <a:gd name="adj4" fmla="val -30307"/>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Övrigt</a:t>
          </a:r>
          <a:r>
            <a:rPr lang="sv-SE" sz="1100" b="1" i="0" u="sng" strike="noStrike" baseline="0">
              <a:solidFill>
                <a:schemeClr val="dk1"/>
              </a:solidFill>
              <a:effectLst/>
              <a:latin typeface="+mn-lt"/>
              <a:ea typeface="+mn-ea"/>
              <a:cs typeface="+mn-cs"/>
            </a:rPr>
            <a:t> intrång</a:t>
          </a:r>
          <a:r>
            <a:rPr lang="sv-SE" sz="1100" b="1" i="0" u="sng" strike="noStrike">
              <a:solidFill>
                <a:schemeClr val="dk1"/>
              </a:solidFill>
              <a:effectLst/>
              <a:latin typeface="+mn-lt"/>
              <a:ea typeface="+mn-ea"/>
              <a:cs typeface="+mn-cs"/>
            </a:rPr>
            <a:t>:</a:t>
          </a:r>
        </a:p>
        <a:p>
          <a:r>
            <a:rPr lang="sv-SE" sz="1100" b="0" i="0" baseline="0">
              <a:solidFill>
                <a:schemeClr val="dk1"/>
              </a:solidFill>
              <a:effectLst/>
              <a:latin typeface="+mn-lt"/>
              <a:ea typeface="+mn-ea"/>
              <a:cs typeface="+mn-cs"/>
            </a:rPr>
            <a:t>Här anges beräknad ersättning (exklusive ExprL 25%). Aktuell värderingsbilaga ska bifogas underlaget.</a:t>
          </a:r>
          <a:endParaRPr lang="sv-SE">
            <a:effectLst/>
          </a:endParaRPr>
        </a:p>
      </xdr:txBody>
    </xdr:sp>
    <xdr:clientData/>
  </xdr:oneCellAnchor>
  <xdr:oneCellAnchor>
    <xdr:from>
      <xdr:col>9</xdr:col>
      <xdr:colOff>19049</xdr:colOff>
      <xdr:row>23</xdr:row>
      <xdr:rowOff>152400</xdr:rowOff>
    </xdr:from>
    <xdr:ext cx="1952625" cy="1106063"/>
    <xdr:sp macro="" textlink="">
      <xdr:nvSpPr>
        <xdr:cNvPr id="35" name="Bildtext 1 34">
          <a:extLst>
            <a:ext uri="{FF2B5EF4-FFF2-40B4-BE49-F238E27FC236}">
              <a16:creationId xmlns:a16="http://schemas.microsoft.com/office/drawing/2014/main" id="{00000000-0008-0000-0100-000023000000}"/>
            </a:ext>
          </a:extLst>
        </xdr:cNvPr>
        <xdr:cNvSpPr/>
      </xdr:nvSpPr>
      <xdr:spPr bwMode="auto">
        <a:xfrm>
          <a:off x="11725274" y="5848350"/>
          <a:ext cx="1952625" cy="1106063"/>
        </a:xfrm>
        <a:prstGeom prst="borderCallout1">
          <a:avLst>
            <a:gd name="adj1" fmla="val 20261"/>
            <a:gd name="adj2" fmla="val -573"/>
            <a:gd name="adj3" fmla="val 20149"/>
            <a:gd name="adj4" fmla="val -31935"/>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r>
            <a:rPr lang="sv-SE" sz="1100" b="1" i="0" u="sng">
              <a:solidFill>
                <a:schemeClr val="dk1"/>
              </a:solidFill>
              <a:effectLst/>
              <a:latin typeface="+mn-lt"/>
              <a:ea typeface="+mn-ea"/>
              <a:cs typeface="+mn-cs"/>
            </a:rPr>
            <a:t>74-års åkernorm:</a:t>
          </a:r>
          <a:endParaRPr lang="sv-SE">
            <a:effectLst/>
          </a:endParaRPr>
        </a:p>
        <a:p>
          <a:r>
            <a:rPr lang="sv-SE" sz="1100" b="0" i="0">
              <a:solidFill>
                <a:schemeClr val="dk1"/>
              </a:solidFill>
              <a:effectLst/>
              <a:latin typeface="+mn-lt"/>
              <a:ea typeface="+mn-ea"/>
              <a:cs typeface="+mn-cs"/>
            </a:rPr>
            <a:t>Här</a:t>
          </a:r>
          <a:r>
            <a:rPr lang="sv-SE" sz="1100" b="0" i="0" baseline="0">
              <a:solidFill>
                <a:schemeClr val="dk1"/>
              </a:solidFill>
              <a:effectLst/>
              <a:latin typeface="+mn-lt"/>
              <a:ea typeface="+mn-ea"/>
              <a:cs typeface="+mn-cs"/>
            </a:rPr>
            <a:t> redovisas ersättningen som beräknats i avsedd mall (exklusive ExprL 25%). Aktuell värderingsbilaga ska bifogas underlaget.</a:t>
          </a:r>
          <a:endParaRPr lang="sv-SE">
            <a:effectLst/>
          </a:endParaRPr>
        </a:p>
      </xdr:txBody>
    </xdr:sp>
    <xdr:clientData/>
  </xdr:oneCellAnchor>
  <xdr:oneCellAnchor>
    <xdr:from>
      <xdr:col>9</xdr:col>
      <xdr:colOff>28574</xdr:colOff>
      <xdr:row>28</xdr:row>
      <xdr:rowOff>76200</xdr:rowOff>
    </xdr:from>
    <xdr:ext cx="1952625" cy="1106063"/>
    <xdr:sp macro="" textlink="">
      <xdr:nvSpPr>
        <xdr:cNvPr id="36" name="Bildtext 1 35">
          <a:extLst>
            <a:ext uri="{FF2B5EF4-FFF2-40B4-BE49-F238E27FC236}">
              <a16:creationId xmlns:a16="http://schemas.microsoft.com/office/drawing/2014/main" id="{00000000-0008-0000-0100-000024000000}"/>
            </a:ext>
          </a:extLst>
        </xdr:cNvPr>
        <xdr:cNvSpPr/>
      </xdr:nvSpPr>
      <xdr:spPr bwMode="auto">
        <a:xfrm>
          <a:off x="11734799" y="7010400"/>
          <a:ext cx="1952625" cy="1106063"/>
        </a:xfrm>
        <a:prstGeom prst="borderCallout1">
          <a:avLst>
            <a:gd name="adj1" fmla="val 5395"/>
            <a:gd name="adj2" fmla="val 321"/>
            <a:gd name="adj3" fmla="val 5412"/>
            <a:gd name="adj4" fmla="val -31966"/>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r>
            <a:rPr lang="sv-SE" sz="1100" b="1" i="0" u="sng" baseline="0">
              <a:solidFill>
                <a:schemeClr val="dk1"/>
              </a:solidFill>
              <a:effectLst/>
              <a:latin typeface="+mn-lt"/>
              <a:ea typeface="+mn-ea"/>
              <a:cs typeface="+mn-cs"/>
            </a:rPr>
            <a:t>Skogsmark:</a:t>
          </a:r>
          <a:endParaRPr lang="sv-SE">
            <a:effectLst/>
          </a:endParaRPr>
        </a:p>
        <a:p>
          <a:r>
            <a:rPr lang="sv-SE" sz="1100" b="0" i="0">
              <a:solidFill>
                <a:schemeClr val="dk1"/>
              </a:solidFill>
              <a:effectLst/>
              <a:latin typeface="+mn-lt"/>
              <a:ea typeface="+mn-ea"/>
              <a:cs typeface="+mn-cs"/>
            </a:rPr>
            <a:t>Här</a:t>
          </a:r>
          <a:r>
            <a:rPr lang="sv-SE" sz="1100" b="0" i="0" baseline="0">
              <a:solidFill>
                <a:schemeClr val="dk1"/>
              </a:solidFill>
              <a:effectLst/>
              <a:latin typeface="+mn-lt"/>
              <a:ea typeface="+mn-ea"/>
              <a:cs typeface="+mn-cs"/>
            </a:rPr>
            <a:t> redovisas ersättningen som beräknats i avsedd mall (exklusive ExprL 25%).  Aktuell värderingsbilaga ska bifogas underlaget.</a:t>
          </a:r>
          <a:endParaRPr lang="sv-SE">
            <a:effectLst/>
          </a:endParaRPr>
        </a:p>
      </xdr:txBody>
    </xdr:sp>
    <xdr:clientData/>
  </xdr:oneCellAnchor>
  <xdr:oneCellAnchor>
    <xdr:from>
      <xdr:col>0</xdr:col>
      <xdr:colOff>362589</xdr:colOff>
      <xdr:row>34</xdr:row>
      <xdr:rowOff>29845</xdr:rowOff>
    </xdr:from>
    <xdr:ext cx="1853691" cy="1450516"/>
    <xdr:sp macro="" textlink="">
      <xdr:nvSpPr>
        <xdr:cNvPr id="37" name="Bildtext 1 36">
          <a:extLst>
            <a:ext uri="{FF2B5EF4-FFF2-40B4-BE49-F238E27FC236}">
              <a16:creationId xmlns:a16="http://schemas.microsoft.com/office/drawing/2014/main" id="{00000000-0008-0000-0100-000025000000}"/>
            </a:ext>
          </a:extLst>
        </xdr:cNvPr>
        <xdr:cNvSpPr/>
      </xdr:nvSpPr>
      <xdr:spPr bwMode="auto">
        <a:xfrm>
          <a:off x="362589" y="8499768"/>
          <a:ext cx="1853691" cy="1450516"/>
        </a:xfrm>
        <a:prstGeom prst="borderCallout1">
          <a:avLst>
            <a:gd name="adj1" fmla="val 6681"/>
            <a:gd name="adj2" fmla="val 100571"/>
            <a:gd name="adj3" fmla="val 6800"/>
            <a:gd name="adj4" fmla="val 123929"/>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r>
            <a:rPr lang="sv-SE" sz="1100" b="1" i="0" u="sng">
              <a:solidFill>
                <a:schemeClr val="dk1"/>
              </a:solidFill>
              <a:effectLst/>
              <a:latin typeface="+mn-lt"/>
              <a:ea typeface="+mn-ea"/>
              <a:cs typeface="+mn-cs"/>
            </a:rPr>
            <a:t>Övrigt intrång:</a:t>
          </a:r>
          <a:endParaRPr lang="sv-SE">
            <a:effectLst/>
          </a:endParaRPr>
        </a:p>
        <a:p>
          <a:r>
            <a:rPr lang="sv-SE" sz="1100" b="0" i="0">
              <a:solidFill>
                <a:schemeClr val="dk1"/>
              </a:solidFill>
              <a:effectLst/>
              <a:latin typeface="+mn-lt"/>
              <a:ea typeface="+mn-ea"/>
              <a:cs typeface="+mn-cs"/>
            </a:rPr>
            <a:t>Här anges förtydliganden</a:t>
          </a:r>
          <a:r>
            <a:rPr lang="sv-SE" sz="1100" b="0" i="0" baseline="0">
              <a:solidFill>
                <a:schemeClr val="dk1"/>
              </a:solidFill>
              <a:effectLst/>
              <a:latin typeface="+mn-lt"/>
              <a:ea typeface="+mn-ea"/>
              <a:cs typeface="+mn-cs"/>
            </a:rPr>
            <a:t> avseende de övriga värderingar som gjorts. Exempelvis  värderingar inom tomtmark eller  inom detaljplan. Värderingsbilagor ska bifogas.</a:t>
          </a:r>
          <a:endParaRPr lang="sv-SE">
            <a:effectLst/>
          </a:endParaRPr>
        </a:p>
      </xdr:txBody>
    </xdr:sp>
    <xdr:clientData/>
  </xdr:oneCellAnchor>
  <xdr:oneCellAnchor>
    <xdr:from>
      <xdr:col>8</xdr:col>
      <xdr:colOff>603884</xdr:colOff>
      <xdr:row>12</xdr:row>
      <xdr:rowOff>95250</xdr:rowOff>
    </xdr:from>
    <xdr:ext cx="1952625" cy="1278290"/>
    <xdr:sp macro="" textlink="">
      <xdr:nvSpPr>
        <xdr:cNvPr id="38" name="Bildtext 1 37">
          <a:extLst>
            <a:ext uri="{FF2B5EF4-FFF2-40B4-BE49-F238E27FC236}">
              <a16:creationId xmlns:a16="http://schemas.microsoft.com/office/drawing/2014/main" id="{00000000-0008-0000-0100-000026000000}"/>
            </a:ext>
          </a:extLst>
        </xdr:cNvPr>
        <xdr:cNvSpPr/>
      </xdr:nvSpPr>
      <xdr:spPr bwMode="auto">
        <a:xfrm>
          <a:off x="11700509" y="3067050"/>
          <a:ext cx="1952625" cy="1278290"/>
        </a:xfrm>
        <a:prstGeom prst="borderCallout1">
          <a:avLst>
            <a:gd name="adj1" fmla="val 49926"/>
            <a:gd name="adj2" fmla="val -1061"/>
            <a:gd name="adj3" fmla="val 49667"/>
            <a:gd name="adj4" fmla="val -101690"/>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r>
            <a:rPr lang="sv-SE" sz="1100" b="1" i="0" u="sng">
              <a:solidFill>
                <a:schemeClr val="dk1"/>
              </a:solidFill>
              <a:effectLst/>
              <a:latin typeface="+mn-lt"/>
              <a:ea typeface="+mn-ea"/>
              <a:cs typeface="+mn-cs"/>
            </a:rPr>
            <a:t>Bredd:</a:t>
          </a:r>
          <a:r>
            <a:rPr lang="sv-SE" sz="1100" b="0" i="0" baseline="0">
              <a:solidFill>
                <a:schemeClr val="dk1"/>
              </a:solidFill>
              <a:effectLst/>
              <a:latin typeface="+mn-lt"/>
              <a:ea typeface="+mn-ea"/>
              <a:cs typeface="+mn-cs"/>
            </a:rPr>
            <a:t> </a:t>
          </a:r>
          <a:endParaRPr lang="sv-SE">
            <a:effectLst/>
          </a:endParaRPr>
        </a:p>
        <a:p>
          <a:r>
            <a:rPr lang="sv-SE" sz="1100" b="0" i="0">
              <a:solidFill>
                <a:schemeClr val="dk1"/>
              </a:solidFill>
              <a:effectLst/>
              <a:latin typeface="+mn-lt"/>
              <a:ea typeface="+mn-ea"/>
              <a:cs typeface="+mn-cs"/>
            </a:rPr>
            <a:t>Normal</a:t>
          </a:r>
          <a:r>
            <a:rPr lang="sv-SE" sz="1100" b="0" i="0" baseline="0">
              <a:solidFill>
                <a:schemeClr val="dk1"/>
              </a:solidFill>
              <a:effectLst/>
              <a:latin typeface="+mn-lt"/>
              <a:ea typeface="+mn-ea"/>
              <a:cs typeface="+mn-cs"/>
            </a:rPr>
            <a:t> schaktbredd är en (1) meter. </a:t>
          </a:r>
          <a:r>
            <a:rPr lang="sv-SE" sz="1100" b="0" i="0">
              <a:solidFill>
                <a:schemeClr val="dk1"/>
              </a:solidFill>
              <a:effectLst/>
              <a:latin typeface="+mn-lt"/>
              <a:ea typeface="+mn-ea"/>
              <a:cs typeface="+mn-cs"/>
            </a:rPr>
            <a:t>Om ersättning</a:t>
          </a:r>
          <a:r>
            <a:rPr lang="sv-SE" sz="1100" b="0" i="0" baseline="0">
              <a:solidFill>
                <a:schemeClr val="dk1"/>
              </a:solidFill>
              <a:effectLst/>
              <a:latin typeface="+mn-lt"/>
              <a:ea typeface="+mn-ea"/>
              <a:cs typeface="+mn-cs"/>
            </a:rPr>
            <a:t> ej ska utgå för aktuell ledning sätts bredden till noll (0) meter. Redovisning av schaktbredd bör då ske under fältet [Beskrivning]. </a:t>
          </a:r>
        </a:p>
      </xdr:txBody>
    </xdr:sp>
    <xdr:clientData/>
  </xdr:oneCellAnchor>
  <xdr:oneCellAnchor>
    <xdr:from>
      <xdr:col>0</xdr:col>
      <xdr:colOff>411480</xdr:colOff>
      <xdr:row>57</xdr:row>
      <xdr:rowOff>63183</xdr:rowOff>
    </xdr:from>
    <xdr:ext cx="1866899" cy="1333500"/>
    <xdr:sp macro="" textlink="">
      <xdr:nvSpPr>
        <xdr:cNvPr id="24" name="Bildtext 1 23">
          <a:extLst>
            <a:ext uri="{FF2B5EF4-FFF2-40B4-BE49-F238E27FC236}">
              <a16:creationId xmlns:a16="http://schemas.microsoft.com/office/drawing/2014/main" id="{00000000-0008-0000-0100-000018000000}"/>
            </a:ext>
          </a:extLst>
        </xdr:cNvPr>
        <xdr:cNvSpPr/>
      </xdr:nvSpPr>
      <xdr:spPr bwMode="auto">
        <a:xfrm>
          <a:off x="411480" y="14088746"/>
          <a:ext cx="1866899" cy="1333500"/>
        </a:xfrm>
        <a:prstGeom prst="borderCallout1">
          <a:avLst>
            <a:gd name="adj1" fmla="val 19999"/>
            <a:gd name="adj2" fmla="val 100551"/>
            <a:gd name="adj3" fmla="val 20013"/>
            <a:gd name="adj4" fmla="val 11923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baseline="0">
              <a:solidFill>
                <a:schemeClr val="dk1"/>
              </a:solidFill>
              <a:effectLst/>
              <a:latin typeface="+mn-lt"/>
              <a:ea typeface="+mn-ea"/>
              <a:cs typeface="+mn-cs"/>
            </a:rPr>
            <a:t>Information om ägare och ägd andel</a:t>
          </a:r>
        </a:p>
        <a:p>
          <a:pPr algn="l"/>
          <a:r>
            <a:rPr lang="sv-SE" sz="1100" b="0" i="0" u="none" strike="noStrike" baseline="0">
              <a:solidFill>
                <a:schemeClr val="dk1"/>
              </a:solidFill>
              <a:effectLst/>
              <a:latin typeface="+mn-lt"/>
              <a:ea typeface="+mn-ea"/>
              <a:cs typeface="+mn-cs"/>
            </a:rPr>
            <a:t>Fälten avseende Namn och Födelsedatum (ÅrMånadDag) samt Ägd andel ska vara ifyllda innan underlaget skickas ut till fastighetsägarna.</a:t>
          </a:r>
          <a:endParaRPr lang="sv-SE" sz="1100" b="1" i="0" u="none" strike="noStrike" baseline="0">
            <a:solidFill>
              <a:schemeClr val="dk1"/>
            </a:solidFill>
            <a:effectLst/>
            <a:latin typeface="+mn-lt"/>
            <a:ea typeface="+mn-ea"/>
            <a:cs typeface="+mn-cs"/>
          </a:endParaRPr>
        </a:p>
      </xdr:txBody>
    </xdr:sp>
    <xdr:clientData/>
  </xdr:oneCellAnchor>
  <xdr:oneCellAnchor>
    <xdr:from>
      <xdr:col>0</xdr:col>
      <xdr:colOff>384179</xdr:colOff>
      <xdr:row>9</xdr:row>
      <xdr:rowOff>243840</xdr:rowOff>
    </xdr:from>
    <xdr:ext cx="1857375" cy="790575"/>
    <xdr:sp macro="" textlink="">
      <xdr:nvSpPr>
        <xdr:cNvPr id="25" name="Bildtext 1 24">
          <a:extLst>
            <a:ext uri="{FF2B5EF4-FFF2-40B4-BE49-F238E27FC236}">
              <a16:creationId xmlns:a16="http://schemas.microsoft.com/office/drawing/2014/main" id="{00000000-0008-0000-0100-000019000000}"/>
            </a:ext>
          </a:extLst>
        </xdr:cNvPr>
        <xdr:cNvSpPr/>
      </xdr:nvSpPr>
      <xdr:spPr bwMode="auto">
        <a:xfrm>
          <a:off x="384179" y="2485878"/>
          <a:ext cx="1857375" cy="790575"/>
        </a:xfrm>
        <a:prstGeom prst="borderCallout1">
          <a:avLst>
            <a:gd name="adj1" fmla="val 17654"/>
            <a:gd name="adj2" fmla="val 99807"/>
            <a:gd name="adj3" fmla="val 18278"/>
            <a:gd name="adj4" fmla="val 151002"/>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Fastighetsnr:</a:t>
          </a:r>
        </a:p>
        <a:p>
          <a:pPr algn="l"/>
          <a:r>
            <a:rPr lang="sv-SE" sz="1100" b="0" i="0" u="none" strike="noStrike">
              <a:solidFill>
                <a:schemeClr val="dk1"/>
              </a:solidFill>
              <a:effectLst/>
              <a:latin typeface="+mn-lt"/>
              <a:ea typeface="+mn-ea"/>
              <a:cs typeface="+mn-cs"/>
            </a:rPr>
            <a:t>Används</a:t>
          </a:r>
          <a:r>
            <a:rPr lang="sv-SE" sz="1100" b="0" i="0" u="none" strike="noStrike" baseline="0">
              <a:solidFill>
                <a:schemeClr val="dk1"/>
              </a:solidFill>
              <a:effectLst/>
              <a:latin typeface="+mn-lt"/>
              <a:ea typeface="+mn-ea"/>
              <a:cs typeface="+mn-cs"/>
            </a:rPr>
            <a:t> vid behov för numrering av berörda fastigheter i ett visst projekt.</a:t>
          </a:r>
          <a:endParaRPr lang="sv-SE" sz="1100" b="0" i="0" u="none" strike="noStrike">
            <a:solidFill>
              <a:schemeClr val="dk1"/>
            </a:solidFill>
            <a:effectLst/>
            <a:latin typeface="+mn-lt"/>
            <a:ea typeface="+mn-ea"/>
            <a:cs typeface="+mn-cs"/>
          </a:endParaRPr>
        </a:p>
      </xdr:txBody>
    </xdr:sp>
    <xdr:clientData/>
  </xdr:oneCellAnchor>
  <xdr:oneCellAnchor>
    <xdr:from>
      <xdr:col>5</xdr:col>
      <xdr:colOff>485775</xdr:colOff>
      <xdr:row>0</xdr:row>
      <xdr:rowOff>95250</xdr:rowOff>
    </xdr:from>
    <xdr:ext cx="2990850" cy="1104900"/>
    <xdr:sp macro="" textlink="">
      <xdr:nvSpPr>
        <xdr:cNvPr id="27" name="Rektangel 26">
          <a:extLst>
            <a:ext uri="{FF2B5EF4-FFF2-40B4-BE49-F238E27FC236}">
              <a16:creationId xmlns:a16="http://schemas.microsoft.com/office/drawing/2014/main" id="{00000000-0008-0000-0100-00001B000000}"/>
            </a:ext>
          </a:extLst>
        </xdr:cNvPr>
        <xdr:cNvSpPr/>
      </xdr:nvSpPr>
      <xdr:spPr bwMode="auto">
        <a:xfrm>
          <a:off x="9496425" y="95250"/>
          <a:ext cx="2990850" cy="1104900"/>
        </a:xfrm>
        <a:prstGeom prst="rect">
          <a:avLst/>
        </a:prstGeom>
        <a:ln>
          <a:headEnd type="none" w="med" len="med"/>
          <a:tailEnd type="triangle" w="med" len="med"/>
        </a:ln>
      </xdr:spPr>
      <xdr:style>
        <a:lnRef idx="1">
          <a:schemeClr val="accent2"/>
        </a:lnRef>
        <a:fillRef idx="2">
          <a:schemeClr val="accent2"/>
        </a:fillRef>
        <a:effectRef idx="1">
          <a:schemeClr val="accent2"/>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Endast</a:t>
          </a:r>
          <a:r>
            <a:rPr lang="sv-SE" sz="1100" b="1" i="0" u="sng" strike="noStrike" baseline="0">
              <a:solidFill>
                <a:schemeClr val="dk1"/>
              </a:solidFill>
              <a:effectLst/>
              <a:latin typeface="+mn-lt"/>
              <a:ea typeface="+mn-ea"/>
              <a:cs typeface="+mn-cs"/>
            </a:rPr>
            <a:t> egen servisledning</a:t>
          </a:r>
          <a:r>
            <a:rPr lang="sv-SE" sz="1100" b="0" i="0" u="none" strike="noStrike">
              <a:solidFill>
                <a:schemeClr val="dk1"/>
              </a:solidFill>
              <a:effectLst/>
              <a:latin typeface="+mn-lt"/>
              <a:ea typeface="+mn-ea"/>
              <a:cs typeface="+mn-cs"/>
            </a:rPr>
            <a:t>.</a:t>
          </a:r>
        </a:p>
        <a:p>
          <a:pPr algn="l"/>
          <a:r>
            <a:rPr lang="sv-SE" sz="1100" b="0" i="0" u="none" strike="noStrike">
              <a:solidFill>
                <a:schemeClr val="dk1"/>
              </a:solidFill>
              <a:effectLst/>
              <a:latin typeface="+mn-lt"/>
              <a:ea typeface="+mn-ea"/>
              <a:cs typeface="+mn-cs"/>
            </a:rPr>
            <a:t>När</a:t>
          </a:r>
          <a:r>
            <a:rPr lang="sv-SE" sz="1100" b="0" i="0" u="none" strike="noStrike" baseline="0">
              <a:solidFill>
                <a:schemeClr val="dk1"/>
              </a:solidFill>
              <a:effectLst/>
              <a:latin typeface="+mn-lt"/>
              <a:ea typeface="+mn-ea"/>
              <a:cs typeface="+mn-cs"/>
            </a:rPr>
            <a:t> intrång görs med  endast fastighetsägarens egna servisledning ska både alternativet [</a:t>
          </a:r>
          <a:r>
            <a:rPr lang="sv-SE" sz="1100" b="1" i="0" u="none" strike="noStrike" baseline="0">
              <a:solidFill>
                <a:schemeClr val="dk1"/>
              </a:solidFill>
              <a:effectLst/>
              <a:latin typeface="+mn-lt"/>
              <a:ea typeface="+mn-ea"/>
              <a:cs typeface="+mn-cs"/>
            </a:rPr>
            <a:t>Lågspänning (om inget MUA)</a:t>
          </a:r>
          <a:r>
            <a:rPr lang="sv-SE" sz="1100" b="0" i="0" u="none" strike="noStrike" baseline="0">
              <a:solidFill>
                <a:schemeClr val="dk1"/>
              </a:solidFill>
              <a:effectLst/>
              <a:latin typeface="+mn-lt"/>
              <a:ea typeface="+mn-ea"/>
              <a:cs typeface="+mn-cs"/>
            </a:rPr>
            <a:t>] och alternativet [</a:t>
          </a:r>
          <a:r>
            <a:rPr lang="sv-SE" sz="1100" b="1" i="0" u="none" strike="noStrike" baseline="0">
              <a:solidFill>
                <a:schemeClr val="dk1"/>
              </a:solidFill>
              <a:effectLst/>
              <a:latin typeface="+mn-lt"/>
              <a:ea typeface="+mn-ea"/>
              <a:cs typeface="+mn-cs"/>
            </a:rPr>
            <a:t>Ingen grundersättning ska utgå</a:t>
          </a:r>
          <a:r>
            <a:rPr lang="sv-SE" sz="1100" b="0" i="0" u="none" strike="noStrike" baseline="0">
              <a:solidFill>
                <a:schemeClr val="dk1"/>
              </a:solidFill>
              <a:effectLst/>
              <a:latin typeface="+mn-lt"/>
              <a:ea typeface="+mn-ea"/>
              <a:cs typeface="+mn-cs"/>
            </a:rPr>
            <a:t>] väljas i mallen.</a:t>
          </a:r>
          <a:endParaRPr lang="sv-SE" sz="1100" b="0" u="none"/>
        </a:p>
      </xdr:txBody>
    </xdr:sp>
    <xdr:clientData/>
  </xdr:oneCellAnchor>
  <xdr:oneCellAnchor>
    <xdr:from>
      <xdr:col>9</xdr:col>
      <xdr:colOff>22542</xdr:colOff>
      <xdr:row>45</xdr:row>
      <xdr:rowOff>97319</xdr:rowOff>
    </xdr:from>
    <xdr:ext cx="1943100" cy="761610"/>
    <xdr:sp macro="" textlink="">
      <xdr:nvSpPr>
        <xdr:cNvPr id="29" name="Bildtext 1 28">
          <a:extLst>
            <a:ext uri="{FF2B5EF4-FFF2-40B4-BE49-F238E27FC236}">
              <a16:creationId xmlns:a16="http://schemas.microsoft.com/office/drawing/2014/main" id="{00000000-0008-0000-0100-00001D000000}"/>
            </a:ext>
          </a:extLst>
        </xdr:cNvPr>
        <xdr:cNvSpPr/>
      </xdr:nvSpPr>
      <xdr:spPr bwMode="auto">
        <a:xfrm>
          <a:off x="11728767" y="11241569"/>
          <a:ext cx="1943100" cy="761610"/>
        </a:xfrm>
        <a:prstGeom prst="borderCallout1">
          <a:avLst>
            <a:gd name="adj1" fmla="val 50849"/>
            <a:gd name="adj2" fmla="val 75"/>
            <a:gd name="adj3" fmla="val 49636"/>
            <a:gd name="adj4" fmla="val -28169"/>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Intrångersättning:</a:t>
          </a:r>
        </a:p>
        <a:p>
          <a:pPr algn="l"/>
          <a:r>
            <a:rPr lang="sv-SE" sz="1100" b="0" i="0" u="none" strike="noStrike">
              <a:solidFill>
                <a:schemeClr val="dk1"/>
              </a:solidFill>
              <a:effectLst/>
              <a:latin typeface="+mn-lt"/>
              <a:ea typeface="+mn-ea"/>
              <a:cs typeface="+mn-cs"/>
            </a:rPr>
            <a:t>Blått fält</a:t>
          </a:r>
          <a:r>
            <a:rPr lang="sv-SE" sz="1100" b="0" i="0" u="none" strike="noStrike" baseline="0">
              <a:solidFill>
                <a:schemeClr val="dk1"/>
              </a:solidFill>
              <a:effectLst/>
              <a:latin typeface="+mn-lt"/>
              <a:ea typeface="+mn-ea"/>
              <a:cs typeface="+mn-cs"/>
            </a:rPr>
            <a:t> redovisar den del av värderingen som avser intrångsersättning.</a:t>
          </a:r>
          <a:endParaRPr lang="sv-SE" sz="1100"/>
        </a:p>
      </xdr:txBody>
    </xdr:sp>
    <xdr:clientData/>
  </xdr:oneCellAnchor>
  <xdr:oneCellAnchor>
    <xdr:from>
      <xdr:col>9</xdr:col>
      <xdr:colOff>13017</xdr:colOff>
      <xdr:row>48</xdr:row>
      <xdr:rowOff>178598</xdr:rowOff>
    </xdr:from>
    <xdr:ext cx="1943100" cy="1106063"/>
    <xdr:sp macro="" textlink="">
      <xdr:nvSpPr>
        <xdr:cNvPr id="30" name="Bildtext 1 29">
          <a:extLst>
            <a:ext uri="{FF2B5EF4-FFF2-40B4-BE49-F238E27FC236}">
              <a16:creationId xmlns:a16="http://schemas.microsoft.com/office/drawing/2014/main" id="{00000000-0008-0000-0100-00001E000000}"/>
            </a:ext>
          </a:extLst>
        </xdr:cNvPr>
        <xdr:cNvSpPr/>
      </xdr:nvSpPr>
      <xdr:spPr bwMode="auto">
        <a:xfrm>
          <a:off x="11706786" y="12136136"/>
          <a:ext cx="1943100" cy="1106063"/>
        </a:xfrm>
        <a:prstGeom prst="borderCallout1">
          <a:avLst>
            <a:gd name="adj1" fmla="val 15740"/>
            <a:gd name="adj2" fmla="val 75"/>
            <a:gd name="adj3" fmla="val -122"/>
            <a:gd name="adj4" fmla="val -27527"/>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Särskild ersättning vid överenskommelse:</a:t>
          </a:r>
        </a:p>
        <a:p>
          <a:pPr algn="l"/>
          <a:r>
            <a:rPr lang="sv-SE" sz="1100" b="0" i="0" u="none" strike="noStrike">
              <a:solidFill>
                <a:schemeClr val="dk1"/>
              </a:solidFill>
              <a:effectLst/>
              <a:latin typeface="+mn-lt"/>
              <a:ea typeface="+mn-ea"/>
              <a:cs typeface="+mn-cs"/>
            </a:rPr>
            <a:t>Vitt fält</a:t>
          </a:r>
          <a:r>
            <a:rPr lang="sv-SE" sz="1100" b="0" i="0" u="none" strike="noStrike" baseline="0">
              <a:solidFill>
                <a:schemeClr val="dk1"/>
              </a:solidFill>
              <a:effectLst/>
              <a:latin typeface="+mn-lt"/>
              <a:ea typeface="+mn-ea"/>
              <a:cs typeface="+mn-cs"/>
            </a:rPr>
            <a:t> redovisar den del av ersättningen som betalas ut som kompensation vid överenskommelse.</a:t>
          </a:r>
          <a:endParaRPr lang="sv-SE" sz="1100"/>
        </a:p>
      </xdr:txBody>
    </xdr:sp>
    <xdr:clientData/>
  </xdr:oneCellAnchor>
  <xdr:oneCellAnchor>
    <xdr:from>
      <xdr:col>2</xdr:col>
      <xdr:colOff>1276348</xdr:colOff>
      <xdr:row>64</xdr:row>
      <xdr:rowOff>212489</xdr:rowOff>
    </xdr:from>
    <xdr:ext cx="4667252" cy="799361"/>
    <xdr:sp macro="" textlink="">
      <xdr:nvSpPr>
        <xdr:cNvPr id="40" name="Bildtext 1 39">
          <a:extLst>
            <a:ext uri="{FF2B5EF4-FFF2-40B4-BE49-F238E27FC236}">
              <a16:creationId xmlns:a16="http://schemas.microsoft.com/office/drawing/2014/main" id="{00000000-0008-0000-0100-000028000000}"/>
            </a:ext>
          </a:extLst>
        </xdr:cNvPr>
        <xdr:cNvSpPr/>
      </xdr:nvSpPr>
      <xdr:spPr bwMode="auto">
        <a:xfrm>
          <a:off x="4972048" y="16062089"/>
          <a:ext cx="4667252" cy="799361"/>
        </a:xfrm>
        <a:prstGeom prst="borderCallout1">
          <a:avLst>
            <a:gd name="adj1" fmla="val -950"/>
            <a:gd name="adj2" fmla="val 18536"/>
            <a:gd name="adj3" fmla="val -185766"/>
            <a:gd name="adj4" fmla="val 18817"/>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Ägd</a:t>
          </a:r>
          <a:r>
            <a:rPr lang="sv-SE" sz="1100" b="1" i="0" u="sng" strike="noStrike" baseline="0">
              <a:solidFill>
                <a:schemeClr val="dk1"/>
              </a:solidFill>
              <a:effectLst/>
              <a:latin typeface="+mn-lt"/>
              <a:ea typeface="+mn-ea"/>
              <a:cs typeface="+mn-cs"/>
            </a:rPr>
            <a:t> andel:</a:t>
          </a:r>
        </a:p>
        <a:p>
          <a:pPr marL="0" marR="0" indent="0" algn="l" defTabSz="914400" eaLnBrk="1" fontAlgn="auto" latinLnBrk="0" hangingPunct="1">
            <a:lnSpc>
              <a:spcPct val="100000"/>
            </a:lnSpc>
            <a:spcBef>
              <a:spcPts val="0"/>
            </a:spcBef>
            <a:spcAft>
              <a:spcPts val="0"/>
            </a:spcAft>
            <a:buClrTx/>
            <a:buSzTx/>
            <a:buFontTx/>
            <a:buNone/>
            <a:tabLst/>
            <a:defRPr/>
          </a:pPr>
          <a:r>
            <a:rPr lang="sv-SE" sz="1100" b="0" i="0" u="none" strike="noStrike" baseline="0">
              <a:solidFill>
                <a:schemeClr val="dk1"/>
              </a:solidFill>
              <a:effectLst/>
              <a:latin typeface="+mn-lt"/>
              <a:ea typeface="+mn-ea"/>
              <a:cs typeface="+mn-cs"/>
            </a:rPr>
            <a:t>Andelen a</a:t>
          </a:r>
          <a:r>
            <a:rPr lang="sv-SE" sz="1100" b="0" i="0" baseline="0">
              <a:solidFill>
                <a:schemeClr val="dk1"/>
              </a:solidFill>
              <a:effectLst/>
              <a:latin typeface="+mn-lt"/>
              <a:ea typeface="+mn-ea"/>
              <a:cs typeface="+mn-cs"/>
            </a:rPr>
            <a:t>nges som bråktal (</a:t>
          </a:r>
          <a:r>
            <a:rPr lang="sv-SE" sz="1100" b="1" i="0" baseline="0">
              <a:solidFill>
                <a:schemeClr val="dk1"/>
              </a:solidFill>
              <a:effectLst/>
              <a:latin typeface="+mn-lt"/>
              <a:ea typeface="+mn-ea"/>
              <a:cs typeface="+mn-cs"/>
            </a:rPr>
            <a:t>t.ex. 1/2</a:t>
          </a:r>
          <a:r>
            <a:rPr lang="sv-SE" sz="1100" b="0" i="0" baseline="0">
              <a:solidFill>
                <a:schemeClr val="dk1"/>
              </a:solidFill>
              <a:effectLst/>
              <a:latin typeface="+mn-lt"/>
              <a:ea typeface="+mn-ea"/>
              <a:cs typeface="+mn-cs"/>
            </a:rPr>
            <a:t>).</a:t>
          </a:r>
          <a:endParaRPr lang="sv-SE">
            <a:effectLst/>
          </a:endParaRPr>
        </a:p>
        <a:p>
          <a:pPr algn="l"/>
          <a:r>
            <a:rPr lang="sv-SE" sz="1100" b="0" i="0" u="none" strike="noStrike" baseline="0">
              <a:solidFill>
                <a:schemeClr val="dk1"/>
              </a:solidFill>
              <a:effectLst/>
              <a:latin typeface="+mn-lt"/>
              <a:ea typeface="+mn-ea"/>
              <a:cs typeface="+mn-cs"/>
            </a:rPr>
            <a:t>Genom att samtliga delägares lagfarna andel anges i mallen kommer respektive fastighetsägares andel av ersättningen redovisas under fältet [Ersättning]. </a:t>
          </a:r>
          <a:endParaRPr lang="sv-SE" sz="1100" b="0" u="none"/>
        </a:p>
      </xdr:txBody>
    </xdr:sp>
    <xdr:clientData/>
  </xdr:oneCellAnchor>
  <xdr:oneCellAnchor>
    <xdr:from>
      <xdr:col>0</xdr:col>
      <xdr:colOff>2095499</xdr:colOff>
      <xdr:row>64</xdr:row>
      <xdr:rowOff>219372</xdr:rowOff>
    </xdr:from>
    <xdr:ext cx="2819401" cy="803909"/>
    <xdr:sp macro="" textlink="">
      <xdr:nvSpPr>
        <xdr:cNvPr id="23" name="Bildtext 1 22">
          <a:extLst>
            <a:ext uri="{FF2B5EF4-FFF2-40B4-BE49-F238E27FC236}">
              <a16:creationId xmlns:a16="http://schemas.microsoft.com/office/drawing/2014/main" id="{00000000-0008-0000-0100-000017000000}"/>
            </a:ext>
          </a:extLst>
        </xdr:cNvPr>
        <xdr:cNvSpPr/>
      </xdr:nvSpPr>
      <xdr:spPr bwMode="auto">
        <a:xfrm>
          <a:off x="2095499" y="16068972"/>
          <a:ext cx="2819401" cy="803909"/>
        </a:xfrm>
        <a:prstGeom prst="borderCallout1">
          <a:avLst>
            <a:gd name="adj1" fmla="val 103"/>
            <a:gd name="adj2" fmla="val 49760"/>
            <a:gd name="adj3" fmla="val -194685"/>
            <a:gd name="adj4" fmla="val 50127"/>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Namn</a:t>
          </a:r>
          <a:r>
            <a:rPr lang="sv-SE" sz="1100" b="1" i="0" u="sng" strike="noStrike" baseline="0">
              <a:solidFill>
                <a:schemeClr val="dk1"/>
              </a:solidFill>
              <a:effectLst/>
              <a:latin typeface="+mn-lt"/>
              <a:ea typeface="+mn-ea"/>
              <a:cs typeface="+mn-cs"/>
            </a:rPr>
            <a:t> (födelsedatum)</a:t>
          </a:r>
        </a:p>
        <a:p>
          <a:pPr algn="l"/>
          <a:r>
            <a:rPr lang="sv-SE" sz="1100" b="0" i="0" u="none" strike="noStrike" baseline="0">
              <a:solidFill>
                <a:schemeClr val="dk1"/>
              </a:solidFill>
              <a:effectLst/>
              <a:latin typeface="+mn-lt"/>
              <a:ea typeface="+mn-ea"/>
              <a:cs typeface="+mn-cs"/>
            </a:rPr>
            <a:t>Anges som:</a:t>
          </a:r>
        </a:p>
        <a:p>
          <a:pPr algn="l"/>
          <a:r>
            <a:rPr lang="sv-SE" sz="1100" b="0" i="0" u="none" strike="noStrike" baseline="0">
              <a:solidFill>
                <a:schemeClr val="dk1"/>
              </a:solidFill>
              <a:effectLst/>
              <a:latin typeface="+mn-lt"/>
              <a:ea typeface="+mn-ea"/>
              <a:cs typeface="+mn-cs"/>
            </a:rPr>
            <a:t>Förnamn Efternamn (födelsedatum 6 siffror), Organisation (fullständigt org.nummer).</a:t>
          </a:r>
          <a:endParaRPr lang="sv-SE" sz="1100" b="1" i="0" u="none" strike="noStrike" baseline="0">
            <a:solidFill>
              <a:schemeClr val="dk1"/>
            </a:solidFill>
            <a:effectLst/>
            <a:latin typeface="+mn-lt"/>
            <a:ea typeface="+mn-ea"/>
            <a:cs typeface="+mn-cs"/>
          </a:endParaRPr>
        </a:p>
      </xdr:txBody>
    </xdr:sp>
    <xdr:clientData/>
  </xdr:oneCellAnchor>
</xdr:wsDr>
</file>

<file path=xl/theme/theme1.xml><?xml version="1.0" encoding="utf-8"?>
<a:theme xmlns:a="http://schemas.openxmlformats.org/drawingml/2006/main" name="Office-t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 Id="rId3" Target="../drawings/vmlDrawing1.vml" Type="http://schemas.openxmlformats.org/officeDocument/2006/relationships/vmlDrawing"/><Relationship Id="rId4" Target="../ctrlProps/ctrlProp1.xml" Type="http://schemas.openxmlformats.org/officeDocument/2006/relationships/ctrlProp"/><Relationship Id="rId5" Target="../ctrlProps/ctrlProp2.xml" Type="http://schemas.openxmlformats.org/officeDocument/2006/relationships/ctrlProp"/><Relationship Id="rId6" Target="../ctrlProps/ctrlProp3.xml" Type="http://schemas.openxmlformats.org/officeDocument/2006/relationships/ctrlProp"/><Relationship Id="rId7" Target="../ctrlProps/ctrlProp4.xml" Type="http://schemas.openxmlformats.org/officeDocument/2006/relationships/ctrlProp"/></Relationships>
</file>

<file path=xl/worksheets/_rels/sheet2.xml.rels><?xml version="1.0" encoding="UTF-8" standalone="yes"?><Relationships xmlns="http://schemas.openxmlformats.org/package/2006/relationships"><Relationship Id="rId1" Target="../printerSettings/printerSettings2.bin" Type="http://schemas.openxmlformats.org/officeDocument/2006/relationships/printerSettings"/><Relationship Id="rId2" Target="../drawings/drawing2.xml" Type="http://schemas.openxmlformats.org/officeDocument/2006/relationships/drawing"/></Relationships>
</file>

<file path=xl/worksheets/_rels/sheet3.xml.rels><?xml version="1.0" encoding="UTF-8" standalone="yes"?><Relationships xmlns="http://schemas.openxmlformats.org/package/2006/relationships"><Relationship Id="rId1" Target="../printerSettings/printerSettings3.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Blad1">
    <tabColor rgb="FF00B0F0"/>
  </sheetPr>
  <dimension ref="A1:HV104"/>
  <sheetViews>
    <sheetView showGridLines="0" showRowColHeaders="0" tabSelected="1" zoomScaleNormal="100" zoomScaleSheetLayoutView="100" workbookViewId="0">
      <selection activeCell="D4" sqref="D4:F4"/>
    </sheetView>
  </sheetViews>
  <sheetFormatPr defaultColWidth="11.5546875" defaultRowHeight="12.75" customHeight="1" x14ac:dyDescent="0.2"/>
  <cols>
    <col min="1" max="1" customWidth="true" style="12" width="6.21875" collapsed="false"/>
    <col min="2" max="2" customWidth="true" style="1" width="13.21875" collapsed="false"/>
    <col min="3" max="3" customWidth="true" style="1" width="7.77734375" collapsed="false"/>
    <col min="4" max="4" customWidth="true" style="1" width="12.77734375" collapsed="false"/>
    <col min="5" max="5" customWidth="true" style="1" width="9.44140625" collapsed="false"/>
    <col min="6" max="6" customWidth="true" style="1" width="12.77734375" collapsed="false"/>
    <col min="7" max="7" customWidth="true" style="1" width="11.44140625" collapsed="false"/>
    <col min="8" max="8" customWidth="true" style="16" width="11.44140625" collapsed="false"/>
    <col min="9" max="9" customWidth="true" style="1" width="11.44140625" collapsed="false"/>
    <col min="10" max="10" customWidth="true" style="17" width="13.5546875" collapsed="false"/>
    <col min="11" max="11" customWidth="true" style="2" width="6.44140625" collapsed="false"/>
    <col min="12" max="12" customWidth="true" hidden="true" style="161" width="54.44140625" collapsed="false"/>
    <col min="13" max="13" customWidth="true" style="1" width="42.77734375" collapsed="false"/>
    <col min="14" max="16" customWidth="true" style="1" width="14.21875" collapsed="false"/>
    <col min="17" max="230" customWidth="true" style="1" width="10.21875" collapsed="false"/>
    <col min="231" max="16384" style="44" width="11.5546875" collapsed="false"/>
  </cols>
  <sheetData>
    <row r="1" spans="1:230" s="2" customFormat="1" ht="22.5" customHeight="1" x14ac:dyDescent="0.35">
      <c r="A1" s="4"/>
      <c r="G1" s="43"/>
      <c r="H1" s="20"/>
      <c r="I1" s="22"/>
      <c r="J1" s="21"/>
      <c r="K1" s="3"/>
      <c r="L1" s="144" t="s">
        <v>44</v>
      </c>
    </row>
    <row r="2" spans="1:230" s="2" customFormat="1" ht="15" customHeight="1" x14ac:dyDescent="0.3">
      <c r="A2" s="4"/>
      <c r="B2" s="290" t="str">
        <f>L3</f>
        <v>VÄRDERINGSPROTOKOLL</v>
      </c>
      <c r="C2" s="291"/>
      <c r="D2" s="291"/>
      <c r="E2" s="291"/>
      <c r="F2" s="291"/>
      <c r="G2" s="11"/>
      <c r="H2" s="15"/>
      <c r="I2" s="11"/>
      <c r="J2" s="30"/>
      <c r="K2" s="3"/>
      <c r="L2" s="145" t="s">
        <v>133</v>
      </c>
    </row>
    <row r="3" spans="1:230" s="2" customFormat="1" ht="15" customHeight="1" x14ac:dyDescent="0.25">
      <c r="A3" s="4"/>
      <c r="B3" s="232" t="s">
        <v>0</v>
      </c>
      <c r="C3" s="233"/>
      <c r="D3" s="233"/>
      <c r="E3" s="233"/>
      <c r="F3" s="233"/>
      <c r="G3" s="233"/>
      <c r="H3" s="233"/>
      <c r="I3" s="296" t="s">
        <v>144</v>
      </c>
      <c r="J3" s="297"/>
      <c r="K3" s="4"/>
      <c r="L3" s="167" t="str">
        <f>IF(L11=TRUE,"VÄRDERINGSPROTOKOLL LÅGSPÄNNING","VÄRDERINGSPROTOKOLL")</f>
        <v>VÄRDERINGSPROTOKOLL</v>
      </c>
      <c r="M3" s="201" t="s">
        <v>46</v>
      </c>
      <c r="N3" s="202"/>
    </row>
    <row r="4" spans="1:230" ht="12" customHeight="1" x14ac:dyDescent="0.2">
      <c r="B4" s="298" t="s">
        <v>52</v>
      </c>
      <c r="C4" s="299"/>
      <c r="D4" s="300"/>
      <c r="E4" s="301"/>
      <c r="F4" s="302"/>
      <c r="G4" s="266" t="s">
        <v>68</v>
      </c>
      <c r="H4" s="266"/>
      <c r="I4" s="292"/>
      <c r="J4" s="293"/>
      <c r="K4" s="5"/>
      <c r="L4" s="146" t="s">
        <v>132</v>
      </c>
      <c r="M4" s="211" t="s">
        <v>113</v>
      </c>
      <c r="N4" s="212"/>
      <c r="O4" s="44"/>
      <c r="P4" s="44"/>
      <c r="Q4" s="44"/>
      <c r="R4" s="44"/>
      <c r="S4" s="44"/>
      <c r="T4" s="44"/>
      <c r="U4" s="44"/>
      <c r="V4" s="44"/>
      <c r="W4" s="44"/>
      <c r="X4" s="44"/>
      <c r="Y4" s="44"/>
      <c r="Z4" s="44"/>
      <c r="AA4" s="44"/>
      <c r="AB4" s="44"/>
      <c r="AC4" s="44"/>
      <c r="AD4" s="44"/>
      <c r="AE4" s="44"/>
      <c r="AF4" s="44"/>
      <c r="AG4" s="44"/>
      <c r="AH4" s="44"/>
      <c r="AI4" s="44"/>
      <c r="AJ4" s="44"/>
      <c r="AK4" s="44"/>
      <c r="AL4" s="44"/>
      <c r="AM4" s="44"/>
      <c r="AN4" s="44"/>
      <c r="AO4" s="44"/>
      <c r="AP4" s="44"/>
      <c r="AQ4" s="44"/>
      <c r="AR4" s="44"/>
      <c r="AS4" s="44"/>
      <c r="AT4" s="44"/>
      <c r="AU4" s="44"/>
      <c r="AV4" s="44"/>
      <c r="AW4" s="44"/>
      <c r="AX4" s="44"/>
      <c r="AY4" s="44"/>
      <c r="AZ4" s="44"/>
      <c r="BA4" s="44"/>
      <c r="BB4" s="44"/>
      <c r="BC4" s="44"/>
      <c r="BD4" s="44"/>
      <c r="BE4" s="44"/>
      <c r="BF4" s="44"/>
      <c r="BG4" s="44"/>
      <c r="BH4" s="44"/>
      <c r="BI4" s="44"/>
      <c r="BJ4" s="44"/>
      <c r="BK4" s="44"/>
      <c r="BL4" s="44"/>
      <c r="BM4" s="44"/>
      <c r="BN4" s="44"/>
      <c r="BO4" s="44"/>
      <c r="BP4" s="44"/>
      <c r="BQ4" s="44"/>
      <c r="BR4" s="44"/>
      <c r="BS4" s="44"/>
      <c r="BT4" s="44"/>
      <c r="BU4" s="44"/>
      <c r="BV4" s="44"/>
      <c r="BW4" s="44"/>
      <c r="BX4" s="44"/>
      <c r="BY4" s="44"/>
      <c r="BZ4" s="44"/>
      <c r="CA4" s="44"/>
      <c r="CB4" s="44"/>
      <c r="CC4" s="44"/>
      <c r="CD4" s="44"/>
      <c r="CE4" s="44"/>
      <c r="CF4" s="44"/>
      <c r="CG4" s="44"/>
      <c r="CH4" s="44"/>
      <c r="CI4" s="44"/>
      <c r="CJ4" s="44"/>
      <c r="CK4" s="44"/>
      <c r="CL4" s="44"/>
      <c r="CM4" s="44"/>
      <c r="CN4" s="44"/>
      <c r="CO4" s="44"/>
      <c r="CP4" s="44"/>
      <c r="CQ4" s="44"/>
      <c r="CR4" s="44"/>
      <c r="CS4" s="44"/>
      <c r="CT4" s="44"/>
      <c r="CU4" s="44"/>
      <c r="CV4" s="44"/>
      <c r="CW4" s="44"/>
      <c r="CX4" s="44"/>
      <c r="CY4" s="44"/>
      <c r="CZ4" s="44"/>
      <c r="DA4" s="44"/>
      <c r="DB4" s="44"/>
      <c r="DC4" s="44"/>
      <c r="DD4" s="44"/>
      <c r="DE4" s="44"/>
      <c r="DF4" s="44"/>
      <c r="DG4" s="44"/>
      <c r="DH4" s="44"/>
      <c r="DI4" s="44"/>
      <c r="DJ4" s="44"/>
      <c r="DK4" s="44"/>
      <c r="DL4" s="44"/>
      <c r="DM4" s="44"/>
      <c r="DN4" s="44"/>
      <c r="DO4" s="44"/>
      <c r="DP4" s="44"/>
      <c r="DQ4" s="44"/>
      <c r="DR4" s="44"/>
      <c r="DS4" s="44"/>
      <c r="DT4" s="44"/>
      <c r="DU4" s="44"/>
      <c r="DV4" s="44"/>
      <c r="DW4" s="44"/>
      <c r="DX4" s="44"/>
      <c r="DY4" s="44"/>
      <c r="DZ4" s="44"/>
      <c r="EA4" s="44"/>
      <c r="EB4" s="44"/>
      <c r="EC4" s="44"/>
      <c r="ED4" s="44"/>
      <c r="EE4" s="44"/>
      <c r="EF4" s="44"/>
      <c r="EG4" s="44"/>
      <c r="EH4" s="44"/>
      <c r="EI4" s="44"/>
      <c r="EJ4" s="44"/>
      <c r="EK4" s="44"/>
      <c r="EL4" s="44"/>
      <c r="EM4" s="44"/>
      <c r="EN4" s="44"/>
      <c r="EO4" s="44"/>
      <c r="EP4" s="44"/>
      <c r="EQ4" s="44"/>
      <c r="ER4" s="44"/>
      <c r="ES4" s="44"/>
      <c r="ET4" s="44"/>
      <c r="EU4" s="44"/>
      <c r="EV4" s="44"/>
      <c r="EW4" s="44"/>
      <c r="EX4" s="44"/>
      <c r="EY4" s="44"/>
      <c r="EZ4" s="44"/>
      <c r="FA4" s="44"/>
      <c r="FB4" s="44"/>
      <c r="FC4" s="44"/>
      <c r="FD4" s="44"/>
      <c r="FE4" s="44"/>
      <c r="FF4" s="44"/>
      <c r="FG4" s="44"/>
      <c r="FH4" s="44"/>
      <c r="FI4" s="44"/>
      <c r="FJ4" s="44"/>
      <c r="FK4" s="44"/>
      <c r="FL4" s="44"/>
      <c r="FM4" s="44"/>
      <c r="FN4" s="44"/>
      <c r="FO4" s="44"/>
      <c r="FP4" s="44"/>
      <c r="FQ4" s="44"/>
      <c r="FR4" s="44"/>
      <c r="FS4" s="44"/>
      <c r="FT4" s="44"/>
      <c r="FU4" s="44"/>
      <c r="FV4" s="44"/>
      <c r="FW4" s="44"/>
      <c r="FX4" s="44"/>
      <c r="FY4" s="44"/>
      <c r="FZ4" s="44"/>
      <c r="GA4" s="44"/>
      <c r="GB4" s="44"/>
      <c r="GC4" s="44"/>
      <c r="GD4" s="44"/>
      <c r="GE4" s="44"/>
      <c r="GF4" s="44"/>
      <c r="GG4" s="44"/>
      <c r="GH4" s="44"/>
      <c r="GI4" s="44"/>
      <c r="GJ4" s="44"/>
      <c r="GK4" s="44"/>
      <c r="GL4" s="44"/>
      <c r="GM4" s="44"/>
      <c r="GN4" s="44"/>
      <c r="GO4" s="44"/>
      <c r="GP4" s="44"/>
      <c r="GQ4" s="44"/>
      <c r="GR4" s="44"/>
      <c r="GS4" s="44"/>
      <c r="GT4" s="44"/>
      <c r="GU4" s="44"/>
      <c r="GV4" s="44"/>
      <c r="GW4" s="44"/>
      <c r="GX4" s="44"/>
      <c r="GY4" s="44"/>
      <c r="GZ4" s="44"/>
      <c r="HA4" s="44"/>
      <c r="HB4" s="44"/>
      <c r="HC4" s="44"/>
      <c r="HD4" s="44"/>
      <c r="HE4" s="44"/>
      <c r="HF4" s="44"/>
      <c r="HG4" s="44"/>
      <c r="HH4" s="44"/>
      <c r="HI4" s="44"/>
      <c r="HJ4" s="44"/>
      <c r="HK4" s="44"/>
      <c r="HL4" s="44"/>
      <c r="HM4" s="44"/>
      <c r="HN4" s="44"/>
      <c r="HO4" s="44"/>
      <c r="HP4" s="44"/>
      <c r="HQ4" s="44"/>
      <c r="HR4" s="44"/>
      <c r="HS4" s="44"/>
      <c r="HT4" s="44"/>
      <c r="HU4" s="44"/>
      <c r="HV4" s="44"/>
    </row>
    <row r="5" spans="1:230" ht="12" customHeight="1" x14ac:dyDescent="0.2">
      <c r="B5" s="274" t="s">
        <v>1</v>
      </c>
      <c r="C5" s="266"/>
      <c r="D5" s="276"/>
      <c r="E5" s="277"/>
      <c r="F5" s="278"/>
      <c r="G5" s="266" t="s">
        <v>2</v>
      </c>
      <c r="H5" s="266"/>
      <c r="I5" s="294"/>
      <c r="J5" s="295"/>
      <c r="K5" s="6"/>
      <c r="L5" s="166" t="str">
        <f>IF(L17=FALSE,"Grundersättning vid överenskommelse:","Tillägg för minimiersättning:")</f>
        <v>Grundersättning vid överenskommelse:</v>
      </c>
      <c r="M5" s="205" t="s">
        <v>114</v>
      </c>
      <c r="N5" s="206"/>
      <c r="O5" s="44"/>
      <c r="P5" s="44"/>
      <c r="Q5" s="44"/>
      <c r="R5" s="44"/>
      <c r="S5" s="44"/>
      <c r="T5" s="44"/>
      <c r="U5" s="44"/>
      <c r="V5" s="44"/>
      <c r="W5" s="44"/>
      <c r="X5" s="44"/>
      <c r="Y5" s="44"/>
      <c r="Z5" s="44"/>
      <c r="AA5" s="44"/>
      <c r="AB5" s="44"/>
      <c r="AC5" s="44"/>
      <c r="AD5" s="44"/>
      <c r="AE5" s="44"/>
      <c r="AF5" s="44"/>
      <c r="AG5" s="44"/>
      <c r="AH5" s="44"/>
      <c r="AI5" s="44"/>
      <c r="AJ5" s="44"/>
      <c r="AK5" s="44"/>
      <c r="AL5" s="44"/>
      <c r="AM5" s="44"/>
      <c r="AN5" s="44"/>
      <c r="AO5" s="44"/>
      <c r="AP5" s="44"/>
      <c r="AQ5" s="44"/>
      <c r="AR5" s="44"/>
      <c r="AS5" s="44"/>
      <c r="AT5" s="44"/>
      <c r="AU5" s="44"/>
      <c r="AV5" s="44"/>
      <c r="AW5" s="44"/>
      <c r="AX5" s="44"/>
      <c r="AY5" s="44"/>
      <c r="AZ5" s="44"/>
      <c r="BA5" s="44"/>
      <c r="BB5" s="44"/>
      <c r="BC5" s="44"/>
      <c r="BD5" s="44"/>
      <c r="BE5" s="44"/>
      <c r="BF5" s="44"/>
      <c r="BG5" s="44"/>
      <c r="BH5" s="44"/>
      <c r="BI5" s="44"/>
      <c r="BJ5" s="44"/>
      <c r="BK5" s="44"/>
      <c r="BL5" s="44"/>
      <c r="BM5" s="44"/>
      <c r="BN5" s="44"/>
      <c r="BO5" s="44"/>
      <c r="BP5" s="44"/>
      <c r="BQ5" s="44"/>
      <c r="BR5" s="44"/>
      <c r="BS5" s="44"/>
      <c r="BT5" s="44"/>
      <c r="BU5" s="44"/>
      <c r="BV5" s="44"/>
      <c r="BW5" s="44"/>
      <c r="BX5" s="44"/>
      <c r="BY5" s="44"/>
      <c r="BZ5" s="44"/>
      <c r="CA5" s="44"/>
      <c r="CB5" s="44"/>
      <c r="CC5" s="44"/>
      <c r="CD5" s="44"/>
      <c r="CE5" s="44"/>
      <c r="CF5" s="44"/>
      <c r="CG5" s="44"/>
      <c r="CH5" s="44"/>
      <c r="CI5" s="44"/>
      <c r="CJ5" s="44"/>
      <c r="CK5" s="44"/>
      <c r="CL5" s="44"/>
      <c r="CM5" s="44"/>
      <c r="CN5" s="44"/>
      <c r="CO5" s="44"/>
      <c r="CP5" s="44"/>
      <c r="CQ5" s="44"/>
      <c r="CR5" s="44"/>
      <c r="CS5" s="44"/>
      <c r="CT5" s="44"/>
      <c r="CU5" s="44"/>
      <c r="CV5" s="44"/>
      <c r="CW5" s="44"/>
      <c r="CX5" s="44"/>
      <c r="CY5" s="44"/>
      <c r="CZ5" s="44"/>
      <c r="DA5" s="44"/>
      <c r="DB5" s="44"/>
      <c r="DC5" s="44"/>
      <c r="DD5" s="44"/>
      <c r="DE5" s="44"/>
      <c r="DF5" s="44"/>
      <c r="DG5" s="44"/>
      <c r="DH5" s="44"/>
      <c r="DI5" s="44"/>
      <c r="DJ5" s="44"/>
      <c r="DK5" s="44"/>
      <c r="DL5" s="44"/>
      <c r="DM5" s="44"/>
      <c r="DN5" s="44"/>
      <c r="DO5" s="44"/>
      <c r="DP5" s="44"/>
      <c r="DQ5" s="44"/>
      <c r="DR5" s="44"/>
      <c r="DS5" s="44"/>
      <c r="DT5" s="44"/>
      <c r="DU5" s="44"/>
      <c r="DV5" s="44"/>
      <c r="DW5" s="44"/>
      <c r="DX5" s="44"/>
      <c r="DY5" s="44"/>
      <c r="DZ5" s="44"/>
      <c r="EA5" s="44"/>
      <c r="EB5" s="44"/>
      <c r="EC5" s="44"/>
      <c r="ED5" s="44"/>
      <c r="EE5" s="44"/>
      <c r="EF5" s="44"/>
      <c r="EG5" s="44"/>
      <c r="EH5" s="44"/>
      <c r="EI5" s="44"/>
      <c r="EJ5" s="44"/>
      <c r="EK5" s="44"/>
      <c r="EL5" s="44"/>
      <c r="EM5" s="44"/>
      <c r="EN5" s="44"/>
      <c r="EO5" s="44"/>
      <c r="EP5" s="44"/>
      <c r="EQ5" s="44"/>
      <c r="ER5" s="44"/>
      <c r="ES5" s="44"/>
      <c r="ET5" s="44"/>
      <c r="EU5" s="44"/>
      <c r="EV5" s="44"/>
      <c r="EW5" s="44"/>
      <c r="EX5" s="44"/>
      <c r="EY5" s="44"/>
      <c r="EZ5" s="44"/>
      <c r="FA5" s="44"/>
      <c r="FB5" s="44"/>
      <c r="FC5" s="44"/>
      <c r="FD5" s="44"/>
      <c r="FE5" s="44"/>
      <c r="FF5" s="44"/>
      <c r="FG5" s="44"/>
      <c r="FH5" s="44"/>
      <c r="FI5" s="44"/>
      <c r="FJ5" s="44"/>
      <c r="FK5" s="44"/>
      <c r="FL5" s="44"/>
      <c r="FM5" s="44"/>
      <c r="FN5" s="44"/>
      <c r="FO5" s="44"/>
      <c r="FP5" s="44"/>
      <c r="FQ5" s="44"/>
      <c r="FR5" s="44"/>
      <c r="FS5" s="44"/>
      <c r="FT5" s="44"/>
      <c r="FU5" s="44"/>
      <c r="FV5" s="44"/>
      <c r="FW5" s="44"/>
      <c r="FX5" s="44"/>
      <c r="FY5" s="44"/>
      <c r="FZ5" s="44"/>
      <c r="GA5" s="44"/>
      <c r="GB5" s="44"/>
      <c r="GC5" s="44"/>
      <c r="GD5" s="44"/>
      <c r="GE5" s="44"/>
      <c r="GF5" s="44"/>
      <c r="GG5" s="44"/>
      <c r="GH5" s="44"/>
      <c r="GI5" s="44"/>
      <c r="GJ5" s="44"/>
      <c r="GK5" s="44"/>
      <c r="GL5" s="44"/>
      <c r="GM5" s="44"/>
      <c r="GN5" s="44"/>
      <c r="GO5" s="44"/>
      <c r="GP5" s="44"/>
      <c r="GQ5" s="44"/>
      <c r="GR5" s="44"/>
      <c r="GS5" s="44"/>
      <c r="GT5" s="44"/>
      <c r="GU5" s="44"/>
      <c r="GV5" s="44"/>
      <c r="GW5" s="44"/>
      <c r="GX5" s="44"/>
      <c r="GY5" s="44"/>
      <c r="GZ5" s="44"/>
      <c r="HA5" s="44"/>
      <c r="HB5" s="44"/>
      <c r="HC5" s="44"/>
      <c r="HD5" s="44"/>
      <c r="HE5" s="44"/>
      <c r="HF5" s="44"/>
      <c r="HG5" s="44"/>
      <c r="HH5" s="44"/>
      <c r="HI5" s="44"/>
      <c r="HJ5" s="44"/>
      <c r="HK5" s="44"/>
      <c r="HL5" s="44"/>
      <c r="HM5" s="44"/>
      <c r="HN5" s="44"/>
      <c r="HO5" s="44"/>
      <c r="HP5" s="44"/>
      <c r="HQ5" s="44"/>
      <c r="HR5" s="44"/>
      <c r="HS5" s="44"/>
      <c r="HT5" s="44"/>
      <c r="HU5" s="44"/>
      <c r="HV5" s="44"/>
    </row>
    <row r="6" spans="1:230" ht="12" customHeight="1" x14ac:dyDescent="0.2">
      <c r="B6" s="274" t="s">
        <v>72</v>
      </c>
      <c r="C6" s="266"/>
      <c r="D6" s="276"/>
      <c r="E6" s="277"/>
      <c r="F6" s="278"/>
      <c r="G6" s="268" t="s">
        <v>42</v>
      </c>
      <c r="H6" s="269"/>
      <c r="I6" s="294"/>
      <c r="J6" s="295"/>
      <c r="K6" s="13"/>
      <c r="L6" s="147" t="s">
        <v>130</v>
      </c>
      <c r="M6" s="203" t="s">
        <v>115</v>
      </c>
      <c r="N6" s="204"/>
      <c r="O6" s="44"/>
      <c r="P6" s="44"/>
      <c r="Q6" s="44"/>
      <c r="R6" s="44"/>
      <c r="S6" s="44"/>
      <c r="T6" s="44"/>
      <c r="U6" s="44"/>
      <c r="V6" s="44"/>
      <c r="W6" s="44"/>
      <c r="X6" s="44"/>
      <c r="Y6" s="44"/>
      <c r="Z6" s="44"/>
      <c r="AA6" s="44"/>
      <c r="AB6" s="44"/>
      <c r="AC6" s="44"/>
      <c r="AD6" s="44"/>
      <c r="AE6" s="44"/>
      <c r="AF6" s="44"/>
      <c r="AG6" s="44"/>
      <c r="AH6" s="44"/>
      <c r="AI6" s="44"/>
      <c r="AJ6" s="44"/>
      <c r="AK6" s="44"/>
      <c r="AL6" s="44"/>
      <c r="AM6" s="44"/>
      <c r="AN6" s="44"/>
      <c r="AO6" s="44"/>
      <c r="AP6" s="44"/>
      <c r="AQ6" s="44"/>
      <c r="AR6" s="44"/>
      <c r="AS6" s="44"/>
      <c r="AT6" s="44"/>
      <c r="AU6" s="44"/>
      <c r="AV6" s="44"/>
      <c r="AW6" s="44"/>
      <c r="AX6" s="44"/>
      <c r="AY6" s="44"/>
      <c r="AZ6" s="44"/>
      <c r="BA6" s="44"/>
      <c r="BB6" s="44"/>
      <c r="BC6" s="44"/>
      <c r="BD6" s="44"/>
      <c r="BE6" s="44"/>
      <c r="BF6" s="44"/>
      <c r="BG6" s="44"/>
      <c r="BH6" s="44"/>
      <c r="BI6" s="44"/>
      <c r="BJ6" s="44"/>
      <c r="BK6" s="44"/>
      <c r="BL6" s="44"/>
      <c r="BM6" s="44"/>
      <c r="BN6" s="44"/>
      <c r="BO6" s="44"/>
      <c r="BP6" s="44"/>
      <c r="BQ6" s="44"/>
      <c r="BR6" s="44"/>
      <c r="BS6" s="44"/>
      <c r="BT6" s="44"/>
      <c r="BU6" s="44"/>
      <c r="BV6" s="44"/>
      <c r="BW6" s="44"/>
      <c r="BX6" s="44"/>
      <c r="BY6" s="44"/>
      <c r="BZ6" s="44"/>
      <c r="CA6" s="44"/>
      <c r="CB6" s="44"/>
      <c r="CC6" s="44"/>
      <c r="CD6" s="44"/>
      <c r="CE6" s="44"/>
      <c r="CF6" s="44"/>
      <c r="CG6" s="44"/>
      <c r="CH6" s="44"/>
      <c r="CI6" s="44"/>
      <c r="CJ6" s="44"/>
      <c r="CK6" s="44"/>
      <c r="CL6" s="44"/>
      <c r="CM6" s="44"/>
      <c r="CN6" s="44"/>
      <c r="CO6" s="44"/>
      <c r="CP6" s="44"/>
      <c r="CQ6" s="44"/>
      <c r="CR6" s="44"/>
      <c r="CS6" s="44"/>
      <c r="CT6" s="44"/>
      <c r="CU6" s="44"/>
      <c r="CV6" s="44"/>
      <c r="CW6" s="44"/>
      <c r="CX6" s="44"/>
      <c r="CY6" s="44"/>
      <c r="CZ6" s="44"/>
      <c r="DA6" s="44"/>
      <c r="DB6" s="44"/>
      <c r="DC6" s="44"/>
      <c r="DD6" s="44"/>
      <c r="DE6" s="44"/>
      <c r="DF6" s="44"/>
      <c r="DG6" s="44"/>
      <c r="DH6" s="44"/>
      <c r="DI6" s="44"/>
      <c r="DJ6" s="44"/>
      <c r="DK6" s="44"/>
      <c r="DL6" s="44"/>
      <c r="DM6" s="44"/>
      <c r="DN6" s="44"/>
      <c r="DO6" s="44"/>
      <c r="DP6" s="44"/>
      <c r="DQ6" s="44"/>
      <c r="DR6" s="44"/>
      <c r="DS6" s="44"/>
      <c r="DT6" s="44"/>
      <c r="DU6" s="44"/>
      <c r="DV6" s="44"/>
      <c r="DW6" s="44"/>
      <c r="DX6" s="44"/>
      <c r="DY6" s="44"/>
      <c r="DZ6" s="44"/>
      <c r="EA6" s="44"/>
      <c r="EB6" s="44"/>
      <c r="EC6" s="44"/>
      <c r="ED6" s="44"/>
      <c r="EE6" s="44"/>
      <c r="EF6" s="44"/>
      <c r="EG6" s="44"/>
      <c r="EH6" s="44"/>
      <c r="EI6" s="44"/>
      <c r="EJ6" s="44"/>
      <c r="EK6" s="44"/>
      <c r="EL6" s="44"/>
      <c r="EM6" s="44"/>
      <c r="EN6" s="44"/>
      <c r="EO6" s="44"/>
      <c r="EP6" s="44"/>
      <c r="EQ6" s="44"/>
      <c r="ER6" s="44"/>
      <c r="ES6" s="44"/>
      <c r="ET6" s="44"/>
      <c r="EU6" s="44"/>
      <c r="EV6" s="44"/>
      <c r="EW6" s="44"/>
      <c r="EX6" s="44"/>
      <c r="EY6" s="44"/>
      <c r="EZ6" s="44"/>
      <c r="FA6" s="44"/>
      <c r="FB6" s="44"/>
      <c r="FC6" s="44"/>
      <c r="FD6" s="44"/>
      <c r="FE6" s="44"/>
      <c r="FF6" s="44"/>
      <c r="FG6" s="44"/>
      <c r="FH6" s="44"/>
      <c r="FI6" s="44"/>
      <c r="FJ6" s="44"/>
      <c r="FK6" s="44"/>
      <c r="FL6" s="44"/>
      <c r="FM6" s="44"/>
      <c r="FN6" s="44"/>
      <c r="FO6" s="44"/>
      <c r="FP6" s="44"/>
      <c r="FQ6" s="44"/>
      <c r="FR6" s="44"/>
      <c r="FS6" s="44"/>
      <c r="FT6" s="44"/>
      <c r="FU6" s="44"/>
      <c r="FV6" s="44"/>
      <c r="FW6" s="44"/>
      <c r="FX6" s="44"/>
      <c r="FY6" s="44"/>
      <c r="FZ6" s="44"/>
      <c r="GA6" s="44"/>
      <c r="GB6" s="44"/>
      <c r="GC6" s="44"/>
      <c r="GD6" s="44"/>
      <c r="GE6" s="44"/>
      <c r="GF6" s="44"/>
      <c r="GG6" s="44"/>
      <c r="GH6" s="44"/>
      <c r="GI6" s="44"/>
      <c r="GJ6" s="44"/>
      <c r="GK6" s="44"/>
      <c r="GL6" s="44"/>
      <c r="GM6" s="44"/>
      <c r="GN6" s="44"/>
      <c r="GO6" s="44"/>
      <c r="GP6" s="44"/>
      <c r="GQ6" s="44"/>
      <c r="GR6" s="44"/>
      <c r="GS6" s="44"/>
      <c r="GT6" s="44"/>
      <c r="GU6" s="44"/>
      <c r="GV6" s="44"/>
      <c r="GW6" s="44"/>
      <c r="GX6" s="44"/>
      <c r="GY6" s="44"/>
      <c r="GZ6" s="44"/>
      <c r="HA6" s="44"/>
      <c r="HB6" s="44"/>
      <c r="HC6" s="44"/>
      <c r="HD6" s="44"/>
      <c r="HE6" s="44"/>
      <c r="HF6" s="44"/>
      <c r="HG6" s="44"/>
      <c r="HH6" s="44"/>
      <c r="HI6" s="44"/>
      <c r="HJ6" s="44"/>
      <c r="HK6" s="44"/>
      <c r="HL6" s="44"/>
      <c r="HM6" s="44"/>
      <c r="HN6" s="44"/>
      <c r="HO6" s="44"/>
      <c r="HP6" s="44"/>
      <c r="HQ6" s="44"/>
      <c r="HR6" s="44"/>
      <c r="HS6" s="44"/>
      <c r="HT6" s="44"/>
      <c r="HU6" s="44"/>
      <c r="HV6" s="44"/>
    </row>
    <row r="7" spans="1:230" ht="12" customHeight="1" x14ac:dyDescent="0.2">
      <c r="B7" s="274" t="s">
        <v>54</v>
      </c>
      <c r="C7" s="266"/>
      <c r="D7" s="279"/>
      <c r="E7" s="280"/>
      <c r="F7" s="281"/>
      <c r="G7" s="266" t="s">
        <v>61</v>
      </c>
      <c r="H7" s="266"/>
      <c r="I7" s="270"/>
      <c r="J7" s="271"/>
      <c r="K7" s="13"/>
      <c r="L7" s="166" t="s">
        <v>73</v>
      </c>
      <c r="M7" s="205" t="s">
        <v>116</v>
      </c>
      <c r="N7" s="206"/>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c r="BM7" s="44"/>
      <c r="BN7" s="44"/>
      <c r="BO7" s="44"/>
      <c r="BP7" s="44"/>
      <c r="BQ7" s="44"/>
      <c r="BR7" s="44"/>
      <c r="BS7" s="44"/>
      <c r="BT7" s="44"/>
      <c r="BU7" s="44"/>
      <c r="BV7" s="44"/>
      <c r="BW7" s="44"/>
      <c r="BX7" s="44"/>
      <c r="BY7" s="44"/>
      <c r="BZ7" s="44"/>
      <c r="CA7" s="44"/>
      <c r="CB7" s="44"/>
      <c r="CC7" s="44"/>
      <c r="CD7" s="44"/>
      <c r="CE7" s="44"/>
      <c r="CF7" s="44"/>
      <c r="CG7" s="44"/>
      <c r="CH7" s="44"/>
      <c r="CI7" s="44"/>
      <c r="CJ7" s="44"/>
      <c r="CK7" s="44"/>
      <c r="CL7" s="44"/>
      <c r="CM7" s="44"/>
      <c r="CN7" s="44"/>
      <c r="CO7" s="44"/>
      <c r="CP7" s="44"/>
      <c r="CQ7" s="44"/>
      <c r="CR7" s="44"/>
      <c r="CS7" s="44"/>
      <c r="CT7" s="44"/>
      <c r="CU7" s="44"/>
      <c r="CV7" s="44"/>
      <c r="CW7" s="44"/>
      <c r="CX7" s="44"/>
      <c r="CY7" s="44"/>
      <c r="CZ7" s="44"/>
      <c r="DA7" s="44"/>
      <c r="DB7" s="44"/>
      <c r="DC7" s="44"/>
      <c r="DD7" s="44"/>
      <c r="DE7" s="44"/>
      <c r="DF7" s="44"/>
      <c r="DG7" s="44"/>
      <c r="DH7" s="44"/>
      <c r="DI7" s="44"/>
      <c r="DJ7" s="44"/>
      <c r="DK7" s="44"/>
      <c r="DL7" s="44"/>
      <c r="DM7" s="44"/>
      <c r="DN7" s="44"/>
      <c r="DO7" s="44"/>
      <c r="DP7" s="44"/>
      <c r="DQ7" s="44"/>
      <c r="DR7" s="44"/>
      <c r="DS7" s="44"/>
      <c r="DT7" s="44"/>
      <c r="DU7" s="44"/>
      <c r="DV7" s="44"/>
      <c r="DW7" s="44"/>
      <c r="DX7" s="44"/>
      <c r="DY7" s="44"/>
      <c r="DZ7" s="44"/>
      <c r="EA7" s="44"/>
      <c r="EB7" s="44"/>
      <c r="EC7" s="44"/>
      <c r="ED7" s="44"/>
      <c r="EE7" s="44"/>
      <c r="EF7" s="44"/>
      <c r="EG7" s="44"/>
      <c r="EH7" s="44"/>
      <c r="EI7" s="44"/>
      <c r="EJ7" s="44"/>
      <c r="EK7" s="44"/>
      <c r="EL7" s="44"/>
      <c r="EM7" s="44"/>
      <c r="EN7" s="44"/>
      <c r="EO7" s="44"/>
      <c r="EP7" s="44"/>
      <c r="EQ7" s="44"/>
      <c r="ER7" s="44"/>
      <c r="ES7" s="44"/>
      <c r="ET7" s="44"/>
      <c r="EU7" s="44"/>
      <c r="EV7" s="44"/>
      <c r="EW7" s="44"/>
      <c r="EX7" s="44"/>
      <c r="EY7" s="44"/>
      <c r="EZ7" s="44"/>
      <c r="FA7" s="44"/>
      <c r="FB7" s="44"/>
      <c r="FC7" s="44"/>
      <c r="FD7" s="44"/>
      <c r="FE7" s="44"/>
      <c r="FF7" s="44"/>
      <c r="FG7" s="44"/>
      <c r="FH7" s="44"/>
      <c r="FI7" s="44"/>
      <c r="FJ7" s="44"/>
      <c r="FK7" s="44"/>
      <c r="FL7" s="44"/>
      <c r="FM7" s="44"/>
      <c r="FN7" s="44"/>
      <c r="FO7" s="44"/>
      <c r="FP7" s="44"/>
      <c r="FQ7" s="44"/>
      <c r="FR7" s="44"/>
      <c r="FS7" s="44"/>
      <c r="FT7" s="44"/>
      <c r="FU7" s="44"/>
      <c r="FV7" s="44"/>
      <c r="FW7" s="44"/>
      <c r="FX7" s="44"/>
      <c r="FY7" s="44"/>
      <c r="FZ7" s="44"/>
      <c r="GA7" s="44"/>
      <c r="GB7" s="44"/>
      <c r="GC7" s="44"/>
      <c r="GD7" s="44"/>
      <c r="GE7" s="44"/>
      <c r="GF7" s="44"/>
      <c r="GG7" s="44"/>
      <c r="GH7" s="44"/>
      <c r="GI7" s="44"/>
      <c r="GJ7" s="44"/>
      <c r="GK7" s="44"/>
      <c r="GL7" s="44"/>
      <c r="GM7" s="44"/>
      <c r="GN7" s="44"/>
      <c r="GO7" s="44"/>
      <c r="GP7" s="44"/>
      <c r="GQ7" s="44"/>
      <c r="GR7" s="44"/>
      <c r="GS7" s="44"/>
      <c r="GT7" s="44"/>
      <c r="GU7" s="44"/>
      <c r="GV7" s="44"/>
      <c r="GW7" s="44"/>
      <c r="GX7" s="44"/>
      <c r="GY7" s="44"/>
      <c r="GZ7" s="44"/>
      <c r="HA7" s="44"/>
      <c r="HB7" s="44"/>
      <c r="HC7" s="44"/>
      <c r="HD7" s="44"/>
      <c r="HE7" s="44"/>
      <c r="HF7" s="44"/>
      <c r="HG7" s="44"/>
      <c r="HH7" s="44"/>
      <c r="HI7" s="44"/>
      <c r="HJ7" s="44"/>
      <c r="HK7" s="44"/>
      <c r="HL7" s="44"/>
      <c r="HM7" s="44"/>
      <c r="HN7" s="44"/>
      <c r="HO7" s="44"/>
      <c r="HP7" s="44"/>
      <c r="HQ7" s="44"/>
      <c r="HR7" s="44"/>
      <c r="HS7" s="44"/>
      <c r="HT7" s="44"/>
      <c r="HU7" s="44"/>
      <c r="HV7" s="44"/>
    </row>
    <row r="8" spans="1:230" ht="12" customHeight="1" x14ac:dyDescent="0.2">
      <c r="B8" s="275"/>
      <c r="C8" s="267"/>
      <c r="D8" s="282"/>
      <c r="E8" s="283"/>
      <c r="F8" s="284"/>
      <c r="G8" s="267" t="s">
        <v>55</v>
      </c>
      <c r="H8" s="267"/>
      <c r="I8" s="272"/>
      <c r="J8" s="273"/>
      <c r="K8" s="13"/>
      <c r="L8" s="146" t="s">
        <v>131</v>
      </c>
      <c r="M8" s="203" t="s">
        <v>117</v>
      </c>
      <c r="N8" s="20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c r="BM8" s="44"/>
      <c r="BN8" s="44"/>
      <c r="BO8" s="44"/>
      <c r="BP8" s="44"/>
      <c r="BQ8" s="44"/>
      <c r="BR8" s="44"/>
      <c r="BS8" s="44"/>
      <c r="BT8" s="44"/>
      <c r="BU8" s="44"/>
      <c r="BV8" s="44"/>
      <c r="BW8" s="44"/>
      <c r="BX8" s="44"/>
      <c r="BY8" s="44"/>
      <c r="BZ8" s="44"/>
      <c r="CA8" s="44"/>
      <c r="CB8" s="44"/>
      <c r="CC8" s="44"/>
      <c r="CD8" s="44"/>
      <c r="CE8" s="44"/>
      <c r="CF8" s="44"/>
      <c r="CG8" s="44"/>
      <c r="CH8" s="44"/>
      <c r="CI8" s="44"/>
      <c r="CJ8" s="44"/>
      <c r="CK8" s="44"/>
      <c r="CL8" s="44"/>
      <c r="CM8" s="44"/>
      <c r="CN8" s="44"/>
      <c r="CO8" s="44"/>
      <c r="CP8" s="44"/>
      <c r="CQ8" s="44"/>
      <c r="CR8" s="44"/>
      <c r="CS8" s="44"/>
      <c r="CT8" s="44"/>
      <c r="CU8" s="44"/>
      <c r="CV8" s="44"/>
      <c r="CW8" s="44"/>
      <c r="CX8" s="44"/>
      <c r="CY8" s="44"/>
      <c r="CZ8" s="44"/>
      <c r="DA8" s="44"/>
      <c r="DB8" s="44"/>
      <c r="DC8" s="44"/>
      <c r="DD8" s="44"/>
      <c r="DE8" s="44"/>
      <c r="DF8" s="44"/>
      <c r="DG8" s="44"/>
      <c r="DH8" s="44"/>
      <c r="DI8" s="44"/>
      <c r="DJ8" s="44"/>
      <c r="DK8" s="44"/>
      <c r="DL8" s="44"/>
      <c r="DM8" s="44"/>
      <c r="DN8" s="44"/>
      <c r="DO8" s="44"/>
      <c r="DP8" s="44"/>
      <c r="DQ8" s="44"/>
      <c r="DR8" s="44"/>
      <c r="DS8" s="44"/>
      <c r="DT8" s="44"/>
      <c r="DU8" s="44"/>
      <c r="DV8" s="44"/>
      <c r="DW8" s="44"/>
      <c r="DX8" s="44"/>
      <c r="DY8" s="44"/>
      <c r="DZ8" s="44"/>
      <c r="EA8" s="44"/>
      <c r="EB8" s="44"/>
      <c r="EC8" s="44"/>
      <c r="ED8" s="44"/>
      <c r="EE8" s="44"/>
      <c r="EF8" s="44"/>
      <c r="EG8" s="44"/>
      <c r="EH8" s="44"/>
      <c r="EI8" s="44"/>
      <c r="EJ8" s="44"/>
      <c r="EK8" s="44"/>
      <c r="EL8" s="44"/>
      <c r="EM8" s="44"/>
      <c r="EN8" s="44"/>
      <c r="EO8" s="44"/>
      <c r="EP8" s="44"/>
      <c r="EQ8" s="44"/>
      <c r="ER8" s="44"/>
      <c r="ES8" s="44"/>
      <c r="ET8" s="44"/>
      <c r="EU8" s="44"/>
      <c r="EV8" s="44"/>
      <c r="EW8" s="44"/>
      <c r="EX8" s="44"/>
      <c r="EY8" s="44"/>
      <c r="EZ8" s="44"/>
      <c r="FA8" s="44"/>
      <c r="FB8" s="44"/>
      <c r="FC8" s="44"/>
      <c r="FD8" s="44"/>
      <c r="FE8" s="44"/>
      <c r="FF8" s="44"/>
      <c r="FG8" s="44"/>
      <c r="FH8" s="44"/>
      <c r="FI8" s="44"/>
      <c r="FJ8" s="44"/>
      <c r="FK8" s="44"/>
      <c r="FL8" s="44"/>
      <c r="FM8" s="44"/>
      <c r="FN8" s="44"/>
      <c r="FO8" s="44"/>
      <c r="FP8" s="44"/>
      <c r="FQ8" s="44"/>
      <c r="FR8" s="44"/>
      <c r="FS8" s="44"/>
      <c r="FT8" s="44"/>
      <c r="FU8" s="44"/>
      <c r="FV8" s="44"/>
      <c r="FW8" s="44"/>
      <c r="FX8" s="44"/>
      <c r="FY8" s="44"/>
      <c r="FZ8" s="44"/>
      <c r="GA8" s="44"/>
      <c r="GB8" s="44"/>
      <c r="GC8" s="44"/>
      <c r="GD8" s="44"/>
      <c r="GE8" s="44"/>
      <c r="GF8" s="44"/>
      <c r="GG8" s="44"/>
      <c r="GH8" s="44"/>
      <c r="GI8" s="44"/>
      <c r="GJ8" s="44"/>
      <c r="GK8" s="44"/>
      <c r="GL8" s="44"/>
      <c r="GM8" s="44"/>
      <c r="GN8" s="44"/>
      <c r="GO8" s="44"/>
      <c r="GP8" s="44"/>
      <c r="GQ8" s="44"/>
      <c r="GR8" s="44"/>
      <c r="GS8" s="44"/>
      <c r="GT8" s="44"/>
      <c r="GU8" s="44"/>
      <c r="GV8" s="44"/>
      <c r="GW8" s="44"/>
      <c r="GX8" s="44"/>
      <c r="GY8" s="44"/>
      <c r="GZ8" s="44"/>
      <c r="HA8" s="44"/>
      <c r="HB8" s="44"/>
      <c r="HC8" s="44"/>
      <c r="HD8" s="44"/>
      <c r="HE8" s="44"/>
      <c r="HF8" s="44"/>
      <c r="HG8" s="44"/>
      <c r="HH8" s="44"/>
      <c r="HI8" s="44"/>
      <c r="HJ8" s="44"/>
      <c r="HK8" s="44"/>
      <c r="HL8" s="44"/>
      <c r="HM8" s="44"/>
      <c r="HN8" s="44"/>
      <c r="HO8" s="44"/>
      <c r="HP8" s="44"/>
      <c r="HQ8" s="44"/>
      <c r="HR8" s="44"/>
      <c r="HS8" s="44"/>
      <c r="HT8" s="44"/>
      <c r="HU8" s="44"/>
      <c r="HV8" s="44"/>
    </row>
    <row r="9" spans="1:230" ht="15" customHeight="1" x14ac:dyDescent="0.2">
      <c r="B9" s="232" t="s">
        <v>74</v>
      </c>
      <c r="C9" s="233"/>
      <c r="D9" s="233"/>
      <c r="E9" s="233"/>
      <c r="F9" s="233"/>
      <c r="G9" s="233"/>
      <c r="H9" s="233"/>
      <c r="I9" s="233"/>
      <c r="J9" s="234"/>
      <c r="K9" s="7"/>
      <c r="L9" s="166" t="s">
        <v>59</v>
      </c>
      <c r="M9" s="213" t="s">
        <v>146</v>
      </c>
      <c r="N9" s="214"/>
      <c r="O9" s="44"/>
      <c r="P9" s="130"/>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c r="BM9" s="44"/>
      <c r="BN9" s="44"/>
      <c r="BO9" s="44"/>
      <c r="BP9" s="44"/>
      <c r="BQ9" s="44"/>
      <c r="BR9" s="44"/>
      <c r="BS9" s="44"/>
      <c r="BT9" s="44"/>
      <c r="BU9" s="44"/>
      <c r="BV9" s="44"/>
      <c r="BW9" s="44"/>
      <c r="BX9" s="44"/>
      <c r="BY9" s="44"/>
      <c r="BZ9" s="44"/>
      <c r="CA9" s="44"/>
      <c r="CB9" s="44"/>
      <c r="CC9" s="44"/>
      <c r="CD9" s="44"/>
      <c r="CE9" s="44"/>
      <c r="CF9" s="44"/>
      <c r="CG9" s="44"/>
      <c r="CH9" s="44"/>
      <c r="CI9" s="44"/>
      <c r="CJ9" s="44"/>
      <c r="CK9" s="44"/>
      <c r="CL9" s="44"/>
      <c r="CM9" s="44"/>
      <c r="CN9" s="44"/>
      <c r="CO9" s="44"/>
      <c r="CP9" s="44"/>
      <c r="CQ9" s="44"/>
      <c r="CR9" s="44"/>
      <c r="CS9" s="44"/>
      <c r="CT9" s="44"/>
      <c r="CU9" s="44"/>
      <c r="CV9" s="44"/>
      <c r="CW9" s="44"/>
      <c r="CX9" s="44"/>
      <c r="CY9" s="44"/>
      <c r="CZ9" s="44"/>
      <c r="DA9" s="44"/>
      <c r="DB9" s="44"/>
      <c r="DC9" s="44"/>
      <c r="DD9" s="44"/>
      <c r="DE9" s="44"/>
      <c r="DF9" s="44"/>
      <c r="DG9" s="44"/>
      <c r="DH9" s="44"/>
      <c r="DI9" s="44"/>
      <c r="DJ9" s="44"/>
      <c r="DK9" s="44"/>
      <c r="DL9" s="44"/>
      <c r="DM9" s="44"/>
      <c r="DN9" s="44"/>
      <c r="DO9" s="44"/>
      <c r="DP9" s="44"/>
      <c r="DQ9" s="44"/>
      <c r="DR9" s="44"/>
      <c r="DS9" s="44"/>
      <c r="DT9" s="44"/>
      <c r="DU9" s="44"/>
      <c r="DV9" s="44"/>
      <c r="DW9" s="44"/>
      <c r="DX9" s="44"/>
      <c r="DY9" s="44"/>
      <c r="DZ9" s="44"/>
      <c r="EA9" s="44"/>
      <c r="EB9" s="44"/>
      <c r="EC9" s="44"/>
      <c r="ED9" s="44"/>
      <c r="EE9" s="44"/>
      <c r="EF9" s="44"/>
      <c r="EG9" s="44"/>
      <c r="EH9" s="44"/>
      <c r="EI9" s="44"/>
      <c r="EJ9" s="44"/>
      <c r="EK9" s="44"/>
      <c r="EL9" s="44"/>
      <c r="EM9" s="44"/>
      <c r="EN9" s="44"/>
      <c r="EO9" s="44"/>
      <c r="EP9" s="44"/>
      <c r="EQ9" s="44"/>
      <c r="ER9" s="44"/>
      <c r="ES9" s="44"/>
      <c r="ET9" s="44"/>
      <c r="EU9" s="44"/>
      <c r="EV9" s="44"/>
      <c r="EW9" s="44"/>
      <c r="EX9" s="44"/>
      <c r="EY9" s="44"/>
      <c r="EZ9" s="44"/>
      <c r="FA9" s="44"/>
      <c r="FB9" s="44"/>
      <c r="FC9" s="44"/>
      <c r="FD9" s="44"/>
      <c r="FE9" s="44"/>
      <c r="FF9" s="44"/>
      <c r="FG9" s="44"/>
      <c r="FH9" s="44"/>
      <c r="FI9" s="44"/>
      <c r="FJ9" s="44"/>
      <c r="FK9" s="44"/>
      <c r="FL9" s="44"/>
      <c r="FM9" s="44"/>
      <c r="FN9" s="44"/>
      <c r="FO9" s="44"/>
      <c r="FP9" s="44"/>
      <c r="FQ9" s="44"/>
      <c r="FR9" s="44"/>
      <c r="FS9" s="44"/>
      <c r="FT9" s="44"/>
      <c r="FU9" s="44"/>
      <c r="FV9" s="44"/>
      <c r="FW9" s="44"/>
      <c r="FX9" s="44"/>
      <c r="FY9" s="44"/>
      <c r="FZ9" s="44"/>
      <c r="GA9" s="44"/>
      <c r="GB9" s="44"/>
      <c r="GC9" s="44"/>
      <c r="GD9" s="44"/>
      <c r="GE9" s="44"/>
      <c r="GF9" s="44"/>
      <c r="GG9" s="44"/>
      <c r="GH9" s="44"/>
      <c r="GI9" s="44"/>
      <c r="GJ9" s="44"/>
      <c r="GK9" s="44"/>
      <c r="GL9" s="44"/>
      <c r="GM9" s="44"/>
      <c r="GN9" s="44"/>
      <c r="GO9" s="44"/>
      <c r="GP9" s="44"/>
      <c r="GQ9" s="44"/>
      <c r="GR9" s="44"/>
      <c r="GS9" s="44"/>
      <c r="GT9" s="44"/>
      <c r="GU9" s="44"/>
      <c r="GV9" s="44"/>
      <c r="GW9" s="44"/>
      <c r="GX9" s="44"/>
      <c r="GY9" s="44"/>
      <c r="GZ9" s="44"/>
      <c r="HA9" s="44"/>
      <c r="HB9" s="44"/>
      <c r="HC9" s="44"/>
      <c r="HD9" s="44"/>
      <c r="HE9" s="44"/>
      <c r="HF9" s="44"/>
      <c r="HG9" s="44"/>
      <c r="HH9" s="44"/>
      <c r="HI9" s="44"/>
      <c r="HJ9" s="44"/>
      <c r="HK9" s="44"/>
      <c r="HL9" s="44"/>
      <c r="HM9" s="44"/>
      <c r="HN9" s="44"/>
      <c r="HO9" s="44"/>
      <c r="HP9" s="44"/>
      <c r="HQ9" s="44"/>
      <c r="HR9" s="44"/>
      <c r="HS9" s="44"/>
      <c r="HT9" s="44"/>
      <c r="HU9" s="44"/>
      <c r="HV9" s="44"/>
    </row>
    <row r="10" spans="1:230" ht="12" customHeight="1" x14ac:dyDescent="0.25">
      <c r="B10" s="217" t="s">
        <v>34</v>
      </c>
      <c r="C10" s="218"/>
      <c r="D10" s="218"/>
      <c r="E10" s="218"/>
      <c r="F10" s="218"/>
      <c r="G10" s="285"/>
      <c r="H10" s="36" t="s">
        <v>6</v>
      </c>
      <c r="I10" s="36" t="s">
        <v>7</v>
      </c>
      <c r="J10" s="37" t="s">
        <v>3</v>
      </c>
      <c r="K10" s="8"/>
      <c r="L10" s="148" t="s">
        <v>119</v>
      </c>
      <c r="M10" s="140"/>
      <c r="N10" s="140"/>
      <c r="O10" s="64"/>
      <c r="P10" s="131"/>
      <c r="Q10" s="44"/>
      <c r="R10" s="44"/>
      <c r="S10" s="44"/>
      <c r="T10" s="44"/>
      <c r="U10" s="44"/>
      <c r="V10" s="44"/>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c r="BM10" s="44"/>
      <c r="BN10" s="44"/>
      <c r="BO10" s="44"/>
      <c r="BP10" s="44"/>
      <c r="BQ10" s="44"/>
      <c r="BR10" s="44"/>
      <c r="BS10" s="44"/>
      <c r="BT10" s="44"/>
      <c r="BU10" s="44"/>
      <c r="BV10" s="44"/>
      <c r="BW10" s="44"/>
      <c r="BX10" s="44"/>
      <c r="BY10" s="44"/>
      <c r="BZ10" s="44"/>
      <c r="CA10" s="44"/>
      <c r="CB10" s="44"/>
      <c r="CC10" s="44"/>
      <c r="CD10" s="44"/>
      <c r="CE10" s="44"/>
      <c r="CF10" s="44"/>
      <c r="CG10" s="44"/>
      <c r="CH10" s="44"/>
      <c r="CI10" s="44"/>
      <c r="CJ10" s="44"/>
      <c r="CK10" s="44"/>
      <c r="CL10" s="44"/>
      <c r="CM10" s="44"/>
      <c r="CN10" s="44"/>
      <c r="CO10" s="44"/>
      <c r="CP10" s="44"/>
      <c r="CQ10" s="44"/>
      <c r="CR10" s="44"/>
      <c r="CS10" s="44"/>
      <c r="CT10" s="44"/>
      <c r="CU10" s="44"/>
      <c r="CV10" s="44"/>
      <c r="CW10" s="44"/>
      <c r="CX10" s="44"/>
      <c r="CY10" s="44"/>
      <c r="CZ10" s="44"/>
      <c r="DA10" s="44"/>
      <c r="DB10" s="44"/>
      <c r="DC10" s="44"/>
      <c r="DD10" s="44"/>
      <c r="DE10" s="44"/>
      <c r="DF10" s="44"/>
      <c r="DG10" s="44"/>
      <c r="DH10" s="44"/>
      <c r="DI10" s="44"/>
      <c r="DJ10" s="44"/>
      <c r="DK10" s="44"/>
      <c r="DL10" s="44"/>
      <c r="DM10" s="44"/>
      <c r="DN10" s="44"/>
      <c r="DO10" s="44"/>
      <c r="DP10" s="44"/>
      <c r="DQ10" s="44"/>
      <c r="DR10" s="44"/>
      <c r="DS10" s="44"/>
      <c r="DT10" s="44"/>
      <c r="DU10" s="44"/>
      <c r="DV10" s="44"/>
      <c r="DW10" s="44"/>
      <c r="DX10" s="44"/>
      <c r="DY10" s="44"/>
      <c r="DZ10" s="44"/>
      <c r="EA10" s="44"/>
      <c r="EB10" s="44"/>
      <c r="EC10" s="44"/>
      <c r="ED10" s="44"/>
      <c r="EE10" s="44"/>
      <c r="EF10" s="44"/>
      <c r="EG10" s="44"/>
      <c r="EH10" s="44"/>
      <c r="EI10" s="44"/>
      <c r="EJ10" s="44"/>
      <c r="EK10" s="44"/>
      <c r="EL10" s="44"/>
      <c r="EM10" s="44"/>
      <c r="EN10" s="44"/>
      <c r="EO10" s="44"/>
      <c r="EP10" s="44"/>
      <c r="EQ10" s="44"/>
      <c r="ER10" s="44"/>
      <c r="ES10" s="44"/>
      <c r="ET10" s="44"/>
      <c r="EU10" s="44"/>
      <c r="EV10" s="44"/>
      <c r="EW10" s="44"/>
      <c r="EX10" s="44"/>
      <c r="EY10" s="44"/>
      <c r="EZ10" s="44"/>
      <c r="FA10" s="44"/>
      <c r="FB10" s="44"/>
      <c r="FC10" s="44"/>
      <c r="FD10" s="44"/>
      <c r="FE10" s="44"/>
      <c r="FF10" s="44"/>
      <c r="FG10" s="44"/>
      <c r="FH10" s="44"/>
      <c r="FI10" s="44"/>
      <c r="FJ10" s="44"/>
      <c r="FK10" s="44"/>
      <c r="FL10" s="44"/>
      <c r="FM10" s="44"/>
      <c r="FN10" s="44"/>
      <c r="FO10" s="44"/>
      <c r="FP10" s="44"/>
      <c r="FQ10" s="44"/>
      <c r="FR10" s="44"/>
      <c r="FS10" s="44"/>
      <c r="FT10" s="44"/>
      <c r="FU10" s="44"/>
      <c r="FV10" s="44"/>
      <c r="FW10" s="44"/>
      <c r="FX10" s="44"/>
      <c r="FY10" s="44"/>
      <c r="FZ10" s="44"/>
      <c r="GA10" s="44"/>
      <c r="GB10" s="44"/>
      <c r="GC10" s="44"/>
      <c r="GD10" s="44"/>
      <c r="GE10" s="44"/>
      <c r="GF10" s="44"/>
      <c r="GG10" s="44"/>
      <c r="GH10" s="44"/>
      <c r="GI10" s="44"/>
      <c r="GJ10" s="44"/>
      <c r="GK10" s="44"/>
      <c r="GL10" s="44"/>
      <c r="GM10" s="44"/>
      <c r="GN10" s="44"/>
      <c r="GO10" s="44"/>
      <c r="GP10" s="44"/>
      <c r="GQ10" s="44"/>
      <c r="GR10" s="44"/>
      <c r="GS10" s="44"/>
      <c r="GT10" s="44"/>
      <c r="GU10" s="44"/>
      <c r="GV10" s="44"/>
      <c r="GW10" s="44"/>
      <c r="GX10" s="44"/>
      <c r="GY10" s="44"/>
      <c r="GZ10" s="44"/>
      <c r="HA10" s="44"/>
      <c r="HB10" s="44"/>
      <c r="HC10" s="44"/>
      <c r="HD10" s="44"/>
      <c r="HE10" s="44"/>
      <c r="HF10" s="44"/>
      <c r="HG10" s="44"/>
      <c r="HH10" s="44"/>
      <c r="HI10" s="44"/>
      <c r="HJ10" s="44"/>
      <c r="HK10" s="44"/>
      <c r="HL10" s="44"/>
      <c r="HM10" s="44"/>
      <c r="HN10" s="44"/>
      <c r="HO10" s="44"/>
      <c r="HP10" s="44"/>
      <c r="HQ10" s="44"/>
      <c r="HR10" s="44"/>
      <c r="HS10" s="44"/>
      <c r="HT10" s="44"/>
      <c r="HU10" s="44"/>
      <c r="HV10" s="44"/>
    </row>
    <row r="11" spans="1:230" ht="12" customHeight="1" x14ac:dyDescent="0.25">
      <c r="B11" s="286"/>
      <c r="C11" s="287"/>
      <c r="D11" s="287"/>
      <c r="E11" s="287"/>
      <c r="F11" s="287"/>
      <c r="G11" s="288"/>
      <c r="H11" s="110"/>
      <c r="I11" s="111"/>
      <c r="J11" s="57" t="n">
        <f>IF(I11=0,0,H11*($L$19+($L$19*0.25)*(I11-1)))</f>
        <v>0.0</v>
      </c>
      <c r="K11" s="8"/>
      <c r="L11" s="149" t="b">
        <v>0</v>
      </c>
      <c r="M11" s="141"/>
      <c r="N11" s="141"/>
      <c r="O11" s="126"/>
      <c r="P11" s="131"/>
      <c r="Q11" s="44"/>
      <c r="R11" s="44"/>
      <c r="S11" s="44"/>
      <c r="T11" s="44"/>
      <c r="U11" s="44"/>
      <c r="V11" s="44"/>
      <c r="W11" s="44"/>
      <c r="X11" s="44"/>
      <c r="Y11" s="44"/>
      <c r="Z11" s="44"/>
      <c r="AA11" s="44"/>
      <c r="AB11" s="44"/>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c r="BM11" s="44"/>
      <c r="BN11" s="44"/>
      <c r="BO11" s="44"/>
      <c r="BP11" s="44"/>
      <c r="BQ11" s="44"/>
      <c r="BR11" s="44"/>
      <c r="BS11" s="44"/>
      <c r="BT11" s="44"/>
      <c r="BU11" s="44"/>
      <c r="BV11" s="44"/>
      <c r="BW11" s="44"/>
      <c r="BX11" s="44"/>
      <c r="BY11" s="44"/>
      <c r="BZ11" s="44"/>
      <c r="CA11" s="44"/>
      <c r="CB11" s="44"/>
      <c r="CC11" s="44"/>
      <c r="CD11" s="44"/>
      <c r="CE11" s="44"/>
      <c r="CF11" s="44"/>
      <c r="CG11" s="44"/>
      <c r="CH11" s="44"/>
      <c r="CI11" s="44"/>
      <c r="CJ11" s="44"/>
      <c r="CK11" s="44"/>
      <c r="CL11" s="44"/>
      <c r="CM11" s="44"/>
      <c r="CN11" s="44"/>
      <c r="CO11" s="44"/>
      <c r="CP11" s="44"/>
      <c r="CQ11" s="44"/>
      <c r="CR11" s="44"/>
      <c r="CS11" s="44"/>
      <c r="CT11" s="44"/>
      <c r="CU11" s="44"/>
      <c r="CV11" s="44"/>
      <c r="CW11" s="44"/>
      <c r="CX11" s="44"/>
      <c r="CY11" s="44"/>
      <c r="CZ11" s="44"/>
      <c r="DA11" s="44"/>
      <c r="DB11" s="44"/>
      <c r="DC11" s="44"/>
      <c r="DD11" s="44"/>
      <c r="DE11" s="44"/>
      <c r="DF11" s="44"/>
      <c r="DG11" s="44"/>
      <c r="DH11" s="44"/>
      <c r="DI11" s="44"/>
      <c r="DJ11" s="44"/>
      <c r="DK11" s="44"/>
      <c r="DL11" s="44"/>
      <c r="DM11" s="44"/>
      <c r="DN11" s="44"/>
      <c r="DO11" s="44"/>
      <c r="DP11" s="44"/>
      <c r="DQ11" s="44"/>
      <c r="DR11" s="44"/>
      <c r="DS11" s="44"/>
      <c r="DT11" s="44"/>
      <c r="DU11" s="44"/>
      <c r="DV11" s="44"/>
      <c r="DW11" s="44"/>
      <c r="DX11" s="44"/>
      <c r="DY11" s="44"/>
      <c r="DZ11" s="44"/>
      <c r="EA11" s="44"/>
      <c r="EB11" s="44"/>
      <c r="EC11" s="44"/>
      <c r="ED11" s="44"/>
      <c r="EE11" s="44"/>
      <c r="EF11" s="44"/>
      <c r="EG11" s="44"/>
      <c r="EH11" s="44"/>
      <c r="EI11" s="44"/>
      <c r="EJ11" s="44"/>
      <c r="EK11" s="44"/>
      <c r="EL11" s="44"/>
      <c r="EM11" s="44"/>
      <c r="EN11" s="44"/>
      <c r="EO11" s="44"/>
      <c r="EP11" s="44"/>
      <c r="EQ11" s="44"/>
      <c r="ER11" s="44"/>
      <c r="ES11" s="44"/>
      <c r="ET11" s="44"/>
      <c r="EU11" s="44"/>
      <c r="EV11" s="44"/>
      <c r="EW11" s="44"/>
      <c r="EX11" s="44"/>
      <c r="EY11" s="44"/>
      <c r="EZ11" s="44"/>
      <c r="FA11" s="44"/>
      <c r="FB11" s="44"/>
      <c r="FC11" s="44"/>
      <c r="FD11" s="44"/>
      <c r="FE11" s="44"/>
      <c r="FF11" s="44"/>
      <c r="FG11" s="44"/>
      <c r="FH11" s="44"/>
      <c r="FI11" s="44"/>
      <c r="FJ11" s="44"/>
      <c r="FK11" s="44"/>
      <c r="FL11" s="44"/>
      <c r="FM11" s="44"/>
      <c r="FN11" s="44"/>
      <c r="FO11" s="44"/>
      <c r="FP11" s="44"/>
      <c r="FQ11" s="44"/>
      <c r="FR11" s="44"/>
      <c r="FS11" s="44"/>
      <c r="FT11" s="44"/>
      <c r="FU11" s="44"/>
      <c r="FV11" s="44"/>
      <c r="FW11" s="44"/>
      <c r="FX11" s="44"/>
      <c r="FY11" s="44"/>
      <c r="FZ11" s="44"/>
      <c r="GA11" s="44"/>
      <c r="GB11" s="44"/>
      <c r="GC11" s="44"/>
      <c r="GD11" s="44"/>
      <c r="GE11" s="44"/>
      <c r="GF11" s="44"/>
      <c r="GG11" s="44"/>
      <c r="GH11" s="44"/>
      <c r="GI11" s="44"/>
      <c r="GJ11" s="44"/>
      <c r="GK11" s="44"/>
      <c r="GL11" s="44"/>
      <c r="GM11" s="44"/>
      <c r="GN11" s="44"/>
      <c r="GO11" s="44"/>
      <c r="GP11" s="44"/>
      <c r="GQ11" s="44"/>
      <c r="GR11" s="44"/>
      <c r="GS11" s="44"/>
      <c r="GT11" s="44"/>
      <c r="GU11" s="44"/>
      <c r="GV11" s="44"/>
      <c r="GW11" s="44"/>
      <c r="GX11" s="44"/>
      <c r="GY11" s="44"/>
      <c r="GZ11" s="44"/>
      <c r="HA11" s="44"/>
      <c r="HB11" s="44"/>
      <c r="HC11" s="44"/>
      <c r="HD11" s="44"/>
      <c r="HE11" s="44"/>
      <c r="HF11" s="44"/>
      <c r="HG11" s="44"/>
      <c r="HH11" s="44"/>
      <c r="HI11" s="44"/>
      <c r="HJ11" s="44"/>
      <c r="HK11" s="44"/>
      <c r="HL11" s="44"/>
      <c r="HM11" s="44"/>
      <c r="HN11" s="44"/>
      <c r="HO11" s="44"/>
      <c r="HP11" s="44"/>
      <c r="HQ11" s="44"/>
      <c r="HR11" s="44"/>
      <c r="HS11" s="44"/>
      <c r="HT11" s="44"/>
      <c r="HU11" s="44"/>
      <c r="HV11" s="44"/>
    </row>
    <row r="12" spans="1:230" ht="12" customHeight="1" x14ac:dyDescent="0.25">
      <c r="B12" s="219"/>
      <c r="C12" s="220"/>
      <c r="D12" s="220"/>
      <c r="E12" s="220"/>
      <c r="F12" s="220"/>
      <c r="G12" s="289"/>
      <c r="H12" s="112"/>
      <c r="I12" s="111"/>
      <c r="J12" s="57" t="n">
        <f>IF(I12=0,0,H12*($L$19+($L$19*0.25)*(I12-1)))</f>
        <v>0.0</v>
      </c>
      <c r="K12" s="9"/>
      <c r="L12" s="148" t="s">
        <v>120</v>
      </c>
      <c r="M12" s="141"/>
      <c r="N12" s="141"/>
      <c r="O12" s="126"/>
      <c r="P12" s="131"/>
      <c r="Q12" s="44"/>
      <c r="R12" s="44"/>
      <c r="S12" s="44"/>
      <c r="T12" s="44"/>
      <c r="U12" s="44"/>
      <c r="V12" s="44"/>
      <c r="W12" s="44"/>
      <c r="X12" s="44"/>
      <c r="Y12" s="44"/>
      <c r="Z12" s="44"/>
      <c r="AA12" s="44"/>
      <c r="AB12" s="44"/>
      <c r="AC12" s="44"/>
      <c r="AD12" s="44"/>
      <c r="AE12" s="44"/>
      <c r="AF12" s="44"/>
      <c r="AG12" s="44"/>
      <c r="AH12" s="44"/>
      <c r="AI12" s="44"/>
      <c r="AJ12" s="44"/>
      <c r="AK12" s="44"/>
      <c r="AL12" s="44"/>
      <c r="AM12" s="44"/>
      <c r="AN12" s="44"/>
      <c r="AO12" s="44"/>
      <c r="AP12" s="44"/>
      <c r="AQ12" s="44"/>
      <c r="AR12" s="44"/>
      <c r="AS12" s="44"/>
      <c r="AT12" s="44"/>
      <c r="AU12" s="44"/>
      <c r="AV12" s="44"/>
      <c r="AW12" s="44"/>
      <c r="AX12" s="44"/>
      <c r="AY12" s="44"/>
      <c r="AZ12" s="44"/>
      <c r="BA12" s="44"/>
      <c r="BB12" s="44"/>
      <c r="BC12" s="44"/>
      <c r="BD12" s="44"/>
      <c r="BE12" s="44"/>
      <c r="BF12" s="44"/>
      <c r="BG12" s="44"/>
      <c r="BH12" s="44"/>
      <c r="BI12" s="44"/>
      <c r="BJ12" s="44"/>
      <c r="BK12" s="44"/>
      <c r="BL12" s="44"/>
      <c r="BM12" s="44"/>
      <c r="BN12" s="44"/>
      <c r="BO12" s="44"/>
      <c r="BP12" s="44"/>
      <c r="BQ12" s="44"/>
      <c r="BR12" s="44"/>
      <c r="BS12" s="44"/>
      <c r="BT12" s="44"/>
      <c r="BU12" s="44"/>
      <c r="BV12" s="44"/>
      <c r="BW12" s="44"/>
      <c r="BX12" s="44"/>
      <c r="BY12" s="44"/>
      <c r="BZ12" s="44"/>
      <c r="CA12" s="44"/>
      <c r="CB12" s="44"/>
      <c r="CC12" s="44"/>
      <c r="CD12" s="44"/>
      <c r="CE12" s="44"/>
      <c r="CF12" s="44"/>
      <c r="CG12" s="44"/>
      <c r="CH12" s="44"/>
      <c r="CI12" s="44"/>
      <c r="CJ12" s="44"/>
      <c r="CK12" s="44"/>
      <c r="CL12" s="44"/>
      <c r="CM12" s="44"/>
      <c r="CN12" s="44"/>
      <c r="CO12" s="44"/>
      <c r="CP12" s="44"/>
      <c r="CQ12" s="44"/>
      <c r="CR12" s="44"/>
      <c r="CS12" s="44"/>
      <c r="CT12" s="44"/>
      <c r="CU12" s="44"/>
      <c r="CV12" s="44"/>
      <c r="CW12" s="44"/>
      <c r="CX12" s="44"/>
      <c r="CY12" s="44"/>
      <c r="CZ12" s="44"/>
      <c r="DA12" s="44"/>
      <c r="DB12" s="44"/>
      <c r="DC12" s="44"/>
      <c r="DD12" s="44"/>
      <c r="DE12" s="44"/>
      <c r="DF12" s="44"/>
      <c r="DG12" s="44"/>
      <c r="DH12" s="44"/>
      <c r="DI12" s="44"/>
      <c r="DJ12" s="44"/>
      <c r="DK12" s="44"/>
      <c r="DL12" s="44"/>
      <c r="DM12" s="44"/>
      <c r="DN12" s="44"/>
      <c r="DO12" s="44"/>
      <c r="DP12" s="44"/>
      <c r="DQ12" s="44"/>
      <c r="DR12" s="44"/>
      <c r="DS12" s="44"/>
      <c r="DT12" s="44"/>
      <c r="DU12" s="44"/>
      <c r="DV12" s="44"/>
      <c r="DW12" s="44"/>
      <c r="DX12" s="44"/>
      <c r="DY12" s="44"/>
      <c r="DZ12" s="44"/>
      <c r="EA12" s="44"/>
      <c r="EB12" s="44"/>
      <c r="EC12" s="44"/>
      <c r="ED12" s="44"/>
      <c r="EE12" s="44"/>
      <c r="EF12" s="44"/>
      <c r="EG12" s="44"/>
      <c r="EH12" s="44"/>
      <c r="EI12" s="44"/>
      <c r="EJ12" s="44"/>
      <c r="EK12" s="44"/>
      <c r="EL12" s="44"/>
      <c r="EM12" s="44"/>
      <c r="EN12" s="44"/>
      <c r="EO12" s="44"/>
      <c r="EP12" s="44"/>
      <c r="EQ12" s="44"/>
      <c r="ER12" s="44"/>
      <c r="ES12" s="44"/>
      <c r="ET12" s="44"/>
      <c r="EU12" s="44"/>
      <c r="EV12" s="44"/>
      <c r="EW12" s="44"/>
      <c r="EX12" s="44"/>
      <c r="EY12" s="44"/>
      <c r="EZ12" s="44"/>
      <c r="FA12" s="44"/>
      <c r="FB12" s="44"/>
      <c r="FC12" s="44"/>
      <c r="FD12" s="44"/>
      <c r="FE12" s="44"/>
      <c r="FF12" s="44"/>
      <c r="FG12" s="44"/>
      <c r="FH12" s="44"/>
      <c r="FI12" s="44"/>
      <c r="FJ12" s="44"/>
      <c r="FK12" s="44"/>
      <c r="FL12" s="44"/>
      <c r="FM12" s="44"/>
      <c r="FN12" s="44"/>
      <c r="FO12" s="44"/>
      <c r="FP12" s="44"/>
      <c r="FQ12" s="44"/>
      <c r="FR12" s="44"/>
      <c r="FS12" s="44"/>
      <c r="FT12" s="44"/>
      <c r="FU12" s="44"/>
      <c r="FV12" s="44"/>
      <c r="FW12" s="44"/>
      <c r="FX12" s="44"/>
      <c r="FY12" s="44"/>
      <c r="FZ12" s="44"/>
      <c r="GA12" s="44"/>
      <c r="GB12" s="44"/>
      <c r="GC12" s="44"/>
      <c r="GD12" s="44"/>
      <c r="GE12" s="44"/>
      <c r="GF12" s="44"/>
      <c r="GG12" s="44"/>
      <c r="GH12" s="44"/>
      <c r="GI12" s="44"/>
      <c r="GJ12" s="44"/>
      <c r="GK12" s="44"/>
      <c r="GL12" s="44"/>
      <c r="GM12" s="44"/>
      <c r="GN12" s="44"/>
      <c r="GO12" s="44"/>
      <c r="GP12" s="44"/>
      <c r="GQ12" s="44"/>
      <c r="GR12" s="44"/>
      <c r="GS12" s="44"/>
      <c r="GT12" s="44"/>
      <c r="GU12" s="44"/>
      <c r="GV12" s="44"/>
      <c r="GW12" s="44"/>
      <c r="GX12" s="44"/>
      <c r="GY12" s="44"/>
      <c r="GZ12" s="44"/>
      <c r="HA12" s="44"/>
      <c r="HB12" s="44"/>
      <c r="HC12" s="44"/>
      <c r="HD12" s="44"/>
      <c r="HE12" s="44"/>
      <c r="HF12" s="44"/>
      <c r="HG12" s="44"/>
      <c r="HH12" s="44"/>
      <c r="HI12" s="44"/>
      <c r="HJ12" s="44"/>
      <c r="HK12" s="44"/>
      <c r="HL12" s="44"/>
      <c r="HM12" s="44"/>
      <c r="HN12" s="44"/>
      <c r="HO12" s="44"/>
      <c r="HP12" s="44"/>
      <c r="HQ12" s="44"/>
      <c r="HR12" s="44"/>
      <c r="HS12" s="44"/>
      <c r="HT12" s="44"/>
      <c r="HU12" s="44"/>
      <c r="HV12" s="44"/>
    </row>
    <row r="13" spans="1:230" ht="12" customHeight="1" x14ac:dyDescent="0.2">
      <c r="B13" s="219"/>
      <c r="C13" s="220"/>
      <c r="D13" s="220"/>
      <c r="E13" s="220"/>
      <c r="F13" s="220"/>
      <c r="G13" s="289"/>
      <c r="H13" s="112"/>
      <c r="I13" s="111"/>
      <c r="J13" s="57" t="n">
        <f>IF(I13=0,0,H13*($L$19+($L$19*0.25)*(I13-1)))</f>
        <v>0.0</v>
      </c>
      <c r="K13" s="9"/>
      <c r="L13" s="150" t="b">
        <v>0</v>
      </c>
      <c r="M13" s="141"/>
      <c r="N13" s="141"/>
      <c r="O13" s="126"/>
      <c r="P13" s="44"/>
      <c r="Q13" s="44"/>
      <c r="R13" s="44"/>
      <c r="S13" s="44"/>
      <c r="T13" s="44"/>
      <c r="U13" s="44"/>
      <c r="V13" s="44"/>
      <c r="W13" s="44"/>
      <c r="X13" s="44"/>
      <c r="Y13" s="44"/>
      <c r="Z13" s="44"/>
      <c r="AA13" s="44"/>
      <c r="AB13" s="44"/>
      <c r="AC13" s="44"/>
      <c r="AD13" s="44"/>
      <c r="AE13" s="44"/>
      <c r="AF13" s="44"/>
      <c r="AG13" s="44"/>
      <c r="AH13" s="44"/>
      <c r="AI13" s="44"/>
      <c r="AJ13" s="44"/>
      <c r="AK13" s="44"/>
      <c r="AL13" s="44"/>
      <c r="AM13" s="44"/>
      <c r="AN13" s="44"/>
      <c r="AO13" s="44"/>
      <c r="AP13" s="44"/>
      <c r="AQ13" s="44"/>
      <c r="AR13" s="44"/>
      <c r="AS13" s="44"/>
      <c r="AT13" s="44"/>
      <c r="AU13" s="44"/>
      <c r="AV13" s="44"/>
      <c r="AW13" s="44"/>
      <c r="AX13" s="44"/>
      <c r="AY13" s="44"/>
      <c r="AZ13" s="44"/>
      <c r="BA13" s="44"/>
      <c r="BB13" s="44"/>
      <c r="BC13" s="44"/>
      <c r="BD13" s="44"/>
      <c r="BE13" s="44"/>
      <c r="BF13" s="44"/>
      <c r="BG13" s="44"/>
      <c r="BH13" s="44"/>
      <c r="BI13" s="44"/>
      <c r="BJ13" s="44"/>
      <c r="BK13" s="44"/>
      <c r="BL13" s="44"/>
      <c r="BM13" s="44"/>
      <c r="BN13" s="44"/>
      <c r="BO13" s="44"/>
      <c r="BP13" s="44"/>
      <c r="BQ13" s="44"/>
      <c r="BR13" s="44"/>
      <c r="BS13" s="44"/>
      <c r="BT13" s="44"/>
      <c r="BU13" s="44"/>
      <c r="BV13" s="44"/>
      <c r="BW13" s="44"/>
      <c r="BX13" s="44"/>
      <c r="BY13" s="44"/>
      <c r="BZ13" s="44"/>
      <c r="CA13" s="44"/>
      <c r="CB13" s="44"/>
      <c r="CC13" s="44"/>
      <c r="CD13" s="44"/>
      <c r="CE13" s="44"/>
      <c r="CF13" s="44"/>
      <c r="CG13" s="44"/>
      <c r="CH13" s="44"/>
      <c r="CI13" s="44"/>
      <c r="CJ13" s="44"/>
      <c r="CK13" s="44"/>
      <c r="CL13" s="44"/>
      <c r="CM13" s="44"/>
      <c r="CN13" s="44"/>
      <c r="CO13" s="44"/>
      <c r="CP13" s="44"/>
      <c r="CQ13" s="44"/>
      <c r="CR13" s="44"/>
      <c r="CS13" s="44"/>
      <c r="CT13" s="44"/>
      <c r="CU13" s="44"/>
      <c r="CV13" s="44"/>
      <c r="CW13" s="44"/>
      <c r="CX13" s="44"/>
      <c r="CY13" s="44"/>
      <c r="CZ13" s="44"/>
      <c r="DA13" s="44"/>
      <c r="DB13" s="44"/>
      <c r="DC13" s="44"/>
      <c r="DD13" s="44"/>
      <c r="DE13" s="44"/>
      <c r="DF13" s="44"/>
      <c r="DG13" s="44"/>
      <c r="DH13" s="44"/>
      <c r="DI13" s="44"/>
      <c r="DJ13" s="44"/>
      <c r="DK13" s="44"/>
      <c r="DL13" s="44"/>
      <c r="DM13" s="44"/>
      <c r="DN13" s="44"/>
      <c r="DO13" s="44"/>
      <c r="DP13" s="44"/>
      <c r="DQ13" s="44"/>
      <c r="DR13" s="44"/>
      <c r="DS13" s="44"/>
      <c r="DT13" s="44"/>
      <c r="DU13" s="44"/>
      <c r="DV13" s="44"/>
      <c r="DW13" s="44"/>
      <c r="DX13" s="44"/>
      <c r="DY13" s="44"/>
      <c r="DZ13" s="44"/>
      <c r="EA13" s="44"/>
      <c r="EB13" s="44"/>
      <c r="EC13" s="44"/>
      <c r="ED13" s="44"/>
      <c r="EE13" s="44"/>
      <c r="EF13" s="44"/>
      <c r="EG13" s="44"/>
      <c r="EH13" s="44"/>
      <c r="EI13" s="44"/>
      <c r="EJ13" s="44"/>
      <c r="EK13" s="44"/>
      <c r="EL13" s="44"/>
      <c r="EM13" s="44"/>
      <c r="EN13" s="44"/>
      <c r="EO13" s="44"/>
      <c r="EP13" s="44"/>
      <c r="EQ13" s="44"/>
      <c r="ER13" s="44"/>
      <c r="ES13" s="44"/>
      <c r="ET13" s="44"/>
      <c r="EU13" s="44"/>
      <c r="EV13" s="44"/>
      <c r="EW13" s="44"/>
      <c r="EX13" s="44"/>
      <c r="EY13" s="44"/>
      <c r="EZ13" s="44"/>
      <c r="FA13" s="44"/>
      <c r="FB13" s="44"/>
      <c r="FC13" s="44"/>
      <c r="FD13" s="44"/>
      <c r="FE13" s="44"/>
      <c r="FF13" s="44"/>
      <c r="FG13" s="44"/>
      <c r="FH13" s="44"/>
      <c r="FI13" s="44"/>
      <c r="FJ13" s="44"/>
      <c r="FK13" s="44"/>
      <c r="FL13" s="44"/>
      <c r="FM13" s="44"/>
      <c r="FN13" s="44"/>
      <c r="FO13" s="44"/>
      <c r="FP13" s="44"/>
      <c r="FQ13" s="44"/>
      <c r="FR13" s="44"/>
      <c r="FS13" s="44"/>
      <c r="FT13" s="44"/>
      <c r="FU13" s="44"/>
      <c r="FV13" s="44"/>
      <c r="FW13" s="44"/>
      <c r="FX13" s="44"/>
      <c r="FY13" s="44"/>
      <c r="FZ13" s="44"/>
      <c r="GA13" s="44"/>
      <c r="GB13" s="44"/>
      <c r="GC13" s="44"/>
      <c r="GD13" s="44"/>
      <c r="GE13" s="44"/>
      <c r="GF13" s="44"/>
      <c r="GG13" s="44"/>
      <c r="GH13" s="44"/>
      <c r="GI13" s="44"/>
      <c r="GJ13" s="44"/>
      <c r="GK13" s="44"/>
      <c r="GL13" s="44"/>
      <c r="GM13" s="44"/>
      <c r="GN13" s="44"/>
      <c r="GO13" s="44"/>
      <c r="GP13" s="44"/>
      <c r="GQ13" s="44"/>
      <c r="GR13" s="44"/>
      <c r="GS13" s="44"/>
      <c r="GT13" s="44"/>
      <c r="GU13" s="44"/>
      <c r="GV13" s="44"/>
      <c r="GW13" s="44"/>
      <c r="GX13" s="44"/>
      <c r="GY13" s="44"/>
      <c r="GZ13" s="44"/>
      <c r="HA13" s="44"/>
      <c r="HB13" s="44"/>
      <c r="HC13" s="44"/>
      <c r="HD13" s="44"/>
      <c r="HE13" s="44"/>
      <c r="HF13" s="44"/>
      <c r="HG13" s="44"/>
      <c r="HH13" s="44"/>
      <c r="HI13" s="44"/>
      <c r="HJ13" s="44"/>
      <c r="HK13" s="44"/>
      <c r="HL13" s="44"/>
      <c r="HM13" s="44"/>
      <c r="HN13" s="44"/>
      <c r="HO13" s="44"/>
      <c r="HP13" s="44"/>
      <c r="HQ13" s="44"/>
      <c r="HR13" s="44"/>
      <c r="HS13" s="44"/>
      <c r="HT13" s="44"/>
      <c r="HU13" s="44"/>
      <c r="HV13" s="44"/>
    </row>
    <row r="14" spans="1:230" ht="12" customHeight="1" x14ac:dyDescent="0.2">
      <c r="B14" s="221"/>
      <c r="C14" s="222"/>
      <c r="D14" s="222"/>
      <c r="E14" s="222"/>
      <c r="F14" s="222"/>
      <c r="G14" s="223"/>
      <c r="H14" s="113"/>
      <c r="I14" s="114"/>
      <c r="J14" s="98" t="n">
        <f>IF(I14=0,0,H14*($L$19+($L$19*0.25)*(I14-1)))</f>
        <v>0.0</v>
      </c>
      <c r="K14" s="9"/>
      <c r="L14" s="148" t="s">
        <v>121</v>
      </c>
      <c r="O14" s="126"/>
      <c r="P14" s="130"/>
      <c r="Q14" s="101"/>
      <c r="R14" s="101"/>
      <c r="S14" s="44"/>
      <c r="T14" s="44"/>
      <c r="U14" s="44"/>
      <c r="V14" s="44"/>
      <c r="W14" s="44"/>
      <c r="X14" s="44"/>
      <c r="Y14" s="44"/>
      <c r="Z14" s="44"/>
      <c r="AA14" s="44"/>
      <c r="AB14" s="44"/>
      <c r="AC14" s="44"/>
      <c r="AD14" s="44"/>
      <c r="AE14" s="44"/>
      <c r="AF14" s="44"/>
      <c r="AG14" s="44"/>
      <c r="AH14" s="44"/>
      <c r="AI14" s="44"/>
      <c r="AJ14" s="44"/>
      <c r="AK14" s="44"/>
      <c r="AL14" s="44"/>
      <c r="AM14" s="44"/>
      <c r="AN14" s="44"/>
      <c r="AO14" s="44"/>
      <c r="AP14" s="44"/>
      <c r="AQ14" s="44"/>
      <c r="AR14" s="44"/>
      <c r="AS14" s="44"/>
      <c r="AT14" s="44"/>
      <c r="AU14" s="44"/>
      <c r="AV14" s="44"/>
      <c r="AW14" s="44"/>
      <c r="AX14" s="44"/>
      <c r="AY14" s="44"/>
      <c r="AZ14" s="44"/>
      <c r="BA14" s="44"/>
      <c r="BB14" s="44"/>
      <c r="BC14" s="44"/>
      <c r="BD14" s="44"/>
      <c r="BE14" s="44"/>
      <c r="BF14" s="44"/>
      <c r="BG14" s="44"/>
      <c r="BH14" s="44"/>
      <c r="BI14" s="44"/>
      <c r="BJ14" s="44"/>
      <c r="BK14" s="44"/>
      <c r="BL14" s="44"/>
      <c r="BM14" s="44"/>
      <c r="BN14" s="44"/>
      <c r="BO14" s="44"/>
      <c r="BP14" s="44"/>
      <c r="BQ14" s="44"/>
      <c r="BR14" s="44"/>
      <c r="BS14" s="44"/>
      <c r="BT14" s="44"/>
      <c r="BU14" s="44"/>
      <c r="BV14" s="44"/>
      <c r="BW14" s="44"/>
      <c r="BX14" s="44"/>
      <c r="BY14" s="44"/>
      <c r="BZ14" s="44"/>
      <c r="CA14" s="44"/>
      <c r="CB14" s="44"/>
      <c r="CC14" s="44"/>
      <c r="CD14" s="44"/>
      <c r="CE14" s="44"/>
      <c r="CF14" s="44"/>
      <c r="CG14" s="44"/>
      <c r="CH14" s="44"/>
      <c r="CI14" s="44"/>
      <c r="CJ14" s="44"/>
      <c r="CK14" s="44"/>
      <c r="CL14" s="44"/>
      <c r="CM14" s="44"/>
      <c r="CN14" s="44"/>
      <c r="CO14" s="44"/>
      <c r="CP14" s="44"/>
      <c r="CQ14" s="44"/>
      <c r="CR14" s="44"/>
      <c r="CS14" s="44"/>
      <c r="CT14" s="44"/>
      <c r="CU14" s="44"/>
      <c r="CV14" s="44"/>
      <c r="CW14" s="44"/>
      <c r="CX14" s="44"/>
      <c r="CY14" s="44"/>
      <c r="CZ14" s="44"/>
      <c r="DA14" s="44"/>
      <c r="DB14" s="44"/>
      <c r="DC14" s="44"/>
      <c r="DD14" s="44"/>
      <c r="DE14" s="44"/>
      <c r="DF14" s="44"/>
      <c r="DG14" s="44"/>
      <c r="DH14" s="44"/>
      <c r="DI14" s="44"/>
      <c r="DJ14" s="44"/>
      <c r="DK14" s="44"/>
      <c r="DL14" s="44"/>
      <c r="DM14" s="44"/>
      <c r="DN14" s="44"/>
      <c r="DO14" s="44"/>
      <c r="DP14" s="44"/>
      <c r="DQ14" s="44"/>
      <c r="DR14" s="44"/>
      <c r="DS14" s="44"/>
      <c r="DT14" s="44"/>
      <c r="DU14" s="44"/>
      <c r="DV14" s="44"/>
      <c r="DW14" s="44"/>
      <c r="DX14" s="44"/>
      <c r="DY14" s="44"/>
      <c r="DZ14" s="44"/>
      <c r="EA14" s="44"/>
      <c r="EB14" s="44"/>
      <c r="EC14" s="44"/>
      <c r="ED14" s="44"/>
      <c r="EE14" s="44"/>
      <c r="EF14" s="44"/>
      <c r="EG14" s="44"/>
      <c r="EH14" s="44"/>
      <c r="EI14" s="44"/>
      <c r="EJ14" s="44"/>
      <c r="EK14" s="44"/>
      <c r="EL14" s="44"/>
      <c r="EM14" s="44"/>
      <c r="EN14" s="44"/>
      <c r="EO14" s="44"/>
      <c r="EP14" s="44"/>
      <c r="EQ14" s="44"/>
      <c r="ER14" s="44"/>
      <c r="ES14" s="44"/>
      <c r="ET14" s="44"/>
      <c r="EU14" s="44"/>
      <c r="EV14" s="44"/>
      <c r="EW14" s="44"/>
      <c r="EX14" s="44"/>
      <c r="EY14" s="44"/>
      <c r="EZ14" s="44"/>
      <c r="FA14" s="44"/>
      <c r="FB14" s="44"/>
      <c r="FC14" s="44"/>
      <c r="FD14" s="44"/>
      <c r="FE14" s="44"/>
      <c r="FF14" s="44"/>
      <c r="FG14" s="44"/>
      <c r="FH14" s="44"/>
      <c r="FI14" s="44"/>
      <c r="FJ14" s="44"/>
      <c r="FK14" s="44"/>
      <c r="FL14" s="44"/>
      <c r="FM14" s="44"/>
      <c r="FN14" s="44"/>
      <c r="FO14" s="44"/>
      <c r="FP14" s="44"/>
      <c r="FQ14" s="44"/>
      <c r="FR14" s="44"/>
      <c r="FS14" s="44"/>
      <c r="FT14" s="44"/>
      <c r="FU14" s="44"/>
      <c r="FV14" s="44"/>
      <c r="FW14" s="44"/>
      <c r="FX14" s="44"/>
      <c r="FY14" s="44"/>
      <c r="FZ14" s="44"/>
      <c r="GA14" s="44"/>
      <c r="GB14" s="44"/>
      <c r="GC14" s="44"/>
      <c r="GD14" s="44"/>
      <c r="GE14" s="44"/>
      <c r="GF14" s="44"/>
      <c r="GG14" s="44"/>
      <c r="GH14" s="44"/>
      <c r="GI14" s="44"/>
      <c r="GJ14" s="44"/>
      <c r="GK14" s="44"/>
      <c r="GL14" s="44"/>
      <c r="GM14" s="44"/>
      <c r="GN14" s="44"/>
      <c r="GO14" s="44"/>
      <c r="GP14" s="44"/>
      <c r="GQ14" s="44"/>
      <c r="GR14" s="44"/>
      <c r="GS14" s="44"/>
      <c r="GT14" s="44"/>
      <c r="GU14" s="44"/>
      <c r="GV14" s="44"/>
      <c r="GW14" s="44"/>
      <c r="GX14" s="44"/>
      <c r="GY14" s="44"/>
      <c r="GZ14" s="44"/>
      <c r="HA14" s="44"/>
      <c r="HB14" s="44"/>
      <c r="HC14" s="44"/>
      <c r="HD14" s="44"/>
      <c r="HE14" s="44"/>
      <c r="HF14" s="44"/>
      <c r="HG14" s="44"/>
      <c r="HH14" s="44"/>
      <c r="HI14" s="44"/>
      <c r="HJ14" s="44"/>
      <c r="HK14" s="44"/>
      <c r="HL14" s="44"/>
      <c r="HM14" s="44"/>
      <c r="HN14" s="44"/>
      <c r="HO14" s="44"/>
      <c r="HP14" s="44"/>
      <c r="HQ14" s="44"/>
      <c r="HR14" s="44"/>
      <c r="HS14" s="44"/>
      <c r="HT14" s="44"/>
      <c r="HU14" s="44"/>
      <c r="HV14" s="44"/>
    </row>
    <row r="15" spans="1:230" ht="12" customHeight="1" x14ac:dyDescent="0.25">
      <c r="B15" s="230" t="s">
        <v>4</v>
      </c>
      <c r="C15" s="231"/>
      <c r="D15" s="231"/>
      <c r="E15" s="231"/>
      <c r="F15" s="231"/>
      <c r="G15" s="231"/>
      <c r="H15" s="231"/>
      <c r="I15" s="231"/>
      <c r="J15" s="99" t="n">
        <f>SUM(J11:J14)</f>
        <v>0.0</v>
      </c>
      <c r="K15" s="9"/>
      <c r="L15" s="150" t="b">
        <v>0</v>
      </c>
      <c r="O15" s="44"/>
      <c r="P15" s="131"/>
      <c r="Q15" s="209"/>
      <c r="R15" s="209"/>
      <c r="S15" s="44"/>
      <c r="T15" s="44"/>
      <c r="U15" s="44"/>
      <c r="V15" s="44"/>
      <c r="W15" s="44"/>
      <c r="X15" s="44"/>
      <c r="Y15" s="44"/>
      <c r="Z15" s="44"/>
      <c r="AA15" s="44"/>
      <c r="AB15" s="44"/>
      <c r="AC15" s="44"/>
      <c r="AD15" s="44"/>
      <c r="AE15" s="44"/>
      <c r="AF15" s="44"/>
      <c r="AG15" s="44"/>
      <c r="AH15" s="44"/>
      <c r="AI15" s="44"/>
      <c r="AJ15" s="44"/>
      <c r="AK15" s="44"/>
      <c r="AL15" s="44"/>
      <c r="AM15" s="44"/>
      <c r="AN15" s="44"/>
      <c r="AO15" s="44"/>
      <c r="AP15" s="44"/>
      <c r="AQ15" s="44"/>
      <c r="AR15" s="44"/>
      <c r="AS15" s="44"/>
      <c r="AT15" s="44"/>
      <c r="AU15" s="44"/>
      <c r="AV15" s="44"/>
      <c r="AW15" s="44"/>
      <c r="AX15" s="44"/>
      <c r="AY15" s="44"/>
      <c r="AZ15" s="44"/>
      <c r="BA15" s="44"/>
      <c r="BB15" s="44"/>
      <c r="BC15" s="44"/>
      <c r="BD15" s="44"/>
      <c r="BE15" s="44"/>
      <c r="BF15" s="44"/>
      <c r="BG15" s="44"/>
      <c r="BH15" s="44"/>
      <c r="BI15" s="44"/>
      <c r="BJ15" s="44"/>
      <c r="BK15" s="44"/>
      <c r="BL15" s="44"/>
      <c r="BM15" s="44"/>
      <c r="BN15" s="44"/>
      <c r="BO15" s="44"/>
      <c r="BP15" s="44"/>
      <c r="BQ15" s="44"/>
      <c r="BR15" s="44"/>
      <c r="BS15" s="44"/>
      <c r="BT15" s="44"/>
      <c r="BU15" s="44"/>
      <c r="BV15" s="44"/>
      <c r="BW15" s="44"/>
      <c r="BX15" s="44"/>
      <c r="BY15" s="44"/>
      <c r="BZ15" s="44"/>
      <c r="CA15" s="44"/>
      <c r="CB15" s="44"/>
      <c r="CC15" s="44"/>
      <c r="CD15" s="44"/>
      <c r="CE15" s="44"/>
      <c r="CF15" s="44"/>
      <c r="CG15" s="44"/>
      <c r="CH15" s="44"/>
      <c r="CI15" s="44"/>
      <c r="CJ15" s="44"/>
      <c r="CK15" s="44"/>
      <c r="CL15" s="44"/>
      <c r="CM15" s="44"/>
      <c r="CN15" s="44"/>
      <c r="CO15" s="44"/>
      <c r="CP15" s="44"/>
      <c r="CQ15" s="44"/>
      <c r="CR15" s="44"/>
      <c r="CS15" s="44"/>
      <c r="CT15" s="44"/>
      <c r="CU15" s="44"/>
      <c r="CV15" s="44"/>
      <c r="CW15" s="44"/>
      <c r="CX15" s="44"/>
      <c r="CY15" s="44"/>
      <c r="CZ15" s="44"/>
      <c r="DA15" s="44"/>
      <c r="DB15" s="44"/>
      <c r="DC15" s="44"/>
      <c r="DD15" s="44"/>
      <c r="DE15" s="44"/>
      <c r="DF15" s="44"/>
      <c r="DG15" s="44"/>
      <c r="DH15" s="44"/>
      <c r="DI15" s="44"/>
      <c r="DJ15" s="44"/>
      <c r="DK15" s="44"/>
      <c r="DL15" s="44"/>
      <c r="DM15" s="44"/>
      <c r="DN15" s="44"/>
      <c r="DO15" s="44"/>
      <c r="DP15" s="44"/>
      <c r="DQ15" s="44"/>
      <c r="DR15" s="44"/>
      <c r="DS15" s="44"/>
      <c r="DT15" s="44"/>
      <c r="DU15" s="44"/>
      <c r="DV15" s="44"/>
      <c r="DW15" s="44"/>
      <c r="DX15" s="44"/>
      <c r="DY15" s="44"/>
      <c r="DZ15" s="44"/>
      <c r="EA15" s="44"/>
      <c r="EB15" s="44"/>
      <c r="EC15" s="44"/>
      <c r="ED15" s="44"/>
      <c r="EE15" s="44"/>
      <c r="EF15" s="44"/>
      <c r="EG15" s="44"/>
      <c r="EH15" s="44"/>
      <c r="EI15" s="44"/>
      <c r="EJ15" s="44"/>
      <c r="EK15" s="44"/>
      <c r="EL15" s="44"/>
      <c r="EM15" s="44"/>
      <c r="EN15" s="44"/>
      <c r="EO15" s="44"/>
      <c r="EP15" s="44"/>
      <c r="EQ15" s="44"/>
      <c r="ER15" s="44"/>
      <c r="ES15" s="44"/>
      <c r="ET15" s="44"/>
      <c r="EU15" s="44"/>
      <c r="EV15" s="44"/>
      <c r="EW15" s="44"/>
      <c r="EX15" s="44"/>
      <c r="EY15" s="44"/>
      <c r="EZ15" s="44"/>
      <c r="FA15" s="44"/>
      <c r="FB15" s="44"/>
      <c r="FC15" s="44"/>
      <c r="FD15" s="44"/>
      <c r="FE15" s="44"/>
      <c r="FF15" s="44"/>
      <c r="FG15" s="44"/>
      <c r="FH15" s="44"/>
      <c r="FI15" s="44"/>
      <c r="FJ15" s="44"/>
      <c r="FK15" s="44"/>
      <c r="FL15" s="44"/>
      <c r="FM15" s="44"/>
      <c r="FN15" s="44"/>
      <c r="FO15" s="44"/>
      <c r="FP15" s="44"/>
      <c r="FQ15" s="44"/>
      <c r="FR15" s="44"/>
      <c r="FS15" s="44"/>
      <c r="FT15" s="44"/>
      <c r="FU15" s="44"/>
      <c r="FV15" s="44"/>
      <c r="FW15" s="44"/>
      <c r="FX15" s="44"/>
      <c r="FY15" s="44"/>
      <c r="FZ15" s="44"/>
      <c r="GA15" s="44"/>
      <c r="GB15" s="44"/>
      <c r="GC15" s="44"/>
      <c r="GD15" s="44"/>
      <c r="GE15" s="44"/>
      <c r="GF15" s="44"/>
      <c r="GG15" s="44"/>
      <c r="GH15" s="44"/>
      <c r="GI15" s="44"/>
      <c r="GJ15" s="44"/>
      <c r="GK15" s="44"/>
      <c r="GL15" s="44"/>
      <c r="GM15" s="44"/>
      <c r="GN15" s="44"/>
      <c r="GO15" s="44"/>
      <c r="GP15" s="44"/>
      <c r="GQ15" s="44"/>
      <c r="GR15" s="44"/>
      <c r="GS15" s="44"/>
      <c r="GT15" s="44"/>
      <c r="GU15" s="44"/>
      <c r="GV15" s="44"/>
      <c r="GW15" s="44"/>
      <c r="GX15" s="44"/>
      <c r="GY15" s="44"/>
      <c r="GZ15" s="44"/>
      <c r="HA15" s="44"/>
      <c r="HB15" s="44"/>
      <c r="HC15" s="44"/>
      <c r="HD15" s="44"/>
      <c r="HE15" s="44"/>
      <c r="HF15" s="44"/>
      <c r="HG15" s="44"/>
      <c r="HH15" s="44"/>
      <c r="HI15" s="44"/>
      <c r="HJ15" s="44"/>
      <c r="HK15" s="44"/>
      <c r="HL15" s="44"/>
      <c r="HM15" s="44"/>
      <c r="HN15" s="44"/>
      <c r="HO15" s="44"/>
      <c r="HP15" s="44"/>
      <c r="HQ15" s="44"/>
      <c r="HR15" s="44"/>
      <c r="HS15" s="44"/>
      <c r="HT15" s="44"/>
      <c r="HU15" s="44"/>
      <c r="HV15" s="44"/>
    </row>
    <row r="16" spans="1:230" ht="15" customHeight="1" x14ac:dyDescent="0.25">
      <c r="B16" s="232" t="s">
        <v>75</v>
      </c>
      <c r="C16" s="233"/>
      <c r="D16" s="233"/>
      <c r="E16" s="233"/>
      <c r="F16" s="233"/>
      <c r="G16" s="233"/>
      <c r="H16" s="233"/>
      <c r="I16" s="233"/>
      <c r="J16" s="234"/>
      <c r="K16" s="10"/>
      <c r="L16" s="148" t="s">
        <v>122</v>
      </c>
      <c r="M16" s="210" t="s">
        <v>79</v>
      </c>
      <c r="N16" s="210"/>
      <c r="O16" s="44"/>
      <c r="P16" s="131"/>
      <c r="Q16" s="102"/>
      <c r="R16" s="63"/>
      <c r="S16" s="44"/>
      <c r="T16" s="44"/>
      <c r="U16" s="44"/>
      <c r="V16" s="44"/>
      <c r="W16" s="44"/>
      <c r="X16" s="44"/>
      <c r="Y16" s="44"/>
      <c r="Z16" s="44"/>
      <c r="AA16" s="44"/>
      <c r="AB16" s="44"/>
      <c r="AC16" s="44"/>
      <c r="AD16" s="44"/>
      <c r="AE16" s="44"/>
      <c r="AF16" s="44"/>
      <c r="AG16" s="44"/>
      <c r="AH16" s="44"/>
      <c r="AI16" s="44"/>
      <c r="AJ16" s="44"/>
      <c r="AK16" s="44"/>
      <c r="AL16" s="44"/>
      <c r="AM16" s="44"/>
      <c r="AN16" s="44"/>
      <c r="AO16" s="44"/>
      <c r="AP16" s="44"/>
      <c r="AQ16" s="44"/>
      <c r="AR16" s="44"/>
      <c r="AS16" s="44"/>
      <c r="AT16" s="44"/>
      <c r="AU16" s="44"/>
      <c r="AV16" s="44"/>
      <c r="AW16" s="44"/>
      <c r="AX16" s="44"/>
      <c r="AY16" s="44"/>
      <c r="AZ16" s="44"/>
      <c r="BA16" s="44"/>
      <c r="BB16" s="44"/>
      <c r="BC16" s="44"/>
      <c r="BD16" s="44"/>
      <c r="BE16" s="44"/>
      <c r="BF16" s="44"/>
      <c r="BG16" s="44"/>
      <c r="BH16" s="44"/>
      <c r="BI16" s="44"/>
      <c r="BJ16" s="44"/>
      <c r="BK16" s="44"/>
      <c r="BL16" s="44"/>
      <c r="BM16" s="44"/>
      <c r="BN16" s="44"/>
      <c r="BO16" s="44"/>
      <c r="BP16" s="44"/>
      <c r="BQ16" s="44"/>
      <c r="BR16" s="44"/>
      <c r="BS16" s="44"/>
      <c r="BT16" s="44"/>
      <c r="BU16" s="44"/>
      <c r="BV16" s="44"/>
      <c r="BW16" s="44"/>
      <c r="BX16" s="44"/>
      <c r="BY16" s="44"/>
      <c r="BZ16" s="44"/>
      <c r="CA16" s="44"/>
      <c r="CB16" s="44"/>
      <c r="CC16" s="44"/>
      <c r="CD16" s="44"/>
      <c r="CE16" s="44"/>
      <c r="CF16" s="44"/>
      <c r="CG16" s="44"/>
      <c r="CH16" s="44"/>
      <c r="CI16" s="44"/>
      <c r="CJ16" s="44"/>
      <c r="CK16" s="44"/>
      <c r="CL16" s="44"/>
      <c r="CM16" s="44"/>
      <c r="CN16" s="44"/>
      <c r="CO16" s="44"/>
      <c r="CP16" s="44"/>
      <c r="CQ16" s="44"/>
      <c r="CR16" s="44"/>
      <c r="CS16" s="44"/>
      <c r="CT16" s="44"/>
      <c r="CU16" s="44"/>
      <c r="CV16" s="44"/>
      <c r="CW16" s="44"/>
      <c r="CX16" s="44"/>
      <c r="CY16" s="44"/>
      <c r="CZ16" s="44"/>
      <c r="DA16" s="44"/>
      <c r="DB16" s="44"/>
      <c r="DC16" s="44"/>
      <c r="DD16" s="44"/>
      <c r="DE16" s="44"/>
      <c r="DF16" s="44"/>
      <c r="DG16" s="44"/>
      <c r="DH16" s="44"/>
      <c r="DI16" s="44"/>
      <c r="DJ16" s="44"/>
      <c r="DK16" s="44"/>
      <c r="DL16" s="44"/>
      <c r="DM16" s="44"/>
      <c r="DN16" s="44"/>
      <c r="DO16" s="44"/>
      <c r="DP16" s="44"/>
      <c r="DQ16" s="44"/>
      <c r="DR16" s="44"/>
      <c r="DS16" s="44"/>
      <c r="DT16" s="44"/>
      <c r="DU16" s="44"/>
      <c r="DV16" s="44"/>
      <c r="DW16" s="44"/>
      <c r="DX16" s="44"/>
      <c r="DY16" s="44"/>
      <c r="DZ16" s="44"/>
      <c r="EA16" s="44"/>
      <c r="EB16" s="44"/>
      <c r="EC16" s="44"/>
      <c r="ED16" s="44"/>
      <c r="EE16" s="44"/>
      <c r="EF16" s="44"/>
      <c r="EG16" s="44"/>
      <c r="EH16" s="44"/>
      <c r="EI16" s="44"/>
      <c r="EJ16" s="44"/>
      <c r="EK16" s="44"/>
      <c r="EL16" s="44"/>
      <c r="EM16" s="44"/>
      <c r="EN16" s="44"/>
      <c r="EO16" s="44"/>
      <c r="EP16" s="44"/>
      <c r="EQ16" s="44"/>
      <c r="ER16" s="44"/>
      <c r="ES16" s="44"/>
      <c r="ET16" s="44"/>
      <c r="EU16" s="44"/>
      <c r="EV16" s="44"/>
      <c r="EW16" s="44"/>
      <c r="EX16" s="44"/>
      <c r="EY16" s="44"/>
      <c r="EZ16" s="44"/>
      <c r="FA16" s="44"/>
      <c r="FB16" s="44"/>
      <c r="FC16" s="44"/>
      <c r="FD16" s="44"/>
      <c r="FE16" s="44"/>
      <c r="FF16" s="44"/>
      <c r="FG16" s="44"/>
      <c r="FH16" s="44"/>
      <c r="FI16" s="44"/>
      <c r="FJ16" s="44"/>
      <c r="FK16" s="44"/>
      <c r="FL16" s="44"/>
      <c r="FM16" s="44"/>
      <c r="FN16" s="44"/>
      <c r="FO16" s="44"/>
      <c r="FP16" s="44"/>
      <c r="FQ16" s="44"/>
      <c r="FR16" s="44"/>
      <c r="FS16" s="44"/>
      <c r="FT16" s="44"/>
      <c r="FU16" s="44"/>
      <c r="FV16" s="44"/>
      <c r="FW16" s="44"/>
      <c r="FX16" s="44"/>
      <c r="FY16" s="44"/>
      <c r="FZ16" s="44"/>
      <c r="GA16" s="44"/>
      <c r="GB16" s="44"/>
      <c r="GC16" s="44"/>
      <c r="GD16" s="44"/>
      <c r="GE16" s="44"/>
      <c r="GF16" s="44"/>
      <c r="GG16" s="44"/>
      <c r="GH16" s="44"/>
      <c r="GI16" s="44"/>
      <c r="GJ16" s="44"/>
      <c r="GK16" s="44"/>
      <c r="GL16" s="44"/>
      <c r="GM16" s="44"/>
      <c r="GN16" s="44"/>
      <c r="GO16" s="44"/>
      <c r="GP16" s="44"/>
      <c r="GQ16" s="44"/>
      <c r="GR16" s="44"/>
      <c r="GS16" s="44"/>
      <c r="GT16" s="44"/>
      <c r="GU16" s="44"/>
      <c r="GV16" s="44"/>
      <c r="GW16" s="44"/>
      <c r="GX16" s="44"/>
      <c r="GY16" s="44"/>
      <c r="GZ16" s="44"/>
      <c r="HA16" s="44"/>
      <c r="HB16" s="44"/>
      <c r="HC16" s="44"/>
      <c r="HD16" s="44"/>
      <c r="HE16" s="44"/>
      <c r="HF16" s="44"/>
      <c r="HG16" s="44"/>
      <c r="HH16" s="44"/>
      <c r="HI16" s="44"/>
      <c r="HJ16" s="44"/>
      <c r="HK16" s="44"/>
      <c r="HL16" s="44"/>
      <c r="HM16" s="44"/>
      <c r="HN16" s="44"/>
      <c r="HO16" s="44"/>
      <c r="HP16" s="44"/>
      <c r="HQ16" s="44"/>
      <c r="HR16" s="44"/>
      <c r="HS16" s="44"/>
      <c r="HT16" s="44"/>
      <c r="HU16" s="44"/>
      <c r="HV16" s="44"/>
    </row>
    <row r="17" spans="1:230" ht="12" customHeight="1" x14ac:dyDescent="0.25">
      <c r="B17" s="217" t="s">
        <v>56</v>
      </c>
      <c r="C17" s="218"/>
      <c r="D17" s="218"/>
      <c r="E17" s="218"/>
      <c r="F17" s="236" t="s">
        <v>37</v>
      </c>
      <c r="G17" s="237"/>
      <c r="H17" s="238"/>
      <c r="I17" s="35" t="s">
        <v>5</v>
      </c>
      <c r="J17" s="38" t="s">
        <v>3</v>
      </c>
      <c r="K17" s="7"/>
      <c r="L17" s="150" t="b">
        <v>0</v>
      </c>
      <c r="M17" s="172" t="str">
        <f>'DÖLJS - Ersättningstabeller'!A12</f>
        <v>Kabelskåp - Skog</v>
      </c>
      <c r="N17" s="135" t="n">
        <f>'DÖLJS - Ersättningstabeller'!C12</f>
        <v>500.0</v>
      </c>
      <c r="O17" s="44"/>
      <c r="P17" s="131"/>
      <c r="Q17" s="102"/>
      <c r="R17" s="63"/>
      <c r="S17" s="44"/>
      <c r="T17" s="44"/>
      <c r="U17" s="44"/>
      <c r="V17" s="44"/>
      <c r="W17" s="44"/>
      <c r="X17" s="44"/>
      <c r="Y17" s="44"/>
      <c r="Z17" s="44"/>
      <c r="AA17" s="44"/>
      <c r="AB17" s="44"/>
      <c r="AC17" s="44"/>
      <c r="AD17" s="44"/>
      <c r="AE17" s="44"/>
      <c r="AF17" s="44"/>
      <c r="AG17" s="44"/>
      <c r="AH17" s="44"/>
      <c r="AI17" s="44"/>
      <c r="AJ17" s="44"/>
      <c r="AK17" s="44"/>
      <c r="AL17" s="44"/>
      <c r="AM17" s="44"/>
      <c r="AN17" s="44"/>
      <c r="AO17" s="44"/>
      <c r="AP17" s="44"/>
      <c r="AQ17" s="44"/>
      <c r="AR17" s="44"/>
      <c r="AS17" s="44"/>
      <c r="AT17" s="44"/>
      <c r="AU17" s="44"/>
      <c r="AV17" s="44"/>
      <c r="AW17" s="44"/>
      <c r="AX17" s="44"/>
      <c r="AY17" s="44"/>
      <c r="AZ17" s="44"/>
      <c r="BA17" s="44"/>
      <c r="BB17" s="44"/>
      <c r="BC17" s="44"/>
      <c r="BD17" s="44"/>
      <c r="BE17" s="44"/>
      <c r="BF17" s="44"/>
      <c r="BG17" s="44"/>
      <c r="BH17" s="44"/>
      <c r="BI17" s="44"/>
      <c r="BJ17" s="44"/>
      <c r="BK17" s="44"/>
      <c r="BL17" s="44"/>
      <c r="BM17" s="44"/>
      <c r="BN17" s="44"/>
      <c r="BO17" s="44"/>
      <c r="BP17" s="44"/>
      <c r="BQ17" s="44"/>
      <c r="BR17" s="44"/>
      <c r="BS17" s="44"/>
      <c r="BT17" s="44"/>
      <c r="BU17" s="44"/>
      <c r="BV17" s="44"/>
      <c r="BW17" s="44"/>
      <c r="BX17" s="44"/>
      <c r="BY17" s="44"/>
      <c r="BZ17" s="44"/>
      <c r="CA17" s="44"/>
      <c r="CB17" s="44"/>
      <c r="CC17" s="44"/>
      <c r="CD17" s="44"/>
      <c r="CE17" s="44"/>
      <c r="CF17" s="44"/>
      <c r="CG17" s="44"/>
      <c r="CH17" s="44"/>
      <c r="CI17" s="44"/>
      <c r="CJ17" s="44"/>
      <c r="CK17" s="44"/>
      <c r="CL17" s="44"/>
      <c r="CM17" s="44"/>
      <c r="CN17" s="44"/>
      <c r="CO17" s="44"/>
      <c r="CP17" s="44"/>
      <c r="CQ17" s="44"/>
      <c r="CR17" s="44"/>
      <c r="CS17" s="44"/>
      <c r="CT17" s="44"/>
      <c r="CU17" s="44"/>
      <c r="CV17" s="44"/>
      <c r="CW17" s="44"/>
      <c r="CX17" s="44"/>
      <c r="CY17" s="44"/>
      <c r="CZ17" s="44"/>
      <c r="DA17" s="44"/>
      <c r="DB17" s="44"/>
      <c r="DC17" s="44"/>
      <c r="DD17" s="44"/>
      <c r="DE17" s="44"/>
      <c r="DF17" s="44"/>
      <c r="DG17" s="44"/>
      <c r="DH17" s="44"/>
      <c r="DI17" s="44"/>
      <c r="DJ17" s="44"/>
      <c r="DK17" s="44"/>
      <c r="DL17" s="44"/>
      <c r="DM17" s="44"/>
      <c r="DN17" s="44"/>
      <c r="DO17" s="44"/>
      <c r="DP17" s="44"/>
      <c r="DQ17" s="44"/>
      <c r="DR17" s="44"/>
      <c r="DS17" s="44"/>
      <c r="DT17" s="44"/>
      <c r="DU17" s="44"/>
      <c r="DV17" s="44"/>
      <c r="DW17" s="44"/>
      <c r="DX17" s="44"/>
      <c r="DY17" s="44"/>
      <c r="DZ17" s="44"/>
      <c r="EA17" s="44"/>
      <c r="EB17" s="44"/>
      <c r="EC17" s="44"/>
      <c r="ED17" s="44"/>
      <c r="EE17" s="44"/>
      <c r="EF17" s="44"/>
      <c r="EG17" s="44"/>
      <c r="EH17" s="44"/>
      <c r="EI17" s="44"/>
      <c r="EJ17" s="44"/>
      <c r="EK17" s="44"/>
      <c r="EL17" s="44"/>
      <c r="EM17" s="44"/>
      <c r="EN17" s="44"/>
      <c r="EO17" s="44"/>
      <c r="EP17" s="44"/>
      <c r="EQ17" s="44"/>
      <c r="ER17" s="44"/>
      <c r="ES17" s="44"/>
      <c r="ET17" s="44"/>
      <c r="EU17" s="44"/>
      <c r="EV17" s="44"/>
      <c r="EW17" s="44"/>
      <c r="EX17" s="44"/>
      <c r="EY17" s="44"/>
      <c r="EZ17" s="44"/>
      <c r="FA17" s="44"/>
      <c r="FB17" s="44"/>
      <c r="FC17" s="44"/>
      <c r="FD17" s="44"/>
      <c r="FE17" s="44"/>
      <c r="FF17" s="44"/>
      <c r="FG17" s="44"/>
      <c r="FH17" s="44"/>
      <c r="FI17" s="44"/>
      <c r="FJ17" s="44"/>
      <c r="FK17" s="44"/>
      <c r="FL17" s="44"/>
      <c r="FM17" s="44"/>
      <c r="FN17" s="44"/>
      <c r="FO17" s="44"/>
      <c r="FP17" s="44"/>
      <c r="FQ17" s="44"/>
      <c r="FR17" s="44"/>
      <c r="FS17" s="44"/>
      <c r="FT17" s="44"/>
      <c r="FU17" s="44"/>
      <c r="FV17" s="44"/>
      <c r="FW17" s="44"/>
      <c r="FX17" s="44"/>
      <c r="FY17" s="44"/>
      <c r="FZ17" s="44"/>
      <c r="GA17" s="44"/>
      <c r="GB17" s="44"/>
      <c r="GC17" s="44"/>
      <c r="GD17" s="44"/>
      <c r="GE17" s="44"/>
      <c r="GF17" s="44"/>
      <c r="GG17" s="44"/>
      <c r="GH17" s="44"/>
      <c r="GI17" s="44"/>
      <c r="GJ17" s="44"/>
      <c r="GK17" s="44"/>
      <c r="GL17" s="44"/>
      <c r="GM17" s="44"/>
      <c r="GN17" s="44"/>
      <c r="GO17" s="44"/>
      <c r="GP17" s="44"/>
      <c r="GQ17" s="44"/>
      <c r="GR17" s="44"/>
      <c r="GS17" s="44"/>
      <c r="GT17" s="44"/>
      <c r="GU17" s="44"/>
      <c r="GV17" s="44"/>
      <c r="GW17" s="44"/>
      <c r="GX17" s="44"/>
      <c r="GY17" s="44"/>
      <c r="GZ17" s="44"/>
      <c r="HA17" s="44"/>
      <c r="HB17" s="44"/>
      <c r="HC17" s="44"/>
      <c r="HD17" s="44"/>
      <c r="HE17" s="44"/>
      <c r="HF17" s="44"/>
      <c r="HG17" s="44"/>
      <c r="HH17" s="44"/>
      <c r="HI17" s="44"/>
      <c r="HJ17" s="44"/>
      <c r="HK17" s="44"/>
      <c r="HL17" s="44"/>
      <c r="HM17" s="44"/>
      <c r="HN17" s="44"/>
      <c r="HO17" s="44"/>
      <c r="HP17" s="44"/>
      <c r="HQ17" s="44"/>
      <c r="HR17" s="44"/>
      <c r="HS17" s="44"/>
      <c r="HT17" s="44"/>
      <c r="HU17" s="44"/>
      <c r="HV17" s="44"/>
    </row>
    <row r="18" spans="1:230" ht="12" customHeight="1" x14ac:dyDescent="0.25">
      <c r="B18" s="219"/>
      <c r="C18" s="220"/>
      <c r="D18" s="220"/>
      <c r="E18" s="220"/>
      <c r="F18" s="235"/>
      <c r="G18" s="235"/>
      <c r="H18" s="235"/>
      <c r="I18" s="115"/>
      <c r="J18" s="58" t="n">
        <f>IF(I18&gt;0,(VLOOKUP(F18,'DÖLJS - Ersättningstabeller'!$A$11:$C$34,3,FALSE))*I18,0)</f>
        <v>0.0</v>
      </c>
      <c r="K18" s="8"/>
      <c r="L18" s="151" t="s">
        <v>127</v>
      </c>
      <c r="M18" s="103" t="str">
        <f>'DÖLJS - Ersättningstabeller'!A13</f>
        <v>Kabelskåp - Jordbruksimp.</v>
      </c>
      <c r="N18" s="133" t="n">
        <f>'DÖLJS - Ersättningstabeller'!C13</f>
        <v>500.0</v>
      </c>
      <c r="O18" s="44"/>
      <c r="P18" s="131"/>
      <c r="Q18" s="102"/>
      <c r="R18" s="63"/>
      <c r="S18" s="44"/>
      <c r="T18" s="44"/>
      <c r="U18" s="44"/>
      <c r="V18" s="44"/>
      <c r="W18" s="44"/>
      <c r="X18" s="44"/>
      <c r="Y18" s="44"/>
      <c r="Z18" s="44"/>
      <c r="AA18" s="44"/>
      <c r="AB18" s="44"/>
      <c r="AC18" s="44"/>
      <c r="AD18" s="44"/>
      <c r="AE18" s="44"/>
      <c r="AF18" s="44"/>
      <c r="AG18" s="44"/>
      <c r="AH18" s="44"/>
      <c r="AI18" s="44"/>
      <c r="AJ18" s="44"/>
      <c r="AK18" s="44"/>
      <c r="AL18" s="44"/>
      <c r="AM18" s="44"/>
      <c r="AN18" s="44"/>
      <c r="AO18" s="44"/>
      <c r="AP18" s="44"/>
      <c r="AQ18" s="44"/>
      <c r="AR18" s="44"/>
      <c r="AS18" s="44"/>
      <c r="AT18" s="44"/>
      <c r="AU18" s="44"/>
      <c r="AV18" s="44"/>
      <c r="AW18" s="44"/>
      <c r="AX18" s="44"/>
      <c r="AY18" s="44"/>
      <c r="AZ18" s="44"/>
      <c r="BA18" s="44"/>
      <c r="BB18" s="44"/>
      <c r="BC18" s="44"/>
      <c r="BD18" s="44"/>
      <c r="BE18" s="44"/>
      <c r="BF18" s="44"/>
      <c r="BG18" s="44"/>
      <c r="BH18" s="44"/>
      <c r="BI18" s="44"/>
      <c r="BJ18" s="44"/>
      <c r="BK18" s="44"/>
      <c r="BL18" s="44"/>
      <c r="BM18" s="44"/>
      <c r="BN18" s="44"/>
      <c r="BO18" s="44"/>
      <c r="BP18" s="44"/>
      <c r="BQ18" s="44"/>
      <c r="BR18" s="44"/>
      <c r="BS18" s="44"/>
      <c r="BT18" s="44"/>
      <c r="BU18" s="44"/>
      <c r="BV18" s="44"/>
      <c r="BW18" s="44"/>
      <c r="BX18" s="44"/>
      <c r="BY18" s="44"/>
      <c r="BZ18" s="44"/>
      <c r="CA18" s="44"/>
      <c r="CB18" s="44"/>
      <c r="CC18" s="44"/>
      <c r="CD18" s="44"/>
      <c r="CE18" s="44"/>
      <c r="CF18" s="44"/>
      <c r="CG18" s="44"/>
      <c r="CH18" s="44"/>
      <c r="CI18" s="44"/>
      <c r="CJ18" s="44"/>
      <c r="CK18" s="44"/>
      <c r="CL18" s="44"/>
      <c r="CM18" s="44"/>
      <c r="CN18" s="44"/>
      <c r="CO18" s="44"/>
      <c r="CP18" s="44"/>
      <c r="CQ18" s="44"/>
      <c r="CR18" s="44"/>
      <c r="CS18" s="44"/>
      <c r="CT18" s="44"/>
      <c r="CU18" s="44"/>
      <c r="CV18" s="44"/>
      <c r="CW18" s="44"/>
      <c r="CX18" s="44"/>
      <c r="CY18" s="44"/>
      <c r="CZ18" s="44"/>
      <c r="DA18" s="44"/>
      <c r="DB18" s="44"/>
      <c r="DC18" s="44"/>
      <c r="DD18" s="44"/>
      <c r="DE18" s="44"/>
      <c r="DF18" s="44"/>
      <c r="DG18" s="44"/>
      <c r="DH18" s="44"/>
      <c r="DI18" s="44"/>
      <c r="DJ18" s="44"/>
      <c r="DK18" s="44"/>
      <c r="DL18" s="44"/>
      <c r="DM18" s="44"/>
      <c r="DN18" s="44"/>
      <c r="DO18" s="44"/>
      <c r="DP18" s="44"/>
      <c r="DQ18" s="44"/>
      <c r="DR18" s="44"/>
      <c r="DS18" s="44"/>
      <c r="DT18" s="44"/>
      <c r="DU18" s="44"/>
      <c r="DV18" s="44"/>
      <c r="DW18" s="44"/>
      <c r="DX18" s="44"/>
      <c r="DY18" s="44"/>
      <c r="DZ18" s="44"/>
      <c r="EA18" s="44"/>
      <c r="EB18" s="44"/>
      <c r="EC18" s="44"/>
      <c r="ED18" s="44"/>
      <c r="EE18" s="44"/>
      <c r="EF18" s="44"/>
      <c r="EG18" s="44"/>
      <c r="EH18" s="44"/>
      <c r="EI18" s="44"/>
      <c r="EJ18" s="44"/>
      <c r="EK18" s="44"/>
      <c r="EL18" s="44"/>
      <c r="EM18" s="44"/>
      <c r="EN18" s="44"/>
      <c r="EO18" s="44"/>
      <c r="EP18" s="44"/>
      <c r="EQ18" s="44"/>
      <c r="ER18" s="44"/>
      <c r="ES18" s="44"/>
      <c r="ET18" s="44"/>
      <c r="EU18" s="44"/>
      <c r="EV18" s="44"/>
      <c r="EW18" s="44"/>
      <c r="EX18" s="44"/>
      <c r="EY18" s="44"/>
      <c r="EZ18" s="44"/>
      <c r="FA18" s="44"/>
      <c r="FB18" s="44"/>
      <c r="FC18" s="44"/>
      <c r="FD18" s="44"/>
      <c r="FE18" s="44"/>
      <c r="FF18" s="44"/>
      <c r="FG18" s="44"/>
      <c r="FH18" s="44"/>
      <c r="FI18" s="44"/>
      <c r="FJ18" s="44"/>
      <c r="FK18" s="44"/>
      <c r="FL18" s="44"/>
      <c r="FM18" s="44"/>
      <c r="FN18" s="44"/>
      <c r="FO18" s="44"/>
      <c r="FP18" s="44"/>
      <c r="FQ18" s="44"/>
      <c r="FR18" s="44"/>
      <c r="FS18" s="44"/>
      <c r="FT18" s="44"/>
      <c r="FU18" s="44"/>
      <c r="FV18" s="44"/>
      <c r="FW18" s="44"/>
      <c r="FX18" s="44"/>
      <c r="FY18" s="44"/>
      <c r="FZ18" s="44"/>
      <c r="GA18" s="44"/>
      <c r="GB18" s="44"/>
      <c r="GC18" s="44"/>
      <c r="GD18" s="44"/>
      <c r="GE18" s="44"/>
      <c r="GF18" s="44"/>
      <c r="GG18" s="44"/>
      <c r="GH18" s="44"/>
      <c r="GI18" s="44"/>
      <c r="GJ18" s="44"/>
      <c r="GK18" s="44"/>
      <c r="GL18" s="44"/>
      <c r="GM18" s="44"/>
      <c r="GN18" s="44"/>
      <c r="GO18" s="44"/>
      <c r="GP18" s="44"/>
      <c r="GQ18" s="44"/>
      <c r="GR18" s="44"/>
      <c r="GS18" s="44"/>
      <c r="GT18" s="44"/>
      <c r="GU18" s="44"/>
      <c r="GV18" s="44"/>
      <c r="GW18" s="44"/>
      <c r="GX18" s="44"/>
      <c r="GY18" s="44"/>
      <c r="GZ18" s="44"/>
      <c r="HA18" s="44"/>
      <c r="HB18" s="44"/>
      <c r="HC18" s="44"/>
      <c r="HD18" s="44"/>
      <c r="HE18" s="44"/>
      <c r="HF18" s="44"/>
      <c r="HG18" s="44"/>
      <c r="HH18" s="44"/>
      <c r="HI18" s="44"/>
      <c r="HJ18" s="44"/>
      <c r="HK18" s="44"/>
      <c r="HL18" s="44"/>
      <c r="HM18" s="44"/>
      <c r="HN18" s="44"/>
      <c r="HO18" s="44"/>
      <c r="HP18" s="44"/>
      <c r="HQ18" s="44"/>
      <c r="HR18" s="44"/>
      <c r="HS18" s="44"/>
      <c r="HT18" s="44"/>
      <c r="HU18" s="44"/>
      <c r="HV18" s="44"/>
    </row>
    <row r="19" spans="1:230" ht="12" customHeight="1" x14ac:dyDescent="0.25">
      <c r="B19" s="219"/>
      <c r="C19" s="220"/>
      <c r="D19" s="220"/>
      <c r="E19" s="220"/>
      <c r="F19" s="215"/>
      <c r="G19" s="215"/>
      <c r="H19" s="215"/>
      <c r="I19" s="116"/>
      <c r="J19" s="57" t="n">
        <f>IF(I19&gt;0,(VLOOKUP(F19,'DÖLJS - Ersättningstabeller'!$A$11:$C$34,3,FALSE))*I19,0)</f>
        <v>0.0</v>
      </c>
      <c r="K19" s="8"/>
      <c r="L19" s="152" t="n">
        <f>'DÖLJS - Ersättningstabeller'!C10</f>
        <v>4.1901306240928875</v>
      </c>
      <c r="M19" s="136" t="str">
        <f>'DÖLJS - Ersättningstabeller'!A14</f>
        <v>Kabelskåp - Övrig mark</v>
      </c>
      <c r="N19" s="133" t="n">
        <f>'DÖLJS - Ersättningstabeller'!C14</f>
        <v>500.0</v>
      </c>
      <c r="O19" s="44"/>
      <c r="P19" s="129"/>
      <c r="Q19" s="102"/>
      <c r="R19" s="63"/>
      <c r="S19" s="44"/>
      <c r="T19" s="44"/>
      <c r="U19" s="44"/>
      <c r="V19" s="44"/>
      <c r="W19" s="44"/>
      <c r="X19" s="44"/>
      <c r="Y19" s="44"/>
      <c r="Z19" s="44"/>
      <c r="AA19" s="44"/>
      <c r="AB19" s="44"/>
      <c r="AC19" s="44"/>
      <c r="AD19" s="44"/>
      <c r="AE19" s="44"/>
      <c r="AF19" s="44"/>
      <c r="AG19" s="44"/>
      <c r="AH19" s="44"/>
      <c r="AI19" s="44"/>
      <c r="AJ19" s="44"/>
      <c r="AK19" s="44"/>
      <c r="AL19" s="44"/>
      <c r="AM19" s="44"/>
      <c r="AN19" s="44"/>
      <c r="AO19" s="44"/>
      <c r="AP19" s="44"/>
      <c r="AQ19" s="44"/>
      <c r="AR19" s="44"/>
      <c r="AS19" s="44"/>
      <c r="AT19" s="44"/>
      <c r="AU19" s="44"/>
      <c r="AV19" s="44"/>
      <c r="AW19" s="44"/>
      <c r="AX19" s="44"/>
      <c r="AY19" s="44"/>
      <c r="AZ19" s="44"/>
      <c r="BA19" s="44"/>
      <c r="BB19" s="44"/>
      <c r="BC19" s="44"/>
      <c r="BD19" s="44"/>
      <c r="BE19" s="44"/>
      <c r="BF19" s="44"/>
      <c r="BG19" s="44"/>
      <c r="BH19" s="44"/>
      <c r="BI19" s="44"/>
      <c r="BJ19" s="44"/>
      <c r="BK19" s="44"/>
      <c r="BL19" s="44"/>
      <c r="BM19" s="44"/>
      <c r="BN19" s="44"/>
      <c r="BO19" s="44"/>
      <c r="BP19" s="44"/>
      <c r="BQ19" s="44"/>
      <c r="BR19" s="44"/>
      <c r="BS19" s="44"/>
      <c r="BT19" s="44"/>
      <c r="BU19" s="44"/>
      <c r="BV19" s="44"/>
      <c r="BW19" s="44"/>
      <c r="BX19" s="44"/>
      <c r="BY19" s="44"/>
      <c r="BZ19" s="44"/>
      <c r="CA19" s="44"/>
      <c r="CB19" s="44"/>
      <c r="CC19" s="44"/>
      <c r="CD19" s="44"/>
      <c r="CE19" s="44"/>
      <c r="CF19" s="44"/>
      <c r="CG19" s="44"/>
      <c r="CH19" s="44"/>
      <c r="CI19" s="44"/>
      <c r="CJ19" s="44"/>
      <c r="CK19" s="44"/>
      <c r="CL19" s="44"/>
      <c r="CM19" s="44"/>
      <c r="CN19" s="44"/>
      <c r="CO19" s="44"/>
      <c r="CP19" s="44"/>
      <c r="CQ19" s="44"/>
      <c r="CR19" s="44"/>
      <c r="CS19" s="44"/>
      <c r="CT19" s="44"/>
      <c r="CU19" s="44"/>
      <c r="CV19" s="44"/>
      <c r="CW19" s="44"/>
      <c r="CX19" s="44"/>
      <c r="CY19" s="44"/>
      <c r="CZ19" s="44"/>
      <c r="DA19" s="44"/>
      <c r="DB19" s="44"/>
      <c r="DC19" s="44"/>
      <c r="DD19" s="44"/>
      <c r="DE19" s="44"/>
      <c r="DF19" s="44"/>
      <c r="DG19" s="44"/>
      <c r="DH19" s="44"/>
      <c r="DI19" s="44"/>
      <c r="DJ19" s="44"/>
      <c r="DK19" s="44"/>
      <c r="DL19" s="44"/>
      <c r="DM19" s="44"/>
      <c r="DN19" s="44"/>
      <c r="DO19" s="44"/>
      <c r="DP19" s="44"/>
      <c r="DQ19" s="44"/>
      <c r="DR19" s="44"/>
      <c r="DS19" s="44"/>
      <c r="DT19" s="44"/>
      <c r="DU19" s="44"/>
      <c r="DV19" s="44"/>
      <c r="DW19" s="44"/>
      <c r="DX19" s="44"/>
      <c r="DY19" s="44"/>
      <c r="DZ19" s="44"/>
      <c r="EA19" s="44"/>
      <c r="EB19" s="44"/>
      <c r="EC19" s="44"/>
      <c r="ED19" s="44"/>
      <c r="EE19" s="44"/>
      <c r="EF19" s="44"/>
      <c r="EG19" s="44"/>
      <c r="EH19" s="44"/>
      <c r="EI19" s="44"/>
      <c r="EJ19" s="44"/>
      <c r="EK19" s="44"/>
      <c r="EL19" s="44"/>
      <c r="EM19" s="44"/>
      <c r="EN19" s="44"/>
      <c r="EO19" s="44"/>
      <c r="EP19" s="44"/>
      <c r="EQ19" s="44"/>
      <c r="ER19" s="44"/>
      <c r="ES19" s="44"/>
      <c r="ET19" s="44"/>
      <c r="EU19" s="44"/>
      <c r="EV19" s="44"/>
      <c r="EW19" s="44"/>
      <c r="EX19" s="44"/>
      <c r="EY19" s="44"/>
      <c r="EZ19" s="44"/>
      <c r="FA19" s="44"/>
      <c r="FB19" s="44"/>
      <c r="FC19" s="44"/>
      <c r="FD19" s="44"/>
      <c r="FE19" s="44"/>
      <c r="FF19" s="44"/>
      <c r="FG19" s="44"/>
      <c r="FH19" s="44"/>
      <c r="FI19" s="44"/>
      <c r="FJ19" s="44"/>
      <c r="FK19" s="44"/>
      <c r="FL19" s="44"/>
      <c r="FM19" s="44"/>
      <c r="FN19" s="44"/>
      <c r="FO19" s="44"/>
      <c r="FP19" s="44"/>
      <c r="FQ19" s="44"/>
      <c r="FR19" s="44"/>
      <c r="FS19" s="44"/>
      <c r="FT19" s="44"/>
      <c r="FU19" s="44"/>
      <c r="FV19" s="44"/>
      <c r="FW19" s="44"/>
      <c r="FX19" s="44"/>
      <c r="FY19" s="44"/>
      <c r="FZ19" s="44"/>
      <c r="GA19" s="44"/>
      <c r="GB19" s="44"/>
      <c r="GC19" s="44"/>
      <c r="GD19" s="44"/>
      <c r="GE19" s="44"/>
      <c r="GF19" s="44"/>
      <c r="GG19" s="44"/>
      <c r="GH19" s="44"/>
      <c r="GI19" s="44"/>
      <c r="GJ19" s="44"/>
      <c r="GK19" s="44"/>
      <c r="GL19" s="44"/>
      <c r="GM19" s="44"/>
      <c r="GN19" s="44"/>
      <c r="GO19" s="44"/>
      <c r="GP19" s="44"/>
      <c r="GQ19" s="44"/>
      <c r="GR19" s="44"/>
      <c r="GS19" s="44"/>
      <c r="GT19" s="44"/>
      <c r="GU19" s="44"/>
      <c r="GV19" s="44"/>
      <c r="GW19" s="44"/>
      <c r="GX19" s="44"/>
      <c r="GY19" s="44"/>
      <c r="GZ19" s="44"/>
      <c r="HA19" s="44"/>
      <c r="HB19" s="44"/>
      <c r="HC19" s="44"/>
      <c r="HD19" s="44"/>
      <c r="HE19" s="44"/>
      <c r="HF19" s="44"/>
      <c r="HG19" s="44"/>
      <c r="HH19" s="44"/>
      <c r="HI19" s="44"/>
      <c r="HJ19" s="44"/>
      <c r="HK19" s="44"/>
      <c r="HL19" s="44"/>
      <c r="HM19" s="44"/>
      <c r="HN19" s="44"/>
      <c r="HO19" s="44"/>
      <c r="HP19" s="44"/>
      <c r="HQ19" s="44"/>
      <c r="HR19" s="44"/>
      <c r="HS19" s="44"/>
      <c r="HT19" s="44"/>
      <c r="HU19" s="44"/>
      <c r="HV19" s="44"/>
    </row>
    <row r="20" spans="1:230" ht="12" customHeight="1" x14ac:dyDescent="0.25">
      <c r="B20" s="219"/>
      <c r="C20" s="220"/>
      <c r="D20" s="220"/>
      <c r="E20" s="220"/>
      <c r="F20" s="215"/>
      <c r="G20" s="215"/>
      <c r="H20" s="215"/>
      <c r="I20" s="116"/>
      <c r="J20" s="57" t="n">
        <f>IF(I20&gt;0,(VLOOKUP(F20,'DÖLJS - Ersättningstabeller'!$A$11:$C$34,3,FALSE))*I20,0)</f>
        <v>0.0</v>
      </c>
      <c r="K20" s="31"/>
      <c r="L20" s="153" t="s">
        <v>128</v>
      </c>
      <c r="M20" s="138" t="str">
        <f>'DÖLJS - Ersättningstabeller'!A16</f>
        <v>Nätstation - Skog (yta 6 x 6 meter)</v>
      </c>
      <c r="N20" s="170" t="n">
        <f>'DÖLJS - Ersättningstabeller'!C16</f>
        <v>2400.0</v>
      </c>
      <c r="O20" s="44"/>
      <c r="Q20" s="102"/>
      <c r="R20" s="63"/>
      <c r="S20" s="44"/>
      <c r="T20" s="44"/>
      <c r="U20" s="44"/>
      <c r="V20" s="44"/>
      <c r="W20" s="44"/>
      <c r="X20" s="44"/>
      <c r="Y20" s="44"/>
      <c r="Z20" s="44"/>
      <c r="AA20" s="44"/>
      <c r="AB20" s="44"/>
      <c r="AC20" s="44"/>
      <c r="AD20" s="44"/>
      <c r="AE20" s="44"/>
      <c r="AF20" s="44"/>
      <c r="AG20" s="44"/>
      <c r="AH20" s="44"/>
      <c r="AI20" s="44"/>
      <c r="AJ20" s="44"/>
      <c r="AK20" s="44"/>
      <c r="AL20" s="44"/>
      <c r="AM20" s="44"/>
      <c r="AN20" s="44"/>
      <c r="AO20" s="44"/>
      <c r="AP20" s="44"/>
      <c r="AQ20" s="44"/>
      <c r="AR20" s="44"/>
      <c r="AS20" s="44"/>
      <c r="AT20" s="44"/>
      <c r="AU20" s="44"/>
      <c r="AV20" s="44"/>
      <c r="AW20" s="44"/>
      <c r="AX20" s="44"/>
      <c r="AY20" s="44"/>
      <c r="AZ20" s="44"/>
      <c r="BA20" s="44"/>
      <c r="BB20" s="44"/>
      <c r="BC20" s="44"/>
      <c r="BD20" s="44"/>
      <c r="BE20" s="44"/>
      <c r="BF20" s="44"/>
      <c r="BG20" s="44"/>
      <c r="BH20" s="44"/>
      <c r="BI20" s="44"/>
      <c r="BJ20" s="44"/>
      <c r="BK20" s="44"/>
      <c r="BL20" s="44"/>
      <c r="BM20" s="44"/>
      <c r="BN20" s="44"/>
      <c r="BO20" s="44"/>
      <c r="BP20" s="44"/>
      <c r="BQ20" s="44"/>
      <c r="BR20" s="44"/>
      <c r="BS20" s="44"/>
      <c r="BT20" s="44"/>
      <c r="BU20" s="44"/>
      <c r="BV20" s="44"/>
      <c r="BW20" s="44"/>
      <c r="BX20" s="44"/>
      <c r="BY20" s="44"/>
      <c r="BZ20" s="44"/>
      <c r="CA20" s="44"/>
      <c r="CB20" s="44"/>
      <c r="CC20" s="44"/>
      <c r="CD20" s="44"/>
      <c r="CE20" s="44"/>
      <c r="CF20" s="44"/>
      <c r="CG20" s="44"/>
      <c r="CH20" s="44"/>
      <c r="CI20" s="44"/>
      <c r="CJ20" s="44"/>
      <c r="CK20" s="44"/>
      <c r="CL20" s="44"/>
      <c r="CM20" s="44"/>
      <c r="CN20" s="44"/>
      <c r="CO20" s="44"/>
      <c r="CP20" s="44"/>
      <c r="CQ20" s="44"/>
      <c r="CR20" s="44"/>
      <c r="CS20" s="44"/>
      <c r="CT20" s="44"/>
      <c r="CU20" s="44"/>
      <c r="CV20" s="44"/>
      <c r="CW20" s="44"/>
      <c r="CX20" s="44"/>
      <c r="CY20" s="44"/>
      <c r="CZ20" s="44"/>
      <c r="DA20" s="44"/>
      <c r="DB20" s="44"/>
      <c r="DC20" s="44"/>
      <c r="DD20" s="44"/>
      <c r="DE20" s="44"/>
      <c r="DF20" s="44"/>
      <c r="DG20" s="44"/>
      <c r="DH20" s="44"/>
      <c r="DI20" s="44"/>
      <c r="DJ20" s="44"/>
      <c r="DK20" s="44"/>
      <c r="DL20" s="44"/>
      <c r="DM20" s="44"/>
      <c r="DN20" s="44"/>
      <c r="DO20" s="44"/>
      <c r="DP20" s="44"/>
      <c r="DQ20" s="44"/>
      <c r="DR20" s="44"/>
      <c r="DS20" s="44"/>
      <c r="DT20" s="44"/>
      <c r="DU20" s="44"/>
      <c r="DV20" s="44"/>
      <c r="DW20" s="44"/>
      <c r="DX20" s="44"/>
      <c r="DY20" s="44"/>
      <c r="DZ20" s="44"/>
      <c r="EA20" s="44"/>
      <c r="EB20" s="44"/>
      <c r="EC20" s="44"/>
      <c r="ED20" s="44"/>
      <c r="EE20" s="44"/>
      <c r="EF20" s="44"/>
      <c r="EG20" s="44"/>
      <c r="EH20" s="44"/>
      <c r="EI20" s="44"/>
      <c r="EJ20" s="44"/>
      <c r="EK20" s="44"/>
      <c r="EL20" s="44"/>
      <c r="EM20" s="44"/>
      <c r="EN20" s="44"/>
      <c r="EO20" s="44"/>
      <c r="EP20" s="44"/>
      <c r="EQ20" s="44"/>
      <c r="ER20" s="44"/>
      <c r="ES20" s="44"/>
      <c r="ET20" s="44"/>
      <c r="EU20" s="44"/>
      <c r="EV20" s="44"/>
      <c r="EW20" s="44"/>
      <c r="EX20" s="44"/>
      <c r="EY20" s="44"/>
      <c r="EZ20" s="44"/>
      <c r="FA20" s="44"/>
      <c r="FB20" s="44"/>
      <c r="FC20" s="44"/>
      <c r="FD20" s="44"/>
      <c r="FE20" s="44"/>
      <c r="FF20" s="44"/>
      <c r="FG20" s="44"/>
      <c r="FH20" s="44"/>
      <c r="FI20" s="44"/>
      <c r="FJ20" s="44"/>
      <c r="FK20" s="44"/>
      <c r="FL20" s="44"/>
      <c r="FM20" s="44"/>
      <c r="FN20" s="44"/>
      <c r="FO20" s="44"/>
      <c r="FP20" s="44"/>
      <c r="FQ20" s="44"/>
      <c r="FR20" s="44"/>
      <c r="FS20" s="44"/>
      <c r="FT20" s="44"/>
      <c r="FU20" s="44"/>
      <c r="FV20" s="44"/>
      <c r="FW20" s="44"/>
      <c r="FX20" s="44"/>
      <c r="FY20" s="44"/>
      <c r="FZ20" s="44"/>
      <c r="GA20" s="44"/>
      <c r="GB20" s="44"/>
      <c r="GC20" s="44"/>
      <c r="GD20" s="44"/>
      <c r="GE20" s="44"/>
      <c r="GF20" s="44"/>
      <c r="GG20" s="44"/>
      <c r="GH20" s="44"/>
      <c r="GI20" s="44"/>
      <c r="GJ20" s="44"/>
      <c r="GK20" s="44"/>
      <c r="GL20" s="44"/>
      <c r="GM20" s="44"/>
      <c r="GN20" s="44"/>
      <c r="GO20" s="44"/>
      <c r="GP20" s="44"/>
      <c r="GQ20" s="44"/>
      <c r="GR20" s="44"/>
      <c r="GS20" s="44"/>
      <c r="GT20" s="44"/>
      <c r="GU20" s="44"/>
      <c r="GV20" s="44"/>
      <c r="GW20" s="44"/>
      <c r="GX20" s="44"/>
      <c r="GY20" s="44"/>
      <c r="GZ20" s="44"/>
      <c r="HA20" s="44"/>
      <c r="HB20" s="44"/>
      <c r="HC20" s="44"/>
      <c r="HD20" s="44"/>
      <c r="HE20" s="44"/>
      <c r="HF20" s="44"/>
      <c r="HG20" s="44"/>
      <c r="HH20" s="44"/>
      <c r="HI20" s="44"/>
      <c r="HJ20" s="44"/>
      <c r="HK20" s="44"/>
      <c r="HL20" s="44"/>
      <c r="HM20" s="44"/>
      <c r="HN20" s="44"/>
      <c r="HO20" s="44"/>
      <c r="HP20" s="44"/>
      <c r="HQ20" s="44"/>
      <c r="HR20" s="44"/>
      <c r="HS20" s="44"/>
      <c r="HT20" s="44"/>
      <c r="HU20" s="44"/>
      <c r="HV20" s="44"/>
    </row>
    <row r="21" spans="1:230" ht="12" customHeight="1" x14ac:dyDescent="0.25">
      <c r="B21" s="221"/>
      <c r="C21" s="222"/>
      <c r="D21" s="222"/>
      <c r="E21" s="223"/>
      <c r="F21" s="216"/>
      <c r="G21" s="216"/>
      <c r="H21" s="216"/>
      <c r="I21" s="117"/>
      <c r="J21" s="98" t="n">
        <f>IF(I21&gt;0,(VLOOKUP(F21,'DÖLJS - Ersättningstabeller'!$A$11:$C$34,3,FALSE))*I21,0)</f>
        <v>0.0</v>
      </c>
      <c r="K21" s="8"/>
      <c r="L21" s="154" t="n">
        <f>'DÖLJS - Ersättningstabeller'!C43</f>
        <v>11.656980056980057</v>
      </c>
      <c r="M21" s="138" t="str">
        <f>'DÖLJS - Ersättningstabeller'!A17</f>
        <v>Nätstation - Skog (yta 8 x 8 meter)</v>
      </c>
      <c r="N21" s="139" t="n">
        <f>'DÖLJS - Ersättningstabeller'!C17</f>
        <v>2900.0</v>
      </c>
      <c r="O21" s="44"/>
      <c r="Q21" s="102"/>
      <c r="R21" s="63"/>
      <c r="S21" s="44"/>
      <c r="T21" s="44"/>
      <c r="U21" s="44"/>
      <c r="V21" s="44"/>
      <c r="W21" s="44"/>
      <c r="X21" s="44"/>
      <c r="Y21" s="44"/>
      <c r="Z21" s="44"/>
      <c r="AA21" s="44"/>
      <c r="AB21" s="44"/>
      <c r="AC21" s="44"/>
      <c r="AD21" s="44"/>
      <c r="AE21" s="44"/>
      <c r="AF21" s="44"/>
      <c r="AG21" s="44"/>
      <c r="AH21" s="44"/>
      <c r="AI21" s="44"/>
      <c r="AJ21" s="44"/>
      <c r="AK21" s="44"/>
      <c r="AL21" s="44"/>
      <c r="AM21" s="44"/>
      <c r="AN21" s="44"/>
      <c r="AO21" s="44"/>
      <c r="AP21" s="44"/>
      <c r="AQ21" s="44"/>
      <c r="AR21" s="44"/>
      <c r="AS21" s="44"/>
      <c r="AT21" s="44"/>
      <c r="AU21" s="44"/>
      <c r="AV21" s="44"/>
      <c r="AW21" s="44"/>
      <c r="AX21" s="44"/>
      <c r="AY21" s="44"/>
      <c r="AZ21" s="44"/>
      <c r="BA21" s="44"/>
      <c r="BB21" s="44"/>
      <c r="BC21" s="44"/>
      <c r="BD21" s="44"/>
      <c r="BE21" s="44"/>
      <c r="BF21" s="44"/>
      <c r="BG21" s="44"/>
      <c r="BH21" s="44"/>
      <c r="BI21" s="44"/>
      <c r="BJ21" s="44"/>
      <c r="BK21" s="44"/>
      <c r="BL21" s="44"/>
      <c r="BM21" s="44"/>
      <c r="BN21" s="44"/>
      <c r="BO21" s="44"/>
      <c r="BP21" s="44"/>
      <c r="BQ21" s="44"/>
      <c r="BR21" s="44"/>
      <c r="BS21" s="44"/>
      <c r="BT21" s="44"/>
      <c r="BU21" s="44"/>
      <c r="BV21" s="44"/>
      <c r="BW21" s="44"/>
      <c r="BX21" s="44"/>
      <c r="BY21" s="44"/>
      <c r="BZ21" s="44"/>
      <c r="CA21" s="44"/>
      <c r="CB21" s="44"/>
      <c r="CC21" s="44"/>
      <c r="CD21" s="44"/>
      <c r="CE21" s="44"/>
      <c r="CF21" s="44"/>
      <c r="CG21" s="44"/>
      <c r="CH21" s="44"/>
      <c r="CI21" s="44"/>
      <c r="CJ21" s="44"/>
      <c r="CK21" s="44"/>
      <c r="CL21" s="44"/>
      <c r="CM21" s="44"/>
      <c r="CN21" s="44"/>
      <c r="CO21" s="44"/>
      <c r="CP21" s="44"/>
      <c r="CQ21" s="44"/>
      <c r="CR21" s="44"/>
      <c r="CS21" s="44"/>
      <c r="CT21" s="44"/>
      <c r="CU21" s="44"/>
      <c r="CV21" s="44"/>
      <c r="CW21" s="44"/>
      <c r="CX21" s="44"/>
      <c r="CY21" s="44"/>
      <c r="CZ21" s="44"/>
      <c r="DA21" s="44"/>
      <c r="DB21" s="44"/>
      <c r="DC21" s="44"/>
      <c r="DD21" s="44"/>
      <c r="DE21" s="44"/>
      <c r="DF21" s="44"/>
      <c r="DG21" s="44"/>
      <c r="DH21" s="44"/>
      <c r="DI21" s="44"/>
      <c r="DJ21" s="44"/>
      <c r="DK21" s="44"/>
      <c r="DL21" s="44"/>
      <c r="DM21" s="44"/>
      <c r="DN21" s="44"/>
      <c r="DO21" s="44"/>
      <c r="DP21" s="44"/>
      <c r="DQ21" s="44"/>
      <c r="DR21" s="44"/>
      <c r="DS21" s="44"/>
      <c r="DT21" s="44"/>
      <c r="DU21" s="44"/>
      <c r="DV21" s="44"/>
      <c r="DW21" s="44"/>
      <c r="DX21" s="44"/>
      <c r="DY21" s="44"/>
      <c r="DZ21" s="44"/>
      <c r="EA21" s="44"/>
      <c r="EB21" s="44"/>
      <c r="EC21" s="44"/>
      <c r="ED21" s="44"/>
      <c r="EE21" s="44"/>
      <c r="EF21" s="44"/>
      <c r="EG21" s="44"/>
      <c r="EH21" s="44"/>
      <c r="EI21" s="44"/>
      <c r="EJ21" s="44"/>
      <c r="EK21" s="44"/>
      <c r="EL21" s="44"/>
      <c r="EM21" s="44"/>
      <c r="EN21" s="44"/>
      <c r="EO21" s="44"/>
      <c r="EP21" s="44"/>
      <c r="EQ21" s="44"/>
      <c r="ER21" s="44"/>
      <c r="ES21" s="44"/>
      <c r="ET21" s="44"/>
      <c r="EU21" s="44"/>
      <c r="EV21" s="44"/>
      <c r="EW21" s="44"/>
      <c r="EX21" s="44"/>
      <c r="EY21" s="44"/>
      <c r="EZ21" s="44"/>
      <c r="FA21" s="44"/>
      <c r="FB21" s="44"/>
      <c r="FC21" s="44"/>
      <c r="FD21" s="44"/>
      <c r="FE21" s="44"/>
      <c r="FF21" s="44"/>
      <c r="FG21" s="44"/>
      <c r="FH21" s="44"/>
      <c r="FI21" s="44"/>
      <c r="FJ21" s="44"/>
      <c r="FK21" s="44"/>
      <c r="FL21" s="44"/>
      <c r="FM21" s="44"/>
      <c r="FN21" s="44"/>
      <c r="FO21" s="44"/>
      <c r="FP21" s="44"/>
      <c r="FQ21" s="44"/>
      <c r="FR21" s="44"/>
      <c r="FS21" s="44"/>
      <c r="FT21" s="44"/>
      <c r="FU21" s="44"/>
      <c r="FV21" s="44"/>
      <c r="FW21" s="44"/>
      <c r="FX21" s="44"/>
      <c r="FY21" s="44"/>
      <c r="FZ21" s="44"/>
      <c r="GA21" s="44"/>
      <c r="GB21" s="44"/>
      <c r="GC21" s="44"/>
      <c r="GD21" s="44"/>
      <c r="GE21" s="44"/>
      <c r="GF21" s="44"/>
      <c r="GG21" s="44"/>
      <c r="GH21" s="44"/>
      <c r="GI21" s="44"/>
      <c r="GJ21" s="44"/>
      <c r="GK21" s="44"/>
      <c r="GL21" s="44"/>
      <c r="GM21" s="44"/>
      <c r="GN21" s="44"/>
      <c r="GO21" s="44"/>
      <c r="GP21" s="44"/>
      <c r="GQ21" s="44"/>
      <c r="GR21" s="44"/>
      <c r="GS21" s="44"/>
      <c r="GT21" s="44"/>
      <c r="GU21" s="44"/>
      <c r="GV21" s="44"/>
      <c r="GW21" s="44"/>
      <c r="GX21" s="44"/>
      <c r="GY21" s="44"/>
      <c r="GZ21" s="44"/>
      <c r="HA21" s="44"/>
      <c r="HB21" s="44"/>
      <c r="HC21" s="44"/>
      <c r="HD21" s="44"/>
      <c r="HE21" s="44"/>
      <c r="HF21" s="44"/>
      <c r="HG21" s="44"/>
      <c r="HH21" s="44"/>
      <c r="HI21" s="44"/>
      <c r="HJ21" s="44"/>
      <c r="HK21" s="44"/>
      <c r="HL21" s="44"/>
      <c r="HM21" s="44"/>
      <c r="HN21" s="44"/>
      <c r="HO21" s="44"/>
      <c r="HP21" s="44"/>
      <c r="HQ21" s="44"/>
      <c r="HR21" s="44"/>
      <c r="HS21" s="44"/>
      <c r="HT21" s="44"/>
      <c r="HU21" s="44"/>
      <c r="HV21" s="44"/>
    </row>
    <row r="22" spans="1:230" ht="12" customHeight="1" x14ac:dyDescent="0.25">
      <c r="B22" s="243" t="s">
        <v>4</v>
      </c>
      <c r="C22" s="244"/>
      <c r="D22" s="244"/>
      <c r="E22" s="244"/>
      <c r="F22" s="244"/>
      <c r="G22" s="244"/>
      <c r="H22" s="244"/>
      <c r="I22" s="244"/>
      <c r="J22" s="45" t="n">
        <f>SUM(J18:J21)</f>
        <v>0.0</v>
      </c>
      <c r="K22" s="8"/>
      <c r="L22" s="153" t="s">
        <v>129</v>
      </c>
      <c r="M22" s="138" t="str">
        <f>'DÖLJS - Ersättningstabeller'!A18</f>
        <v>Nätstation - Skog (yta 10 x 10 meter)</v>
      </c>
      <c r="N22" s="171" t="n">
        <f>'DÖLJS - Ersättningstabeller'!C18</f>
        <v>3500.0</v>
      </c>
      <c r="O22" s="44"/>
      <c r="Q22" s="102"/>
      <c r="R22" s="63"/>
      <c r="S22" s="44"/>
      <c r="T22" s="44"/>
      <c r="U22" s="44"/>
      <c r="V22" s="44"/>
      <c r="W22" s="44"/>
      <c r="X22" s="44"/>
      <c r="Y22" s="44"/>
      <c r="Z22" s="44"/>
      <c r="AA22" s="44"/>
      <c r="AB22" s="44"/>
      <c r="AC22" s="44"/>
      <c r="AD22" s="44"/>
      <c r="AE22" s="44"/>
      <c r="AF22" s="44"/>
      <c r="AG22" s="44"/>
      <c r="AH22" s="44"/>
      <c r="AI22" s="44"/>
      <c r="AJ22" s="44"/>
      <c r="AK22" s="44"/>
      <c r="AL22" s="44"/>
      <c r="AM22" s="44"/>
      <c r="AN22" s="44"/>
      <c r="AO22" s="44"/>
      <c r="AP22" s="44"/>
      <c r="AQ22" s="44"/>
      <c r="AR22" s="44"/>
      <c r="AS22" s="44"/>
      <c r="AT22" s="44"/>
      <c r="AU22" s="44"/>
      <c r="AV22" s="44"/>
      <c r="AW22" s="44"/>
      <c r="AX22" s="44"/>
      <c r="AY22" s="44"/>
      <c r="AZ22" s="44"/>
      <c r="BA22" s="44"/>
      <c r="BB22" s="44"/>
      <c r="BC22" s="44"/>
      <c r="BD22" s="44"/>
      <c r="BE22" s="44"/>
      <c r="BF22" s="44"/>
      <c r="BG22" s="44"/>
      <c r="BH22" s="44"/>
      <c r="BI22" s="44"/>
      <c r="BJ22" s="44"/>
      <c r="BK22" s="44"/>
      <c r="BL22" s="44"/>
      <c r="BM22" s="44"/>
      <c r="BN22" s="44"/>
      <c r="BO22" s="44"/>
      <c r="BP22" s="44"/>
      <c r="BQ22" s="44"/>
      <c r="BR22" s="44"/>
      <c r="BS22" s="44"/>
      <c r="BT22" s="44"/>
      <c r="BU22" s="44"/>
      <c r="BV22" s="44"/>
      <c r="BW22" s="44"/>
      <c r="BX22" s="44"/>
      <c r="BY22" s="44"/>
      <c r="BZ22" s="44"/>
      <c r="CA22" s="44"/>
      <c r="CB22" s="44"/>
      <c r="CC22" s="44"/>
      <c r="CD22" s="44"/>
      <c r="CE22" s="44"/>
      <c r="CF22" s="44"/>
      <c r="CG22" s="44"/>
      <c r="CH22" s="44"/>
      <c r="CI22" s="44"/>
      <c r="CJ22" s="44"/>
      <c r="CK22" s="44"/>
      <c r="CL22" s="44"/>
      <c r="CM22" s="44"/>
      <c r="CN22" s="44"/>
      <c r="CO22" s="44"/>
      <c r="CP22" s="44"/>
      <c r="CQ22" s="44"/>
      <c r="CR22" s="44"/>
      <c r="CS22" s="44"/>
      <c r="CT22" s="44"/>
      <c r="CU22" s="44"/>
      <c r="CV22" s="44"/>
      <c r="CW22" s="44"/>
      <c r="CX22" s="44"/>
      <c r="CY22" s="44"/>
      <c r="CZ22" s="44"/>
      <c r="DA22" s="44"/>
      <c r="DB22" s="44"/>
      <c r="DC22" s="44"/>
      <c r="DD22" s="44"/>
      <c r="DE22" s="44"/>
      <c r="DF22" s="44"/>
      <c r="DG22" s="44"/>
      <c r="DH22" s="44"/>
      <c r="DI22" s="44"/>
      <c r="DJ22" s="44"/>
      <c r="DK22" s="44"/>
      <c r="DL22" s="44"/>
      <c r="DM22" s="44"/>
      <c r="DN22" s="44"/>
      <c r="DO22" s="44"/>
      <c r="DP22" s="44"/>
      <c r="DQ22" s="44"/>
      <c r="DR22" s="44"/>
      <c r="DS22" s="44"/>
      <c r="DT22" s="44"/>
      <c r="DU22" s="44"/>
      <c r="DV22" s="44"/>
      <c r="DW22" s="44"/>
      <c r="DX22" s="44"/>
      <c r="DY22" s="44"/>
      <c r="DZ22" s="44"/>
      <c r="EA22" s="44"/>
      <c r="EB22" s="44"/>
      <c r="EC22" s="44"/>
      <c r="ED22" s="44"/>
      <c r="EE22" s="44"/>
      <c r="EF22" s="44"/>
      <c r="EG22" s="44"/>
      <c r="EH22" s="44"/>
      <c r="EI22" s="44"/>
      <c r="EJ22" s="44"/>
      <c r="EK22" s="44"/>
      <c r="EL22" s="44"/>
      <c r="EM22" s="44"/>
      <c r="EN22" s="44"/>
      <c r="EO22" s="44"/>
      <c r="EP22" s="44"/>
      <c r="EQ22" s="44"/>
      <c r="ER22" s="44"/>
      <c r="ES22" s="44"/>
      <c r="ET22" s="44"/>
      <c r="EU22" s="44"/>
      <c r="EV22" s="44"/>
      <c r="EW22" s="44"/>
      <c r="EX22" s="44"/>
      <c r="EY22" s="44"/>
      <c r="EZ22" s="44"/>
      <c r="FA22" s="44"/>
      <c r="FB22" s="44"/>
      <c r="FC22" s="44"/>
      <c r="FD22" s="44"/>
      <c r="FE22" s="44"/>
      <c r="FF22" s="44"/>
      <c r="FG22" s="44"/>
      <c r="FH22" s="44"/>
      <c r="FI22" s="44"/>
      <c r="FJ22" s="44"/>
      <c r="FK22" s="44"/>
      <c r="FL22" s="44"/>
      <c r="FM22" s="44"/>
      <c r="FN22" s="44"/>
      <c r="FO22" s="44"/>
      <c r="FP22" s="44"/>
      <c r="FQ22" s="44"/>
      <c r="FR22" s="44"/>
      <c r="FS22" s="44"/>
      <c r="FT22" s="44"/>
      <c r="FU22" s="44"/>
      <c r="FV22" s="44"/>
      <c r="FW22" s="44"/>
      <c r="FX22" s="44"/>
      <c r="FY22" s="44"/>
      <c r="FZ22" s="44"/>
      <c r="GA22" s="44"/>
      <c r="GB22" s="44"/>
      <c r="GC22" s="44"/>
      <c r="GD22" s="44"/>
      <c r="GE22" s="44"/>
      <c r="GF22" s="44"/>
      <c r="GG22" s="44"/>
      <c r="GH22" s="44"/>
      <c r="GI22" s="44"/>
      <c r="GJ22" s="44"/>
      <c r="GK22" s="44"/>
      <c r="GL22" s="44"/>
      <c r="GM22" s="44"/>
      <c r="GN22" s="44"/>
      <c r="GO22" s="44"/>
      <c r="GP22" s="44"/>
      <c r="GQ22" s="44"/>
      <c r="GR22" s="44"/>
      <c r="GS22" s="44"/>
      <c r="GT22" s="44"/>
      <c r="GU22" s="44"/>
      <c r="GV22" s="44"/>
      <c r="GW22" s="44"/>
      <c r="GX22" s="44"/>
      <c r="GY22" s="44"/>
      <c r="GZ22" s="44"/>
      <c r="HA22" s="44"/>
      <c r="HB22" s="44"/>
      <c r="HC22" s="44"/>
      <c r="HD22" s="44"/>
      <c r="HE22" s="44"/>
      <c r="HF22" s="44"/>
      <c r="HG22" s="44"/>
      <c r="HH22" s="44"/>
      <c r="HI22" s="44"/>
      <c r="HJ22" s="44"/>
      <c r="HK22" s="44"/>
      <c r="HL22" s="44"/>
      <c r="HM22" s="44"/>
      <c r="HN22" s="44"/>
      <c r="HO22" s="44"/>
      <c r="HP22" s="44"/>
      <c r="HQ22" s="44"/>
      <c r="HR22" s="44"/>
      <c r="HS22" s="44"/>
      <c r="HT22" s="44"/>
      <c r="HU22" s="44"/>
      <c r="HV22" s="44"/>
    </row>
    <row r="23" spans="1:230" ht="15" customHeight="1" x14ac:dyDescent="0.25">
      <c r="B23" s="232" t="s">
        <v>62</v>
      </c>
      <c r="C23" s="233"/>
      <c r="D23" s="233"/>
      <c r="E23" s="233"/>
      <c r="F23" s="233"/>
      <c r="G23" s="233"/>
      <c r="H23" s="233"/>
      <c r="I23" s="233"/>
      <c r="J23" s="234"/>
      <c r="K23" s="10"/>
      <c r="L23" s="154" t="n">
        <f>'DÖLJS - Ersättningstabeller'!C44</f>
        <v>4.52991452991453</v>
      </c>
      <c r="M23" s="137" t="str">
        <f>'DÖLJS - Ersättningstabeller'!A19</f>
        <v>Nätstation - Jordbruksimp. (yta 6 x6 meter)</v>
      </c>
      <c r="N23" s="133" t="n">
        <f>'DÖLJS - Ersättningstabeller'!C19</f>
        <v>2800.0</v>
      </c>
      <c r="O23" s="44"/>
      <c r="Q23" s="102"/>
      <c r="R23" s="63"/>
      <c r="S23" s="44"/>
      <c r="T23" s="44"/>
      <c r="U23" s="44"/>
      <c r="V23" s="44"/>
      <c r="W23" s="44"/>
      <c r="X23" s="44"/>
      <c r="Y23" s="44"/>
      <c r="Z23" s="44"/>
      <c r="AA23" s="44"/>
      <c r="AB23" s="44"/>
      <c r="AC23" s="44"/>
      <c r="AD23" s="44"/>
      <c r="AE23" s="44"/>
      <c r="AF23" s="44"/>
      <c r="AG23" s="44"/>
      <c r="AH23" s="44"/>
      <c r="AI23" s="44"/>
      <c r="AJ23" s="44"/>
      <c r="AK23" s="44"/>
      <c r="AL23" s="44"/>
      <c r="AM23" s="44"/>
      <c r="AN23" s="44"/>
      <c r="AO23" s="44"/>
      <c r="AP23" s="44"/>
      <c r="AQ23" s="44"/>
      <c r="AR23" s="44"/>
      <c r="AS23" s="44"/>
      <c r="AT23" s="44"/>
      <c r="AU23" s="44"/>
      <c r="AV23" s="44"/>
      <c r="AW23" s="44"/>
      <c r="AX23" s="44"/>
      <c r="AY23" s="44"/>
      <c r="AZ23" s="44"/>
      <c r="BA23" s="44"/>
      <c r="BB23" s="44"/>
      <c r="BC23" s="44"/>
      <c r="BD23" s="44"/>
      <c r="BE23" s="44"/>
      <c r="BF23" s="44"/>
      <c r="BG23" s="44"/>
      <c r="BH23" s="44"/>
      <c r="BI23" s="44"/>
      <c r="BJ23" s="44"/>
      <c r="BK23" s="44"/>
      <c r="BL23" s="44"/>
      <c r="BM23" s="44"/>
      <c r="BN23" s="44"/>
      <c r="BO23" s="44"/>
      <c r="BP23" s="44"/>
      <c r="BQ23" s="44"/>
      <c r="BR23" s="44"/>
      <c r="BS23" s="44"/>
      <c r="BT23" s="44"/>
      <c r="BU23" s="44"/>
      <c r="BV23" s="44"/>
      <c r="BW23" s="44"/>
      <c r="BX23" s="44"/>
      <c r="BY23" s="44"/>
      <c r="BZ23" s="44"/>
      <c r="CA23" s="44"/>
      <c r="CB23" s="44"/>
      <c r="CC23" s="44"/>
      <c r="CD23" s="44"/>
      <c r="CE23" s="44"/>
      <c r="CF23" s="44"/>
      <c r="CG23" s="44"/>
      <c r="CH23" s="44"/>
      <c r="CI23" s="44"/>
      <c r="CJ23" s="44"/>
      <c r="CK23" s="44"/>
      <c r="CL23" s="44"/>
      <c r="CM23" s="44"/>
      <c r="CN23" s="44"/>
      <c r="CO23" s="44"/>
      <c r="CP23" s="44"/>
      <c r="CQ23" s="44"/>
      <c r="CR23" s="44"/>
      <c r="CS23" s="44"/>
      <c r="CT23" s="44"/>
      <c r="CU23" s="44"/>
      <c r="CV23" s="44"/>
      <c r="CW23" s="44"/>
      <c r="CX23" s="44"/>
      <c r="CY23" s="44"/>
      <c r="CZ23" s="44"/>
      <c r="DA23" s="44"/>
      <c r="DB23" s="44"/>
      <c r="DC23" s="44"/>
      <c r="DD23" s="44"/>
      <c r="DE23" s="44"/>
      <c r="DF23" s="44"/>
      <c r="DG23" s="44"/>
      <c r="DH23" s="44"/>
      <c r="DI23" s="44"/>
      <c r="DJ23" s="44"/>
      <c r="DK23" s="44"/>
      <c r="DL23" s="44"/>
      <c r="DM23" s="44"/>
      <c r="DN23" s="44"/>
      <c r="DO23" s="44"/>
      <c r="DP23" s="44"/>
      <c r="DQ23" s="44"/>
      <c r="DR23" s="44"/>
      <c r="DS23" s="44"/>
      <c r="DT23" s="44"/>
      <c r="DU23" s="44"/>
      <c r="DV23" s="44"/>
      <c r="DW23" s="44"/>
      <c r="DX23" s="44"/>
      <c r="DY23" s="44"/>
      <c r="DZ23" s="44"/>
      <c r="EA23" s="44"/>
      <c r="EB23" s="44"/>
      <c r="EC23" s="44"/>
      <c r="ED23" s="44"/>
      <c r="EE23" s="44"/>
      <c r="EF23" s="44"/>
      <c r="EG23" s="44"/>
      <c r="EH23" s="44"/>
      <c r="EI23" s="44"/>
      <c r="EJ23" s="44"/>
      <c r="EK23" s="44"/>
      <c r="EL23" s="44"/>
      <c r="EM23" s="44"/>
      <c r="EN23" s="44"/>
      <c r="EO23" s="44"/>
      <c r="EP23" s="44"/>
      <c r="EQ23" s="44"/>
      <c r="ER23" s="44"/>
      <c r="ES23" s="44"/>
      <c r="ET23" s="44"/>
      <c r="EU23" s="44"/>
      <c r="EV23" s="44"/>
      <c r="EW23" s="44"/>
      <c r="EX23" s="44"/>
      <c r="EY23" s="44"/>
      <c r="EZ23" s="44"/>
      <c r="FA23" s="44"/>
      <c r="FB23" s="44"/>
      <c r="FC23" s="44"/>
      <c r="FD23" s="44"/>
      <c r="FE23" s="44"/>
      <c r="FF23" s="44"/>
      <c r="FG23" s="44"/>
      <c r="FH23" s="44"/>
      <c r="FI23" s="44"/>
      <c r="FJ23" s="44"/>
      <c r="FK23" s="44"/>
      <c r="FL23" s="44"/>
      <c r="FM23" s="44"/>
      <c r="FN23" s="44"/>
      <c r="FO23" s="44"/>
      <c r="FP23" s="44"/>
      <c r="FQ23" s="44"/>
      <c r="FR23" s="44"/>
      <c r="FS23" s="44"/>
      <c r="FT23" s="44"/>
      <c r="FU23" s="44"/>
      <c r="FV23" s="44"/>
      <c r="FW23" s="44"/>
      <c r="FX23" s="44"/>
      <c r="FY23" s="44"/>
      <c r="FZ23" s="44"/>
      <c r="GA23" s="44"/>
      <c r="GB23" s="44"/>
      <c r="GC23" s="44"/>
      <c r="GD23" s="44"/>
      <c r="GE23" s="44"/>
      <c r="GF23" s="44"/>
      <c r="GG23" s="44"/>
      <c r="GH23" s="44"/>
      <c r="GI23" s="44"/>
      <c r="GJ23" s="44"/>
      <c r="GK23" s="44"/>
      <c r="GL23" s="44"/>
      <c r="GM23" s="44"/>
      <c r="GN23" s="44"/>
      <c r="GO23" s="44"/>
      <c r="GP23" s="44"/>
      <c r="GQ23" s="44"/>
      <c r="GR23" s="44"/>
      <c r="GS23" s="44"/>
      <c r="GT23" s="44"/>
      <c r="GU23" s="44"/>
      <c r="GV23" s="44"/>
      <c r="GW23" s="44"/>
      <c r="GX23" s="44"/>
      <c r="GY23" s="44"/>
      <c r="GZ23" s="44"/>
      <c r="HA23" s="44"/>
      <c r="HB23" s="44"/>
      <c r="HC23" s="44"/>
      <c r="HD23" s="44"/>
      <c r="HE23" s="44"/>
      <c r="HF23" s="44"/>
      <c r="HG23" s="44"/>
      <c r="HH23" s="44"/>
      <c r="HI23" s="44"/>
      <c r="HJ23" s="44"/>
      <c r="HK23" s="44"/>
      <c r="HL23" s="44"/>
      <c r="HM23" s="44"/>
      <c r="HN23" s="44"/>
      <c r="HO23" s="44"/>
      <c r="HP23" s="44"/>
      <c r="HQ23" s="44"/>
      <c r="HR23" s="44"/>
      <c r="HS23" s="44"/>
      <c r="HT23" s="44"/>
      <c r="HU23" s="44"/>
      <c r="HV23" s="44"/>
    </row>
    <row r="24" spans="1:230" ht="12" customHeight="1" x14ac:dyDescent="0.2">
      <c r="B24" s="257" t="s">
        <v>34</v>
      </c>
      <c r="C24" s="258"/>
      <c r="D24" s="258"/>
      <c r="E24" s="258"/>
      <c r="F24" s="258"/>
      <c r="G24" s="258"/>
      <c r="H24" s="258"/>
      <c r="I24" s="259"/>
      <c r="J24" s="18" t="s">
        <v>3</v>
      </c>
      <c r="K24" s="7"/>
      <c r="L24" s="155" t="s">
        <v>123</v>
      </c>
      <c r="M24" s="103" t="str">
        <f>'DÖLJS - Ersättningstabeller'!A20</f>
        <v>Nätstation - Jordbruksimp. (yta 8 x 8 meter)</v>
      </c>
      <c r="N24" s="133" t="n">
        <f>'DÖLJS - Ersättningstabeller'!C20</f>
        <v>3100.0</v>
      </c>
      <c r="O24" s="44"/>
      <c r="Q24" s="101"/>
      <c r="R24" s="101"/>
      <c r="S24" s="44"/>
      <c r="T24" s="44"/>
      <c r="U24" s="44"/>
      <c r="V24" s="44"/>
      <c r="W24" s="44"/>
      <c r="X24" s="44"/>
      <c r="Y24" s="44"/>
      <c r="Z24" s="44"/>
      <c r="AA24" s="44"/>
      <c r="AB24" s="44"/>
      <c r="AC24" s="44"/>
      <c r="AD24" s="44"/>
      <c r="AE24" s="44"/>
      <c r="AF24" s="44"/>
      <c r="AG24" s="44"/>
      <c r="AH24" s="44"/>
      <c r="AI24" s="44"/>
      <c r="AJ24" s="44"/>
      <c r="AK24" s="44"/>
      <c r="AL24" s="44"/>
      <c r="AM24" s="44"/>
      <c r="AN24" s="44"/>
      <c r="AO24" s="44"/>
      <c r="AP24" s="44"/>
      <c r="AQ24" s="44"/>
      <c r="AR24" s="44"/>
      <c r="AS24" s="44"/>
      <c r="AT24" s="44"/>
      <c r="AU24" s="44"/>
      <c r="AV24" s="44"/>
      <c r="AW24" s="44"/>
      <c r="AX24" s="44"/>
      <c r="AY24" s="44"/>
      <c r="AZ24" s="44"/>
      <c r="BA24" s="44"/>
      <c r="BB24" s="44"/>
      <c r="BC24" s="44"/>
      <c r="BD24" s="44"/>
      <c r="BE24" s="44"/>
      <c r="BF24" s="44"/>
      <c r="BG24" s="44"/>
      <c r="BH24" s="44"/>
      <c r="BI24" s="44"/>
      <c r="BJ24" s="44"/>
      <c r="BK24" s="44"/>
      <c r="BL24" s="44"/>
      <c r="BM24" s="44"/>
      <c r="BN24" s="44"/>
      <c r="BO24" s="44"/>
      <c r="BP24" s="44"/>
      <c r="BQ24" s="44"/>
      <c r="BR24" s="44"/>
      <c r="BS24" s="44"/>
      <c r="BT24" s="44"/>
      <c r="BU24" s="44"/>
      <c r="BV24" s="44"/>
      <c r="BW24" s="44"/>
      <c r="BX24" s="44"/>
      <c r="BY24" s="44"/>
      <c r="BZ24" s="44"/>
      <c r="CA24" s="44"/>
      <c r="CB24" s="44"/>
      <c r="CC24" s="44"/>
      <c r="CD24" s="44"/>
      <c r="CE24" s="44"/>
      <c r="CF24" s="44"/>
      <c r="CG24" s="44"/>
      <c r="CH24" s="44"/>
      <c r="CI24" s="44"/>
      <c r="CJ24" s="44"/>
      <c r="CK24" s="44"/>
      <c r="CL24" s="44"/>
      <c r="CM24" s="44"/>
      <c r="CN24" s="44"/>
      <c r="CO24" s="44"/>
      <c r="CP24" s="44"/>
      <c r="CQ24" s="44"/>
      <c r="CR24" s="44"/>
      <c r="CS24" s="44"/>
      <c r="CT24" s="44"/>
      <c r="CU24" s="44"/>
      <c r="CV24" s="44"/>
      <c r="CW24" s="44"/>
      <c r="CX24" s="44"/>
      <c r="CY24" s="44"/>
      <c r="CZ24" s="44"/>
      <c r="DA24" s="44"/>
      <c r="DB24" s="44"/>
      <c r="DC24" s="44"/>
      <c r="DD24" s="44"/>
      <c r="DE24" s="44"/>
      <c r="DF24" s="44"/>
      <c r="DG24" s="44"/>
      <c r="DH24" s="44"/>
      <c r="DI24" s="44"/>
      <c r="DJ24" s="44"/>
      <c r="DK24" s="44"/>
      <c r="DL24" s="44"/>
      <c r="DM24" s="44"/>
      <c r="DN24" s="44"/>
      <c r="DO24" s="44"/>
      <c r="DP24" s="44"/>
      <c r="DQ24" s="44"/>
      <c r="DR24" s="44"/>
      <c r="DS24" s="44"/>
      <c r="DT24" s="44"/>
      <c r="DU24" s="44"/>
      <c r="DV24" s="44"/>
      <c r="DW24" s="44"/>
      <c r="DX24" s="44"/>
      <c r="DY24" s="44"/>
      <c r="DZ24" s="44"/>
      <c r="EA24" s="44"/>
      <c r="EB24" s="44"/>
      <c r="EC24" s="44"/>
      <c r="ED24" s="44"/>
      <c r="EE24" s="44"/>
      <c r="EF24" s="44"/>
      <c r="EG24" s="44"/>
      <c r="EH24" s="44"/>
      <c r="EI24" s="44"/>
      <c r="EJ24" s="44"/>
      <c r="EK24" s="44"/>
      <c r="EL24" s="44"/>
      <c r="EM24" s="44"/>
      <c r="EN24" s="44"/>
      <c r="EO24" s="44"/>
      <c r="EP24" s="44"/>
      <c r="EQ24" s="44"/>
      <c r="ER24" s="44"/>
      <c r="ES24" s="44"/>
      <c r="ET24" s="44"/>
      <c r="EU24" s="44"/>
      <c r="EV24" s="44"/>
      <c r="EW24" s="44"/>
      <c r="EX24" s="44"/>
      <c r="EY24" s="44"/>
      <c r="EZ24" s="44"/>
      <c r="FA24" s="44"/>
      <c r="FB24" s="44"/>
      <c r="FC24" s="44"/>
      <c r="FD24" s="44"/>
      <c r="FE24" s="44"/>
      <c r="FF24" s="44"/>
      <c r="FG24" s="44"/>
      <c r="FH24" s="44"/>
      <c r="FI24" s="44"/>
      <c r="FJ24" s="44"/>
      <c r="FK24" s="44"/>
      <c r="FL24" s="44"/>
      <c r="FM24" s="44"/>
      <c r="FN24" s="44"/>
      <c r="FO24" s="44"/>
      <c r="FP24" s="44"/>
      <c r="FQ24" s="44"/>
      <c r="FR24" s="44"/>
      <c r="FS24" s="44"/>
      <c r="FT24" s="44"/>
      <c r="FU24" s="44"/>
      <c r="FV24" s="44"/>
      <c r="FW24" s="44"/>
      <c r="FX24" s="44"/>
      <c r="FY24" s="44"/>
      <c r="FZ24" s="44"/>
      <c r="GA24" s="44"/>
      <c r="GB24" s="44"/>
      <c r="GC24" s="44"/>
      <c r="GD24" s="44"/>
      <c r="GE24" s="44"/>
      <c r="GF24" s="44"/>
      <c r="GG24" s="44"/>
      <c r="GH24" s="44"/>
      <c r="GI24" s="44"/>
      <c r="GJ24" s="44"/>
      <c r="GK24" s="44"/>
      <c r="GL24" s="44"/>
      <c r="GM24" s="44"/>
      <c r="GN24" s="44"/>
      <c r="GO24" s="44"/>
      <c r="GP24" s="44"/>
      <c r="GQ24" s="44"/>
      <c r="GR24" s="44"/>
      <c r="GS24" s="44"/>
      <c r="GT24" s="44"/>
      <c r="GU24" s="44"/>
      <c r="GV24" s="44"/>
      <c r="GW24" s="44"/>
      <c r="GX24" s="44"/>
      <c r="GY24" s="44"/>
      <c r="GZ24" s="44"/>
      <c r="HA24" s="44"/>
      <c r="HB24" s="44"/>
      <c r="HC24" s="44"/>
      <c r="HD24" s="44"/>
      <c r="HE24" s="44"/>
      <c r="HF24" s="44"/>
      <c r="HG24" s="44"/>
      <c r="HH24" s="44"/>
      <c r="HI24" s="44"/>
      <c r="HJ24" s="44"/>
      <c r="HK24" s="44"/>
      <c r="HL24" s="44"/>
      <c r="HM24" s="44"/>
      <c r="HN24" s="44"/>
      <c r="HO24" s="44"/>
      <c r="HP24" s="44"/>
      <c r="HQ24" s="44"/>
      <c r="HR24" s="44"/>
      <c r="HS24" s="44"/>
      <c r="HT24" s="44"/>
      <c r="HU24" s="44"/>
      <c r="HV24" s="44"/>
    </row>
    <row r="25" spans="1:230" ht="12" customHeight="1" x14ac:dyDescent="0.2">
      <c r="B25" s="260"/>
      <c r="C25" s="261"/>
      <c r="D25" s="261"/>
      <c r="E25" s="261"/>
      <c r="F25" s="261"/>
      <c r="G25" s="261"/>
      <c r="H25" s="261"/>
      <c r="I25" s="261"/>
      <c r="J25" s="118"/>
      <c r="K25" s="8"/>
      <c r="L25" s="152" t="n">
        <f>'DÖLJS - Ersättningstabeller'!C41</f>
        <v>2834.1083969465653</v>
      </c>
      <c r="M25" s="136" t="str">
        <f>'DÖLJS - Ersättningstabeller'!A21</f>
        <v>Nätstation - Jordbruksimp. (yta 10 x 10 meter)</v>
      </c>
      <c r="N25" s="133" t="n">
        <f>'DÖLJS - Ersättningstabeller'!C21</f>
        <v>3500.0</v>
      </c>
      <c r="O25" s="44"/>
      <c r="P25" s="44"/>
      <c r="Q25" s="101"/>
      <c r="R25" s="101"/>
      <c r="S25" s="44"/>
      <c r="T25" s="44"/>
      <c r="U25" s="44"/>
      <c r="V25" s="44"/>
      <c r="W25" s="44"/>
      <c r="X25" s="44"/>
      <c r="Y25" s="44"/>
      <c r="Z25" s="44"/>
      <c r="AA25" s="44"/>
      <c r="AB25" s="44"/>
      <c r="AC25" s="44"/>
      <c r="AD25" s="44"/>
      <c r="AE25" s="44"/>
      <c r="AF25" s="44"/>
      <c r="AG25" s="44"/>
      <c r="AH25" s="44"/>
      <c r="AI25" s="44"/>
      <c r="AJ25" s="44"/>
      <c r="AK25" s="44"/>
      <c r="AL25" s="44"/>
      <c r="AM25" s="44"/>
      <c r="AN25" s="44"/>
      <c r="AO25" s="44"/>
      <c r="AP25" s="44"/>
      <c r="AQ25" s="44"/>
      <c r="AR25" s="44"/>
      <c r="AS25" s="44"/>
      <c r="AT25" s="44"/>
      <c r="AU25" s="44"/>
      <c r="AV25" s="44"/>
      <c r="AW25" s="44"/>
      <c r="AX25" s="44"/>
      <c r="AY25" s="44"/>
      <c r="AZ25" s="44"/>
      <c r="BA25" s="44"/>
      <c r="BB25" s="44"/>
      <c r="BC25" s="44"/>
      <c r="BD25" s="44"/>
      <c r="BE25" s="44"/>
      <c r="BF25" s="44"/>
      <c r="BG25" s="44"/>
      <c r="BH25" s="44"/>
      <c r="BI25" s="44"/>
      <c r="BJ25" s="44"/>
      <c r="BK25" s="44"/>
      <c r="BL25" s="44"/>
      <c r="BM25" s="44"/>
      <c r="BN25" s="44"/>
      <c r="BO25" s="44"/>
      <c r="BP25" s="44"/>
      <c r="BQ25" s="44"/>
      <c r="BR25" s="44"/>
      <c r="BS25" s="44"/>
      <c r="BT25" s="44"/>
      <c r="BU25" s="44"/>
      <c r="BV25" s="44"/>
      <c r="BW25" s="44"/>
      <c r="BX25" s="44"/>
      <c r="BY25" s="44"/>
      <c r="BZ25" s="44"/>
      <c r="CA25" s="44"/>
      <c r="CB25" s="44"/>
      <c r="CC25" s="44"/>
      <c r="CD25" s="44"/>
      <c r="CE25" s="44"/>
      <c r="CF25" s="44"/>
      <c r="CG25" s="44"/>
      <c r="CH25" s="44"/>
      <c r="CI25" s="44"/>
      <c r="CJ25" s="44"/>
      <c r="CK25" s="44"/>
      <c r="CL25" s="44"/>
      <c r="CM25" s="44"/>
      <c r="CN25" s="44"/>
      <c r="CO25" s="44"/>
      <c r="CP25" s="44"/>
      <c r="CQ25" s="44"/>
      <c r="CR25" s="44"/>
      <c r="CS25" s="44"/>
      <c r="CT25" s="44"/>
      <c r="CU25" s="44"/>
      <c r="CV25" s="44"/>
      <c r="CW25" s="44"/>
      <c r="CX25" s="44"/>
      <c r="CY25" s="44"/>
      <c r="CZ25" s="44"/>
      <c r="DA25" s="44"/>
      <c r="DB25" s="44"/>
      <c r="DC25" s="44"/>
      <c r="DD25" s="44"/>
      <c r="DE25" s="44"/>
      <c r="DF25" s="44"/>
      <c r="DG25" s="44"/>
      <c r="DH25" s="44"/>
      <c r="DI25" s="44"/>
      <c r="DJ25" s="44"/>
      <c r="DK25" s="44"/>
      <c r="DL25" s="44"/>
      <c r="DM25" s="44"/>
      <c r="DN25" s="44"/>
      <c r="DO25" s="44"/>
      <c r="DP25" s="44"/>
      <c r="DQ25" s="44"/>
      <c r="DR25" s="44"/>
      <c r="DS25" s="44"/>
      <c r="DT25" s="44"/>
      <c r="DU25" s="44"/>
      <c r="DV25" s="44"/>
      <c r="DW25" s="44"/>
      <c r="DX25" s="44"/>
      <c r="DY25" s="44"/>
      <c r="DZ25" s="44"/>
      <c r="EA25" s="44"/>
      <c r="EB25" s="44"/>
      <c r="EC25" s="44"/>
      <c r="ED25" s="44"/>
      <c r="EE25" s="44"/>
      <c r="EF25" s="44"/>
      <c r="EG25" s="44"/>
      <c r="EH25" s="44"/>
      <c r="EI25" s="44"/>
      <c r="EJ25" s="44"/>
      <c r="EK25" s="44"/>
      <c r="EL25" s="44"/>
      <c r="EM25" s="44"/>
      <c r="EN25" s="44"/>
      <c r="EO25" s="44"/>
      <c r="EP25" s="44"/>
      <c r="EQ25" s="44"/>
      <c r="ER25" s="44"/>
      <c r="ES25" s="44"/>
      <c r="ET25" s="44"/>
      <c r="EU25" s="44"/>
      <c r="EV25" s="44"/>
      <c r="EW25" s="44"/>
      <c r="EX25" s="44"/>
      <c r="EY25" s="44"/>
      <c r="EZ25" s="44"/>
      <c r="FA25" s="44"/>
      <c r="FB25" s="44"/>
      <c r="FC25" s="44"/>
      <c r="FD25" s="44"/>
      <c r="FE25" s="44"/>
      <c r="FF25" s="44"/>
      <c r="FG25" s="44"/>
      <c r="FH25" s="44"/>
      <c r="FI25" s="44"/>
      <c r="FJ25" s="44"/>
      <c r="FK25" s="44"/>
      <c r="FL25" s="44"/>
      <c r="FM25" s="44"/>
      <c r="FN25" s="44"/>
      <c r="FO25" s="44"/>
      <c r="FP25" s="44"/>
      <c r="FQ25" s="44"/>
      <c r="FR25" s="44"/>
      <c r="FS25" s="44"/>
      <c r="FT25" s="44"/>
      <c r="FU25" s="44"/>
      <c r="FV25" s="44"/>
      <c r="FW25" s="44"/>
      <c r="FX25" s="44"/>
      <c r="FY25" s="44"/>
      <c r="FZ25" s="44"/>
      <c r="GA25" s="44"/>
      <c r="GB25" s="44"/>
      <c r="GC25" s="44"/>
      <c r="GD25" s="44"/>
      <c r="GE25" s="44"/>
      <c r="GF25" s="44"/>
      <c r="GG25" s="44"/>
      <c r="GH25" s="44"/>
      <c r="GI25" s="44"/>
      <c r="GJ25" s="44"/>
      <c r="GK25" s="44"/>
      <c r="GL25" s="44"/>
      <c r="GM25" s="44"/>
      <c r="GN25" s="44"/>
      <c r="GO25" s="44"/>
      <c r="GP25" s="44"/>
      <c r="GQ25" s="44"/>
      <c r="GR25" s="44"/>
      <c r="GS25" s="44"/>
      <c r="GT25" s="44"/>
      <c r="GU25" s="44"/>
      <c r="GV25" s="44"/>
      <c r="GW25" s="44"/>
      <c r="GX25" s="44"/>
      <c r="GY25" s="44"/>
      <c r="GZ25" s="44"/>
      <c r="HA25" s="44"/>
      <c r="HB25" s="44"/>
      <c r="HC25" s="44"/>
      <c r="HD25" s="44"/>
      <c r="HE25" s="44"/>
      <c r="HF25" s="44"/>
      <c r="HG25" s="44"/>
      <c r="HH25" s="44"/>
      <c r="HI25" s="44"/>
      <c r="HJ25" s="44"/>
      <c r="HK25" s="44"/>
      <c r="HL25" s="44"/>
      <c r="HM25" s="44"/>
      <c r="HN25" s="44"/>
      <c r="HO25" s="44"/>
      <c r="HP25" s="44"/>
      <c r="HQ25" s="44"/>
      <c r="HR25" s="44"/>
      <c r="HS25" s="44"/>
      <c r="HT25" s="44"/>
      <c r="HU25" s="44"/>
      <c r="HV25" s="44"/>
    </row>
    <row r="26" spans="1:230" ht="12" customHeight="1" x14ac:dyDescent="0.2">
      <c r="B26" s="262"/>
      <c r="C26" s="263"/>
      <c r="D26" s="263"/>
      <c r="E26" s="263"/>
      <c r="F26" s="263"/>
      <c r="G26" s="263"/>
      <c r="H26" s="263"/>
      <c r="I26" s="263"/>
      <c r="J26" s="119"/>
      <c r="K26" s="9"/>
      <c r="L26" s="155" t="s">
        <v>124</v>
      </c>
      <c r="M26" s="138" t="str">
        <f>'DÖLJS - Ersättningstabeller'!A22</f>
        <v>Nätstation - Övrig mark (yta 6 x 6 meter)</v>
      </c>
      <c r="N26" s="170" t="n">
        <f>'DÖLJS - Ersättningstabeller'!C22</f>
        <v>2800.0</v>
      </c>
      <c r="O26" s="44"/>
      <c r="P26" s="44"/>
      <c r="Q26" s="44"/>
      <c r="R26" s="44"/>
      <c r="S26" s="44"/>
      <c r="T26" s="44"/>
      <c r="U26" s="44"/>
      <c r="V26" s="44"/>
      <c r="W26" s="44"/>
      <c r="X26" s="44"/>
      <c r="Y26" s="44"/>
      <c r="Z26" s="44"/>
      <c r="AA26" s="44"/>
      <c r="AB26" s="44"/>
      <c r="AC26" s="44"/>
      <c r="AD26" s="44"/>
      <c r="AE26" s="44"/>
      <c r="AF26" s="44"/>
      <c r="AG26" s="44"/>
      <c r="AH26" s="44"/>
      <c r="AI26" s="44"/>
      <c r="AJ26" s="44"/>
      <c r="AK26" s="44"/>
      <c r="AL26" s="44"/>
      <c r="AM26" s="44"/>
      <c r="AN26" s="44"/>
      <c r="AO26" s="44"/>
      <c r="AP26" s="44"/>
      <c r="AQ26" s="44"/>
      <c r="AR26" s="44"/>
      <c r="AS26" s="44"/>
      <c r="AT26" s="44"/>
      <c r="AU26" s="44"/>
      <c r="AV26" s="44"/>
      <c r="AW26" s="44"/>
      <c r="AX26" s="44"/>
      <c r="AY26" s="44"/>
      <c r="AZ26" s="44"/>
      <c r="BA26" s="44"/>
      <c r="BB26" s="44"/>
      <c r="BC26" s="44"/>
      <c r="BD26" s="44"/>
      <c r="BE26" s="44"/>
      <c r="BF26" s="44"/>
      <c r="BG26" s="44"/>
      <c r="BH26" s="44"/>
      <c r="BI26" s="44"/>
      <c r="BJ26" s="44"/>
      <c r="BK26" s="44"/>
      <c r="BL26" s="44"/>
      <c r="BM26" s="44"/>
      <c r="BN26" s="44"/>
      <c r="BO26" s="44"/>
      <c r="BP26" s="44"/>
      <c r="BQ26" s="44"/>
      <c r="BR26" s="44"/>
      <c r="BS26" s="44"/>
      <c r="BT26" s="44"/>
      <c r="BU26" s="44"/>
      <c r="BV26" s="44"/>
      <c r="BW26" s="44"/>
      <c r="BX26" s="44"/>
      <c r="BY26" s="44"/>
      <c r="BZ26" s="44"/>
      <c r="CA26" s="44"/>
      <c r="CB26" s="44"/>
      <c r="CC26" s="44"/>
      <c r="CD26" s="44"/>
      <c r="CE26" s="44"/>
      <c r="CF26" s="44"/>
      <c r="CG26" s="44"/>
      <c r="CH26" s="44"/>
      <c r="CI26" s="44"/>
      <c r="CJ26" s="44"/>
      <c r="CK26" s="44"/>
      <c r="CL26" s="44"/>
      <c r="CM26" s="44"/>
      <c r="CN26" s="44"/>
      <c r="CO26" s="44"/>
      <c r="CP26" s="44"/>
      <c r="CQ26" s="44"/>
      <c r="CR26" s="44"/>
      <c r="CS26" s="44"/>
      <c r="CT26" s="44"/>
      <c r="CU26" s="44"/>
      <c r="CV26" s="44"/>
      <c r="CW26" s="44"/>
      <c r="CX26" s="44"/>
      <c r="CY26" s="44"/>
      <c r="CZ26" s="44"/>
      <c r="DA26" s="44"/>
      <c r="DB26" s="44"/>
      <c r="DC26" s="44"/>
      <c r="DD26" s="44"/>
      <c r="DE26" s="44"/>
      <c r="DF26" s="44"/>
      <c r="DG26" s="44"/>
      <c r="DH26" s="44"/>
      <c r="DI26" s="44"/>
      <c r="DJ26" s="44"/>
      <c r="DK26" s="44"/>
      <c r="DL26" s="44"/>
      <c r="DM26" s="44"/>
      <c r="DN26" s="44"/>
      <c r="DO26" s="44"/>
      <c r="DP26" s="44"/>
      <c r="DQ26" s="44"/>
      <c r="DR26" s="44"/>
      <c r="DS26" s="44"/>
      <c r="DT26" s="44"/>
      <c r="DU26" s="44"/>
      <c r="DV26" s="44"/>
      <c r="DW26" s="44"/>
      <c r="DX26" s="44"/>
      <c r="DY26" s="44"/>
      <c r="DZ26" s="44"/>
      <c r="EA26" s="44"/>
      <c r="EB26" s="44"/>
      <c r="EC26" s="44"/>
      <c r="ED26" s="44"/>
      <c r="EE26" s="44"/>
      <c r="EF26" s="44"/>
      <c r="EG26" s="44"/>
      <c r="EH26" s="44"/>
      <c r="EI26" s="44"/>
      <c r="EJ26" s="44"/>
      <c r="EK26" s="44"/>
      <c r="EL26" s="44"/>
      <c r="EM26" s="44"/>
      <c r="EN26" s="44"/>
      <c r="EO26" s="44"/>
      <c r="EP26" s="44"/>
      <c r="EQ26" s="44"/>
      <c r="ER26" s="44"/>
      <c r="ES26" s="44"/>
      <c r="ET26" s="44"/>
      <c r="EU26" s="44"/>
      <c r="EV26" s="44"/>
      <c r="EW26" s="44"/>
      <c r="EX26" s="44"/>
      <c r="EY26" s="44"/>
      <c r="EZ26" s="44"/>
      <c r="FA26" s="44"/>
      <c r="FB26" s="44"/>
      <c r="FC26" s="44"/>
      <c r="FD26" s="44"/>
      <c r="FE26" s="44"/>
      <c r="FF26" s="44"/>
      <c r="FG26" s="44"/>
      <c r="FH26" s="44"/>
      <c r="FI26" s="44"/>
      <c r="FJ26" s="44"/>
      <c r="FK26" s="44"/>
      <c r="FL26" s="44"/>
      <c r="FM26" s="44"/>
      <c r="FN26" s="44"/>
      <c r="FO26" s="44"/>
      <c r="FP26" s="44"/>
      <c r="FQ26" s="44"/>
      <c r="FR26" s="44"/>
      <c r="FS26" s="44"/>
      <c r="FT26" s="44"/>
      <c r="FU26" s="44"/>
      <c r="FV26" s="44"/>
      <c r="FW26" s="44"/>
      <c r="FX26" s="44"/>
      <c r="FY26" s="44"/>
      <c r="FZ26" s="44"/>
      <c r="GA26" s="44"/>
      <c r="GB26" s="44"/>
      <c r="GC26" s="44"/>
      <c r="GD26" s="44"/>
      <c r="GE26" s="44"/>
      <c r="GF26" s="44"/>
      <c r="GG26" s="44"/>
      <c r="GH26" s="44"/>
      <c r="GI26" s="44"/>
      <c r="GJ26" s="44"/>
      <c r="GK26" s="44"/>
      <c r="GL26" s="44"/>
      <c r="GM26" s="44"/>
      <c r="GN26" s="44"/>
      <c r="GO26" s="44"/>
      <c r="GP26" s="44"/>
      <c r="GQ26" s="44"/>
      <c r="GR26" s="44"/>
      <c r="GS26" s="44"/>
      <c r="GT26" s="44"/>
      <c r="GU26" s="44"/>
      <c r="GV26" s="44"/>
      <c r="GW26" s="44"/>
      <c r="GX26" s="44"/>
      <c r="GY26" s="44"/>
      <c r="GZ26" s="44"/>
      <c r="HA26" s="44"/>
      <c r="HB26" s="44"/>
      <c r="HC26" s="44"/>
      <c r="HD26" s="44"/>
      <c r="HE26" s="44"/>
      <c r="HF26" s="44"/>
      <c r="HG26" s="44"/>
      <c r="HH26" s="44"/>
      <c r="HI26" s="44"/>
      <c r="HJ26" s="44"/>
      <c r="HK26" s="44"/>
      <c r="HL26" s="44"/>
      <c r="HM26" s="44"/>
      <c r="HN26" s="44"/>
      <c r="HO26" s="44"/>
      <c r="HP26" s="44"/>
      <c r="HQ26" s="44"/>
      <c r="HR26" s="44"/>
      <c r="HS26" s="44"/>
      <c r="HT26" s="44"/>
      <c r="HU26" s="44"/>
      <c r="HV26" s="44"/>
    </row>
    <row r="27" spans="1:230" ht="12" customHeight="1" x14ac:dyDescent="0.25">
      <c r="B27" s="243" t="s">
        <v>4</v>
      </c>
      <c r="C27" s="244"/>
      <c r="D27" s="244"/>
      <c r="E27" s="244"/>
      <c r="F27" s="244"/>
      <c r="G27" s="244"/>
      <c r="H27" s="244"/>
      <c r="I27" s="244"/>
      <c r="J27" s="45" t="n">
        <f>SUM(J25:J26)</f>
        <v>0.0</v>
      </c>
      <c r="K27" s="9"/>
      <c r="L27" s="152" t="n">
        <f>'DÖLJS - Ersättningstabeller'!E3</f>
        <v>2415.0</v>
      </c>
      <c r="M27" s="138" t="str">
        <f>'DÖLJS - Ersättningstabeller'!A23</f>
        <v>Nätstation - Övrig mark (yta 8 x 8 meter)</v>
      </c>
      <c r="N27" s="139" t="n">
        <f>'DÖLJS - Ersättningstabeller'!C23</f>
        <v>3100.0</v>
      </c>
      <c r="O27" s="44"/>
      <c r="P27" s="44"/>
      <c r="Q27" s="44"/>
      <c r="R27" s="44"/>
      <c r="S27" s="44"/>
      <c r="T27" s="44"/>
      <c r="U27" s="44"/>
      <c r="V27" s="44"/>
      <c r="W27" s="44"/>
      <c r="X27" s="44"/>
      <c r="Y27" s="44"/>
      <c r="Z27" s="44"/>
      <c r="AA27" s="44"/>
      <c r="AB27" s="44"/>
      <c r="AC27" s="44"/>
      <c r="AD27" s="44"/>
      <c r="AE27" s="44"/>
      <c r="AF27" s="44"/>
      <c r="AG27" s="44"/>
      <c r="AH27" s="44"/>
      <c r="AI27" s="44"/>
      <c r="AJ27" s="44"/>
      <c r="AK27" s="44"/>
      <c r="AL27" s="44"/>
      <c r="AM27" s="44"/>
      <c r="AN27" s="44"/>
      <c r="AO27" s="44"/>
      <c r="AP27" s="44"/>
      <c r="AQ27" s="44"/>
      <c r="AR27" s="44"/>
      <c r="AS27" s="44"/>
      <c r="AT27" s="44"/>
      <c r="AU27" s="44"/>
      <c r="AV27" s="44"/>
      <c r="AW27" s="44"/>
      <c r="AX27" s="44"/>
      <c r="AY27" s="44"/>
      <c r="AZ27" s="44"/>
      <c r="BA27" s="44"/>
      <c r="BB27" s="44"/>
      <c r="BC27" s="44"/>
      <c r="BD27" s="44"/>
      <c r="BE27" s="44"/>
      <c r="BF27" s="44"/>
      <c r="BG27" s="44"/>
      <c r="BH27" s="44"/>
      <c r="BI27" s="44"/>
      <c r="BJ27" s="44"/>
      <c r="BK27" s="44"/>
      <c r="BL27" s="44"/>
      <c r="BM27" s="44"/>
      <c r="BN27" s="44"/>
      <c r="BO27" s="44"/>
      <c r="BP27" s="44"/>
      <c r="BQ27" s="44"/>
      <c r="BR27" s="44"/>
      <c r="BS27" s="44"/>
      <c r="BT27" s="44"/>
      <c r="BU27" s="44"/>
      <c r="BV27" s="44"/>
      <c r="BW27" s="44"/>
      <c r="BX27" s="44"/>
      <c r="BY27" s="44"/>
      <c r="BZ27" s="44"/>
      <c r="CA27" s="44"/>
      <c r="CB27" s="44"/>
      <c r="CC27" s="44"/>
      <c r="CD27" s="44"/>
      <c r="CE27" s="44"/>
      <c r="CF27" s="44"/>
      <c r="CG27" s="44"/>
      <c r="CH27" s="44"/>
      <c r="CI27" s="44"/>
      <c r="CJ27" s="44"/>
      <c r="CK27" s="44"/>
      <c r="CL27" s="44"/>
      <c r="CM27" s="44"/>
      <c r="CN27" s="44"/>
      <c r="CO27" s="44"/>
      <c r="CP27" s="44"/>
      <c r="CQ27" s="44"/>
      <c r="CR27" s="44"/>
      <c r="CS27" s="44"/>
      <c r="CT27" s="44"/>
      <c r="CU27" s="44"/>
      <c r="CV27" s="44"/>
      <c r="CW27" s="44"/>
      <c r="CX27" s="44"/>
      <c r="CY27" s="44"/>
      <c r="CZ27" s="44"/>
      <c r="DA27" s="44"/>
      <c r="DB27" s="44"/>
      <c r="DC27" s="44"/>
      <c r="DD27" s="44"/>
      <c r="DE27" s="44"/>
      <c r="DF27" s="44"/>
      <c r="DG27" s="44"/>
      <c r="DH27" s="44"/>
      <c r="DI27" s="44"/>
      <c r="DJ27" s="44"/>
      <c r="DK27" s="44"/>
      <c r="DL27" s="44"/>
      <c r="DM27" s="44"/>
      <c r="DN27" s="44"/>
      <c r="DO27" s="44"/>
      <c r="DP27" s="44"/>
      <c r="DQ27" s="44"/>
      <c r="DR27" s="44"/>
      <c r="DS27" s="44"/>
      <c r="DT27" s="44"/>
      <c r="DU27" s="44"/>
      <c r="DV27" s="44"/>
      <c r="DW27" s="44"/>
      <c r="DX27" s="44"/>
      <c r="DY27" s="44"/>
      <c r="DZ27" s="44"/>
      <c r="EA27" s="44"/>
      <c r="EB27" s="44"/>
      <c r="EC27" s="44"/>
      <c r="ED27" s="44"/>
      <c r="EE27" s="44"/>
      <c r="EF27" s="44"/>
      <c r="EG27" s="44"/>
      <c r="EH27" s="44"/>
      <c r="EI27" s="44"/>
      <c r="EJ27" s="44"/>
      <c r="EK27" s="44"/>
      <c r="EL27" s="44"/>
      <c r="EM27" s="44"/>
      <c r="EN27" s="44"/>
      <c r="EO27" s="44"/>
      <c r="EP27" s="44"/>
      <c r="EQ27" s="44"/>
      <c r="ER27" s="44"/>
      <c r="ES27" s="44"/>
      <c r="ET27" s="44"/>
      <c r="EU27" s="44"/>
      <c r="EV27" s="44"/>
      <c r="EW27" s="44"/>
      <c r="EX27" s="44"/>
      <c r="EY27" s="44"/>
      <c r="EZ27" s="44"/>
      <c r="FA27" s="44"/>
      <c r="FB27" s="44"/>
      <c r="FC27" s="44"/>
      <c r="FD27" s="44"/>
      <c r="FE27" s="44"/>
      <c r="FF27" s="44"/>
      <c r="FG27" s="44"/>
      <c r="FH27" s="44"/>
      <c r="FI27" s="44"/>
      <c r="FJ27" s="44"/>
      <c r="FK27" s="44"/>
      <c r="FL27" s="44"/>
      <c r="FM27" s="44"/>
      <c r="FN27" s="44"/>
      <c r="FO27" s="44"/>
      <c r="FP27" s="44"/>
      <c r="FQ27" s="44"/>
      <c r="FR27" s="44"/>
      <c r="FS27" s="44"/>
      <c r="FT27" s="44"/>
      <c r="FU27" s="44"/>
      <c r="FV27" s="44"/>
      <c r="FW27" s="44"/>
      <c r="FX27" s="44"/>
      <c r="FY27" s="44"/>
      <c r="FZ27" s="44"/>
      <c r="GA27" s="44"/>
      <c r="GB27" s="44"/>
      <c r="GC27" s="44"/>
      <c r="GD27" s="44"/>
      <c r="GE27" s="44"/>
      <c r="GF27" s="44"/>
      <c r="GG27" s="44"/>
      <c r="GH27" s="44"/>
      <c r="GI27" s="44"/>
      <c r="GJ27" s="44"/>
      <c r="GK27" s="44"/>
      <c r="GL27" s="44"/>
      <c r="GM27" s="44"/>
      <c r="GN27" s="44"/>
      <c r="GO27" s="44"/>
      <c r="GP27" s="44"/>
      <c r="GQ27" s="44"/>
      <c r="GR27" s="44"/>
      <c r="GS27" s="44"/>
      <c r="GT27" s="44"/>
      <c r="GU27" s="44"/>
      <c r="GV27" s="44"/>
      <c r="GW27" s="44"/>
      <c r="GX27" s="44"/>
      <c r="GY27" s="44"/>
      <c r="GZ27" s="44"/>
      <c r="HA27" s="44"/>
      <c r="HB27" s="44"/>
      <c r="HC27" s="44"/>
      <c r="HD27" s="44"/>
      <c r="HE27" s="44"/>
      <c r="HF27" s="44"/>
      <c r="HG27" s="44"/>
      <c r="HH27" s="44"/>
      <c r="HI27" s="44"/>
      <c r="HJ27" s="44"/>
      <c r="HK27" s="44"/>
      <c r="HL27" s="44"/>
      <c r="HM27" s="44"/>
      <c r="HN27" s="44"/>
      <c r="HO27" s="44"/>
      <c r="HP27" s="44"/>
      <c r="HQ27" s="44"/>
      <c r="HR27" s="44"/>
      <c r="HS27" s="44"/>
      <c r="HT27" s="44"/>
      <c r="HU27" s="44"/>
      <c r="HV27" s="44"/>
    </row>
    <row r="28" spans="1:230" ht="15" customHeight="1" x14ac:dyDescent="0.2">
      <c r="B28" s="232" t="s">
        <v>63</v>
      </c>
      <c r="C28" s="233"/>
      <c r="D28" s="233"/>
      <c r="E28" s="233"/>
      <c r="F28" s="233"/>
      <c r="G28" s="233"/>
      <c r="H28" s="233"/>
      <c r="I28" s="233"/>
      <c r="J28" s="234"/>
      <c r="K28" s="9"/>
      <c r="L28" s="156" t="s">
        <v>125</v>
      </c>
      <c r="M28" s="138" t="str">
        <f>'DÖLJS - Ersättningstabeller'!A24</f>
        <v>Nätstation - Övrig mark (yta 10 x 10 meter)</v>
      </c>
      <c r="N28" s="171" t="n">
        <f>'DÖLJS - Ersättningstabeller'!C24</f>
        <v>3500.0</v>
      </c>
      <c r="O28" s="44"/>
      <c r="P28" s="44"/>
      <c r="Q28" s="44"/>
      <c r="R28" s="44"/>
      <c r="S28" s="44"/>
      <c r="T28" s="44"/>
      <c r="U28" s="44"/>
      <c r="V28" s="44"/>
      <c r="W28" s="44"/>
      <c r="X28" s="44"/>
      <c r="Y28" s="44"/>
      <c r="Z28" s="44"/>
      <c r="AA28" s="44"/>
      <c r="AB28" s="44"/>
      <c r="AC28" s="44"/>
      <c r="AD28" s="44"/>
      <c r="AE28" s="44"/>
      <c r="AF28" s="44"/>
      <c r="AG28" s="44"/>
      <c r="AH28" s="44"/>
      <c r="AI28" s="44"/>
      <c r="AJ28" s="44"/>
      <c r="AK28" s="44"/>
      <c r="AL28" s="44"/>
      <c r="AM28" s="44"/>
      <c r="AN28" s="44"/>
      <c r="AO28" s="44"/>
      <c r="AP28" s="44"/>
      <c r="AQ28" s="44"/>
      <c r="AR28" s="44"/>
      <c r="AS28" s="44"/>
      <c r="AT28" s="44"/>
      <c r="AU28" s="44"/>
      <c r="AV28" s="44"/>
      <c r="AW28" s="44"/>
      <c r="AX28" s="44"/>
      <c r="AY28" s="44"/>
      <c r="AZ28" s="44"/>
      <c r="BA28" s="44"/>
      <c r="BB28" s="44"/>
      <c r="BC28" s="44"/>
      <c r="BD28" s="44"/>
      <c r="BE28" s="44"/>
      <c r="BF28" s="44"/>
      <c r="BG28" s="44"/>
      <c r="BH28" s="44"/>
      <c r="BI28" s="44"/>
      <c r="BJ28" s="44"/>
      <c r="BK28" s="44"/>
      <c r="BL28" s="44"/>
      <c r="BM28" s="44"/>
      <c r="BN28" s="44"/>
      <c r="BO28" s="44"/>
      <c r="BP28" s="44"/>
      <c r="BQ28" s="44"/>
      <c r="BR28" s="44"/>
      <c r="BS28" s="44"/>
      <c r="BT28" s="44"/>
      <c r="BU28" s="44"/>
      <c r="BV28" s="44"/>
      <c r="BW28" s="44"/>
      <c r="BX28" s="44"/>
      <c r="BY28" s="44"/>
      <c r="BZ28" s="44"/>
      <c r="CA28" s="44"/>
      <c r="CB28" s="44"/>
      <c r="CC28" s="44"/>
      <c r="CD28" s="44"/>
      <c r="CE28" s="44"/>
      <c r="CF28" s="44"/>
      <c r="CG28" s="44"/>
      <c r="CH28" s="44"/>
      <c r="CI28" s="44"/>
      <c r="CJ28" s="44"/>
      <c r="CK28" s="44"/>
      <c r="CL28" s="44"/>
      <c r="CM28" s="44"/>
      <c r="CN28" s="44"/>
      <c r="CO28" s="44"/>
      <c r="CP28" s="44"/>
      <c r="CQ28" s="44"/>
      <c r="CR28" s="44"/>
      <c r="CS28" s="44"/>
      <c r="CT28" s="44"/>
      <c r="CU28" s="44"/>
      <c r="CV28" s="44"/>
      <c r="CW28" s="44"/>
      <c r="CX28" s="44"/>
      <c r="CY28" s="44"/>
      <c r="CZ28" s="44"/>
      <c r="DA28" s="44"/>
      <c r="DB28" s="44"/>
      <c r="DC28" s="44"/>
      <c r="DD28" s="44"/>
      <c r="DE28" s="44"/>
      <c r="DF28" s="44"/>
      <c r="DG28" s="44"/>
      <c r="DH28" s="44"/>
      <c r="DI28" s="44"/>
      <c r="DJ28" s="44"/>
      <c r="DK28" s="44"/>
      <c r="DL28" s="44"/>
      <c r="DM28" s="44"/>
      <c r="DN28" s="44"/>
      <c r="DO28" s="44"/>
      <c r="DP28" s="44"/>
      <c r="DQ28" s="44"/>
      <c r="DR28" s="44"/>
      <c r="DS28" s="44"/>
      <c r="DT28" s="44"/>
      <c r="DU28" s="44"/>
      <c r="DV28" s="44"/>
      <c r="DW28" s="44"/>
      <c r="DX28" s="44"/>
      <c r="DY28" s="44"/>
      <c r="DZ28" s="44"/>
      <c r="EA28" s="44"/>
      <c r="EB28" s="44"/>
      <c r="EC28" s="44"/>
      <c r="ED28" s="44"/>
      <c r="EE28" s="44"/>
      <c r="EF28" s="44"/>
      <c r="EG28" s="44"/>
      <c r="EH28" s="44"/>
      <c r="EI28" s="44"/>
      <c r="EJ28" s="44"/>
      <c r="EK28" s="44"/>
      <c r="EL28" s="44"/>
      <c r="EM28" s="44"/>
      <c r="EN28" s="44"/>
      <c r="EO28" s="44"/>
      <c r="EP28" s="44"/>
      <c r="EQ28" s="44"/>
      <c r="ER28" s="44"/>
      <c r="ES28" s="44"/>
      <c r="ET28" s="44"/>
      <c r="EU28" s="44"/>
      <c r="EV28" s="44"/>
      <c r="EW28" s="44"/>
      <c r="EX28" s="44"/>
      <c r="EY28" s="44"/>
      <c r="EZ28" s="44"/>
      <c r="FA28" s="44"/>
      <c r="FB28" s="44"/>
      <c r="FC28" s="44"/>
      <c r="FD28" s="44"/>
      <c r="FE28" s="44"/>
      <c r="FF28" s="44"/>
      <c r="FG28" s="44"/>
      <c r="FH28" s="44"/>
      <c r="FI28" s="44"/>
      <c r="FJ28" s="44"/>
      <c r="FK28" s="44"/>
      <c r="FL28" s="44"/>
      <c r="FM28" s="44"/>
      <c r="FN28" s="44"/>
      <c r="FO28" s="44"/>
      <c r="FP28" s="44"/>
      <c r="FQ28" s="44"/>
      <c r="FR28" s="44"/>
      <c r="FS28" s="44"/>
      <c r="FT28" s="44"/>
      <c r="FU28" s="44"/>
      <c r="FV28" s="44"/>
      <c r="FW28" s="44"/>
      <c r="FX28" s="44"/>
      <c r="FY28" s="44"/>
      <c r="FZ28" s="44"/>
      <c r="GA28" s="44"/>
      <c r="GB28" s="44"/>
      <c r="GC28" s="44"/>
      <c r="GD28" s="44"/>
      <c r="GE28" s="44"/>
      <c r="GF28" s="44"/>
      <c r="GG28" s="44"/>
      <c r="GH28" s="44"/>
      <c r="GI28" s="44"/>
      <c r="GJ28" s="44"/>
      <c r="GK28" s="44"/>
      <c r="GL28" s="44"/>
      <c r="GM28" s="44"/>
      <c r="GN28" s="44"/>
      <c r="GO28" s="44"/>
      <c r="GP28" s="44"/>
      <c r="GQ28" s="44"/>
      <c r="GR28" s="44"/>
      <c r="GS28" s="44"/>
      <c r="GT28" s="44"/>
      <c r="GU28" s="44"/>
      <c r="GV28" s="44"/>
      <c r="GW28" s="44"/>
      <c r="GX28" s="44"/>
      <c r="GY28" s="44"/>
      <c r="GZ28" s="44"/>
      <c r="HA28" s="44"/>
      <c r="HB28" s="44"/>
      <c r="HC28" s="44"/>
      <c r="HD28" s="44"/>
      <c r="HE28" s="44"/>
      <c r="HF28" s="44"/>
      <c r="HG28" s="44"/>
      <c r="HH28" s="44"/>
      <c r="HI28" s="44"/>
      <c r="HJ28" s="44"/>
      <c r="HK28" s="44"/>
      <c r="HL28" s="44"/>
      <c r="HM28" s="44"/>
      <c r="HN28" s="44"/>
      <c r="HO28" s="44"/>
      <c r="HP28" s="44"/>
      <c r="HQ28" s="44"/>
      <c r="HR28" s="44"/>
      <c r="HS28" s="44"/>
      <c r="HT28" s="44"/>
      <c r="HU28" s="44"/>
      <c r="HV28" s="44"/>
    </row>
    <row r="29" spans="1:230" ht="12" customHeight="1" x14ac:dyDescent="0.2">
      <c r="B29" s="257" t="s">
        <v>34</v>
      </c>
      <c r="C29" s="258"/>
      <c r="D29" s="258"/>
      <c r="E29" s="258"/>
      <c r="F29" s="258"/>
      <c r="G29" s="258"/>
      <c r="H29" s="258"/>
      <c r="I29" s="259"/>
      <c r="J29" s="18" t="s">
        <v>3</v>
      </c>
      <c r="K29" s="9"/>
      <c r="L29" s="152" t="n">
        <f>'DÖLJS - Ersättningstabeller'!B3</f>
        <v>48300.0</v>
      </c>
      <c r="M29" s="137" t="str">
        <f>'DÖLJS - Ersättningstabeller'!A26</f>
        <v>Sjökabelskylt - Skog (yta 6 x 6 meter)</v>
      </c>
      <c r="N29" s="133" t="n">
        <f>'DÖLJS - Ersättningstabeller'!C26</f>
        <v>2400.0</v>
      </c>
      <c r="O29" s="14"/>
      <c r="P29" s="44"/>
      <c r="Q29" s="44"/>
      <c r="R29" s="44"/>
      <c r="S29" s="44"/>
      <c r="T29" s="44"/>
      <c r="U29" s="44"/>
      <c r="V29" s="44"/>
      <c r="W29" s="44"/>
      <c r="X29" s="44"/>
      <c r="Y29" s="44"/>
      <c r="Z29" s="44"/>
      <c r="AA29" s="44"/>
      <c r="AB29" s="44"/>
      <c r="AC29" s="44"/>
      <c r="AD29" s="44"/>
      <c r="AE29" s="44"/>
      <c r="AF29" s="44"/>
      <c r="AG29" s="44"/>
      <c r="AH29" s="44"/>
      <c r="AI29" s="44"/>
      <c r="AJ29" s="44"/>
      <c r="AK29" s="44"/>
      <c r="AL29" s="44"/>
      <c r="AM29" s="44"/>
      <c r="AN29" s="44"/>
      <c r="AO29" s="44"/>
      <c r="AP29" s="44"/>
      <c r="AQ29" s="44"/>
      <c r="AR29" s="44"/>
      <c r="AS29" s="44"/>
      <c r="AT29" s="44"/>
      <c r="AU29" s="44"/>
      <c r="AV29" s="44"/>
      <c r="AW29" s="44"/>
      <c r="AX29" s="44"/>
      <c r="AY29" s="44"/>
      <c r="AZ29" s="44"/>
      <c r="BA29" s="44"/>
      <c r="BB29" s="44"/>
      <c r="BC29" s="44"/>
      <c r="BD29" s="44"/>
      <c r="BE29" s="44"/>
      <c r="BF29" s="44"/>
      <c r="BG29" s="44"/>
      <c r="BH29" s="44"/>
      <c r="BI29" s="44"/>
      <c r="BJ29" s="44"/>
      <c r="BK29" s="44"/>
      <c r="BL29" s="44"/>
      <c r="BM29" s="44"/>
      <c r="BN29" s="44"/>
      <c r="BO29" s="44"/>
      <c r="BP29" s="44"/>
      <c r="BQ29" s="44"/>
      <c r="BR29" s="44"/>
      <c r="BS29" s="44"/>
      <c r="BT29" s="44"/>
      <c r="BU29" s="44"/>
      <c r="BV29" s="44"/>
      <c r="BW29" s="44"/>
      <c r="BX29" s="44"/>
      <c r="BY29" s="44"/>
      <c r="BZ29" s="44"/>
      <c r="CA29" s="44"/>
      <c r="CB29" s="44"/>
      <c r="CC29" s="44"/>
      <c r="CD29" s="44"/>
      <c r="CE29" s="44"/>
      <c r="CF29" s="44"/>
      <c r="CG29" s="44"/>
      <c r="CH29" s="44"/>
      <c r="CI29" s="44"/>
      <c r="CJ29" s="44"/>
      <c r="CK29" s="44"/>
      <c r="CL29" s="44"/>
      <c r="CM29" s="44"/>
      <c r="CN29" s="44"/>
      <c r="CO29" s="44"/>
      <c r="CP29" s="44"/>
      <c r="CQ29" s="44"/>
      <c r="CR29" s="44"/>
      <c r="CS29" s="44"/>
      <c r="CT29" s="44"/>
      <c r="CU29" s="44"/>
      <c r="CV29" s="44"/>
      <c r="CW29" s="44"/>
      <c r="CX29" s="44"/>
      <c r="CY29" s="44"/>
      <c r="CZ29" s="44"/>
      <c r="DA29" s="44"/>
      <c r="DB29" s="44"/>
      <c r="DC29" s="44"/>
      <c r="DD29" s="44"/>
      <c r="DE29" s="44"/>
      <c r="DF29" s="44"/>
      <c r="DG29" s="44"/>
      <c r="DH29" s="44"/>
      <c r="DI29" s="44"/>
      <c r="DJ29" s="44"/>
      <c r="DK29" s="44"/>
      <c r="DL29" s="44"/>
      <c r="DM29" s="44"/>
      <c r="DN29" s="44"/>
      <c r="DO29" s="44"/>
      <c r="DP29" s="44"/>
      <c r="DQ29" s="44"/>
      <c r="DR29" s="44"/>
      <c r="DS29" s="44"/>
      <c r="DT29" s="44"/>
      <c r="DU29" s="44"/>
      <c r="DV29" s="44"/>
      <c r="DW29" s="44"/>
      <c r="DX29" s="44"/>
      <c r="DY29" s="44"/>
      <c r="DZ29" s="44"/>
      <c r="EA29" s="44"/>
      <c r="EB29" s="44"/>
      <c r="EC29" s="44"/>
      <c r="ED29" s="44"/>
      <c r="EE29" s="44"/>
      <c r="EF29" s="44"/>
      <c r="EG29" s="44"/>
      <c r="EH29" s="44"/>
      <c r="EI29" s="44"/>
      <c r="EJ29" s="44"/>
      <c r="EK29" s="44"/>
      <c r="EL29" s="44"/>
      <c r="EM29" s="44"/>
      <c r="EN29" s="44"/>
      <c r="EO29" s="44"/>
      <c r="EP29" s="44"/>
      <c r="EQ29" s="44"/>
      <c r="ER29" s="44"/>
      <c r="ES29" s="44"/>
      <c r="ET29" s="44"/>
      <c r="EU29" s="44"/>
      <c r="EV29" s="44"/>
      <c r="EW29" s="44"/>
      <c r="EX29" s="44"/>
      <c r="EY29" s="44"/>
      <c r="EZ29" s="44"/>
      <c r="FA29" s="44"/>
      <c r="FB29" s="44"/>
      <c r="FC29" s="44"/>
      <c r="FD29" s="44"/>
      <c r="FE29" s="44"/>
      <c r="FF29" s="44"/>
      <c r="FG29" s="44"/>
      <c r="FH29" s="44"/>
      <c r="FI29" s="44"/>
      <c r="FJ29" s="44"/>
      <c r="FK29" s="44"/>
      <c r="FL29" s="44"/>
      <c r="FM29" s="44"/>
      <c r="FN29" s="44"/>
      <c r="FO29" s="44"/>
      <c r="FP29" s="44"/>
      <c r="FQ29" s="44"/>
      <c r="FR29" s="44"/>
      <c r="FS29" s="44"/>
      <c r="FT29" s="44"/>
      <c r="FU29" s="44"/>
      <c r="FV29" s="44"/>
      <c r="FW29" s="44"/>
      <c r="FX29" s="44"/>
      <c r="FY29" s="44"/>
      <c r="FZ29" s="44"/>
      <c r="GA29" s="44"/>
      <c r="GB29" s="44"/>
      <c r="GC29" s="44"/>
      <c r="GD29" s="44"/>
      <c r="GE29" s="44"/>
      <c r="GF29" s="44"/>
      <c r="GG29" s="44"/>
      <c r="GH29" s="44"/>
      <c r="GI29" s="44"/>
      <c r="GJ29" s="44"/>
      <c r="GK29" s="44"/>
      <c r="GL29" s="44"/>
      <c r="GM29" s="44"/>
      <c r="GN29" s="44"/>
      <c r="GO29" s="44"/>
      <c r="GP29" s="44"/>
      <c r="GQ29" s="44"/>
      <c r="GR29" s="44"/>
      <c r="GS29" s="44"/>
      <c r="GT29" s="44"/>
      <c r="GU29" s="44"/>
      <c r="GV29" s="44"/>
      <c r="GW29" s="44"/>
      <c r="GX29" s="44"/>
      <c r="GY29" s="44"/>
      <c r="GZ29" s="44"/>
      <c r="HA29" s="44"/>
      <c r="HB29" s="44"/>
      <c r="HC29" s="44"/>
      <c r="HD29" s="44"/>
      <c r="HE29" s="44"/>
      <c r="HF29" s="44"/>
      <c r="HG29" s="44"/>
      <c r="HH29" s="44"/>
      <c r="HI29" s="44"/>
      <c r="HJ29" s="44"/>
      <c r="HK29" s="44"/>
      <c r="HL29" s="44"/>
      <c r="HM29" s="44"/>
      <c r="HN29" s="44"/>
      <c r="HO29" s="44"/>
      <c r="HP29" s="44"/>
      <c r="HQ29" s="44"/>
      <c r="HR29" s="44"/>
      <c r="HS29" s="44"/>
      <c r="HT29" s="44"/>
      <c r="HU29" s="44"/>
      <c r="HV29" s="44"/>
    </row>
    <row r="30" spans="1:230" ht="12" customHeight="1" x14ac:dyDescent="0.2">
      <c r="A30" s="4"/>
      <c r="B30" s="224"/>
      <c r="C30" s="225"/>
      <c r="D30" s="225"/>
      <c r="E30" s="225"/>
      <c r="F30" s="225"/>
      <c r="G30" s="225"/>
      <c r="H30" s="225"/>
      <c r="I30" s="226"/>
      <c r="J30" s="118"/>
      <c r="K30" s="9"/>
      <c r="L30" s="151" t="s">
        <v>126</v>
      </c>
      <c r="M30" s="103" t="str">
        <f>'DÖLJS - Ersättningstabeller'!A27</f>
        <v>Sjökabelskylt - Skog (yta 8 x 8 meter)</v>
      </c>
      <c r="N30" s="133" t="n">
        <f>'DÖLJS - Ersättningstabeller'!C27</f>
        <v>2900.0</v>
      </c>
      <c r="O30" s="14"/>
      <c r="P30" s="44"/>
      <c r="Q30" s="44"/>
      <c r="R30" s="44"/>
      <c r="S30" s="44"/>
      <c r="T30" s="44"/>
      <c r="U30" s="44"/>
      <c r="V30" s="44"/>
      <c r="W30" s="44"/>
      <c r="X30" s="44"/>
      <c r="Y30" s="44"/>
      <c r="Z30" s="44"/>
      <c r="AA30" s="44"/>
      <c r="AB30" s="44"/>
      <c r="AC30" s="44"/>
      <c r="AD30" s="44"/>
      <c r="AE30" s="44"/>
      <c r="AF30" s="44"/>
      <c r="AG30" s="44"/>
      <c r="AH30" s="44"/>
      <c r="AI30" s="44"/>
      <c r="AJ30" s="44"/>
      <c r="AK30" s="44"/>
      <c r="AL30" s="44"/>
      <c r="AM30" s="44"/>
      <c r="AN30" s="44"/>
      <c r="AO30" s="44"/>
      <c r="AP30" s="44"/>
      <c r="AQ30" s="44"/>
      <c r="AR30" s="44"/>
      <c r="AS30" s="44"/>
      <c r="AT30" s="44"/>
      <c r="AU30" s="44"/>
      <c r="AV30" s="44"/>
      <c r="AW30" s="44"/>
      <c r="AX30" s="44"/>
      <c r="AY30" s="44"/>
      <c r="AZ30" s="44"/>
      <c r="BA30" s="44"/>
      <c r="BB30" s="44"/>
      <c r="BC30" s="44"/>
      <c r="BD30" s="44"/>
      <c r="BE30" s="44"/>
      <c r="BF30" s="44"/>
      <c r="BG30" s="44"/>
      <c r="BH30" s="44"/>
      <c r="BI30" s="44"/>
      <c r="BJ30" s="44"/>
      <c r="BK30" s="44"/>
      <c r="BL30" s="44"/>
      <c r="BM30" s="44"/>
      <c r="BN30" s="44"/>
      <c r="BO30" s="44"/>
      <c r="BP30" s="44"/>
      <c r="BQ30" s="44"/>
      <c r="BR30" s="44"/>
      <c r="BS30" s="44"/>
      <c r="BT30" s="44"/>
      <c r="BU30" s="44"/>
      <c r="BV30" s="44"/>
      <c r="BW30" s="44"/>
      <c r="BX30" s="44"/>
      <c r="BY30" s="44"/>
      <c r="BZ30" s="44"/>
      <c r="CA30" s="44"/>
      <c r="CB30" s="44"/>
      <c r="CC30" s="44"/>
      <c r="CD30" s="44"/>
      <c r="CE30" s="44"/>
      <c r="CF30" s="44"/>
      <c r="CG30" s="44"/>
      <c r="CH30" s="44"/>
      <c r="CI30" s="44"/>
      <c r="CJ30" s="44"/>
      <c r="CK30" s="44"/>
      <c r="CL30" s="44"/>
      <c r="CM30" s="44"/>
      <c r="CN30" s="44"/>
      <c r="CO30" s="44"/>
      <c r="CP30" s="44"/>
      <c r="CQ30" s="44"/>
      <c r="CR30" s="44"/>
      <c r="CS30" s="44"/>
      <c r="CT30" s="44"/>
      <c r="CU30" s="44"/>
      <c r="CV30" s="44"/>
      <c r="CW30" s="44"/>
      <c r="CX30" s="44"/>
      <c r="CY30" s="44"/>
      <c r="CZ30" s="44"/>
      <c r="DA30" s="44"/>
      <c r="DB30" s="44"/>
      <c r="DC30" s="44"/>
      <c r="DD30" s="44"/>
      <c r="DE30" s="44"/>
      <c r="DF30" s="44"/>
      <c r="DG30" s="44"/>
      <c r="DH30" s="44"/>
      <c r="DI30" s="44"/>
      <c r="DJ30" s="44"/>
      <c r="DK30" s="44"/>
      <c r="DL30" s="44"/>
      <c r="DM30" s="44"/>
      <c r="DN30" s="44"/>
      <c r="DO30" s="44"/>
      <c r="DP30" s="44"/>
      <c r="DQ30" s="44"/>
      <c r="DR30" s="44"/>
      <c r="DS30" s="44"/>
      <c r="DT30" s="44"/>
      <c r="DU30" s="44"/>
      <c r="DV30" s="44"/>
      <c r="DW30" s="44"/>
      <c r="DX30" s="44"/>
      <c r="DY30" s="44"/>
      <c r="DZ30" s="44"/>
      <c r="EA30" s="44"/>
      <c r="EB30" s="44"/>
      <c r="EC30" s="44"/>
      <c r="ED30" s="44"/>
      <c r="EE30" s="44"/>
      <c r="EF30" s="44"/>
      <c r="EG30" s="44"/>
      <c r="EH30" s="44"/>
      <c r="EI30" s="44"/>
      <c r="EJ30" s="44"/>
      <c r="EK30" s="44"/>
      <c r="EL30" s="44"/>
      <c r="EM30" s="44"/>
      <c r="EN30" s="44"/>
      <c r="EO30" s="44"/>
      <c r="EP30" s="44"/>
      <c r="EQ30" s="44"/>
      <c r="ER30" s="44"/>
      <c r="ES30" s="44"/>
      <c r="ET30" s="44"/>
      <c r="EU30" s="44"/>
      <c r="EV30" s="44"/>
      <c r="EW30" s="44"/>
      <c r="EX30" s="44"/>
      <c r="EY30" s="44"/>
      <c r="EZ30" s="44"/>
      <c r="FA30" s="44"/>
      <c r="FB30" s="44"/>
      <c r="FC30" s="44"/>
      <c r="FD30" s="44"/>
      <c r="FE30" s="44"/>
      <c r="FF30" s="44"/>
      <c r="FG30" s="44"/>
      <c r="FH30" s="44"/>
      <c r="FI30" s="44"/>
      <c r="FJ30" s="44"/>
      <c r="FK30" s="44"/>
      <c r="FL30" s="44"/>
      <c r="FM30" s="44"/>
      <c r="FN30" s="44"/>
      <c r="FO30" s="44"/>
      <c r="FP30" s="44"/>
      <c r="FQ30" s="44"/>
      <c r="FR30" s="44"/>
      <c r="FS30" s="44"/>
      <c r="FT30" s="44"/>
      <c r="FU30" s="44"/>
      <c r="FV30" s="44"/>
      <c r="FW30" s="44"/>
      <c r="FX30" s="44"/>
      <c r="FY30" s="44"/>
      <c r="FZ30" s="44"/>
      <c r="GA30" s="44"/>
      <c r="GB30" s="44"/>
      <c r="GC30" s="44"/>
      <c r="GD30" s="44"/>
      <c r="GE30" s="44"/>
      <c r="GF30" s="44"/>
      <c r="GG30" s="44"/>
      <c r="GH30" s="44"/>
      <c r="GI30" s="44"/>
      <c r="GJ30" s="44"/>
      <c r="GK30" s="44"/>
      <c r="GL30" s="44"/>
      <c r="GM30" s="44"/>
      <c r="GN30" s="44"/>
      <c r="GO30" s="44"/>
      <c r="GP30" s="44"/>
      <c r="GQ30" s="44"/>
      <c r="GR30" s="44"/>
      <c r="GS30" s="44"/>
      <c r="GT30" s="44"/>
      <c r="GU30" s="44"/>
      <c r="GV30" s="44"/>
      <c r="GW30" s="44"/>
      <c r="GX30" s="44"/>
      <c r="GY30" s="44"/>
      <c r="GZ30" s="44"/>
      <c r="HA30" s="44"/>
      <c r="HB30" s="44"/>
      <c r="HC30" s="44"/>
      <c r="HD30" s="44"/>
      <c r="HE30" s="44"/>
      <c r="HF30" s="44"/>
      <c r="HG30" s="44"/>
      <c r="HH30" s="44"/>
      <c r="HI30" s="44"/>
      <c r="HJ30" s="44"/>
      <c r="HK30" s="44"/>
      <c r="HL30" s="44"/>
      <c r="HM30" s="44"/>
      <c r="HN30" s="44"/>
      <c r="HO30" s="44"/>
      <c r="HP30" s="44"/>
      <c r="HQ30" s="44"/>
      <c r="HR30" s="44"/>
      <c r="HS30" s="44"/>
      <c r="HT30" s="44"/>
      <c r="HU30" s="44"/>
      <c r="HV30" s="44"/>
    </row>
    <row r="31" spans="1:230" ht="12" customHeight="1" x14ac:dyDescent="0.2">
      <c r="A31" s="4"/>
      <c r="B31" s="227"/>
      <c r="C31" s="228"/>
      <c r="D31" s="228"/>
      <c r="E31" s="228"/>
      <c r="F31" s="228"/>
      <c r="G31" s="228"/>
      <c r="H31" s="228"/>
      <c r="I31" s="229"/>
      <c r="J31" s="119"/>
      <c r="K31" s="9"/>
      <c r="L31" s="169" t="n">
        <f>'DÖLJS - Ersättningstabeller'!B4</f>
        <v>346.44</v>
      </c>
      <c r="M31" s="136" t="str">
        <f>'DÖLJS - Ersättningstabeller'!A28</f>
        <v>Sjökabelskylt - Skog (yta 10 x 10 meter)</v>
      </c>
      <c r="N31" s="133" t="n">
        <f>'DÖLJS - Ersättningstabeller'!C28</f>
        <v>3500.0</v>
      </c>
      <c r="O31" s="14"/>
      <c r="P31" s="44"/>
      <c r="Q31" s="44"/>
      <c r="R31" s="44"/>
      <c r="S31" s="44"/>
      <c r="T31" s="44"/>
      <c r="U31" s="44"/>
      <c r="V31" s="44"/>
      <c r="W31" s="44"/>
      <c r="X31" s="44"/>
      <c r="Y31" s="44"/>
      <c r="Z31" s="44"/>
      <c r="AA31" s="44"/>
      <c r="AB31" s="44"/>
      <c r="AC31" s="44"/>
      <c r="AD31" s="44"/>
      <c r="AE31" s="44"/>
      <c r="AF31" s="44"/>
      <c r="AG31" s="44"/>
      <c r="AH31" s="44"/>
      <c r="AI31" s="44"/>
      <c r="AJ31" s="44"/>
      <c r="AK31" s="44"/>
      <c r="AL31" s="44"/>
      <c r="AM31" s="44"/>
      <c r="AN31" s="44"/>
      <c r="AO31" s="44"/>
      <c r="AP31" s="44"/>
      <c r="AQ31" s="44"/>
      <c r="AR31" s="44"/>
      <c r="AS31" s="44"/>
      <c r="AT31" s="44"/>
      <c r="AU31" s="44"/>
      <c r="AV31" s="44"/>
      <c r="AW31" s="44"/>
      <c r="AX31" s="44"/>
      <c r="AY31" s="44"/>
      <c r="AZ31" s="44"/>
      <c r="BA31" s="44"/>
      <c r="BB31" s="44"/>
      <c r="BC31" s="44"/>
      <c r="BD31" s="44"/>
      <c r="BE31" s="44"/>
      <c r="BF31" s="44"/>
      <c r="BG31" s="44"/>
      <c r="BH31" s="44"/>
      <c r="BI31" s="44"/>
      <c r="BJ31" s="44"/>
      <c r="BK31" s="44"/>
      <c r="BL31" s="44"/>
      <c r="BM31" s="44"/>
      <c r="BN31" s="44"/>
      <c r="BO31" s="44"/>
      <c r="BP31" s="44"/>
      <c r="BQ31" s="44"/>
      <c r="BR31" s="44"/>
      <c r="BS31" s="44"/>
      <c r="BT31" s="44"/>
      <c r="BU31" s="44"/>
      <c r="BV31" s="44"/>
      <c r="BW31" s="44"/>
      <c r="BX31" s="44"/>
      <c r="BY31" s="44"/>
      <c r="BZ31" s="44"/>
      <c r="CA31" s="44"/>
      <c r="CB31" s="44"/>
      <c r="CC31" s="44"/>
      <c r="CD31" s="44"/>
      <c r="CE31" s="44"/>
      <c r="CF31" s="44"/>
      <c r="CG31" s="44"/>
      <c r="CH31" s="44"/>
      <c r="CI31" s="44"/>
      <c r="CJ31" s="44"/>
      <c r="CK31" s="44"/>
      <c r="CL31" s="44"/>
      <c r="CM31" s="44"/>
      <c r="CN31" s="44"/>
      <c r="CO31" s="44"/>
      <c r="CP31" s="44"/>
      <c r="CQ31" s="44"/>
      <c r="CR31" s="44"/>
      <c r="CS31" s="44"/>
      <c r="CT31" s="44"/>
      <c r="CU31" s="44"/>
      <c r="CV31" s="44"/>
      <c r="CW31" s="44"/>
      <c r="CX31" s="44"/>
      <c r="CY31" s="44"/>
      <c r="CZ31" s="44"/>
      <c r="DA31" s="44"/>
      <c r="DB31" s="44"/>
      <c r="DC31" s="44"/>
      <c r="DD31" s="44"/>
      <c r="DE31" s="44"/>
      <c r="DF31" s="44"/>
      <c r="DG31" s="44"/>
      <c r="DH31" s="44"/>
      <c r="DI31" s="44"/>
      <c r="DJ31" s="44"/>
      <c r="DK31" s="44"/>
      <c r="DL31" s="44"/>
      <c r="DM31" s="44"/>
      <c r="DN31" s="44"/>
      <c r="DO31" s="44"/>
      <c r="DP31" s="44"/>
      <c r="DQ31" s="44"/>
      <c r="DR31" s="44"/>
      <c r="DS31" s="44"/>
      <c r="DT31" s="44"/>
      <c r="DU31" s="44"/>
      <c r="DV31" s="44"/>
      <c r="DW31" s="44"/>
      <c r="DX31" s="44"/>
      <c r="DY31" s="44"/>
      <c r="DZ31" s="44"/>
      <c r="EA31" s="44"/>
      <c r="EB31" s="44"/>
      <c r="EC31" s="44"/>
      <c r="ED31" s="44"/>
      <c r="EE31" s="44"/>
      <c r="EF31" s="44"/>
      <c r="EG31" s="44"/>
      <c r="EH31" s="44"/>
      <c r="EI31" s="44"/>
      <c r="EJ31" s="44"/>
      <c r="EK31" s="44"/>
      <c r="EL31" s="44"/>
      <c r="EM31" s="44"/>
      <c r="EN31" s="44"/>
      <c r="EO31" s="44"/>
      <c r="EP31" s="44"/>
      <c r="EQ31" s="44"/>
      <c r="ER31" s="44"/>
      <c r="ES31" s="44"/>
      <c r="ET31" s="44"/>
      <c r="EU31" s="44"/>
      <c r="EV31" s="44"/>
      <c r="EW31" s="44"/>
      <c r="EX31" s="44"/>
      <c r="EY31" s="44"/>
      <c r="EZ31" s="44"/>
      <c r="FA31" s="44"/>
      <c r="FB31" s="44"/>
      <c r="FC31" s="44"/>
      <c r="FD31" s="44"/>
      <c r="FE31" s="44"/>
      <c r="FF31" s="44"/>
      <c r="FG31" s="44"/>
      <c r="FH31" s="44"/>
      <c r="FI31" s="44"/>
      <c r="FJ31" s="44"/>
      <c r="FK31" s="44"/>
      <c r="FL31" s="44"/>
      <c r="FM31" s="44"/>
      <c r="FN31" s="44"/>
      <c r="FO31" s="44"/>
      <c r="FP31" s="44"/>
      <c r="FQ31" s="44"/>
      <c r="FR31" s="44"/>
      <c r="FS31" s="44"/>
      <c r="FT31" s="44"/>
      <c r="FU31" s="44"/>
      <c r="FV31" s="44"/>
      <c r="FW31" s="44"/>
      <c r="FX31" s="44"/>
      <c r="FY31" s="44"/>
      <c r="FZ31" s="44"/>
      <c r="GA31" s="44"/>
      <c r="GB31" s="44"/>
      <c r="GC31" s="44"/>
      <c r="GD31" s="44"/>
      <c r="GE31" s="44"/>
      <c r="GF31" s="44"/>
      <c r="GG31" s="44"/>
      <c r="GH31" s="44"/>
      <c r="GI31" s="44"/>
      <c r="GJ31" s="44"/>
      <c r="GK31" s="44"/>
      <c r="GL31" s="44"/>
      <c r="GM31" s="44"/>
      <c r="GN31" s="44"/>
      <c r="GO31" s="44"/>
      <c r="GP31" s="44"/>
      <c r="GQ31" s="44"/>
      <c r="GR31" s="44"/>
      <c r="GS31" s="44"/>
      <c r="GT31" s="44"/>
      <c r="GU31" s="44"/>
      <c r="GV31" s="44"/>
      <c r="GW31" s="44"/>
      <c r="GX31" s="44"/>
      <c r="GY31" s="44"/>
      <c r="GZ31" s="44"/>
      <c r="HA31" s="44"/>
      <c r="HB31" s="44"/>
      <c r="HC31" s="44"/>
      <c r="HD31" s="44"/>
      <c r="HE31" s="44"/>
      <c r="HF31" s="44"/>
      <c r="HG31" s="44"/>
      <c r="HH31" s="44"/>
      <c r="HI31" s="44"/>
      <c r="HJ31" s="44"/>
      <c r="HK31" s="44"/>
      <c r="HL31" s="44"/>
      <c r="HM31" s="44"/>
      <c r="HN31" s="44"/>
      <c r="HO31" s="44"/>
      <c r="HP31" s="44"/>
      <c r="HQ31" s="44"/>
      <c r="HR31" s="44"/>
      <c r="HS31" s="44"/>
      <c r="HT31" s="44"/>
      <c r="HU31" s="44"/>
      <c r="HV31" s="44"/>
    </row>
    <row r="32" spans="1:230" ht="12" customHeight="1" x14ac:dyDescent="0.25">
      <c r="A32" s="44"/>
      <c r="B32" s="230" t="s">
        <v>4</v>
      </c>
      <c r="C32" s="231"/>
      <c r="D32" s="231"/>
      <c r="E32" s="231"/>
      <c r="F32" s="231"/>
      <c r="G32" s="231"/>
      <c r="H32" s="231"/>
      <c r="I32" s="231"/>
      <c r="J32" s="45" t="n">
        <f>SUM(J30:J31)</f>
        <v>0.0</v>
      </c>
      <c r="K32" s="9"/>
      <c r="L32" s="151" t="s">
        <v>140</v>
      </c>
      <c r="M32" s="138" t="str">
        <f>'DÖLJS - Ersättningstabeller'!A29</f>
        <v>Sjökabelskylt - Jordbruksimp. (yta 6 x 6 meter)</v>
      </c>
      <c r="N32" s="170" t="n">
        <f>'DÖLJS - Ersättningstabeller'!C29</f>
        <v>2800.0</v>
      </c>
      <c r="O32" s="14"/>
    </row>
    <row r="33" spans="1:230" ht="15" customHeight="1" x14ac:dyDescent="0.2">
      <c r="A33" s="44"/>
      <c r="B33" s="232" t="s">
        <v>70</v>
      </c>
      <c r="C33" s="233"/>
      <c r="D33" s="233"/>
      <c r="E33" s="233"/>
      <c r="F33" s="233"/>
      <c r="G33" s="233"/>
      <c r="H33" s="233"/>
      <c r="I33" s="233"/>
      <c r="J33" s="234"/>
      <c r="K33" s="9"/>
      <c r="L33" s="152" t="n">
        <f>'DÖLJS - Ersättningstabeller'!B6</f>
        <v>5000.0</v>
      </c>
      <c r="M33" s="138" t="str">
        <f>'DÖLJS - Ersättningstabeller'!A30</f>
        <v>Sjökabelskylt - Jordbruksimp. (yta 8 x 8 meter)</v>
      </c>
      <c r="N33" s="139" t="n">
        <f>'DÖLJS - Ersättningstabeller'!C30</f>
        <v>3100.0</v>
      </c>
      <c r="O33" s="14"/>
    </row>
    <row r="34" spans="1:230" ht="12" customHeight="1" x14ac:dyDescent="0.2">
      <c r="A34" s="44"/>
      <c r="B34" s="304" t="s">
        <v>69</v>
      </c>
      <c r="C34" s="305"/>
      <c r="D34" s="305"/>
      <c r="E34" s="305"/>
      <c r="F34" s="305"/>
      <c r="G34" s="305"/>
      <c r="H34" s="306"/>
      <c r="I34" s="306"/>
      <c r="J34" s="307"/>
      <c r="K34" s="9"/>
      <c r="L34" s="157" t="s">
        <v>134</v>
      </c>
      <c r="M34" s="138" t="str">
        <f>'DÖLJS - Ersättningstabeller'!A31</f>
        <v>Sjökabelskylt - Jordbruksimp. (yta 10 x 10 meter)</v>
      </c>
      <c r="N34" s="171" t="n">
        <f>'DÖLJS - Ersättningstabeller'!C31</f>
        <v>3500.0</v>
      </c>
      <c r="O34" s="14"/>
    </row>
    <row r="35" spans="1:230" ht="12" customHeight="1" x14ac:dyDescent="0.25">
      <c r="A35" s="44"/>
      <c r="B35" s="251" t="s">
        <v>38</v>
      </c>
      <c r="C35" s="252"/>
      <c r="D35" s="252"/>
      <c r="E35" s="253"/>
      <c r="F35" s="241"/>
      <c r="G35" s="242"/>
      <c r="H35" s="254" t="s">
        <v>71</v>
      </c>
      <c r="I35" s="255"/>
      <c r="J35" s="256"/>
      <c r="K35" s="9"/>
      <c r="L35" s="152" t="n">
        <f>J15+J22+(J27*0.66)+J32+J40+J47+F35</f>
        <v>142766.86616793898</v>
      </c>
      <c r="M35" s="137" t="str">
        <f>'DÖLJS - Ersättningstabeller'!A32</f>
        <v>Sjökabelskylt - Övrig mark (yta 6 x 6 meter)</v>
      </c>
      <c r="N35" s="133" t="n">
        <f>'DÖLJS - Ersättningstabeller'!C32</f>
        <v>2800.0</v>
      </c>
    </row>
    <row r="36" spans="1:230" ht="15" customHeight="1" x14ac:dyDescent="0.2">
      <c r="A36" s="44"/>
      <c r="B36" s="232" t="s">
        <v>64</v>
      </c>
      <c r="C36" s="233"/>
      <c r="D36" s="233"/>
      <c r="E36" s="233"/>
      <c r="F36" s="233"/>
      <c r="G36" s="233"/>
      <c r="H36" s="233"/>
      <c r="I36" s="233"/>
      <c r="J36" s="234"/>
      <c r="K36" s="7"/>
      <c r="L36" s="158" t="s">
        <v>135</v>
      </c>
      <c r="M36" s="103" t="str">
        <f>'DÖLJS - Ersättningstabeller'!A33</f>
        <v>Sjökabelskylt - Övrig mark (yta 8 x 8 meter)</v>
      </c>
      <c r="N36" s="133" t="n">
        <f>'DÖLJS - Ersättningstabeller'!C33</f>
        <v>3100.0</v>
      </c>
      <c r="HK36" s="44"/>
      <c r="HL36" s="44"/>
      <c r="HM36" s="44"/>
      <c r="HN36" s="44"/>
      <c r="HO36" s="44"/>
      <c r="HP36" s="44"/>
      <c r="HQ36" s="44"/>
      <c r="HR36" s="44"/>
      <c r="HS36" s="44"/>
      <c r="HT36" s="44"/>
      <c r="HU36" s="44"/>
      <c r="HV36" s="44"/>
    </row>
    <row r="37" spans="1:230" ht="12" customHeight="1" x14ac:dyDescent="0.2">
      <c r="A37" s="44"/>
      <c r="B37" s="325" t="s">
        <v>34</v>
      </c>
      <c r="C37" s="326"/>
      <c r="D37" s="326"/>
      <c r="E37" s="326"/>
      <c r="F37" s="326"/>
      <c r="G37" s="326"/>
      <c r="H37" s="326"/>
      <c r="I37" s="327"/>
      <c r="J37" s="19" t="s">
        <v>3</v>
      </c>
      <c r="K37" s="12"/>
      <c r="L37" s="152" t="n">
        <f>J15+J22+(J27*0.66)+J32+J40+J47+J55</f>
        <v>178458.86616793898</v>
      </c>
      <c r="M37" s="104" t="str">
        <f>'DÖLJS - Ersättningstabeller'!A34</f>
        <v>Sjökabelskylt - Övrig mark (yta 10 x 10 meter)</v>
      </c>
      <c r="N37" s="134" t="n">
        <f>'DÖLJS - Ersättningstabeller'!C34</f>
        <v>3500.0</v>
      </c>
      <c r="HJ37" s="44"/>
      <c r="HK37" s="44"/>
      <c r="HL37" s="44"/>
      <c r="HM37" s="44"/>
      <c r="HN37" s="44"/>
      <c r="HO37" s="44"/>
      <c r="HP37" s="44"/>
      <c r="HQ37" s="44"/>
      <c r="HR37" s="44"/>
      <c r="HS37" s="44"/>
      <c r="HT37" s="44"/>
      <c r="HU37" s="44"/>
      <c r="HV37" s="44"/>
    </row>
    <row r="38" spans="1:230" ht="12" customHeight="1" x14ac:dyDescent="0.2">
      <c r="A38" s="44"/>
      <c r="B38" s="311"/>
      <c r="C38" s="312"/>
      <c r="D38" s="312"/>
      <c r="E38" s="312"/>
      <c r="F38" s="312"/>
      <c r="G38" s="312"/>
      <c r="H38" s="312"/>
      <c r="I38" s="312"/>
      <c r="J38" s="118"/>
      <c r="K38" s="12"/>
      <c r="L38" s="158" t="s">
        <v>141</v>
      </c>
      <c r="N38" s="32"/>
      <c r="HJ38" s="44"/>
      <c r="HK38" s="44"/>
      <c r="HL38" s="44"/>
      <c r="HM38" s="44"/>
      <c r="HN38" s="44"/>
      <c r="HO38" s="44"/>
      <c r="HP38" s="44"/>
      <c r="HQ38" s="44"/>
      <c r="HR38" s="44"/>
      <c r="HS38" s="44"/>
      <c r="HT38" s="44"/>
      <c r="HU38" s="44"/>
      <c r="HV38" s="44"/>
    </row>
    <row r="39" spans="1:230" ht="12" customHeight="1" x14ac:dyDescent="0.2">
      <c r="A39" s="44"/>
      <c r="B39" s="313"/>
      <c r="C39" s="314"/>
      <c r="D39" s="314"/>
      <c r="E39" s="314"/>
      <c r="F39" s="314"/>
      <c r="G39" s="314"/>
      <c r="H39" s="314"/>
      <c r="I39" s="314"/>
      <c r="J39" s="119"/>
      <c r="K39" s="12"/>
      <c r="L39" s="152" t="n">
        <f>J15+J22+J27+J32+J40+J47+J52+J55+J56</f>
        <v>188118.86616793898</v>
      </c>
      <c r="M39" s="32"/>
      <c r="N39" s="32"/>
      <c r="HJ39" s="44"/>
      <c r="HK39" s="44"/>
      <c r="HL39" s="44"/>
      <c r="HM39" s="44"/>
      <c r="HN39" s="44"/>
      <c r="HO39" s="44"/>
      <c r="HP39" s="44"/>
      <c r="HQ39" s="44"/>
      <c r="HR39" s="44"/>
      <c r="HS39" s="44"/>
      <c r="HT39" s="44"/>
      <c r="HU39" s="44"/>
      <c r="HV39" s="44"/>
    </row>
    <row r="40" spans="1:230" ht="12" customHeight="1" x14ac:dyDescent="0.25">
      <c r="A40" s="44"/>
      <c r="B40" s="239" t="s">
        <v>4</v>
      </c>
      <c r="C40" s="240"/>
      <c r="D40" s="240"/>
      <c r="E40" s="240"/>
      <c r="F40" s="240"/>
      <c r="G40" s="240"/>
      <c r="H40" s="240"/>
      <c r="I40" s="240"/>
      <c r="J40" s="46" t="n">
        <f>SUM(J37:J39)</f>
        <v>0.0</v>
      </c>
      <c r="K40" s="12"/>
      <c r="L40" s="159" t="s">
        <v>136</v>
      </c>
      <c r="HJ40" s="44"/>
      <c r="HK40" s="44"/>
      <c r="HL40" s="44"/>
      <c r="HM40" s="44"/>
      <c r="HN40" s="44"/>
      <c r="HO40" s="44"/>
      <c r="HP40" s="44"/>
      <c r="HQ40" s="44"/>
      <c r="HR40" s="44"/>
      <c r="HS40" s="44"/>
      <c r="HT40" s="44"/>
      <c r="HU40" s="44"/>
      <c r="HV40" s="44"/>
    </row>
    <row r="41" spans="1:230" ht="15" customHeight="1" x14ac:dyDescent="0.2">
      <c r="A41" s="44"/>
      <c r="B41" s="232" t="s">
        <v>65</v>
      </c>
      <c r="C41" s="233"/>
      <c r="D41" s="233"/>
      <c r="E41" s="233"/>
      <c r="F41" s="233"/>
      <c r="G41" s="233"/>
      <c r="H41" s="233"/>
      <c r="I41" s="233"/>
      <c r="J41" s="234"/>
      <c r="K41" s="12"/>
      <c r="L41" s="152" t="n">
        <f>IF(L29*0.2&gt;L37*0.2,L37*0.2,L29*0.2)</f>
        <v>9660.0</v>
      </c>
      <c r="M41" s="207" t="s">
        <v>23</v>
      </c>
      <c r="N41" s="208"/>
      <c r="HJ41" s="44"/>
      <c r="HK41" s="44"/>
      <c r="HL41" s="44"/>
      <c r="HM41" s="44"/>
      <c r="HN41" s="44"/>
      <c r="HO41" s="44"/>
      <c r="HP41" s="44"/>
      <c r="HQ41" s="44"/>
      <c r="HR41" s="44"/>
      <c r="HS41" s="44"/>
      <c r="HT41" s="44"/>
      <c r="HU41" s="44"/>
      <c r="HV41" s="44"/>
    </row>
    <row r="42" spans="1:230" ht="12" customHeight="1" x14ac:dyDescent="0.25">
      <c r="A42" s="44"/>
      <c r="B42" s="328" t="s">
        <v>34</v>
      </c>
      <c r="C42" s="329"/>
      <c r="D42" s="329"/>
      <c r="E42" s="47" t="s">
        <v>39</v>
      </c>
      <c r="F42" s="323" t="s">
        <v>11</v>
      </c>
      <c r="G42" s="324"/>
      <c r="H42" s="41" t="s">
        <v>6</v>
      </c>
      <c r="I42" s="42" t="s">
        <v>7</v>
      </c>
      <c r="J42" s="50" t="s">
        <v>3</v>
      </c>
      <c r="K42" s="12"/>
      <c r="L42" s="159" t="s">
        <v>137</v>
      </c>
      <c r="M42" s="51" t="s">
        <v>11</v>
      </c>
      <c r="N42" s="52" t="n">
        <f>'DÖLJS - Ersättningstabeller'!C36</f>
        <v>2.5454083969465655</v>
      </c>
      <c r="HJ42" s="44"/>
      <c r="HK42" s="44"/>
      <c r="HL42" s="44"/>
      <c r="HM42" s="44"/>
      <c r="HN42" s="44"/>
      <c r="HO42" s="44"/>
      <c r="HP42" s="44"/>
      <c r="HQ42" s="44"/>
      <c r="HR42" s="44"/>
      <c r="HS42" s="44"/>
      <c r="HT42" s="44"/>
      <c r="HU42" s="44"/>
      <c r="HV42" s="44"/>
    </row>
    <row r="43" spans="1:230" ht="12" customHeight="1" x14ac:dyDescent="0.25">
      <c r="A43" s="44"/>
      <c r="B43" s="219"/>
      <c r="C43" s="220"/>
      <c r="D43" s="220"/>
      <c r="E43" s="220"/>
      <c r="F43" s="220"/>
      <c r="G43" s="289"/>
      <c r="H43" s="120" t="n">
        <v>123.0</v>
      </c>
      <c r="I43" s="120" t="n">
        <v>456.0</v>
      </c>
      <c r="J43" s="57" t="n">
        <f>IF($F$42&lt;&gt;0,H43*I43*VLOOKUP($F$42,'DÖLJS - Ersättningstabeller'!$A$36:$G$40,3,FALSE),0)</f>
        <v>142766.86616793898</v>
      </c>
      <c r="K43" s="12"/>
      <c r="L43" s="152" t="n">
        <f>IF(L37*0.2&lt;L29*0.2,IF(L37&lt;5000,L25,L37*0.2),L29*0.2)</f>
        <v>9660.0</v>
      </c>
      <c r="M43" s="142" t="s">
        <v>12</v>
      </c>
      <c r="N43" s="143" t="n">
        <f>'DÖLJS - Ersättningstabeller'!C37</f>
        <v>3.118400763358779</v>
      </c>
      <c r="HJ43" s="44"/>
      <c r="HK43" s="44"/>
      <c r="HL43" s="44"/>
      <c r="HM43" s="44"/>
      <c r="HN43" s="44"/>
      <c r="HO43" s="44"/>
      <c r="HP43" s="44"/>
      <c r="HQ43" s="44"/>
      <c r="HR43" s="44"/>
      <c r="HS43" s="44"/>
      <c r="HT43" s="44"/>
      <c r="HU43" s="44"/>
      <c r="HV43" s="44"/>
    </row>
    <row r="44" spans="1:230" ht="12" customHeight="1" x14ac:dyDescent="0.25">
      <c r="A44" s="44"/>
      <c r="B44" s="219"/>
      <c r="C44" s="220"/>
      <c r="D44" s="220"/>
      <c r="E44" s="220"/>
      <c r="F44" s="220"/>
      <c r="G44" s="289"/>
      <c r="H44" s="120"/>
      <c r="I44" s="120"/>
      <c r="J44" s="57" t="n">
        <f>IF($F$42&lt;&gt;0,H44*I44*VLOOKUP($F$42,'DÖLJS - Ersättningstabeller'!$A$36:$G$40,3,FALSE),0)</f>
        <v>0.0</v>
      </c>
      <c r="K44" s="12"/>
      <c r="L44" s="160" t="s">
        <v>138</v>
      </c>
      <c r="M44" s="53" t="s">
        <v>13</v>
      </c>
      <c r="N44" s="54" t="n">
        <f>'DÖLJS - Ersättningstabeller'!C38</f>
        <v>3.5922213740458018</v>
      </c>
      <c r="HJ44" s="44"/>
      <c r="HK44" s="44"/>
      <c r="HL44" s="44"/>
      <c r="HM44" s="44"/>
      <c r="HN44" s="44"/>
      <c r="HO44" s="44"/>
      <c r="HP44" s="44"/>
      <c r="HQ44" s="44"/>
      <c r="HR44" s="44"/>
      <c r="HS44" s="44"/>
      <c r="HT44" s="44"/>
      <c r="HU44" s="44"/>
      <c r="HV44" s="44"/>
    </row>
    <row r="45" spans="1:230" ht="12" customHeight="1" x14ac:dyDescent="0.25">
      <c r="A45" s="44"/>
      <c r="B45" s="219"/>
      <c r="C45" s="220"/>
      <c r="D45" s="220"/>
      <c r="E45" s="220"/>
      <c r="F45" s="220"/>
      <c r="G45" s="289"/>
      <c r="H45" s="120"/>
      <c r="I45" s="120"/>
      <c r="J45" s="57" t="n">
        <f>IF($F$42&lt;&gt;0,H45*I45*VLOOKUP($F$42,'DÖLJS - Ersättningstabeller'!$A$36:$G$40,3,FALSE),0)</f>
        <v>0.0</v>
      </c>
      <c r="K45" s="12"/>
      <c r="L45" s="152" t="n">
        <f>IF(L13=FALSE,L25,L43)</f>
        <v>2834.1083969465653</v>
      </c>
      <c r="M45" s="142" t="s">
        <v>14</v>
      </c>
      <c r="N45" s="143" t="n">
        <f>'DÖLJS - Ersättningstabeller'!C39</f>
        <v>4.5729198473282455</v>
      </c>
      <c r="HJ45" s="44"/>
      <c r="HK45" s="44"/>
      <c r="HL45" s="44"/>
      <c r="HM45" s="44"/>
      <c r="HN45" s="44"/>
      <c r="HO45" s="44"/>
      <c r="HP45" s="44"/>
      <c r="HQ45" s="44"/>
      <c r="HR45" s="44"/>
      <c r="HS45" s="44"/>
      <c r="HT45" s="44"/>
      <c r="HU45" s="44"/>
      <c r="HV45" s="44"/>
    </row>
    <row r="46" spans="1:230" ht="12" customHeight="1" x14ac:dyDescent="0.25">
      <c r="A46" s="44"/>
      <c r="B46" s="221"/>
      <c r="C46" s="222"/>
      <c r="D46" s="222"/>
      <c r="E46" s="222"/>
      <c r="F46" s="222"/>
      <c r="G46" s="223"/>
      <c r="H46" s="121"/>
      <c r="I46" s="121"/>
      <c r="J46" s="98" t="n">
        <f>IF($F$42&lt;&gt;0,H46*I46*VLOOKUP($F$42,'DÖLJS - Ersättningstabeller'!$A$36:$G$40,3,FALSE),0)</f>
        <v>0.0</v>
      </c>
      <c r="K46" s="12"/>
      <c r="L46" s="159" t="s">
        <v>139</v>
      </c>
      <c r="M46" s="55" t="s">
        <v>15</v>
      </c>
      <c r="N46" s="56" t="n">
        <f>'DÖLJS - Ersättningstabeller'!C40</f>
        <v>4.73820610687023</v>
      </c>
      <c r="HJ46" s="44"/>
      <c r="HK46" s="44"/>
      <c r="HL46" s="44"/>
      <c r="HM46" s="44"/>
      <c r="HN46" s="44"/>
      <c r="HO46" s="44"/>
      <c r="HP46" s="44"/>
      <c r="HQ46" s="44"/>
      <c r="HR46" s="44"/>
      <c r="HS46" s="44"/>
      <c r="HT46" s="44"/>
      <c r="HU46" s="44"/>
      <c r="HV46" s="44"/>
    </row>
    <row r="47" spans="1:230" ht="12" customHeight="1" x14ac:dyDescent="0.25">
      <c r="A47" s="44"/>
      <c r="B47" s="243" t="s">
        <v>4</v>
      </c>
      <c r="C47" s="244"/>
      <c r="D47" s="244"/>
      <c r="E47" s="244"/>
      <c r="F47" s="244"/>
      <c r="G47" s="244"/>
      <c r="H47" s="244"/>
      <c r="I47" s="244"/>
      <c r="J47" s="45" t="n">
        <f>SUM(J43:J46)</f>
        <v>142766.86616793898</v>
      </c>
      <c r="K47" s="12"/>
      <c r="L47" s="152" t="n">
        <f>IF(L17=FALSE,L45,L33)</f>
        <v>2834.1083969465653</v>
      </c>
      <c r="HJ47" s="44"/>
      <c r="HK47" s="44"/>
      <c r="HL47" s="44"/>
      <c r="HM47" s="44"/>
      <c r="HN47" s="44"/>
      <c r="HO47" s="44"/>
      <c r="HP47" s="44"/>
      <c r="HQ47" s="44"/>
      <c r="HR47" s="44"/>
      <c r="HS47" s="44"/>
      <c r="HT47" s="44"/>
      <c r="HU47" s="44"/>
      <c r="HV47" s="44"/>
    </row>
    <row r="48" spans="1:230" ht="15" customHeight="1" x14ac:dyDescent="0.2">
      <c r="A48" s="44"/>
      <c r="B48" s="232" t="s">
        <v>66</v>
      </c>
      <c r="C48" s="233"/>
      <c r="D48" s="233"/>
      <c r="E48" s="233"/>
      <c r="F48" s="233"/>
      <c r="G48" s="233"/>
      <c r="H48" s="233"/>
      <c r="I48" s="233"/>
      <c r="J48" s="234"/>
      <c r="M48" s="44"/>
      <c r="HK48" s="44"/>
      <c r="HL48" s="44"/>
      <c r="HM48" s="44"/>
      <c r="HN48" s="44"/>
      <c r="HO48" s="44"/>
      <c r="HP48" s="44"/>
      <c r="HQ48" s="44"/>
      <c r="HR48" s="44"/>
      <c r="HS48" s="44"/>
      <c r="HT48" s="44"/>
      <c r="HU48" s="44"/>
      <c r="HV48" s="44"/>
    </row>
    <row r="49" spans="1:230" ht="12" customHeight="1" x14ac:dyDescent="0.25">
      <c r="A49" s="44"/>
      <c r="B49" s="319" t="s">
        <v>34</v>
      </c>
      <c r="C49" s="320"/>
      <c r="D49" s="320"/>
      <c r="E49" s="320"/>
      <c r="F49" s="320"/>
      <c r="G49" s="320"/>
      <c r="H49" s="48" t="s">
        <v>6</v>
      </c>
      <c r="I49" s="40" t="s">
        <v>8</v>
      </c>
      <c r="J49" s="39" t="s">
        <v>3</v>
      </c>
      <c r="HK49" s="44"/>
      <c r="HL49" s="44"/>
      <c r="HM49" s="44"/>
      <c r="HN49" s="44"/>
      <c r="HO49" s="44"/>
      <c r="HP49" s="44"/>
      <c r="HQ49" s="44"/>
      <c r="HR49" s="44"/>
      <c r="HS49" s="44"/>
      <c r="HT49" s="44"/>
      <c r="HU49" s="44"/>
      <c r="HV49" s="44"/>
    </row>
    <row r="50" spans="1:230" ht="12.75" customHeight="1" x14ac:dyDescent="0.2">
      <c r="A50" s="44"/>
      <c r="B50" s="321"/>
      <c r="C50" s="322"/>
      <c r="D50" s="322"/>
      <c r="E50" s="322"/>
      <c r="F50" s="322"/>
      <c r="G50" s="322"/>
      <c r="H50" s="122"/>
      <c r="I50" s="123"/>
      <c r="J50" s="59" t="n">
        <f>IF(H50&gt;0,VLOOKUP(I50,'DÖLJS - Ersättningstabeller'!$A$43:$E$44,3,FALSE)*H50,0)</f>
        <v>0.0</v>
      </c>
      <c r="HK50" s="44"/>
      <c r="HL50" s="44"/>
      <c r="HM50" s="44"/>
      <c r="HN50" s="44"/>
      <c r="HO50" s="44"/>
      <c r="HP50" s="44"/>
      <c r="HQ50" s="44"/>
      <c r="HR50" s="44"/>
      <c r="HS50" s="44"/>
      <c r="HT50" s="44"/>
      <c r="HU50" s="44"/>
      <c r="HV50" s="44"/>
    </row>
    <row r="51" spans="1:230" ht="12.75" customHeight="1" x14ac:dyDescent="0.2">
      <c r="A51" s="44"/>
      <c r="B51" s="262"/>
      <c r="C51" s="263"/>
      <c r="D51" s="263"/>
      <c r="E51" s="263"/>
      <c r="F51" s="263"/>
      <c r="G51" s="263"/>
      <c r="H51" s="124"/>
      <c r="I51" s="125"/>
      <c r="J51" s="100" t="n">
        <f>IF(H51&gt;0,VLOOKUP(I51,'DÖLJS - Ersättningstabeller'!$A$43:$E$44,3,FALSE)*H51,0)</f>
        <v>0.0</v>
      </c>
      <c r="L51" s="168" t="s">
        <v>143</v>
      </c>
      <c r="HK51" s="44"/>
      <c r="HL51" s="44"/>
      <c r="HM51" s="44"/>
      <c r="HN51" s="44"/>
      <c r="HO51" s="44"/>
      <c r="HP51" s="44"/>
      <c r="HQ51" s="44"/>
      <c r="HR51" s="44"/>
      <c r="HS51" s="44"/>
      <c r="HT51" s="44"/>
      <c r="HU51" s="44"/>
      <c r="HV51" s="44"/>
    </row>
    <row r="52" spans="1:230" ht="12.75" customHeight="1" x14ac:dyDescent="0.25">
      <c r="A52" s="44"/>
      <c r="B52" s="249" t="s">
        <v>4</v>
      </c>
      <c r="C52" s="250"/>
      <c r="D52" s="250"/>
      <c r="E52" s="250"/>
      <c r="F52" s="250"/>
      <c r="G52" s="250"/>
      <c r="H52" s="250"/>
      <c r="I52" s="250"/>
      <c r="J52" s="45" t="n">
        <f>J50+J51</f>
        <v>0.0</v>
      </c>
      <c r="L52" s="152" t="s">
        <v>142</v>
      </c>
      <c r="N52" s="44"/>
      <c r="HE52" s="44"/>
      <c r="HF52" s="44"/>
      <c r="HG52" s="44"/>
      <c r="HH52" s="44"/>
      <c r="HI52" s="44"/>
      <c r="HJ52" s="44"/>
      <c r="HK52" s="44"/>
      <c r="HL52" s="44"/>
      <c r="HM52" s="44"/>
      <c r="HN52" s="44"/>
      <c r="HO52" s="44"/>
      <c r="HP52" s="44"/>
      <c r="HQ52" s="44"/>
      <c r="HR52" s="44"/>
      <c r="HS52" s="44"/>
      <c r="HT52" s="44"/>
      <c r="HU52" s="44"/>
      <c r="HV52" s="44"/>
    </row>
    <row r="53" spans="1:230" ht="15" customHeight="1" x14ac:dyDescent="0.2">
      <c r="A53" s="44"/>
      <c r="B53" s="232" t="s">
        <v>67</v>
      </c>
      <c r="C53" s="233"/>
      <c r="D53" s="233"/>
      <c r="E53" s="233"/>
      <c r="F53" s="233"/>
      <c r="G53" s="233"/>
      <c r="H53" s="233"/>
      <c r="I53" s="233"/>
      <c r="J53" s="234"/>
      <c r="K53" s="44"/>
      <c r="L53" s="152" t="n">
        <f>J15+J22+(J27*0.66)+J32+(F35*0.25)+J40+J47+J52</f>
        <v>142766.86616793898</v>
      </c>
      <c r="M53" s="44"/>
      <c r="N53" s="44"/>
      <c r="O53" s="44"/>
      <c r="P53" s="44"/>
      <c r="Q53" s="44"/>
      <c r="R53" s="44"/>
      <c r="S53" s="44"/>
      <c r="T53" s="44"/>
      <c r="U53" s="44"/>
      <c r="V53" s="44"/>
      <c r="W53" s="44"/>
      <c r="X53" s="44"/>
      <c r="Y53" s="44"/>
      <c r="Z53" s="44"/>
      <c r="AA53" s="44"/>
      <c r="AB53" s="44"/>
      <c r="AC53" s="44"/>
      <c r="AD53" s="44"/>
      <c r="AE53" s="44"/>
      <c r="AF53" s="44"/>
      <c r="AG53" s="44"/>
      <c r="AH53" s="44"/>
      <c r="AI53" s="44"/>
      <c r="AJ53" s="44"/>
      <c r="AK53" s="44"/>
      <c r="AL53" s="44"/>
      <c r="AM53" s="44"/>
      <c r="AN53" s="44"/>
      <c r="AO53" s="44"/>
      <c r="AP53" s="44"/>
      <c r="AQ53" s="44"/>
      <c r="AR53" s="44"/>
      <c r="AS53" s="44"/>
      <c r="AT53" s="44"/>
      <c r="AU53" s="44"/>
      <c r="AV53" s="44"/>
      <c r="AW53" s="44"/>
      <c r="AX53" s="44"/>
      <c r="AY53" s="44"/>
      <c r="AZ53" s="44"/>
      <c r="BA53" s="44"/>
      <c r="BB53" s="44"/>
      <c r="BC53" s="44"/>
      <c r="BD53" s="44"/>
      <c r="BE53" s="44"/>
      <c r="BF53" s="44"/>
      <c r="BG53" s="44"/>
      <c r="BH53" s="44"/>
      <c r="BI53" s="44"/>
      <c r="BJ53" s="44"/>
      <c r="BK53" s="44"/>
      <c r="BL53" s="44"/>
      <c r="BM53" s="44"/>
      <c r="BN53" s="44"/>
      <c r="BO53" s="44"/>
      <c r="BP53" s="44"/>
      <c r="BQ53" s="44"/>
      <c r="BR53" s="44"/>
      <c r="BS53" s="44"/>
      <c r="BT53" s="44"/>
      <c r="BU53" s="44"/>
      <c r="BV53" s="44"/>
      <c r="BW53" s="44"/>
      <c r="BX53" s="44"/>
      <c r="BY53" s="44"/>
      <c r="BZ53" s="44"/>
      <c r="CA53" s="44"/>
      <c r="CB53" s="44"/>
      <c r="CC53" s="44"/>
      <c r="CD53" s="44"/>
      <c r="CE53" s="44"/>
      <c r="CF53" s="44"/>
      <c r="CG53" s="44"/>
      <c r="CH53" s="44"/>
      <c r="CI53" s="44"/>
      <c r="CJ53" s="44"/>
      <c r="CK53" s="44"/>
      <c r="CL53" s="44"/>
      <c r="CM53" s="44"/>
      <c r="CN53" s="44"/>
      <c r="CO53" s="44"/>
      <c r="CP53" s="44"/>
      <c r="CQ53" s="44"/>
      <c r="CR53" s="44"/>
      <c r="CS53" s="44"/>
      <c r="CT53" s="44"/>
      <c r="CU53" s="44"/>
      <c r="CV53" s="44"/>
      <c r="CW53" s="44"/>
      <c r="CX53" s="44"/>
      <c r="CY53" s="44"/>
      <c r="CZ53" s="44"/>
      <c r="DA53" s="44"/>
      <c r="DB53" s="44"/>
      <c r="DC53" s="44"/>
      <c r="DD53" s="44"/>
      <c r="DE53" s="44"/>
      <c r="DF53" s="44"/>
      <c r="DG53" s="44"/>
      <c r="DH53" s="44"/>
      <c r="DI53" s="44"/>
      <c r="DJ53" s="44"/>
      <c r="DK53" s="44"/>
      <c r="DL53" s="44"/>
      <c r="DM53" s="44"/>
      <c r="DN53" s="44"/>
      <c r="DO53" s="44"/>
      <c r="DP53" s="44"/>
      <c r="DQ53" s="44"/>
      <c r="DR53" s="44"/>
      <c r="DS53" s="44"/>
      <c r="DT53" s="44"/>
      <c r="DU53" s="44"/>
      <c r="DV53" s="44"/>
      <c r="DW53" s="44"/>
      <c r="DX53" s="44"/>
      <c r="DY53" s="44"/>
      <c r="DZ53" s="44"/>
      <c r="EA53" s="44"/>
      <c r="EB53" s="44"/>
      <c r="EC53" s="44"/>
      <c r="ED53" s="44"/>
      <c r="EE53" s="44"/>
      <c r="EF53" s="44"/>
      <c r="EG53" s="44"/>
      <c r="EH53" s="44"/>
      <c r="EI53" s="44"/>
      <c r="EJ53" s="44"/>
      <c r="EK53" s="44"/>
      <c r="EL53" s="44"/>
      <c r="EM53" s="44"/>
      <c r="EN53" s="44"/>
      <c r="EO53" s="44"/>
      <c r="EP53" s="44"/>
      <c r="EQ53" s="44"/>
      <c r="ER53" s="44"/>
      <c r="ES53" s="44"/>
      <c r="ET53" s="44"/>
      <c r="EU53" s="44"/>
      <c r="EV53" s="44"/>
      <c r="EW53" s="44"/>
      <c r="EX53" s="44"/>
      <c r="EY53" s="44"/>
      <c r="EZ53" s="44"/>
      <c r="FA53" s="44"/>
      <c r="FB53" s="44"/>
      <c r="FC53" s="44"/>
      <c r="FD53" s="44"/>
      <c r="FE53" s="44"/>
      <c r="FF53" s="44"/>
      <c r="FG53" s="44"/>
      <c r="FH53" s="44"/>
      <c r="FI53" s="44"/>
      <c r="FJ53" s="44"/>
      <c r="FK53" s="44"/>
      <c r="FL53" s="44"/>
      <c r="FM53" s="44"/>
      <c r="FN53" s="44"/>
      <c r="FO53" s="44"/>
      <c r="FP53" s="44"/>
      <c r="FQ53" s="44"/>
      <c r="FR53" s="44"/>
      <c r="FS53" s="44"/>
      <c r="FT53" s="44"/>
      <c r="FU53" s="44"/>
      <c r="FV53" s="44"/>
      <c r="FW53" s="44"/>
      <c r="FX53" s="44"/>
      <c r="FY53" s="44"/>
      <c r="FZ53" s="44"/>
      <c r="GA53" s="44"/>
      <c r="GB53" s="44"/>
      <c r="GC53" s="44"/>
      <c r="GD53" s="44"/>
      <c r="GE53" s="44"/>
      <c r="GF53" s="44"/>
      <c r="GG53" s="44"/>
      <c r="GH53" s="44"/>
      <c r="GI53" s="44"/>
      <c r="GJ53" s="44"/>
      <c r="GK53" s="44"/>
      <c r="GL53" s="44"/>
      <c r="GM53" s="44"/>
      <c r="GN53" s="44"/>
      <c r="GO53" s="44"/>
      <c r="GP53" s="44"/>
      <c r="GQ53" s="44"/>
      <c r="GR53" s="44"/>
      <c r="GS53" s="44"/>
      <c r="GT53" s="44"/>
      <c r="GU53" s="44"/>
      <c r="GV53" s="44"/>
      <c r="GW53" s="44"/>
      <c r="GX53" s="44"/>
      <c r="GY53" s="44"/>
      <c r="GZ53" s="44"/>
      <c r="HA53" s="44"/>
      <c r="HB53" s="44"/>
      <c r="HC53" s="44"/>
      <c r="HD53" s="44"/>
      <c r="HE53" s="44"/>
      <c r="HF53" s="44"/>
      <c r="HG53" s="44"/>
      <c r="HH53" s="44"/>
      <c r="HI53" s="44"/>
      <c r="HJ53" s="44"/>
      <c r="HK53" s="44"/>
      <c r="HL53" s="44"/>
      <c r="HM53" s="44"/>
      <c r="HN53" s="44"/>
      <c r="HO53" s="44"/>
      <c r="HP53" s="44"/>
      <c r="HQ53" s="44"/>
      <c r="HR53" s="44"/>
      <c r="HS53" s="44"/>
      <c r="HT53" s="44"/>
      <c r="HU53" s="44"/>
      <c r="HV53" s="44"/>
    </row>
    <row r="54" spans="1:230" ht="12.75" customHeight="1" x14ac:dyDescent="0.2">
      <c r="A54" s="44"/>
      <c r="B54" s="264" t="s">
        <v>100</v>
      </c>
      <c r="C54" s="265"/>
      <c r="D54" s="265"/>
      <c r="E54" s="265"/>
      <c r="F54" s="265"/>
      <c r="G54" s="265"/>
      <c r="H54" s="265"/>
      <c r="I54" s="265"/>
      <c r="J54" s="127" t="n">
        <f>ROUND((J15+J22+J27+J32+J40+J47),0)</f>
        <v>142767.0</v>
      </c>
      <c r="K54" s="44"/>
      <c r="M54" s="44"/>
      <c r="N54" s="44"/>
      <c r="O54" s="44"/>
      <c r="P54" s="44"/>
      <c r="Q54" s="44"/>
      <c r="R54" s="44"/>
      <c r="S54" s="44"/>
      <c r="T54" s="44"/>
      <c r="U54" s="44"/>
      <c r="V54" s="44"/>
      <c r="W54" s="44"/>
      <c r="X54" s="44"/>
      <c r="Y54" s="44"/>
      <c r="Z54" s="44"/>
      <c r="AA54" s="44"/>
      <c r="AB54" s="44"/>
      <c r="AC54" s="44"/>
      <c r="AD54" s="44"/>
      <c r="AE54" s="44"/>
      <c r="AF54" s="44"/>
      <c r="AG54" s="44"/>
      <c r="AH54" s="44"/>
      <c r="AI54" s="44"/>
      <c r="AJ54" s="44"/>
      <c r="AK54" s="44"/>
      <c r="AL54" s="44"/>
      <c r="AM54" s="44"/>
      <c r="AN54" s="44"/>
      <c r="AO54" s="44"/>
      <c r="AP54" s="44"/>
      <c r="AQ54" s="44"/>
      <c r="AR54" s="44"/>
      <c r="AS54" s="44"/>
      <c r="AT54" s="44"/>
      <c r="AU54" s="44"/>
      <c r="AV54" s="44"/>
      <c r="AW54" s="44"/>
      <c r="AX54" s="44"/>
      <c r="AY54" s="44"/>
      <c r="AZ54" s="44"/>
      <c r="BA54" s="44"/>
      <c r="BB54" s="44"/>
      <c r="BC54" s="44"/>
      <c r="BD54" s="44"/>
      <c r="BE54" s="44"/>
      <c r="BF54" s="44"/>
      <c r="BG54" s="44"/>
      <c r="BH54" s="44"/>
      <c r="BI54" s="44"/>
      <c r="BJ54" s="44"/>
      <c r="BK54" s="44"/>
      <c r="BL54" s="44"/>
      <c r="BM54" s="44"/>
      <c r="BN54" s="44"/>
      <c r="BO54" s="44"/>
      <c r="BP54" s="44"/>
      <c r="BQ54" s="44"/>
      <c r="BR54" s="44"/>
      <c r="BS54" s="44"/>
      <c r="BT54" s="44"/>
      <c r="BU54" s="44"/>
      <c r="BV54" s="44"/>
      <c r="BW54" s="44"/>
      <c r="BX54" s="44"/>
      <c r="BY54" s="44"/>
      <c r="BZ54" s="44"/>
      <c r="CA54" s="44"/>
      <c r="CB54" s="44"/>
      <c r="CC54" s="44"/>
      <c r="CD54" s="44"/>
      <c r="CE54" s="44"/>
      <c r="CF54" s="44"/>
      <c r="CG54" s="44"/>
      <c r="CH54" s="44"/>
      <c r="CI54" s="44"/>
      <c r="CJ54" s="44"/>
      <c r="CK54" s="44"/>
      <c r="CL54" s="44"/>
      <c r="CM54" s="44"/>
      <c r="CN54" s="44"/>
      <c r="CO54" s="44"/>
      <c r="CP54" s="44"/>
      <c r="CQ54" s="44"/>
      <c r="CR54" s="44"/>
      <c r="CS54" s="44"/>
      <c r="CT54" s="44"/>
      <c r="CU54" s="44"/>
      <c r="CV54" s="44"/>
      <c r="CW54" s="44"/>
      <c r="CX54" s="44"/>
      <c r="CY54" s="44"/>
      <c r="CZ54" s="44"/>
      <c r="DA54" s="44"/>
      <c r="DB54" s="44"/>
      <c r="DC54" s="44"/>
      <c r="DD54" s="44"/>
      <c r="DE54" s="44"/>
      <c r="DF54" s="44"/>
      <c r="DG54" s="44"/>
      <c r="DH54" s="44"/>
      <c r="DI54" s="44"/>
      <c r="DJ54" s="44"/>
      <c r="DK54" s="44"/>
      <c r="DL54" s="44"/>
      <c r="DM54" s="44"/>
      <c r="DN54" s="44"/>
      <c r="DO54" s="44"/>
      <c r="DP54" s="44"/>
      <c r="DQ54" s="44"/>
      <c r="DR54" s="44"/>
      <c r="DS54" s="44"/>
      <c r="DT54" s="44"/>
      <c r="DU54" s="44"/>
      <c r="DV54" s="44"/>
      <c r="DW54" s="44"/>
      <c r="DX54" s="44"/>
      <c r="DY54" s="44"/>
      <c r="DZ54" s="44"/>
      <c r="EA54" s="44"/>
      <c r="EB54" s="44"/>
      <c r="EC54" s="44"/>
      <c r="ED54" s="44"/>
      <c r="EE54" s="44"/>
      <c r="EF54" s="44"/>
      <c r="EG54" s="44"/>
      <c r="EH54" s="44"/>
      <c r="EI54" s="44"/>
      <c r="EJ54" s="44"/>
      <c r="EK54" s="44"/>
      <c r="EL54" s="44"/>
      <c r="EM54" s="44"/>
      <c r="EN54" s="44"/>
      <c r="EO54" s="44"/>
      <c r="EP54" s="44"/>
      <c r="EQ54" s="44"/>
      <c r="ER54" s="44"/>
      <c r="ES54" s="44"/>
      <c r="ET54" s="44"/>
      <c r="EU54" s="44"/>
      <c r="EV54" s="44"/>
      <c r="EW54" s="44"/>
      <c r="EX54" s="44"/>
      <c r="EY54" s="44"/>
      <c r="EZ54" s="44"/>
      <c r="FA54" s="44"/>
      <c r="FB54" s="44"/>
      <c r="FC54" s="44"/>
      <c r="FD54" s="44"/>
      <c r="FE54" s="44"/>
      <c r="FF54" s="44"/>
      <c r="FG54" s="44"/>
      <c r="FH54" s="44"/>
      <c r="FI54" s="44"/>
      <c r="FJ54" s="44"/>
      <c r="FK54" s="44"/>
      <c r="FL54" s="44"/>
      <c r="FM54" s="44"/>
      <c r="FN54" s="44"/>
      <c r="FO54" s="44"/>
      <c r="FP54" s="44"/>
      <c r="FQ54" s="44"/>
      <c r="FR54" s="44"/>
      <c r="FS54" s="44"/>
      <c r="FT54" s="44"/>
      <c r="FU54" s="44"/>
      <c r="FV54" s="44"/>
      <c r="FW54" s="44"/>
      <c r="FX54" s="44"/>
      <c r="FY54" s="44"/>
      <c r="FZ54" s="44"/>
      <c r="GA54" s="44"/>
      <c r="GB54" s="44"/>
      <c r="GC54" s="44"/>
      <c r="GD54" s="44"/>
      <c r="GE54" s="44"/>
      <c r="GF54" s="44"/>
      <c r="GG54" s="44"/>
      <c r="GH54" s="44"/>
      <c r="GI54" s="44"/>
      <c r="GJ54" s="44"/>
      <c r="GK54" s="44"/>
      <c r="GL54" s="44"/>
      <c r="GM54" s="44"/>
      <c r="GN54" s="44"/>
      <c r="GO54" s="44"/>
      <c r="GP54" s="44"/>
      <c r="GQ54" s="44"/>
      <c r="GR54" s="44"/>
      <c r="GS54" s="44"/>
      <c r="GT54" s="44"/>
      <c r="GU54" s="44"/>
      <c r="GV54" s="44"/>
      <c r="GW54" s="44"/>
      <c r="GX54" s="44"/>
      <c r="GY54" s="44"/>
      <c r="GZ54" s="44"/>
      <c r="HA54" s="44"/>
      <c r="HB54" s="44"/>
      <c r="HC54" s="44"/>
      <c r="HD54" s="44"/>
      <c r="HE54" s="44"/>
      <c r="HF54" s="44"/>
      <c r="HG54" s="44"/>
      <c r="HH54" s="44"/>
      <c r="HI54" s="44"/>
      <c r="HJ54" s="44"/>
      <c r="HK54" s="44"/>
      <c r="HL54" s="44"/>
      <c r="HM54" s="44"/>
      <c r="HN54" s="44"/>
      <c r="HO54" s="44"/>
      <c r="HP54" s="44"/>
      <c r="HQ54" s="44"/>
      <c r="HR54" s="44"/>
      <c r="HS54" s="44"/>
      <c r="HT54" s="44"/>
      <c r="HU54" s="44"/>
      <c r="HV54" s="44"/>
    </row>
    <row r="55" spans="1:230" ht="12.75" customHeight="1" x14ac:dyDescent="0.25">
      <c r="A55" s="44"/>
      <c r="B55" s="309" t="s">
        <v>53</v>
      </c>
      <c r="C55" s="310"/>
      <c r="D55" s="310"/>
      <c r="E55" s="310"/>
      <c r="F55" s="310"/>
      <c r="G55" s="310"/>
      <c r="H55" s="310"/>
      <c r="I55" s="310"/>
      <c r="J55" s="128" t="n">
        <f>ROUND((L35*0.25),0)</f>
        <v>35692.0</v>
      </c>
      <c r="K55" s="44"/>
      <c r="M55" s="44"/>
      <c r="N55" s="44"/>
      <c r="O55" s="44"/>
      <c r="P55" s="44"/>
      <c r="Q55" s="44"/>
      <c r="R55" s="44"/>
      <c r="S55" s="44"/>
      <c r="T55" s="44"/>
      <c r="U55" s="44"/>
      <c r="V55" s="44"/>
      <c r="W55" s="44"/>
      <c r="X55" s="44"/>
      <c r="Y55" s="44"/>
      <c r="Z55" s="44"/>
      <c r="AA55" s="44"/>
      <c r="AB55" s="44"/>
      <c r="AC55" s="44"/>
      <c r="AD55" s="44"/>
      <c r="AE55" s="44"/>
      <c r="AF55" s="44"/>
      <c r="AG55" s="44"/>
      <c r="AH55" s="44"/>
      <c r="AI55" s="44"/>
      <c r="AJ55" s="44"/>
      <c r="AK55" s="44"/>
      <c r="AL55" s="44"/>
      <c r="AM55" s="44"/>
      <c r="AN55" s="44"/>
      <c r="AO55" s="44"/>
      <c r="AP55" s="44"/>
      <c r="AQ55" s="44"/>
      <c r="AR55" s="44"/>
      <c r="AS55" s="44"/>
      <c r="AT55" s="44"/>
      <c r="AU55" s="44"/>
      <c r="AV55" s="44"/>
      <c r="AW55" s="44"/>
      <c r="AX55" s="44"/>
      <c r="AY55" s="44"/>
      <c r="AZ55" s="44"/>
      <c r="BA55" s="44"/>
      <c r="BB55" s="44"/>
      <c r="BC55" s="44"/>
      <c r="BD55" s="44"/>
      <c r="BE55" s="44"/>
      <c r="BF55" s="44"/>
      <c r="BG55" s="44"/>
      <c r="BH55" s="44"/>
      <c r="BI55" s="44"/>
      <c r="BJ55" s="44"/>
      <c r="BK55" s="44"/>
      <c r="BL55" s="44"/>
      <c r="BM55" s="44"/>
      <c r="BN55" s="44"/>
      <c r="BO55" s="44"/>
      <c r="BP55" s="44"/>
      <c r="BQ55" s="44"/>
      <c r="BR55" s="44"/>
      <c r="BS55" s="44"/>
      <c r="BT55" s="44"/>
      <c r="BU55" s="44"/>
      <c r="BV55" s="44"/>
      <c r="BW55" s="44"/>
      <c r="BX55" s="44"/>
      <c r="BY55" s="44"/>
      <c r="BZ55" s="44"/>
      <c r="CA55" s="44"/>
      <c r="CB55" s="44"/>
      <c r="CC55" s="44"/>
      <c r="CD55" s="44"/>
      <c r="CE55" s="44"/>
      <c r="CF55" s="44"/>
      <c r="CG55" s="44"/>
      <c r="CH55" s="44"/>
      <c r="CI55" s="44"/>
      <c r="CJ55" s="44"/>
      <c r="CK55" s="44"/>
      <c r="CL55" s="44"/>
      <c r="CM55" s="44"/>
      <c r="CN55" s="44"/>
      <c r="CO55" s="44"/>
      <c r="CP55" s="44"/>
      <c r="CQ55" s="44"/>
      <c r="CR55" s="44"/>
      <c r="CS55" s="44"/>
      <c r="CT55" s="44"/>
      <c r="CU55" s="44"/>
      <c r="CV55" s="44"/>
      <c r="CW55" s="44"/>
      <c r="CX55" s="44"/>
      <c r="CY55" s="44"/>
      <c r="CZ55" s="44"/>
      <c r="DA55" s="44"/>
      <c r="DB55" s="44"/>
      <c r="DC55" s="44"/>
      <c r="DD55" s="44"/>
      <c r="DE55" s="44"/>
      <c r="DF55" s="44"/>
      <c r="DG55" s="44"/>
      <c r="DH55" s="44"/>
      <c r="DI55" s="44"/>
      <c r="DJ55" s="44"/>
      <c r="DK55" s="44"/>
      <c r="DL55" s="44"/>
      <c r="DM55" s="44"/>
      <c r="DN55" s="44"/>
      <c r="DO55" s="44"/>
      <c r="DP55" s="44"/>
      <c r="DQ55" s="44"/>
      <c r="DR55" s="44"/>
      <c r="DS55" s="44"/>
      <c r="DT55" s="44"/>
      <c r="DU55" s="44"/>
      <c r="DV55" s="44"/>
      <c r="DW55" s="44"/>
      <c r="DX55" s="44"/>
      <c r="DY55" s="44"/>
      <c r="DZ55" s="44"/>
      <c r="EA55" s="44"/>
      <c r="EB55" s="44"/>
      <c r="EC55" s="44"/>
      <c r="ED55" s="44"/>
      <c r="EE55" s="44"/>
      <c r="EF55" s="44"/>
      <c r="EG55" s="44"/>
      <c r="EH55" s="44"/>
      <c r="EI55" s="44"/>
      <c r="EJ55" s="44"/>
      <c r="EK55" s="44"/>
      <c r="EL55" s="44"/>
      <c r="EM55" s="44"/>
      <c r="EN55" s="44"/>
      <c r="EO55" s="44"/>
      <c r="EP55" s="44"/>
      <c r="EQ55" s="44"/>
      <c r="ER55" s="44"/>
      <c r="ES55" s="44"/>
      <c r="ET55" s="44"/>
      <c r="EU55" s="44"/>
      <c r="EV55" s="44"/>
      <c r="EW55" s="44"/>
      <c r="EX55" s="44"/>
      <c r="EY55" s="44"/>
      <c r="EZ55" s="44"/>
      <c r="FA55" s="44"/>
      <c r="FB55" s="44"/>
      <c r="FC55" s="44"/>
      <c r="FD55" s="44"/>
      <c r="FE55" s="44"/>
      <c r="FF55" s="44"/>
      <c r="FG55" s="44"/>
      <c r="FH55" s="44"/>
      <c r="FI55" s="44"/>
      <c r="FJ55" s="44"/>
      <c r="FK55" s="44"/>
      <c r="FL55" s="44"/>
      <c r="FM55" s="44"/>
      <c r="FN55" s="44"/>
      <c r="FO55" s="44"/>
      <c r="FP55" s="44"/>
      <c r="FQ55" s="44"/>
      <c r="FR55" s="44"/>
      <c r="FS55" s="44"/>
      <c r="FT55" s="44"/>
      <c r="FU55" s="44"/>
      <c r="FV55" s="44"/>
      <c r="FW55" s="44"/>
      <c r="FX55" s="44"/>
      <c r="FY55" s="44"/>
      <c r="FZ55" s="44"/>
      <c r="GA55" s="44"/>
      <c r="GB55" s="44"/>
      <c r="GC55" s="44"/>
      <c r="GD55" s="44"/>
      <c r="GE55" s="44"/>
      <c r="GF55" s="44"/>
      <c r="GG55" s="44"/>
      <c r="GH55" s="44"/>
      <c r="GI55" s="44"/>
      <c r="GJ55" s="44"/>
      <c r="GK55" s="44"/>
      <c r="GL55" s="44"/>
      <c r="GM55" s="44"/>
      <c r="GN55" s="44"/>
      <c r="GO55" s="44"/>
      <c r="GP55" s="44"/>
      <c r="GQ55" s="44"/>
      <c r="GR55" s="44"/>
      <c r="GS55" s="44"/>
      <c r="GT55" s="44"/>
      <c r="GU55" s="44"/>
      <c r="GV55" s="44"/>
      <c r="GW55" s="44"/>
      <c r="GX55" s="44"/>
      <c r="GY55" s="44"/>
      <c r="GZ55" s="44"/>
      <c r="HA55" s="44"/>
      <c r="HB55" s="44"/>
      <c r="HC55" s="44"/>
      <c r="HD55" s="44"/>
      <c r="HE55" s="44"/>
      <c r="HF55" s="44"/>
      <c r="HG55" s="44"/>
      <c r="HH55" s="44"/>
      <c r="HI55" s="44"/>
      <c r="HJ55" s="44"/>
      <c r="HK55" s="44"/>
      <c r="HL55" s="44"/>
      <c r="HM55" s="44"/>
      <c r="HN55" s="44"/>
      <c r="HO55" s="44"/>
      <c r="HP55" s="44"/>
      <c r="HQ55" s="44"/>
      <c r="HR55" s="44"/>
      <c r="HS55" s="44"/>
      <c r="HT55" s="44"/>
      <c r="HU55" s="44"/>
      <c r="HV55" s="44"/>
    </row>
    <row r="56" spans="1:230" ht="12.75" customHeight="1" x14ac:dyDescent="0.25">
      <c r="A56" s="44"/>
      <c r="B56" s="247" t="s">
        <v>118</v>
      </c>
      <c r="C56" s="248"/>
      <c r="D56" s="248"/>
      <c r="E56" s="248"/>
      <c r="F56" s="248"/>
      <c r="G56" s="248"/>
      <c r="H56" s="248"/>
      <c r="I56" s="248"/>
      <c r="J56" s="109" t="n">
        <f>ROUND(IF(L13=TRUE,L43,L41),0)</f>
        <v>9660.0</v>
      </c>
      <c r="K56" s="44"/>
      <c r="M56" s="44"/>
      <c r="N56" s="44"/>
      <c r="O56" s="44"/>
      <c r="P56" s="44"/>
      <c r="Q56" s="44"/>
      <c r="R56" s="44"/>
      <c r="S56" s="44"/>
      <c r="T56" s="44"/>
      <c r="U56" s="44"/>
      <c r="V56" s="44"/>
      <c r="W56" s="44"/>
      <c r="X56" s="44"/>
      <c r="Y56" s="44"/>
      <c r="Z56" s="44"/>
      <c r="AA56" s="44"/>
      <c r="AB56" s="44"/>
      <c r="AC56" s="44"/>
      <c r="AD56" s="44"/>
      <c r="AE56" s="44"/>
      <c r="AF56" s="44"/>
      <c r="AG56" s="44"/>
      <c r="AH56" s="44"/>
      <c r="AI56" s="44"/>
      <c r="AJ56" s="44"/>
      <c r="AK56" s="44"/>
      <c r="AL56" s="44"/>
      <c r="AM56" s="44"/>
      <c r="AN56" s="44"/>
      <c r="AO56" s="44"/>
      <c r="AP56" s="44"/>
      <c r="AQ56" s="44"/>
      <c r="AR56" s="44"/>
      <c r="AS56" s="44"/>
      <c r="AT56" s="44"/>
      <c r="AU56" s="44"/>
      <c r="AV56" s="44"/>
      <c r="AW56" s="44"/>
      <c r="AX56" s="44"/>
      <c r="AY56" s="44"/>
      <c r="AZ56" s="44"/>
      <c r="BA56" s="44"/>
      <c r="BB56" s="44"/>
      <c r="BC56" s="44"/>
      <c r="BD56" s="44"/>
      <c r="BE56" s="44"/>
      <c r="BF56" s="44"/>
      <c r="BG56" s="44"/>
      <c r="BH56" s="44"/>
      <c r="BI56" s="44"/>
      <c r="BJ56" s="44"/>
      <c r="BK56" s="44"/>
      <c r="BL56" s="44"/>
      <c r="BM56" s="44"/>
      <c r="BN56" s="44"/>
      <c r="BO56" s="44"/>
      <c r="BP56" s="44"/>
      <c r="BQ56" s="44"/>
      <c r="BR56" s="44"/>
      <c r="BS56" s="44"/>
      <c r="BT56" s="44"/>
      <c r="BU56" s="44"/>
      <c r="BV56" s="44"/>
      <c r="BW56" s="44"/>
      <c r="BX56" s="44"/>
      <c r="BY56" s="44"/>
      <c r="BZ56" s="44"/>
      <c r="CA56" s="44"/>
      <c r="CB56" s="44"/>
      <c r="CC56" s="44"/>
      <c r="CD56" s="44"/>
      <c r="CE56" s="44"/>
      <c r="CF56" s="44"/>
      <c r="CG56" s="44"/>
      <c r="CH56" s="44"/>
      <c r="CI56" s="44"/>
      <c r="CJ56" s="44"/>
      <c r="CK56" s="44"/>
      <c r="CL56" s="44"/>
      <c r="CM56" s="44"/>
      <c r="CN56" s="44"/>
      <c r="CO56" s="44"/>
      <c r="CP56" s="44"/>
      <c r="CQ56" s="44"/>
      <c r="CR56" s="44"/>
      <c r="CS56" s="44"/>
      <c r="CT56" s="44"/>
      <c r="CU56" s="44"/>
      <c r="CV56" s="44"/>
      <c r="CW56" s="44"/>
      <c r="CX56" s="44"/>
      <c r="CY56" s="44"/>
      <c r="CZ56" s="44"/>
      <c r="DA56" s="44"/>
      <c r="DB56" s="44"/>
      <c r="DC56" s="44"/>
      <c r="DD56" s="44"/>
      <c r="DE56" s="44"/>
      <c r="DF56" s="44"/>
      <c r="DG56" s="44"/>
      <c r="DH56" s="44"/>
      <c r="DI56" s="44"/>
      <c r="DJ56" s="44"/>
      <c r="DK56" s="44"/>
      <c r="DL56" s="44"/>
      <c r="DM56" s="44"/>
      <c r="DN56" s="44"/>
      <c r="DO56" s="44"/>
      <c r="DP56" s="44"/>
      <c r="DQ56" s="44"/>
      <c r="DR56" s="44"/>
      <c r="DS56" s="44"/>
      <c r="DT56" s="44"/>
      <c r="DU56" s="44"/>
      <c r="DV56" s="44"/>
      <c r="DW56" s="44"/>
      <c r="DX56" s="44"/>
      <c r="DY56" s="44"/>
      <c r="DZ56" s="44"/>
      <c r="EA56" s="44"/>
      <c r="EB56" s="44"/>
      <c r="EC56" s="44"/>
      <c r="ED56" s="44"/>
      <c r="EE56" s="44"/>
      <c r="EF56" s="44"/>
      <c r="EG56" s="44"/>
      <c r="EH56" s="44"/>
      <c r="EI56" s="44"/>
      <c r="EJ56" s="44"/>
      <c r="EK56" s="44"/>
      <c r="EL56" s="44"/>
      <c r="EM56" s="44"/>
      <c r="EN56" s="44"/>
      <c r="EO56" s="44"/>
      <c r="EP56" s="44"/>
      <c r="EQ56" s="44"/>
      <c r="ER56" s="44"/>
      <c r="ES56" s="44"/>
      <c r="ET56" s="44"/>
      <c r="EU56" s="44"/>
      <c r="EV56" s="44"/>
      <c r="EW56" s="44"/>
      <c r="EX56" s="44"/>
      <c r="EY56" s="44"/>
      <c r="EZ56" s="44"/>
      <c r="FA56" s="44"/>
      <c r="FB56" s="44"/>
      <c r="FC56" s="44"/>
      <c r="FD56" s="44"/>
      <c r="FE56" s="44"/>
      <c r="FF56" s="44"/>
      <c r="FG56" s="44"/>
      <c r="FH56" s="44"/>
      <c r="FI56" s="44"/>
      <c r="FJ56" s="44"/>
      <c r="FK56" s="44"/>
      <c r="FL56" s="44"/>
      <c r="FM56" s="44"/>
      <c r="FN56" s="44"/>
      <c r="FO56" s="44"/>
      <c r="FP56" s="44"/>
      <c r="FQ56" s="44"/>
      <c r="FR56" s="44"/>
      <c r="FS56" s="44"/>
      <c r="FT56" s="44"/>
      <c r="FU56" s="44"/>
      <c r="FV56" s="44"/>
      <c r="FW56" s="44"/>
      <c r="FX56" s="44"/>
      <c r="FY56" s="44"/>
      <c r="FZ56" s="44"/>
      <c r="GA56" s="44"/>
      <c r="GB56" s="44"/>
      <c r="GC56" s="44"/>
      <c r="GD56" s="44"/>
      <c r="GE56" s="44"/>
      <c r="GF56" s="44"/>
      <c r="GG56" s="44"/>
      <c r="GH56" s="44"/>
      <c r="GI56" s="44"/>
      <c r="GJ56" s="44"/>
      <c r="GK56" s="44"/>
      <c r="GL56" s="44"/>
      <c r="GM56" s="44"/>
      <c r="GN56" s="44"/>
      <c r="GO56" s="44"/>
      <c r="GP56" s="44"/>
      <c r="GQ56" s="44"/>
      <c r="GR56" s="44"/>
      <c r="GS56" s="44"/>
      <c r="GT56" s="44"/>
      <c r="GU56" s="44"/>
      <c r="GV56" s="44"/>
      <c r="GW56" s="44"/>
      <c r="GX56" s="44"/>
      <c r="GY56" s="44"/>
      <c r="GZ56" s="44"/>
      <c r="HA56" s="44"/>
      <c r="HB56" s="44"/>
      <c r="HC56" s="44"/>
      <c r="HD56" s="44"/>
      <c r="HE56" s="44"/>
      <c r="HF56" s="44"/>
      <c r="HG56" s="44"/>
      <c r="HH56" s="44"/>
      <c r="HI56" s="44"/>
      <c r="HJ56" s="44"/>
      <c r="HK56" s="44"/>
      <c r="HL56" s="44"/>
      <c r="HM56" s="44"/>
      <c r="HN56" s="44"/>
      <c r="HO56" s="44"/>
      <c r="HP56" s="44"/>
      <c r="HQ56" s="44"/>
      <c r="HR56" s="44"/>
      <c r="HS56" s="44"/>
      <c r="HT56" s="44"/>
      <c r="HU56" s="44"/>
      <c r="HV56" s="44"/>
    </row>
    <row r="57" spans="1:230" ht="12.75" customHeight="1" x14ac:dyDescent="0.25">
      <c r="A57" s="44"/>
      <c r="B57" s="245" t="str">
        <f>L5</f>
        <v>Grundersättning vid överenskommelse:</v>
      </c>
      <c r="C57" s="246"/>
      <c r="D57" s="246"/>
      <c r="E57" s="246"/>
      <c r="F57" s="246"/>
      <c r="G57" s="246"/>
      <c r="H57" s="246"/>
      <c r="I57" s="246"/>
      <c r="J57" s="109" t="n">
        <f>IF(L15=TRUE,0,IF(L17=TRUE,IF(L47-L39&gt;0,L47-L39,0),IF(L13=TRUE,0,L27)))</f>
        <v>2415.0</v>
      </c>
      <c r="K57" s="44"/>
      <c r="M57" s="44"/>
      <c r="N57" s="44"/>
      <c r="O57" s="44"/>
      <c r="P57" s="44"/>
      <c r="Q57" s="44"/>
      <c r="R57" s="44"/>
      <c r="S57" s="44"/>
      <c r="T57" s="44"/>
      <c r="U57" s="44"/>
      <c r="V57" s="44"/>
      <c r="W57" s="44"/>
      <c r="X57" s="44"/>
      <c r="Y57" s="44"/>
      <c r="Z57" s="44"/>
      <c r="AA57" s="44"/>
      <c r="AB57" s="44"/>
      <c r="AC57" s="44"/>
      <c r="AD57" s="44"/>
      <c r="AE57" s="44"/>
      <c r="AF57" s="44"/>
      <c r="AG57" s="44"/>
      <c r="AH57" s="44"/>
      <c r="AI57" s="44"/>
      <c r="AJ57" s="44"/>
      <c r="AK57" s="44"/>
      <c r="AL57" s="44"/>
      <c r="AM57" s="44"/>
      <c r="AN57" s="44"/>
      <c r="AO57" s="44"/>
      <c r="AP57" s="44"/>
      <c r="AQ57" s="44"/>
      <c r="AR57" s="44"/>
      <c r="AS57" s="44"/>
      <c r="AT57" s="44"/>
      <c r="AU57" s="44"/>
      <c r="AV57" s="44"/>
      <c r="AW57" s="44"/>
      <c r="AX57" s="44"/>
      <c r="AY57" s="44"/>
      <c r="AZ57" s="44"/>
      <c r="BA57" s="44"/>
      <c r="BB57" s="44"/>
      <c r="BC57" s="44"/>
      <c r="BD57" s="44"/>
      <c r="BE57" s="44"/>
      <c r="BF57" s="44"/>
      <c r="BG57" s="44"/>
      <c r="BH57" s="44"/>
      <c r="BI57" s="44"/>
      <c r="BJ57" s="44"/>
      <c r="BK57" s="44"/>
      <c r="BL57" s="44"/>
      <c r="BM57" s="44"/>
      <c r="BN57" s="44"/>
      <c r="BO57" s="44"/>
      <c r="BP57" s="44"/>
      <c r="BQ57" s="44"/>
      <c r="BR57" s="44"/>
      <c r="BS57" s="44"/>
      <c r="BT57" s="44"/>
      <c r="BU57" s="44"/>
      <c r="BV57" s="44"/>
      <c r="BW57" s="44"/>
      <c r="BX57" s="44"/>
      <c r="BY57" s="44"/>
      <c r="BZ57" s="44"/>
      <c r="CA57" s="44"/>
      <c r="CB57" s="44"/>
      <c r="CC57" s="44"/>
      <c r="CD57" s="44"/>
      <c r="CE57" s="44"/>
      <c r="CF57" s="44"/>
      <c r="CG57" s="44"/>
      <c r="CH57" s="44"/>
      <c r="CI57" s="44"/>
      <c r="CJ57" s="44"/>
      <c r="CK57" s="44"/>
      <c r="CL57" s="44"/>
      <c r="CM57" s="44"/>
      <c r="CN57" s="44"/>
      <c r="CO57" s="44"/>
      <c r="CP57" s="44"/>
      <c r="CQ57" s="44"/>
      <c r="CR57" s="44"/>
      <c r="CS57" s="44"/>
      <c r="CT57" s="44"/>
      <c r="CU57" s="44"/>
      <c r="CV57" s="44"/>
      <c r="CW57" s="44"/>
      <c r="CX57" s="44"/>
      <c r="CY57" s="44"/>
      <c r="CZ57" s="44"/>
      <c r="DA57" s="44"/>
      <c r="DB57" s="44"/>
      <c r="DC57" s="44"/>
      <c r="DD57" s="44"/>
      <c r="DE57" s="44"/>
      <c r="DF57" s="44"/>
      <c r="DG57" s="44"/>
      <c r="DH57" s="44"/>
      <c r="DI57" s="44"/>
      <c r="DJ57" s="44"/>
      <c r="DK57" s="44"/>
      <c r="DL57" s="44"/>
      <c r="DM57" s="44"/>
      <c r="DN57" s="44"/>
      <c r="DO57" s="44"/>
      <c r="DP57" s="44"/>
      <c r="DQ57" s="44"/>
      <c r="DR57" s="44"/>
      <c r="DS57" s="44"/>
      <c r="DT57" s="44"/>
      <c r="DU57" s="44"/>
      <c r="DV57" s="44"/>
      <c r="DW57" s="44"/>
      <c r="DX57" s="44"/>
      <c r="DY57" s="44"/>
      <c r="DZ57" s="44"/>
      <c r="EA57" s="44"/>
      <c r="EB57" s="44"/>
      <c r="EC57" s="44"/>
      <c r="ED57" s="44"/>
      <c r="EE57" s="44"/>
      <c r="EF57" s="44"/>
      <c r="EG57" s="44"/>
      <c r="EH57" s="44"/>
      <c r="EI57" s="44"/>
      <c r="EJ57" s="44"/>
      <c r="EK57" s="44"/>
      <c r="EL57" s="44"/>
      <c r="EM57" s="44"/>
      <c r="EN57" s="44"/>
      <c r="EO57" s="44"/>
      <c r="EP57" s="44"/>
      <c r="EQ57" s="44"/>
      <c r="ER57" s="44"/>
      <c r="ES57" s="44"/>
      <c r="ET57" s="44"/>
      <c r="EU57" s="44"/>
      <c r="EV57" s="44"/>
      <c r="EW57" s="44"/>
      <c r="EX57" s="44"/>
      <c r="EY57" s="44"/>
      <c r="EZ57" s="44"/>
      <c r="FA57" s="44"/>
      <c r="FB57" s="44"/>
      <c r="FC57" s="44"/>
      <c r="FD57" s="44"/>
      <c r="FE57" s="44"/>
      <c r="FF57" s="44"/>
      <c r="FG57" s="44"/>
      <c r="FH57" s="44"/>
      <c r="FI57" s="44"/>
      <c r="FJ57" s="44"/>
      <c r="FK57" s="44"/>
      <c r="FL57" s="44"/>
      <c r="FM57" s="44"/>
      <c r="FN57" s="44"/>
      <c r="FO57" s="44"/>
      <c r="FP57" s="44"/>
      <c r="FQ57" s="44"/>
      <c r="FR57" s="44"/>
      <c r="FS57" s="44"/>
      <c r="FT57" s="44"/>
      <c r="FU57" s="44"/>
      <c r="FV57" s="44"/>
      <c r="FW57" s="44"/>
      <c r="FX57" s="44"/>
      <c r="FY57" s="44"/>
      <c r="FZ57" s="44"/>
      <c r="GA57" s="44"/>
      <c r="GB57" s="44"/>
      <c r="GC57" s="44"/>
      <c r="GD57" s="44"/>
      <c r="GE57" s="44"/>
      <c r="GF57" s="44"/>
      <c r="GG57" s="44"/>
      <c r="GH57" s="44"/>
      <c r="GI57" s="44"/>
      <c r="GJ57" s="44"/>
      <c r="GK57" s="44"/>
      <c r="GL57" s="44"/>
      <c r="GM57" s="44"/>
      <c r="GN57" s="44"/>
      <c r="GO57" s="44"/>
      <c r="GP57" s="44"/>
      <c r="GQ57" s="44"/>
      <c r="GR57" s="44"/>
      <c r="GS57" s="44"/>
      <c r="GT57" s="44"/>
      <c r="GU57" s="44"/>
      <c r="GV57" s="44"/>
      <c r="GW57" s="44"/>
      <c r="GX57" s="44"/>
      <c r="GY57" s="44"/>
      <c r="GZ57" s="44"/>
      <c r="HA57" s="44"/>
      <c r="HB57" s="44"/>
      <c r="HC57" s="44"/>
      <c r="HD57" s="44"/>
      <c r="HE57" s="44"/>
      <c r="HF57" s="44"/>
      <c r="HG57" s="44"/>
      <c r="HH57" s="44"/>
      <c r="HI57" s="44"/>
      <c r="HJ57" s="44"/>
      <c r="HK57" s="44"/>
      <c r="HL57" s="44"/>
      <c r="HM57" s="44"/>
      <c r="HN57" s="44"/>
      <c r="HO57" s="44"/>
      <c r="HP57" s="44"/>
      <c r="HQ57" s="44"/>
      <c r="HR57" s="44"/>
      <c r="HS57" s="44"/>
      <c r="HT57" s="44"/>
      <c r="HU57" s="44"/>
      <c r="HV57" s="44"/>
    </row>
    <row r="58" spans="1:230" ht="18.75" customHeight="1" x14ac:dyDescent="0.2">
      <c r="A58" s="44"/>
      <c r="B58" s="316" t="s">
        <v>9</v>
      </c>
      <c r="C58" s="317"/>
      <c r="D58" s="317"/>
      <c r="E58" s="317"/>
      <c r="F58" s="317"/>
      <c r="G58" s="317"/>
      <c r="H58" s="317"/>
      <c r="I58" s="317"/>
      <c r="J58" s="60" t="n">
        <f>ROUND((J52+J54+J55+J56+J57),0)</f>
        <v>190534.0</v>
      </c>
      <c r="K58" s="44"/>
      <c r="M58" s="44"/>
      <c r="N58" s="44"/>
      <c r="P58" s="44"/>
      <c r="Q58" s="44"/>
      <c r="R58" s="44"/>
      <c r="S58" s="44"/>
      <c r="T58" s="44"/>
      <c r="U58" s="44"/>
      <c r="V58" s="44"/>
      <c r="W58" s="44"/>
      <c r="X58" s="44"/>
      <c r="Y58" s="44"/>
      <c r="Z58" s="44"/>
      <c r="AA58" s="44"/>
      <c r="AB58" s="44"/>
      <c r="AC58" s="44"/>
      <c r="AD58" s="44"/>
      <c r="AE58" s="44"/>
      <c r="AF58" s="44"/>
      <c r="AG58" s="44"/>
      <c r="AH58" s="44"/>
      <c r="AI58" s="44"/>
      <c r="AJ58" s="44"/>
      <c r="AK58" s="44"/>
      <c r="AL58" s="44"/>
      <c r="AM58" s="44"/>
      <c r="AN58" s="44"/>
      <c r="AO58" s="44"/>
      <c r="AP58" s="44"/>
      <c r="AQ58" s="44"/>
      <c r="AR58" s="44"/>
      <c r="AS58" s="44"/>
      <c r="AT58" s="44"/>
      <c r="AU58" s="44"/>
      <c r="AV58" s="44"/>
      <c r="AW58" s="44"/>
      <c r="AX58" s="44"/>
      <c r="AY58" s="44"/>
      <c r="AZ58" s="44"/>
      <c r="BA58" s="44"/>
      <c r="BB58" s="44"/>
      <c r="BC58" s="44"/>
      <c r="BD58" s="44"/>
      <c r="BE58" s="44"/>
      <c r="BF58" s="44"/>
      <c r="BG58" s="44"/>
      <c r="BH58" s="44"/>
      <c r="BI58" s="44"/>
      <c r="BJ58" s="44"/>
      <c r="BK58" s="44"/>
      <c r="BL58" s="44"/>
      <c r="BM58" s="44"/>
      <c r="BN58" s="44"/>
      <c r="BO58" s="44"/>
      <c r="BP58" s="44"/>
      <c r="BQ58" s="44"/>
      <c r="BR58" s="44"/>
      <c r="BS58" s="44"/>
      <c r="BT58" s="44"/>
      <c r="BU58" s="44"/>
      <c r="BV58" s="44"/>
      <c r="BW58" s="44"/>
      <c r="BX58" s="44"/>
      <c r="BY58" s="44"/>
      <c r="BZ58" s="44"/>
      <c r="CA58" s="44"/>
      <c r="CB58" s="44"/>
      <c r="CC58" s="44"/>
      <c r="CD58" s="44"/>
      <c r="CE58" s="44"/>
      <c r="CF58" s="44"/>
      <c r="CG58" s="44"/>
      <c r="CH58" s="44"/>
      <c r="CI58" s="44"/>
      <c r="CJ58" s="44"/>
      <c r="CK58" s="44"/>
      <c r="CL58" s="44"/>
      <c r="CM58" s="44"/>
      <c r="CN58" s="44"/>
      <c r="CO58" s="44"/>
      <c r="CP58" s="44"/>
      <c r="CQ58" s="44"/>
      <c r="CR58" s="44"/>
      <c r="CS58" s="44"/>
      <c r="CT58" s="44"/>
      <c r="CU58" s="44"/>
      <c r="CV58" s="44"/>
      <c r="CW58" s="44"/>
      <c r="CX58" s="44"/>
      <c r="CY58" s="44"/>
      <c r="CZ58" s="44"/>
      <c r="DA58" s="44"/>
      <c r="DB58" s="44"/>
      <c r="DC58" s="44"/>
      <c r="DD58" s="44"/>
      <c r="DE58" s="44"/>
      <c r="DF58" s="44"/>
      <c r="DG58" s="44"/>
      <c r="DH58" s="44"/>
      <c r="DI58" s="44"/>
      <c r="DJ58" s="44"/>
      <c r="DK58" s="44"/>
      <c r="DL58" s="44"/>
      <c r="DM58" s="44"/>
      <c r="DN58" s="44"/>
      <c r="DO58" s="44"/>
      <c r="DP58" s="44"/>
      <c r="DQ58" s="44"/>
      <c r="DR58" s="44"/>
      <c r="DS58" s="44"/>
      <c r="DT58" s="44"/>
      <c r="DU58" s="44"/>
      <c r="DV58" s="44"/>
      <c r="DW58" s="44"/>
      <c r="DX58" s="44"/>
      <c r="DY58" s="44"/>
      <c r="DZ58" s="44"/>
      <c r="EA58" s="44"/>
      <c r="EB58" s="44"/>
      <c r="EC58" s="44"/>
      <c r="ED58" s="44"/>
      <c r="EE58" s="44"/>
      <c r="EF58" s="44"/>
      <c r="EG58" s="44"/>
      <c r="EH58" s="44"/>
      <c r="EI58" s="44"/>
      <c r="EJ58" s="44"/>
      <c r="EK58" s="44"/>
      <c r="EL58" s="44"/>
      <c r="EM58" s="44"/>
      <c r="EN58" s="44"/>
      <c r="EO58" s="44"/>
      <c r="EP58" s="44"/>
      <c r="EQ58" s="44"/>
      <c r="ER58" s="44"/>
      <c r="ES58" s="44"/>
      <c r="ET58" s="44"/>
      <c r="EU58" s="44"/>
      <c r="EV58" s="44"/>
      <c r="EW58" s="44"/>
      <c r="EX58" s="44"/>
      <c r="EY58" s="44"/>
      <c r="EZ58" s="44"/>
      <c r="FA58" s="44"/>
      <c r="FB58" s="44"/>
      <c r="FC58" s="44"/>
      <c r="FD58" s="44"/>
      <c r="FE58" s="44"/>
      <c r="FF58" s="44"/>
      <c r="FG58" s="44"/>
      <c r="FH58" s="44"/>
      <c r="FI58" s="44"/>
      <c r="FJ58" s="44"/>
      <c r="FK58" s="44"/>
      <c r="FL58" s="44"/>
      <c r="FM58" s="44"/>
      <c r="FN58" s="44"/>
      <c r="FO58" s="44"/>
      <c r="FP58" s="44"/>
      <c r="FQ58" s="44"/>
      <c r="FR58" s="44"/>
      <c r="FS58" s="44"/>
      <c r="FT58" s="44"/>
      <c r="FU58" s="44"/>
      <c r="FV58" s="44"/>
      <c r="FW58" s="44"/>
      <c r="FX58" s="44"/>
      <c r="FY58" s="44"/>
      <c r="FZ58" s="44"/>
      <c r="GA58" s="44"/>
      <c r="GB58" s="44"/>
      <c r="GC58" s="44"/>
      <c r="GD58" s="44"/>
      <c r="GE58" s="44"/>
      <c r="GF58" s="44"/>
      <c r="GG58" s="44"/>
      <c r="GH58" s="44"/>
      <c r="GI58" s="44"/>
      <c r="GJ58" s="44"/>
      <c r="GK58" s="44"/>
      <c r="GL58" s="44"/>
      <c r="GM58" s="44"/>
      <c r="GN58" s="44"/>
      <c r="GO58" s="44"/>
      <c r="GP58" s="44"/>
      <c r="GQ58" s="44"/>
      <c r="GR58" s="44"/>
      <c r="GS58" s="44"/>
      <c r="GT58" s="44"/>
      <c r="GU58" s="44"/>
      <c r="GV58" s="44"/>
      <c r="GW58" s="44"/>
      <c r="GX58" s="44"/>
      <c r="GY58" s="44"/>
      <c r="GZ58" s="44"/>
      <c r="HA58" s="44"/>
      <c r="HB58" s="44"/>
      <c r="HC58" s="44"/>
      <c r="HD58" s="44"/>
      <c r="HE58" s="44"/>
      <c r="HF58" s="44"/>
      <c r="HG58" s="44"/>
      <c r="HH58" s="44"/>
      <c r="HI58" s="44"/>
      <c r="HJ58" s="44"/>
      <c r="HK58" s="44"/>
      <c r="HL58" s="44"/>
      <c r="HM58" s="44"/>
      <c r="HN58" s="44"/>
      <c r="HO58" s="44"/>
      <c r="HP58" s="44"/>
      <c r="HQ58" s="44"/>
      <c r="HR58" s="44"/>
      <c r="HS58" s="44"/>
      <c r="HT58" s="44"/>
      <c r="HU58" s="44"/>
      <c r="HV58" s="44"/>
    </row>
    <row r="59" spans="1:230" ht="49.5" customHeight="1" x14ac:dyDescent="0.2">
      <c r="A59" s="44"/>
      <c r="B59" s="315" t="str">
        <f>L7</f>
        <v>Fastighetsägare bör beakta möjligheten att erhålla hjälp av ledningsägarens personal med avverkning som kan medföra risker på grund av närhet till spänningsförande ledningar. Sker utbetalning senare än tre månader efter att samtliga fastighetsägares godkännande kommit ledningsägaren tillhanda, utgår ränta enligt 6 § räntelagen. Tillfälliga skador regleras vid skadetillfället.</v>
      </c>
      <c r="C59" s="315"/>
      <c r="D59" s="315"/>
      <c r="E59" s="315"/>
      <c r="F59" s="315"/>
      <c r="G59" s="315"/>
      <c r="H59" s="315"/>
      <c r="I59" s="315"/>
      <c r="J59" s="315"/>
      <c r="K59" s="44"/>
      <c r="M59" s="108"/>
      <c r="N59" s="29"/>
      <c r="O59" s="44"/>
      <c r="P59" s="108"/>
      <c r="Q59" s="44"/>
      <c r="R59" s="44"/>
      <c r="S59" s="44"/>
      <c r="T59" s="44"/>
      <c r="U59" s="44"/>
      <c r="V59" s="44"/>
      <c r="W59" s="44"/>
      <c r="X59" s="44"/>
      <c r="Y59" s="44"/>
      <c r="Z59" s="44"/>
      <c r="AA59" s="44"/>
      <c r="AB59" s="44"/>
      <c r="AC59" s="44"/>
      <c r="AD59" s="44"/>
      <c r="AE59" s="44"/>
      <c r="AF59" s="44"/>
      <c r="AG59" s="44"/>
      <c r="AH59" s="44"/>
      <c r="AI59" s="44"/>
      <c r="AJ59" s="44"/>
      <c r="AK59" s="44"/>
      <c r="AL59" s="44"/>
      <c r="AM59" s="44"/>
      <c r="AN59" s="44"/>
      <c r="AO59" s="44"/>
      <c r="AP59" s="44"/>
      <c r="AQ59" s="44"/>
      <c r="AR59" s="44"/>
      <c r="AS59" s="44"/>
      <c r="AT59" s="44"/>
      <c r="AU59" s="44"/>
      <c r="AV59" s="44"/>
      <c r="AW59" s="44"/>
      <c r="AX59" s="44"/>
      <c r="AY59" s="44"/>
      <c r="AZ59" s="44"/>
      <c r="BA59" s="44"/>
      <c r="BB59" s="44"/>
      <c r="BC59" s="44"/>
      <c r="BD59" s="44"/>
      <c r="BE59" s="44"/>
      <c r="BF59" s="44"/>
      <c r="BG59" s="44"/>
      <c r="BH59" s="44"/>
      <c r="BI59" s="44"/>
      <c r="BJ59" s="44"/>
      <c r="BK59" s="44"/>
      <c r="BL59" s="44"/>
      <c r="BM59" s="44"/>
      <c r="BN59" s="44"/>
      <c r="BO59" s="44"/>
      <c r="BP59" s="44"/>
      <c r="BQ59" s="44"/>
      <c r="BR59" s="44"/>
      <c r="BS59" s="44"/>
      <c r="BT59" s="44"/>
      <c r="BU59" s="44"/>
      <c r="BV59" s="44"/>
      <c r="BW59" s="44"/>
      <c r="BX59" s="44"/>
      <c r="BY59" s="44"/>
      <c r="BZ59" s="44"/>
      <c r="CA59" s="44"/>
      <c r="CB59" s="44"/>
      <c r="CC59" s="44"/>
      <c r="CD59" s="44"/>
      <c r="CE59" s="44"/>
      <c r="CF59" s="44"/>
      <c r="CG59" s="44"/>
      <c r="CH59" s="44"/>
      <c r="CI59" s="44"/>
      <c r="CJ59" s="44"/>
      <c r="CK59" s="44"/>
      <c r="CL59" s="44"/>
      <c r="CM59" s="44"/>
      <c r="CN59" s="44"/>
      <c r="CO59" s="44"/>
      <c r="CP59" s="44"/>
      <c r="CQ59" s="44"/>
      <c r="CR59" s="44"/>
      <c r="CS59" s="44"/>
      <c r="CT59" s="44"/>
      <c r="CU59" s="44"/>
      <c r="CV59" s="44"/>
      <c r="CW59" s="44"/>
      <c r="CX59" s="44"/>
      <c r="CY59" s="44"/>
      <c r="CZ59" s="44"/>
      <c r="DA59" s="44"/>
      <c r="DB59" s="44"/>
      <c r="DC59" s="44"/>
      <c r="DD59" s="44"/>
      <c r="DE59" s="44"/>
      <c r="DF59" s="44"/>
      <c r="DG59" s="44"/>
      <c r="DH59" s="44"/>
      <c r="DI59" s="44"/>
      <c r="DJ59" s="44"/>
      <c r="DK59" s="44"/>
      <c r="DL59" s="44"/>
      <c r="DM59" s="44"/>
      <c r="DN59" s="44"/>
      <c r="DO59" s="44"/>
      <c r="DP59" s="44"/>
      <c r="DQ59" s="44"/>
      <c r="DR59" s="44"/>
      <c r="DS59" s="44"/>
      <c r="DT59" s="44"/>
      <c r="DU59" s="44"/>
      <c r="DV59" s="44"/>
      <c r="DW59" s="44"/>
      <c r="DX59" s="44"/>
      <c r="DY59" s="44"/>
      <c r="DZ59" s="44"/>
      <c r="EA59" s="44"/>
      <c r="EB59" s="44"/>
      <c r="EC59" s="44"/>
      <c r="ED59" s="44"/>
      <c r="EE59" s="44"/>
      <c r="EF59" s="44"/>
      <c r="EG59" s="44"/>
      <c r="EH59" s="44"/>
      <c r="EI59" s="44"/>
      <c r="EJ59" s="44"/>
      <c r="EK59" s="44"/>
      <c r="EL59" s="44"/>
      <c r="EM59" s="44"/>
      <c r="EN59" s="44"/>
      <c r="EO59" s="44"/>
      <c r="EP59" s="44"/>
      <c r="EQ59" s="44"/>
      <c r="ER59" s="44"/>
      <c r="ES59" s="44"/>
      <c r="ET59" s="44"/>
      <c r="EU59" s="44"/>
      <c r="EV59" s="44"/>
      <c r="EW59" s="44"/>
      <c r="EX59" s="44"/>
      <c r="EY59" s="44"/>
      <c r="EZ59" s="44"/>
      <c r="FA59" s="44"/>
      <c r="FB59" s="44"/>
      <c r="FC59" s="44"/>
      <c r="FD59" s="44"/>
      <c r="FE59" s="44"/>
      <c r="FF59" s="44"/>
      <c r="FG59" s="44"/>
      <c r="FH59" s="44"/>
      <c r="FI59" s="44"/>
      <c r="FJ59" s="44"/>
      <c r="FK59" s="44"/>
      <c r="FL59" s="44"/>
      <c r="FM59" s="44"/>
      <c r="FN59" s="44"/>
      <c r="FO59" s="44"/>
      <c r="FP59" s="44"/>
      <c r="FQ59" s="44"/>
      <c r="FR59" s="44"/>
      <c r="FS59" s="44"/>
      <c r="FT59" s="44"/>
      <c r="FU59" s="44"/>
      <c r="FV59" s="44"/>
      <c r="FW59" s="44"/>
      <c r="FX59" s="44"/>
      <c r="FY59" s="44"/>
      <c r="FZ59" s="44"/>
      <c r="GA59" s="44"/>
      <c r="GB59" s="44"/>
      <c r="GC59" s="44"/>
      <c r="GD59" s="44"/>
      <c r="GE59" s="44"/>
      <c r="GF59" s="44"/>
      <c r="GG59" s="44"/>
      <c r="GH59" s="44"/>
      <c r="GI59" s="44"/>
      <c r="GJ59" s="44"/>
      <c r="GK59" s="44"/>
      <c r="GL59" s="44"/>
      <c r="GM59" s="44"/>
      <c r="GN59" s="44"/>
      <c r="GO59" s="44"/>
      <c r="GP59" s="44"/>
      <c r="GQ59" s="44"/>
      <c r="GR59" s="44"/>
      <c r="GS59" s="44"/>
      <c r="GT59" s="44"/>
      <c r="GU59" s="44"/>
      <c r="GV59" s="44"/>
      <c r="GW59" s="44"/>
      <c r="GX59" s="44"/>
      <c r="GY59" s="44"/>
      <c r="GZ59" s="44"/>
      <c r="HA59" s="44"/>
      <c r="HB59" s="44"/>
      <c r="HC59" s="44"/>
      <c r="HD59" s="44"/>
      <c r="HE59" s="44"/>
      <c r="HF59" s="44"/>
      <c r="HG59" s="44"/>
      <c r="HH59" s="44"/>
      <c r="HI59" s="44"/>
      <c r="HJ59" s="44"/>
      <c r="HK59" s="44"/>
      <c r="HL59" s="44"/>
      <c r="HM59" s="44"/>
      <c r="HN59" s="44"/>
      <c r="HO59" s="44"/>
      <c r="HP59" s="44"/>
      <c r="HQ59" s="44"/>
      <c r="HR59" s="44"/>
      <c r="HS59" s="44"/>
      <c r="HT59" s="44"/>
      <c r="HU59" s="44"/>
      <c r="HV59" s="44"/>
    </row>
    <row r="60" spans="1:230" ht="42.75" customHeight="1" x14ac:dyDescent="0.2">
      <c r="A60" s="44"/>
      <c r="B60" s="318" t="n">
        <f>IF(L11=TRUE,L9,0)</f>
        <v>0.0</v>
      </c>
      <c r="C60" s="318"/>
      <c r="D60" s="318"/>
      <c r="E60" s="318"/>
      <c r="F60" s="318"/>
      <c r="G60" s="318"/>
      <c r="H60" s="318"/>
      <c r="I60" s="318"/>
      <c r="J60" s="318"/>
      <c r="K60" s="44"/>
      <c r="L60" s="162"/>
      <c r="N60" s="29"/>
      <c r="O60" s="29"/>
      <c r="P60" s="29"/>
      <c r="Q60" s="44"/>
      <c r="R60" s="44"/>
      <c r="S60" s="44"/>
      <c r="T60" s="44"/>
      <c r="U60" s="44"/>
      <c r="V60" s="44"/>
      <c r="W60" s="44"/>
      <c r="X60" s="44"/>
      <c r="Y60" s="44"/>
      <c r="Z60" s="44"/>
      <c r="AA60" s="44"/>
      <c r="AB60" s="44"/>
      <c r="AC60" s="44"/>
      <c r="AD60" s="44"/>
      <c r="AE60" s="44"/>
      <c r="AF60" s="44"/>
      <c r="AG60" s="44"/>
      <c r="AH60" s="44"/>
      <c r="AI60" s="44"/>
      <c r="AJ60" s="44"/>
      <c r="AK60" s="44"/>
      <c r="AL60" s="44"/>
      <c r="AM60" s="44"/>
      <c r="AN60" s="44"/>
      <c r="AO60" s="44"/>
      <c r="AP60" s="44"/>
      <c r="AQ60" s="44"/>
      <c r="AR60" s="44"/>
      <c r="AS60" s="44"/>
      <c r="AT60" s="44"/>
      <c r="AU60" s="44"/>
      <c r="AV60" s="44"/>
      <c r="AW60" s="44"/>
      <c r="AX60" s="44"/>
      <c r="AY60" s="44"/>
      <c r="AZ60" s="44"/>
      <c r="BA60" s="44"/>
      <c r="BB60" s="44"/>
      <c r="BC60" s="44"/>
      <c r="BD60" s="44"/>
      <c r="BE60" s="44"/>
      <c r="BF60" s="44"/>
      <c r="BG60" s="44"/>
      <c r="BH60" s="44"/>
      <c r="BI60" s="44"/>
      <c r="BJ60" s="44"/>
      <c r="BK60" s="44"/>
      <c r="BL60" s="44"/>
      <c r="BM60" s="44"/>
      <c r="BN60" s="44"/>
      <c r="BO60" s="44"/>
      <c r="BP60" s="44"/>
      <c r="BQ60" s="44"/>
      <c r="BR60" s="44"/>
      <c r="BS60" s="44"/>
      <c r="BT60" s="44"/>
      <c r="BU60" s="44"/>
      <c r="BV60" s="44"/>
      <c r="BW60" s="44"/>
      <c r="BX60" s="44"/>
      <c r="BY60" s="44"/>
      <c r="BZ60" s="44"/>
      <c r="CA60" s="44"/>
      <c r="CB60" s="44"/>
      <c r="CC60" s="44"/>
      <c r="CD60" s="44"/>
      <c r="CE60" s="44"/>
      <c r="CF60" s="44"/>
      <c r="CG60" s="44"/>
      <c r="CH60" s="44"/>
      <c r="CI60" s="44"/>
      <c r="CJ60" s="44"/>
      <c r="CK60" s="44"/>
      <c r="CL60" s="44"/>
      <c r="CM60" s="44"/>
      <c r="CN60" s="44"/>
      <c r="CO60" s="44"/>
      <c r="CP60" s="44"/>
      <c r="CQ60" s="44"/>
      <c r="CR60" s="44"/>
      <c r="CS60" s="44"/>
      <c r="CT60" s="44"/>
      <c r="CU60" s="44"/>
      <c r="CV60" s="44"/>
      <c r="CW60" s="44"/>
      <c r="CX60" s="44"/>
      <c r="CY60" s="44"/>
      <c r="CZ60" s="44"/>
      <c r="DA60" s="44"/>
      <c r="DB60" s="44"/>
      <c r="DC60" s="44"/>
      <c r="DD60" s="44"/>
      <c r="DE60" s="44"/>
      <c r="DF60" s="44"/>
      <c r="DG60" s="44"/>
      <c r="DH60" s="44"/>
      <c r="DI60" s="44"/>
      <c r="DJ60" s="44"/>
      <c r="DK60" s="44"/>
      <c r="DL60" s="44"/>
      <c r="DM60" s="44"/>
      <c r="DN60" s="44"/>
      <c r="DO60" s="44"/>
      <c r="DP60" s="44"/>
      <c r="DQ60" s="44"/>
      <c r="DR60" s="44"/>
      <c r="DS60" s="44"/>
      <c r="DT60" s="44"/>
      <c r="DU60" s="44"/>
      <c r="DV60" s="44"/>
      <c r="DW60" s="44"/>
      <c r="DX60" s="44"/>
      <c r="DY60" s="44"/>
      <c r="DZ60" s="44"/>
      <c r="EA60" s="44"/>
      <c r="EB60" s="44"/>
      <c r="EC60" s="44"/>
      <c r="ED60" s="44"/>
      <c r="EE60" s="44"/>
      <c r="EF60" s="44"/>
      <c r="EG60" s="44"/>
      <c r="EH60" s="44"/>
      <c r="EI60" s="44"/>
      <c r="EJ60" s="44"/>
      <c r="EK60" s="44"/>
      <c r="EL60" s="44"/>
      <c r="EM60" s="44"/>
      <c r="EN60" s="44"/>
      <c r="EO60" s="44"/>
      <c r="EP60" s="44"/>
      <c r="EQ60" s="44"/>
      <c r="ER60" s="44"/>
      <c r="ES60" s="44"/>
      <c r="ET60" s="44"/>
      <c r="EU60" s="44"/>
      <c r="EV60" s="44"/>
      <c r="EW60" s="44"/>
      <c r="EX60" s="44"/>
      <c r="EY60" s="44"/>
      <c r="EZ60" s="44"/>
      <c r="FA60" s="44"/>
      <c r="FB60" s="44"/>
      <c r="FC60" s="44"/>
      <c r="FD60" s="44"/>
      <c r="FE60" s="44"/>
      <c r="FF60" s="44"/>
      <c r="FG60" s="44"/>
      <c r="FH60" s="44"/>
      <c r="FI60" s="44"/>
      <c r="FJ60" s="44"/>
      <c r="FK60" s="44"/>
      <c r="FL60" s="44"/>
      <c r="FM60" s="44"/>
      <c r="FN60" s="44"/>
      <c r="FO60" s="44"/>
      <c r="FP60" s="44"/>
      <c r="FQ60" s="44"/>
      <c r="FR60" s="44"/>
      <c r="FS60" s="44"/>
      <c r="FT60" s="44"/>
      <c r="FU60" s="44"/>
      <c r="FV60" s="44"/>
      <c r="FW60" s="44"/>
      <c r="FX60" s="44"/>
      <c r="FY60" s="44"/>
      <c r="FZ60" s="44"/>
      <c r="GA60" s="44"/>
      <c r="GB60" s="44"/>
      <c r="GC60" s="44"/>
      <c r="GD60" s="44"/>
      <c r="GE60" s="44"/>
      <c r="GF60" s="44"/>
      <c r="GG60" s="44"/>
      <c r="GH60" s="44"/>
      <c r="GI60" s="44"/>
      <c r="GJ60" s="44"/>
      <c r="GK60" s="44"/>
      <c r="GL60" s="44"/>
      <c r="GM60" s="44"/>
      <c r="GN60" s="44"/>
      <c r="GO60" s="44"/>
      <c r="GP60" s="44"/>
      <c r="GQ60" s="44"/>
      <c r="GR60" s="44"/>
      <c r="GS60" s="44"/>
      <c r="GT60" s="44"/>
      <c r="GU60" s="44"/>
      <c r="GV60" s="44"/>
      <c r="GW60" s="44"/>
      <c r="GX60" s="44"/>
      <c r="GY60" s="44"/>
      <c r="GZ60" s="44"/>
      <c r="HA60" s="44"/>
      <c r="HB60" s="44"/>
      <c r="HC60" s="44"/>
      <c r="HD60" s="44"/>
      <c r="HE60" s="44"/>
      <c r="HF60" s="44"/>
      <c r="HG60" s="44"/>
      <c r="HH60" s="44"/>
      <c r="HI60" s="44"/>
      <c r="HJ60" s="44"/>
      <c r="HK60" s="44"/>
      <c r="HL60" s="44"/>
      <c r="HM60" s="44"/>
      <c r="HN60" s="44"/>
      <c r="HO60" s="44"/>
      <c r="HP60" s="44"/>
      <c r="HQ60" s="44"/>
      <c r="HR60" s="44"/>
      <c r="HS60" s="44"/>
      <c r="HT60" s="44"/>
      <c r="HU60" s="44"/>
      <c r="HV60" s="44"/>
    </row>
    <row r="61" spans="1:230" s="49" customFormat="1" ht="12" x14ac:dyDescent="0.25">
      <c r="A61" s="26"/>
      <c r="B61" s="308" t="s">
        <v>57</v>
      </c>
      <c r="C61" s="308"/>
      <c r="D61" s="308"/>
      <c r="E61" s="308"/>
      <c r="F61" s="308"/>
      <c r="G61" s="308"/>
      <c r="H61" s="308"/>
      <c r="I61" s="308"/>
      <c r="J61" s="308"/>
      <c r="K61" s="28"/>
      <c r="L61" s="162"/>
      <c r="M61" s="1"/>
      <c r="N61" s="1"/>
      <c r="O61" s="29"/>
      <c r="P61" s="29"/>
      <c r="Q61" s="29"/>
      <c r="R61" s="29"/>
      <c r="S61" s="29"/>
      <c r="T61" s="29"/>
      <c r="U61" s="29"/>
      <c r="V61" s="29"/>
      <c r="W61" s="29"/>
      <c r="X61" s="29"/>
      <c r="Y61" s="29"/>
      <c r="Z61" s="29"/>
      <c r="AA61" s="29"/>
      <c r="AB61" s="29"/>
      <c r="AC61" s="29"/>
      <c r="AD61" s="29"/>
      <c r="AE61" s="29"/>
      <c r="AF61" s="29"/>
      <c r="AG61" s="29"/>
      <c r="AH61" s="29"/>
      <c r="AI61" s="29"/>
      <c r="AJ61" s="29"/>
      <c r="AK61" s="29"/>
      <c r="AL61" s="29"/>
      <c r="AM61" s="29"/>
      <c r="AN61" s="29"/>
      <c r="AO61" s="29"/>
      <c r="AP61" s="29"/>
      <c r="AQ61" s="29"/>
      <c r="AR61" s="29"/>
      <c r="AS61" s="29"/>
      <c r="AT61" s="29"/>
      <c r="AU61" s="29"/>
      <c r="AV61" s="29"/>
      <c r="AW61" s="29"/>
      <c r="AX61" s="29"/>
      <c r="AY61" s="29"/>
      <c r="AZ61" s="29"/>
      <c r="BA61" s="29"/>
      <c r="BB61" s="29"/>
      <c r="BC61" s="29"/>
      <c r="BD61" s="29"/>
      <c r="BE61" s="29"/>
      <c r="BF61" s="29"/>
      <c r="BG61" s="29"/>
      <c r="BH61" s="29"/>
      <c r="BI61" s="29"/>
      <c r="BJ61" s="29"/>
      <c r="BK61" s="29"/>
      <c r="BL61" s="29"/>
      <c r="BM61" s="29"/>
      <c r="BN61" s="29"/>
      <c r="BO61" s="29"/>
      <c r="BP61" s="29"/>
      <c r="BQ61" s="29"/>
      <c r="BR61" s="29"/>
      <c r="BS61" s="29"/>
      <c r="BT61" s="29"/>
      <c r="BU61" s="29"/>
      <c r="BV61" s="29"/>
      <c r="BW61" s="29"/>
      <c r="BX61" s="29"/>
      <c r="BY61" s="29"/>
      <c r="BZ61" s="29"/>
      <c r="CA61" s="29"/>
      <c r="CB61" s="29"/>
      <c r="CC61" s="29"/>
      <c r="CD61" s="29"/>
      <c r="CE61" s="29"/>
      <c r="CF61" s="29"/>
      <c r="CG61" s="29"/>
      <c r="CH61" s="29"/>
      <c r="CI61" s="29"/>
      <c r="CJ61" s="29"/>
      <c r="CK61" s="29"/>
      <c r="CL61" s="29"/>
      <c r="CM61" s="29"/>
      <c r="CN61" s="29"/>
      <c r="CO61" s="29"/>
      <c r="CP61" s="29"/>
      <c r="CQ61" s="29"/>
      <c r="CR61" s="29"/>
      <c r="CS61" s="29"/>
      <c r="CT61" s="29"/>
      <c r="CU61" s="29"/>
      <c r="CV61" s="29"/>
      <c r="CW61" s="29"/>
      <c r="CX61" s="29"/>
      <c r="CY61" s="29"/>
      <c r="CZ61" s="29"/>
      <c r="DA61" s="29"/>
      <c r="DB61" s="29"/>
      <c r="DC61" s="29"/>
      <c r="DD61" s="29"/>
      <c r="DE61" s="29"/>
      <c r="DF61" s="29"/>
      <c r="DG61" s="29"/>
      <c r="DH61" s="29"/>
      <c r="DI61" s="29"/>
      <c r="DJ61" s="29"/>
      <c r="DK61" s="29"/>
      <c r="DL61" s="29"/>
      <c r="DM61" s="29"/>
      <c r="DN61" s="29"/>
      <c r="DO61" s="29"/>
      <c r="DP61" s="29"/>
      <c r="DQ61" s="29"/>
      <c r="DR61" s="29"/>
      <c r="DS61" s="29"/>
      <c r="DT61" s="29"/>
      <c r="DU61" s="29"/>
      <c r="DV61" s="29"/>
      <c r="DW61" s="29"/>
      <c r="DX61" s="29"/>
      <c r="DY61" s="29"/>
      <c r="DZ61" s="29"/>
      <c r="EA61" s="29"/>
      <c r="EB61" s="29"/>
      <c r="EC61" s="29"/>
      <c r="ED61" s="29"/>
      <c r="EE61" s="29"/>
      <c r="EF61" s="29"/>
      <c r="EG61" s="29"/>
      <c r="EH61" s="29"/>
      <c r="EI61" s="29"/>
      <c r="EJ61" s="29"/>
      <c r="EK61" s="29"/>
      <c r="EL61" s="29"/>
      <c r="EM61" s="29"/>
      <c r="EN61" s="29"/>
      <c r="EO61" s="29"/>
      <c r="EP61" s="29"/>
      <c r="EQ61" s="29"/>
      <c r="ER61" s="29"/>
      <c r="ES61" s="29"/>
      <c r="ET61" s="29"/>
      <c r="EU61" s="29"/>
      <c r="EV61" s="29"/>
      <c r="EW61" s="29"/>
      <c r="EX61" s="29"/>
      <c r="EY61" s="29"/>
      <c r="EZ61" s="29"/>
      <c r="FA61" s="29"/>
      <c r="FB61" s="29"/>
      <c r="FC61" s="29"/>
      <c r="FD61" s="29"/>
      <c r="FE61" s="29"/>
      <c r="FF61" s="29"/>
      <c r="FG61" s="29"/>
      <c r="FH61" s="29"/>
      <c r="FI61" s="29"/>
      <c r="FJ61" s="29"/>
      <c r="FK61" s="29"/>
      <c r="FL61" s="29"/>
      <c r="FM61" s="29"/>
      <c r="FN61" s="29"/>
      <c r="FO61" s="29"/>
      <c r="FP61" s="29"/>
      <c r="FQ61" s="29"/>
      <c r="FR61" s="29"/>
      <c r="FS61" s="29"/>
      <c r="FT61" s="29"/>
      <c r="FU61" s="29"/>
      <c r="FV61" s="29"/>
      <c r="FW61" s="29"/>
      <c r="FX61" s="29"/>
      <c r="FY61" s="29"/>
      <c r="FZ61" s="29"/>
      <c r="GA61" s="29"/>
      <c r="GB61" s="29"/>
      <c r="GC61" s="29"/>
      <c r="GD61" s="29"/>
      <c r="GE61" s="29"/>
      <c r="GF61" s="29"/>
      <c r="GG61" s="29"/>
      <c r="GH61" s="29"/>
      <c r="GI61" s="29"/>
      <c r="GJ61" s="29"/>
      <c r="GK61" s="29"/>
      <c r="GL61" s="29"/>
      <c r="GM61" s="29"/>
      <c r="GN61" s="29"/>
      <c r="GO61" s="29"/>
      <c r="GP61" s="29"/>
      <c r="GQ61" s="29"/>
      <c r="GR61" s="29"/>
      <c r="GS61" s="29"/>
      <c r="GT61" s="29"/>
      <c r="GU61" s="29"/>
      <c r="GV61" s="29"/>
      <c r="GW61" s="29"/>
      <c r="GX61" s="29"/>
      <c r="GY61" s="29"/>
      <c r="GZ61" s="29"/>
      <c r="HA61" s="29"/>
      <c r="HB61" s="29"/>
      <c r="HC61" s="29"/>
      <c r="HD61" s="29"/>
      <c r="HE61" s="29"/>
      <c r="HF61" s="29"/>
      <c r="HG61" s="29"/>
      <c r="HH61" s="29"/>
      <c r="HI61" s="29"/>
      <c r="HJ61" s="29"/>
      <c r="HK61" s="29"/>
      <c r="HL61" s="29"/>
      <c r="HM61" s="29"/>
      <c r="HN61" s="29"/>
      <c r="HO61" s="29"/>
      <c r="HP61" s="29"/>
      <c r="HQ61" s="29"/>
      <c r="HR61" s="29"/>
      <c r="HS61" s="29"/>
      <c r="HT61" s="29"/>
      <c r="HU61" s="29"/>
      <c r="HV61" s="29"/>
    </row>
    <row r="62" spans="1:230" ht="11.25" customHeight="1" thickBot="1" x14ac:dyDescent="0.25">
      <c r="B62" s="194" t="s">
        <v>145</v>
      </c>
      <c r="C62" s="195"/>
      <c r="D62" s="195"/>
      <c r="E62" s="27" t="s">
        <v>33</v>
      </c>
      <c r="F62" s="27" t="s">
        <v>3</v>
      </c>
      <c r="G62" s="176" t="s">
        <v>58</v>
      </c>
      <c r="H62" s="176"/>
      <c r="I62" s="176"/>
      <c r="J62" s="177"/>
      <c r="L62" s="163" t="s">
        <v>48</v>
      </c>
      <c r="HV62" s="44"/>
    </row>
    <row r="63" spans="1:230" s="49" customFormat="1" ht="30" customHeight="1" thickBot="1" x14ac:dyDescent="0.25">
      <c r="A63" s="26"/>
      <c r="B63" s="187"/>
      <c r="C63" s="188"/>
      <c r="D63" s="189"/>
      <c r="E63" s="61"/>
      <c r="F63" s="62" t="n">
        <f>IF(L63&gt;$J$58,"Fel andel",L63)</f>
        <v>0.0</v>
      </c>
      <c r="G63" s="181" t="s">
        <v>60</v>
      </c>
      <c r="H63" s="182"/>
      <c r="I63" s="182"/>
      <c r="J63" s="183"/>
      <c r="K63" s="28"/>
      <c r="L63" s="164" t="n">
        <f>$J$58*E63</f>
        <v>0.0</v>
      </c>
      <c r="M63" s="29"/>
      <c r="N63" s="29"/>
      <c r="O63" s="29"/>
      <c r="P63" s="29"/>
      <c r="Q63" s="29"/>
      <c r="R63" s="29"/>
      <c r="S63" s="29"/>
      <c r="T63" s="29"/>
      <c r="U63" s="29"/>
      <c r="V63" s="29"/>
      <c r="W63" s="29"/>
      <c r="X63" s="29"/>
      <c r="Y63" s="29"/>
      <c r="Z63" s="29"/>
      <c r="AA63" s="29"/>
      <c r="AB63" s="29"/>
      <c r="AC63" s="29"/>
      <c r="AD63" s="29"/>
      <c r="AE63" s="29"/>
      <c r="AF63" s="29"/>
      <c r="AG63" s="29"/>
      <c r="AH63" s="29"/>
      <c r="AI63" s="29"/>
      <c r="AJ63" s="29"/>
      <c r="AK63" s="29"/>
      <c r="AL63" s="29"/>
      <c r="AM63" s="29"/>
      <c r="AN63" s="29"/>
      <c r="AO63" s="29"/>
      <c r="AP63" s="29"/>
      <c r="AQ63" s="29"/>
      <c r="AR63" s="29"/>
      <c r="AS63" s="29"/>
      <c r="AT63" s="29"/>
      <c r="AU63" s="29"/>
      <c r="AV63" s="29"/>
      <c r="AW63" s="29"/>
      <c r="AX63" s="29"/>
      <c r="AY63" s="29"/>
      <c r="AZ63" s="29"/>
      <c r="BA63" s="29"/>
      <c r="BB63" s="29"/>
      <c r="BC63" s="29"/>
      <c r="BD63" s="29"/>
      <c r="BE63" s="29"/>
      <c r="BF63" s="29"/>
      <c r="BG63" s="29"/>
      <c r="BH63" s="29"/>
      <c r="BI63" s="29"/>
      <c r="BJ63" s="29"/>
      <c r="BK63" s="29"/>
      <c r="BL63" s="29"/>
      <c r="BM63" s="29"/>
      <c r="BN63" s="29"/>
      <c r="BO63" s="29"/>
      <c r="BP63" s="29"/>
      <c r="BQ63" s="29"/>
      <c r="BR63" s="29"/>
      <c r="BS63" s="29"/>
      <c r="BT63" s="29"/>
      <c r="BU63" s="29"/>
      <c r="BV63" s="29"/>
      <c r="BW63" s="29"/>
      <c r="BX63" s="29"/>
      <c r="BY63" s="29"/>
      <c r="BZ63" s="29"/>
      <c r="CA63" s="29"/>
      <c r="CB63" s="29"/>
      <c r="CC63" s="29"/>
      <c r="CD63" s="29"/>
      <c r="CE63" s="29"/>
      <c r="CF63" s="29"/>
      <c r="CG63" s="29"/>
      <c r="CH63" s="29"/>
      <c r="CI63" s="29"/>
      <c r="CJ63" s="29"/>
      <c r="CK63" s="29"/>
      <c r="CL63" s="29"/>
      <c r="CM63" s="29"/>
      <c r="CN63" s="29"/>
      <c r="CO63" s="29"/>
      <c r="CP63" s="29"/>
      <c r="CQ63" s="29"/>
      <c r="CR63" s="29"/>
      <c r="CS63" s="29"/>
      <c r="CT63" s="29"/>
      <c r="CU63" s="29"/>
      <c r="CV63" s="29"/>
      <c r="CW63" s="29"/>
      <c r="CX63" s="29"/>
      <c r="CY63" s="29"/>
      <c r="CZ63" s="29"/>
      <c r="DA63" s="29"/>
      <c r="DB63" s="29"/>
      <c r="DC63" s="29"/>
      <c r="DD63" s="29"/>
      <c r="DE63" s="29"/>
      <c r="DF63" s="29"/>
      <c r="DG63" s="29"/>
      <c r="DH63" s="29"/>
      <c r="DI63" s="29"/>
      <c r="DJ63" s="29"/>
      <c r="DK63" s="29"/>
      <c r="DL63" s="29"/>
      <c r="DM63" s="29"/>
      <c r="DN63" s="29"/>
      <c r="DO63" s="29"/>
      <c r="DP63" s="29"/>
      <c r="DQ63" s="29"/>
      <c r="DR63" s="29"/>
      <c r="DS63" s="29"/>
      <c r="DT63" s="29"/>
      <c r="DU63" s="29"/>
      <c r="DV63" s="29"/>
      <c r="DW63" s="29"/>
      <c r="DX63" s="29"/>
      <c r="DY63" s="29"/>
      <c r="DZ63" s="29"/>
      <c r="EA63" s="29"/>
      <c r="EB63" s="29"/>
      <c r="EC63" s="29"/>
      <c r="ED63" s="29"/>
      <c r="EE63" s="29"/>
      <c r="EF63" s="29"/>
      <c r="EG63" s="29"/>
      <c r="EH63" s="29"/>
      <c r="EI63" s="29"/>
      <c r="EJ63" s="29"/>
      <c r="EK63" s="29"/>
      <c r="EL63" s="29"/>
      <c r="EM63" s="29"/>
      <c r="EN63" s="29"/>
      <c r="EO63" s="29"/>
      <c r="EP63" s="29"/>
      <c r="EQ63" s="29"/>
      <c r="ER63" s="29"/>
      <c r="ES63" s="29"/>
      <c r="ET63" s="29"/>
      <c r="EU63" s="29"/>
      <c r="EV63" s="29"/>
      <c r="EW63" s="29"/>
      <c r="EX63" s="29"/>
      <c r="EY63" s="29"/>
      <c r="EZ63" s="29"/>
      <c r="FA63" s="29"/>
      <c r="FB63" s="29"/>
      <c r="FC63" s="29"/>
      <c r="FD63" s="29"/>
      <c r="FE63" s="29"/>
      <c r="FF63" s="29"/>
      <c r="FG63" s="29"/>
      <c r="FH63" s="29"/>
      <c r="FI63" s="29"/>
      <c r="FJ63" s="29"/>
      <c r="FK63" s="29"/>
      <c r="FL63" s="29"/>
      <c r="FM63" s="29"/>
      <c r="FN63" s="29"/>
      <c r="FO63" s="29"/>
      <c r="FP63" s="29"/>
      <c r="FQ63" s="29"/>
      <c r="FR63" s="29"/>
      <c r="FS63" s="29"/>
      <c r="FT63" s="29"/>
      <c r="FU63" s="29"/>
      <c r="FV63" s="29"/>
      <c r="FW63" s="29"/>
      <c r="FX63" s="29"/>
      <c r="FY63" s="29"/>
      <c r="FZ63" s="29"/>
      <c r="GA63" s="29"/>
      <c r="GB63" s="29"/>
      <c r="GC63" s="29"/>
      <c r="GD63" s="29"/>
      <c r="GE63" s="29"/>
      <c r="GF63" s="29"/>
      <c r="GG63" s="29"/>
      <c r="GH63" s="29"/>
      <c r="GI63" s="29"/>
      <c r="GJ63" s="29"/>
      <c r="GK63" s="29"/>
      <c r="GL63" s="29"/>
      <c r="GM63" s="29"/>
      <c r="GN63" s="29"/>
      <c r="GO63" s="29"/>
      <c r="GP63" s="29"/>
      <c r="GQ63" s="29"/>
      <c r="GR63" s="29"/>
      <c r="GS63" s="29"/>
      <c r="GT63" s="29"/>
      <c r="GU63" s="29"/>
      <c r="GV63" s="29"/>
      <c r="GW63" s="29"/>
      <c r="GX63" s="29"/>
      <c r="GY63" s="29"/>
      <c r="GZ63" s="29"/>
      <c r="HA63" s="29"/>
      <c r="HB63" s="29"/>
      <c r="HC63" s="29"/>
      <c r="HD63" s="29"/>
      <c r="HE63" s="29"/>
      <c r="HF63" s="29"/>
      <c r="HG63" s="29"/>
      <c r="HH63" s="29"/>
      <c r="HI63" s="29"/>
      <c r="HJ63" s="29"/>
      <c r="HK63" s="29"/>
      <c r="HL63" s="29"/>
      <c r="HM63" s="29"/>
      <c r="HN63" s="29"/>
      <c r="HO63" s="29"/>
      <c r="HP63" s="29"/>
      <c r="HQ63" s="29"/>
      <c r="HR63" s="29"/>
      <c r="HS63" s="29"/>
      <c r="HT63" s="29"/>
      <c r="HU63" s="29"/>
    </row>
    <row r="64" spans="1:230" s="49" customFormat="1" ht="30" customHeight="1" x14ac:dyDescent="0.2">
      <c r="A64" s="26"/>
      <c r="B64" s="184" t="s">
        <v>24</v>
      </c>
      <c r="C64" s="185"/>
      <c r="D64" s="185"/>
      <c r="E64" s="185" t="s">
        <v>25</v>
      </c>
      <c r="F64" s="185"/>
      <c r="G64" s="190" t="s">
        <v>51</v>
      </c>
      <c r="H64" s="191"/>
      <c r="I64" s="191"/>
      <c r="J64" s="192"/>
      <c r="K64" s="28"/>
      <c r="L64" s="162"/>
      <c r="M64" s="1"/>
      <c r="N64" s="1"/>
      <c r="O64" s="29"/>
      <c r="P64" s="29"/>
      <c r="Q64" s="29"/>
      <c r="R64" s="29"/>
      <c r="S64" s="29"/>
      <c r="T64" s="29"/>
      <c r="U64" s="29"/>
      <c r="V64" s="29"/>
      <c r="W64" s="29"/>
      <c r="X64" s="29"/>
      <c r="Y64" s="29"/>
      <c r="Z64" s="29"/>
      <c r="AA64" s="29"/>
      <c r="AB64" s="29"/>
      <c r="AC64" s="29"/>
      <c r="AD64" s="29"/>
      <c r="AE64" s="29"/>
      <c r="AF64" s="29"/>
      <c r="AG64" s="29"/>
      <c r="AH64" s="29"/>
      <c r="AI64" s="29"/>
      <c r="AJ64" s="29"/>
      <c r="AK64" s="29"/>
      <c r="AL64" s="29"/>
      <c r="AM64" s="29"/>
      <c r="AN64" s="29"/>
      <c r="AO64" s="29"/>
      <c r="AP64" s="29"/>
      <c r="AQ64" s="29"/>
      <c r="AR64" s="29"/>
      <c r="AS64" s="29"/>
      <c r="AT64" s="29"/>
      <c r="AU64" s="29"/>
      <c r="AV64" s="29"/>
      <c r="AW64" s="29"/>
      <c r="AX64" s="29"/>
      <c r="AY64" s="29"/>
      <c r="AZ64" s="29"/>
      <c r="BA64" s="29"/>
      <c r="BB64" s="29"/>
      <c r="BC64" s="29"/>
      <c r="BD64" s="29"/>
      <c r="BE64" s="29"/>
      <c r="BF64" s="29"/>
      <c r="BG64" s="29"/>
      <c r="BH64" s="29"/>
      <c r="BI64" s="29"/>
      <c r="BJ64" s="29"/>
      <c r="BK64" s="29"/>
      <c r="BL64" s="29"/>
      <c r="BM64" s="29"/>
      <c r="BN64" s="29"/>
      <c r="BO64" s="29"/>
      <c r="BP64" s="29"/>
      <c r="BQ64" s="29"/>
      <c r="BR64" s="29"/>
      <c r="BS64" s="29"/>
      <c r="BT64" s="29"/>
      <c r="BU64" s="29"/>
      <c r="BV64" s="29"/>
      <c r="BW64" s="29"/>
      <c r="BX64" s="29"/>
      <c r="BY64" s="29"/>
      <c r="BZ64" s="29"/>
      <c r="CA64" s="29"/>
      <c r="CB64" s="29"/>
      <c r="CC64" s="29"/>
      <c r="CD64" s="29"/>
      <c r="CE64" s="29"/>
      <c r="CF64" s="29"/>
      <c r="CG64" s="29"/>
      <c r="CH64" s="29"/>
      <c r="CI64" s="29"/>
      <c r="CJ64" s="29"/>
      <c r="CK64" s="29"/>
      <c r="CL64" s="29"/>
      <c r="CM64" s="29"/>
      <c r="CN64" s="29"/>
      <c r="CO64" s="29"/>
      <c r="CP64" s="29"/>
      <c r="CQ64" s="29"/>
      <c r="CR64" s="29"/>
      <c r="CS64" s="29"/>
      <c r="CT64" s="29"/>
      <c r="CU64" s="29"/>
      <c r="CV64" s="29"/>
      <c r="CW64" s="29"/>
      <c r="CX64" s="29"/>
      <c r="CY64" s="29"/>
      <c r="CZ64" s="29"/>
      <c r="DA64" s="29"/>
      <c r="DB64" s="29"/>
      <c r="DC64" s="29"/>
      <c r="DD64" s="29"/>
      <c r="DE64" s="29"/>
      <c r="DF64" s="29"/>
      <c r="DG64" s="29"/>
      <c r="DH64" s="29"/>
      <c r="DI64" s="29"/>
      <c r="DJ64" s="29"/>
      <c r="DK64" s="29"/>
      <c r="DL64" s="29"/>
      <c r="DM64" s="29"/>
      <c r="DN64" s="29"/>
      <c r="DO64" s="29"/>
      <c r="DP64" s="29"/>
      <c r="DQ64" s="29"/>
      <c r="DR64" s="29"/>
      <c r="DS64" s="29"/>
      <c r="DT64" s="29"/>
      <c r="DU64" s="29"/>
      <c r="DV64" s="29"/>
      <c r="DW64" s="29"/>
      <c r="DX64" s="29"/>
      <c r="DY64" s="29"/>
      <c r="DZ64" s="29"/>
      <c r="EA64" s="29"/>
      <c r="EB64" s="29"/>
      <c r="EC64" s="29"/>
      <c r="ED64" s="29"/>
      <c r="EE64" s="29"/>
      <c r="EF64" s="29"/>
      <c r="EG64" s="29"/>
      <c r="EH64" s="29"/>
      <c r="EI64" s="29"/>
      <c r="EJ64" s="29"/>
      <c r="EK64" s="29"/>
      <c r="EL64" s="29"/>
      <c r="EM64" s="29"/>
      <c r="EN64" s="29"/>
      <c r="EO64" s="29"/>
      <c r="EP64" s="29"/>
      <c r="EQ64" s="29"/>
      <c r="ER64" s="29"/>
      <c r="ES64" s="29"/>
      <c r="ET64" s="29"/>
      <c r="EU64" s="29"/>
      <c r="EV64" s="29"/>
      <c r="EW64" s="29"/>
      <c r="EX64" s="29"/>
      <c r="EY64" s="29"/>
      <c r="EZ64" s="29"/>
      <c r="FA64" s="29"/>
      <c r="FB64" s="29"/>
      <c r="FC64" s="29"/>
      <c r="FD64" s="29"/>
      <c r="FE64" s="29"/>
      <c r="FF64" s="29"/>
      <c r="FG64" s="29"/>
      <c r="FH64" s="29"/>
      <c r="FI64" s="29"/>
      <c r="FJ64" s="29"/>
      <c r="FK64" s="29"/>
      <c r="FL64" s="29"/>
      <c r="FM64" s="29"/>
      <c r="FN64" s="29"/>
      <c r="FO64" s="29"/>
      <c r="FP64" s="29"/>
      <c r="FQ64" s="29"/>
      <c r="FR64" s="29"/>
      <c r="FS64" s="29"/>
      <c r="FT64" s="29"/>
      <c r="FU64" s="29"/>
      <c r="FV64" s="29"/>
      <c r="FW64" s="29"/>
      <c r="FX64" s="29"/>
      <c r="FY64" s="29"/>
      <c r="FZ64" s="29"/>
      <c r="GA64" s="29"/>
      <c r="GB64" s="29"/>
      <c r="GC64" s="29"/>
      <c r="GD64" s="29"/>
      <c r="GE64" s="29"/>
      <c r="GF64" s="29"/>
      <c r="GG64" s="29"/>
      <c r="GH64" s="29"/>
      <c r="GI64" s="29"/>
      <c r="GJ64" s="29"/>
      <c r="GK64" s="29"/>
      <c r="GL64" s="29"/>
      <c r="GM64" s="29"/>
      <c r="GN64" s="29"/>
      <c r="GO64" s="29"/>
      <c r="GP64" s="29"/>
      <c r="GQ64" s="29"/>
      <c r="GR64" s="29"/>
      <c r="GS64" s="29"/>
      <c r="GT64" s="29"/>
      <c r="GU64" s="29"/>
      <c r="GV64" s="29"/>
      <c r="GW64" s="29"/>
      <c r="GX64" s="29"/>
      <c r="GY64" s="29"/>
      <c r="GZ64" s="29"/>
      <c r="HA64" s="29"/>
      <c r="HB64" s="29"/>
      <c r="HC64" s="29"/>
      <c r="HD64" s="29"/>
      <c r="HE64" s="29"/>
      <c r="HF64" s="29"/>
      <c r="HG64" s="29"/>
      <c r="HH64" s="29"/>
      <c r="HI64" s="29"/>
      <c r="HJ64" s="29"/>
      <c r="HK64" s="29"/>
      <c r="HL64" s="29"/>
      <c r="HM64" s="29"/>
      <c r="HN64" s="29"/>
      <c r="HO64" s="29"/>
      <c r="HP64" s="29"/>
      <c r="HQ64" s="29"/>
      <c r="HR64" s="29"/>
      <c r="HS64" s="29"/>
      <c r="HT64" s="29"/>
      <c r="HU64" s="29"/>
    </row>
    <row r="65" spans="1:230" ht="30" customHeight="1" x14ac:dyDescent="0.2">
      <c r="B65" s="186" t="s">
        <v>49</v>
      </c>
      <c r="C65" s="174"/>
      <c r="D65" s="173" t="s">
        <v>35</v>
      </c>
      <c r="E65" s="174"/>
      <c r="F65" s="193"/>
      <c r="G65" s="173" t="s">
        <v>50</v>
      </c>
      <c r="H65" s="174"/>
      <c r="I65" s="174"/>
      <c r="J65" s="175"/>
      <c r="L65" s="16"/>
      <c r="HV65" s="44"/>
    </row>
    <row r="66" spans="1:230" ht="15" customHeight="1" x14ac:dyDescent="0.25">
      <c r="B66" s="196" t="s">
        <v>41</v>
      </c>
      <c r="C66" s="196"/>
      <c r="D66" s="196"/>
      <c r="E66" s="196"/>
      <c r="F66" s="196"/>
      <c r="G66" s="196"/>
      <c r="H66" s="196"/>
      <c r="I66" s="196"/>
      <c r="J66" s="196"/>
      <c r="M66" s="29"/>
      <c r="N66" s="29"/>
    </row>
    <row r="67" spans="1:230" ht="24" customHeight="1" x14ac:dyDescent="0.2">
      <c r="A67" s="303"/>
      <c r="B67" s="303"/>
      <c r="C67" s="303"/>
      <c r="D67" s="303"/>
      <c r="E67" s="303"/>
      <c r="F67" s="303"/>
      <c r="G67" s="303"/>
      <c r="H67" s="303"/>
      <c r="I67" s="303"/>
      <c r="J67" s="303"/>
      <c r="K67" s="303"/>
      <c r="M67" s="29"/>
      <c r="N67" s="29"/>
    </row>
    <row r="68" spans="1:230" s="49" customFormat="1" ht="37.5" customHeight="1" x14ac:dyDescent="0.2">
      <c r="A68" s="26"/>
      <c r="B68" s="197"/>
      <c r="C68" s="197"/>
      <c r="D68" s="197"/>
      <c r="E68" s="197"/>
      <c r="F68" s="197"/>
      <c r="G68" s="197"/>
      <c r="H68" s="197"/>
      <c r="I68" s="197"/>
      <c r="J68" s="197"/>
      <c r="K68" s="28"/>
      <c r="L68" s="161"/>
      <c r="M68" s="1"/>
      <c r="N68" s="1"/>
      <c r="O68" s="29"/>
      <c r="P68" s="29"/>
      <c r="Q68" s="29"/>
      <c r="R68" s="29"/>
      <c r="S68" s="29"/>
      <c r="T68" s="29"/>
      <c r="U68" s="29"/>
      <c r="V68" s="29"/>
      <c r="W68" s="29"/>
      <c r="X68" s="29"/>
      <c r="Y68" s="29"/>
      <c r="Z68" s="29"/>
      <c r="AA68" s="29"/>
      <c r="AB68" s="29"/>
      <c r="AC68" s="29"/>
      <c r="AD68" s="29"/>
      <c r="AE68" s="29"/>
      <c r="AF68" s="29"/>
      <c r="AG68" s="29"/>
      <c r="AH68" s="29"/>
      <c r="AI68" s="29"/>
      <c r="AJ68" s="29"/>
      <c r="AK68" s="29"/>
      <c r="AL68" s="29"/>
      <c r="AM68" s="29"/>
      <c r="AN68" s="29"/>
      <c r="AO68" s="29"/>
      <c r="AP68" s="29"/>
      <c r="AQ68" s="29"/>
      <c r="AR68" s="29"/>
      <c r="AS68" s="29"/>
      <c r="AT68" s="29"/>
      <c r="AU68" s="29"/>
      <c r="AV68" s="29"/>
      <c r="AW68" s="29"/>
      <c r="AX68" s="29"/>
      <c r="AY68" s="29"/>
      <c r="AZ68" s="29"/>
      <c r="BA68" s="29"/>
      <c r="BB68" s="29"/>
      <c r="BC68" s="29"/>
      <c r="BD68" s="29"/>
      <c r="BE68" s="29"/>
      <c r="BF68" s="29"/>
      <c r="BG68" s="29"/>
      <c r="BH68" s="29"/>
      <c r="BI68" s="29"/>
      <c r="BJ68" s="29"/>
      <c r="BK68" s="29"/>
      <c r="BL68" s="29"/>
      <c r="BM68" s="29"/>
      <c r="BN68" s="29"/>
      <c r="BO68" s="29"/>
      <c r="BP68" s="29"/>
      <c r="BQ68" s="29"/>
      <c r="BR68" s="29"/>
      <c r="BS68" s="29"/>
      <c r="BT68" s="29"/>
      <c r="BU68" s="29"/>
      <c r="BV68" s="29"/>
      <c r="BW68" s="29"/>
      <c r="BX68" s="29"/>
      <c r="BY68" s="29"/>
      <c r="BZ68" s="29"/>
      <c r="CA68" s="29"/>
      <c r="CB68" s="29"/>
      <c r="CC68" s="29"/>
      <c r="CD68" s="29"/>
      <c r="CE68" s="29"/>
      <c r="CF68" s="29"/>
      <c r="CG68" s="29"/>
      <c r="CH68" s="29"/>
      <c r="CI68" s="29"/>
      <c r="CJ68" s="29"/>
      <c r="CK68" s="29"/>
      <c r="CL68" s="29"/>
      <c r="CM68" s="29"/>
      <c r="CN68" s="29"/>
      <c r="CO68" s="29"/>
      <c r="CP68" s="29"/>
      <c r="CQ68" s="29"/>
      <c r="CR68" s="29"/>
      <c r="CS68" s="29"/>
      <c r="CT68" s="29"/>
      <c r="CU68" s="29"/>
      <c r="CV68" s="29"/>
      <c r="CW68" s="29"/>
      <c r="CX68" s="29"/>
      <c r="CY68" s="29"/>
      <c r="CZ68" s="29"/>
      <c r="DA68" s="29"/>
      <c r="DB68" s="29"/>
      <c r="DC68" s="29"/>
      <c r="DD68" s="29"/>
      <c r="DE68" s="29"/>
      <c r="DF68" s="29"/>
      <c r="DG68" s="29"/>
      <c r="DH68" s="29"/>
      <c r="DI68" s="29"/>
      <c r="DJ68" s="29"/>
      <c r="DK68" s="29"/>
      <c r="DL68" s="29"/>
      <c r="DM68" s="29"/>
      <c r="DN68" s="29"/>
      <c r="DO68" s="29"/>
      <c r="DP68" s="29"/>
      <c r="DQ68" s="29"/>
      <c r="DR68" s="29"/>
      <c r="DS68" s="29"/>
      <c r="DT68" s="29"/>
      <c r="DU68" s="29"/>
      <c r="DV68" s="29"/>
      <c r="DW68" s="29"/>
      <c r="DX68" s="29"/>
      <c r="DY68" s="29"/>
      <c r="DZ68" s="29"/>
      <c r="EA68" s="29"/>
      <c r="EB68" s="29"/>
      <c r="EC68" s="29"/>
      <c r="ED68" s="29"/>
      <c r="EE68" s="29"/>
      <c r="EF68" s="29"/>
      <c r="EG68" s="29"/>
      <c r="EH68" s="29"/>
      <c r="EI68" s="29"/>
      <c r="EJ68" s="29"/>
      <c r="EK68" s="29"/>
      <c r="EL68" s="29"/>
      <c r="EM68" s="29"/>
      <c r="EN68" s="29"/>
      <c r="EO68" s="29"/>
      <c r="EP68" s="29"/>
      <c r="EQ68" s="29"/>
      <c r="ER68" s="29"/>
      <c r="ES68" s="29"/>
      <c r="ET68" s="29"/>
      <c r="EU68" s="29"/>
      <c r="EV68" s="29"/>
      <c r="EW68" s="29"/>
      <c r="EX68" s="29"/>
      <c r="EY68" s="29"/>
      <c r="EZ68" s="29"/>
      <c r="FA68" s="29"/>
      <c r="FB68" s="29"/>
      <c r="FC68" s="29"/>
      <c r="FD68" s="29"/>
      <c r="FE68" s="29"/>
      <c r="FF68" s="29"/>
      <c r="FG68" s="29"/>
      <c r="FH68" s="29"/>
      <c r="FI68" s="29"/>
      <c r="FJ68" s="29"/>
      <c r="FK68" s="29"/>
      <c r="FL68" s="29"/>
      <c r="FM68" s="29"/>
      <c r="FN68" s="29"/>
      <c r="FO68" s="29"/>
      <c r="FP68" s="29"/>
      <c r="FQ68" s="29"/>
      <c r="FR68" s="29"/>
      <c r="FS68" s="29"/>
      <c r="FT68" s="29"/>
      <c r="FU68" s="29"/>
      <c r="FV68" s="29"/>
      <c r="FW68" s="29"/>
      <c r="FX68" s="29"/>
      <c r="FY68" s="29"/>
      <c r="FZ68" s="29"/>
      <c r="GA68" s="29"/>
      <c r="GB68" s="29"/>
      <c r="GC68" s="29"/>
      <c r="GD68" s="29"/>
      <c r="GE68" s="29"/>
      <c r="GF68" s="29"/>
      <c r="GG68" s="29"/>
      <c r="GH68" s="29"/>
      <c r="GI68" s="29"/>
      <c r="GJ68" s="29"/>
      <c r="GK68" s="29"/>
      <c r="GL68" s="29"/>
      <c r="GM68" s="29"/>
      <c r="GN68" s="29"/>
      <c r="GO68" s="29"/>
      <c r="GP68" s="29"/>
      <c r="GQ68" s="29"/>
      <c r="GR68" s="29"/>
      <c r="GS68" s="29"/>
      <c r="GT68" s="29"/>
      <c r="GU68" s="29"/>
      <c r="GV68" s="29"/>
      <c r="GW68" s="29"/>
      <c r="GX68" s="29"/>
      <c r="GY68" s="29"/>
      <c r="GZ68" s="29"/>
      <c r="HA68" s="29"/>
      <c r="HB68" s="29"/>
      <c r="HC68" s="29"/>
      <c r="HD68" s="29"/>
      <c r="HE68" s="29"/>
      <c r="HF68" s="29"/>
      <c r="HG68" s="29"/>
      <c r="HH68" s="29"/>
      <c r="HI68" s="29"/>
      <c r="HJ68" s="29"/>
      <c r="HK68" s="29"/>
      <c r="HL68" s="29"/>
      <c r="HM68" s="29"/>
      <c r="HN68" s="29"/>
      <c r="HO68" s="29"/>
      <c r="HP68" s="29"/>
      <c r="HQ68" s="29"/>
      <c r="HR68" s="29"/>
      <c r="HS68" s="29"/>
      <c r="HT68" s="29"/>
      <c r="HU68" s="29"/>
      <c r="HV68" s="29"/>
    </row>
    <row r="69" spans="1:230" ht="11.25" customHeight="1" thickBot="1" x14ac:dyDescent="0.25">
      <c r="B69" s="194" t="str">
        <f>B62</f>
        <v>Fastighetsägares namn och födelsedatum / org.nr</v>
      </c>
      <c r="C69" s="195"/>
      <c r="D69" s="195"/>
      <c r="E69" s="27" t="s">
        <v>33</v>
      </c>
      <c r="F69" s="27" t="s">
        <v>3</v>
      </c>
      <c r="G69" s="176" t="s">
        <v>58</v>
      </c>
      <c r="H69" s="176"/>
      <c r="I69" s="176"/>
      <c r="J69" s="177"/>
      <c r="L69" s="163" t="s">
        <v>47</v>
      </c>
      <c r="M69" s="29"/>
      <c r="N69" s="29"/>
    </row>
    <row r="70" spans="1:230" s="49" customFormat="1" ht="30" customHeight="1" thickBot="1" x14ac:dyDescent="0.25">
      <c r="A70" s="26"/>
      <c r="B70" s="187"/>
      <c r="C70" s="188"/>
      <c r="D70" s="189"/>
      <c r="E70" s="61"/>
      <c r="F70" s="62" t="n">
        <f>IF(L70&gt;$J$58,"Fel andel",L70)</f>
        <v>0.0</v>
      </c>
      <c r="G70" s="181" t="s">
        <v>60</v>
      </c>
      <c r="H70" s="182"/>
      <c r="I70" s="182"/>
      <c r="J70" s="183"/>
      <c r="K70" s="28"/>
      <c r="L70" s="164" t="n">
        <f>$J$58*E70</f>
        <v>0.0</v>
      </c>
      <c r="M70" s="29"/>
      <c r="N70" s="29"/>
      <c r="O70" s="29"/>
      <c r="P70" s="29"/>
      <c r="Q70" s="29"/>
      <c r="R70" s="29"/>
      <c r="S70" s="29"/>
      <c r="T70" s="29"/>
      <c r="U70" s="29"/>
      <c r="V70" s="29"/>
      <c r="W70" s="29"/>
      <c r="X70" s="29"/>
      <c r="Y70" s="29"/>
      <c r="Z70" s="29"/>
      <c r="AA70" s="29"/>
      <c r="AB70" s="29"/>
      <c r="AC70" s="29"/>
      <c r="AD70" s="29"/>
      <c r="AE70" s="29"/>
      <c r="AF70" s="29"/>
      <c r="AG70" s="29"/>
      <c r="AH70" s="29"/>
      <c r="AI70" s="29"/>
      <c r="AJ70" s="29"/>
      <c r="AK70" s="29"/>
      <c r="AL70" s="29"/>
      <c r="AM70" s="29"/>
      <c r="AN70" s="29"/>
      <c r="AO70" s="29"/>
      <c r="AP70" s="29"/>
      <c r="AQ70" s="29"/>
      <c r="AR70" s="29"/>
      <c r="AS70" s="29"/>
      <c r="AT70" s="29"/>
      <c r="AU70" s="29"/>
      <c r="AV70" s="29"/>
      <c r="AW70" s="29"/>
      <c r="AX70" s="29"/>
      <c r="AY70" s="29"/>
      <c r="AZ70" s="29"/>
      <c r="BA70" s="29"/>
      <c r="BB70" s="29"/>
      <c r="BC70" s="29"/>
      <c r="BD70" s="29"/>
      <c r="BE70" s="29"/>
      <c r="BF70" s="29"/>
      <c r="BG70" s="29"/>
      <c r="BH70" s="29"/>
      <c r="BI70" s="29"/>
      <c r="BJ70" s="29"/>
      <c r="BK70" s="29"/>
      <c r="BL70" s="29"/>
      <c r="BM70" s="29"/>
      <c r="BN70" s="29"/>
      <c r="BO70" s="29"/>
      <c r="BP70" s="29"/>
      <c r="BQ70" s="29"/>
      <c r="BR70" s="29"/>
      <c r="BS70" s="29"/>
      <c r="BT70" s="29"/>
      <c r="BU70" s="29"/>
      <c r="BV70" s="29"/>
      <c r="BW70" s="29"/>
      <c r="BX70" s="29"/>
      <c r="BY70" s="29"/>
      <c r="BZ70" s="29"/>
      <c r="CA70" s="29"/>
      <c r="CB70" s="29"/>
      <c r="CC70" s="29"/>
      <c r="CD70" s="29"/>
      <c r="CE70" s="29"/>
      <c r="CF70" s="29"/>
      <c r="CG70" s="29"/>
      <c r="CH70" s="29"/>
      <c r="CI70" s="29"/>
      <c r="CJ70" s="29"/>
      <c r="CK70" s="29"/>
      <c r="CL70" s="29"/>
      <c r="CM70" s="29"/>
      <c r="CN70" s="29"/>
      <c r="CO70" s="29"/>
      <c r="CP70" s="29"/>
      <c r="CQ70" s="29"/>
      <c r="CR70" s="29"/>
      <c r="CS70" s="29"/>
      <c r="CT70" s="29"/>
      <c r="CU70" s="29"/>
      <c r="CV70" s="29"/>
      <c r="CW70" s="29"/>
      <c r="CX70" s="29"/>
      <c r="CY70" s="29"/>
      <c r="CZ70" s="29"/>
      <c r="DA70" s="29"/>
      <c r="DB70" s="29"/>
      <c r="DC70" s="29"/>
      <c r="DD70" s="29"/>
      <c r="DE70" s="29"/>
      <c r="DF70" s="29"/>
      <c r="DG70" s="29"/>
      <c r="DH70" s="29"/>
      <c r="DI70" s="29"/>
      <c r="DJ70" s="29"/>
      <c r="DK70" s="29"/>
      <c r="DL70" s="29"/>
      <c r="DM70" s="29"/>
      <c r="DN70" s="29"/>
      <c r="DO70" s="29"/>
      <c r="DP70" s="29"/>
      <c r="DQ70" s="29"/>
      <c r="DR70" s="29"/>
      <c r="DS70" s="29"/>
      <c r="DT70" s="29"/>
      <c r="DU70" s="29"/>
      <c r="DV70" s="29"/>
      <c r="DW70" s="29"/>
      <c r="DX70" s="29"/>
      <c r="DY70" s="29"/>
      <c r="DZ70" s="29"/>
      <c r="EA70" s="29"/>
      <c r="EB70" s="29"/>
      <c r="EC70" s="29"/>
      <c r="ED70" s="29"/>
      <c r="EE70" s="29"/>
      <c r="EF70" s="29"/>
      <c r="EG70" s="29"/>
      <c r="EH70" s="29"/>
      <c r="EI70" s="29"/>
      <c r="EJ70" s="29"/>
      <c r="EK70" s="29"/>
      <c r="EL70" s="29"/>
      <c r="EM70" s="29"/>
      <c r="EN70" s="29"/>
      <c r="EO70" s="29"/>
      <c r="EP70" s="29"/>
      <c r="EQ70" s="29"/>
      <c r="ER70" s="29"/>
      <c r="ES70" s="29"/>
      <c r="ET70" s="29"/>
      <c r="EU70" s="29"/>
      <c r="EV70" s="29"/>
      <c r="EW70" s="29"/>
      <c r="EX70" s="29"/>
      <c r="EY70" s="29"/>
      <c r="EZ70" s="29"/>
      <c r="FA70" s="29"/>
      <c r="FB70" s="29"/>
      <c r="FC70" s="29"/>
      <c r="FD70" s="29"/>
      <c r="FE70" s="29"/>
      <c r="FF70" s="29"/>
      <c r="FG70" s="29"/>
      <c r="FH70" s="29"/>
      <c r="FI70" s="29"/>
      <c r="FJ70" s="29"/>
      <c r="FK70" s="29"/>
      <c r="FL70" s="29"/>
      <c r="FM70" s="29"/>
      <c r="FN70" s="29"/>
      <c r="FO70" s="29"/>
      <c r="FP70" s="29"/>
      <c r="FQ70" s="29"/>
      <c r="FR70" s="29"/>
      <c r="FS70" s="29"/>
      <c r="FT70" s="29"/>
      <c r="FU70" s="29"/>
      <c r="FV70" s="29"/>
      <c r="FW70" s="29"/>
      <c r="FX70" s="29"/>
      <c r="FY70" s="29"/>
      <c r="FZ70" s="29"/>
      <c r="GA70" s="29"/>
      <c r="GB70" s="29"/>
      <c r="GC70" s="29"/>
      <c r="GD70" s="29"/>
      <c r="GE70" s="29"/>
      <c r="GF70" s="29"/>
      <c r="GG70" s="29"/>
      <c r="GH70" s="29"/>
      <c r="GI70" s="29"/>
      <c r="GJ70" s="29"/>
      <c r="GK70" s="29"/>
      <c r="GL70" s="29"/>
      <c r="GM70" s="29"/>
      <c r="GN70" s="29"/>
      <c r="GO70" s="29"/>
      <c r="GP70" s="29"/>
      <c r="GQ70" s="29"/>
      <c r="GR70" s="29"/>
      <c r="GS70" s="29"/>
      <c r="GT70" s="29"/>
      <c r="GU70" s="29"/>
      <c r="GV70" s="29"/>
      <c r="GW70" s="29"/>
      <c r="GX70" s="29"/>
      <c r="GY70" s="29"/>
      <c r="GZ70" s="29"/>
      <c r="HA70" s="29"/>
      <c r="HB70" s="29"/>
      <c r="HC70" s="29"/>
      <c r="HD70" s="29"/>
      <c r="HE70" s="29"/>
      <c r="HF70" s="29"/>
      <c r="HG70" s="29"/>
      <c r="HH70" s="29"/>
      <c r="HI70" s="29"/>
      <c r="HJ70" s="29"/>
      <c r="HK70" s="29"/>
      <c r="HL70" s="29"/>
      <c r="HM70" s="29"/>
      <c r="HN70" s="29"/>
      <c r="HO70" s="29"/>
      <c r="HP70" s="29"/>
      <c r="HQ70" s="29"/>
      <c r="HR70" s="29"/>
      <c r="HS70" s="29"/>
      <c r="HT70" s="29"/>
      <c r="HU70" s="29"/>
      <c r="HV70" s="29"/>
    </row>
    <row r="71" spans="1:230" s="49" customFormat="1" ht="30" customHeight="1" x14ac:dyDescent="0.2">
      <c r="A71" s="26"/>
      <c r="B71" s="184" t="s">
        <v>24</v>
      </c>
      <c r="C71" s="185"/>
      <c r="D71" s="185"/>
      <c r="E71" s="185" t="s">
        <v>25</v>
      </c>
      <c r="F71" s="185"/>
      <c r="G71" s="190" t="s">
        <v>51</v>
      </c>
      <c r="H71" s="191"/>
      <c r="I71" s="191"/>
      <c r="J71" s="192"/>
      <c r="K71" s="28"/>
      <c r="L71" s="165"/>
      <c r="M71" s="29"/>
      <c r="N71" s="29"/>
      <c r="O71" s="29"/>
      <c r="P71" s="29"/>
      <c r="Q71" s="29"/>
      <c r="R71" s="29"/>
      <c r="S71" s="29"/>
      <c r="T71" s="29"/>
      <c r="U71" s="29"/>
      <c r="V71" s="29"/>
      <c r="W71" s="29"/>
      <c r="X71" s="29"/>
      <c r="Y71" s="29"/>
      <c r="Z71" s="29"/>
      <c r="AA71" s="29"/>
      <c r="AB71" s="29"/>
      <c r="AC71" s="29"/>
      <c r="AD71" s="29"/>
      <c r="AE71" s="29"/>
      <c r="AF71" s="29"/>
      <c r="AG71" s="29"/>
      <c r="AH71" s="29"/>
      <c r="AI71" s="29"/>
      <c r="AJ71" s="29"/>
      <c r="AK71" s="29"/>
      <c r="AL71" s="29"/>
      <c r="AM71" s="29"/>
      <c r="AN71" s="29"/>
      <c r="AO71" s="29"/>
      <c r="AP71" s="29"/>
      <c r="AQ71" s="29"/>
      <c r="AR71" s="29"/>
      <c r="AS71" s="29"/>
      <c r="AT71" s="29"/>
      <c r="AU71" s="29"/>
      <c r="AV71" s="29"/>
      <c r="AW71" s="29"/>
      <c r="AX71" s="29"/>
      <c r="AY71" s="29"/>
      <c r="AZ71" s="29"/>
      <c r="BA71" s="29"/>
      <c r="BB71" s="29"/>
      <c r="BC71" s="29"/>
      <c r="BD71" s="29"/>
      <c r="BE71" s="29"/>
      <c r="BF71" s="29"/>
      <c r="BG71" s="29"/>
      <c r="BH71" s="29"/>
      <c r="BI71" s="29"/>
      <c r="BJ71" s="29"/>
      <c r="BK71" s="29"/>
      <c r="BL71" s="29"/>
      <c r="BM71" s="29"/>
      <c r="BN71" s="29"/>
      <c r="BO71" s="29"/>
      <c r="BP71" s="29"/>
      <c r="BQ71" s="29"/>
      <c r="BR71" s="29"/>
      <c r="BS71" s="29"/>
      <c r="BT71" s="29"/>
      <c r="BU71" s="29"/>
      <c r="BV71" s="29"/>
      <c r="BW71" s="29"/>
      <c r="BX71" s="29"/>
      <c r="BY71" s="29"/>
      <c r="BZ71" s="29"/>
      <c r="CA71" s="29"/>
      <c r="CB71" s="29"/>
      <c r="CC71" s="29"/>
      <c r="CD71" s="29"/>
      <c r="CE71" s="29"/>
      <c r="CF71" s="29"/>
      <c r="CG71" s="29"/>
      <c r="CH71" s="29"/>
      <c r="CI71" s="29"/>
      <c r="CJ71" s="29"/>
      <c r="CK71" s="29"/>
      <c r="CL71" s="29"/>
      <c r="CM71" s="29"/>
      <c r="CN71" s="29"/>
      <c r="CO71" s="29"/>
      <c r="CP71" s="29"/>
      <c r="CQ71" s="29"/>
      <c r="CR71" s="29"/>
      <c r="CS71" s="29"/>
      <c r="CT71" s="29"/>
      <c r="CU71" s="29"/>
      <c r="CV71" s="29"/>
      <c r="CW71" s="29"/>
      <c r="CX71" s="29"/>
      <c r="CY71" s="29"/>
      <c r="CZ71" s="29"/>
      <c r="DA71" s="29"/>
      <c r="DB71" s="29"/>
      <c r="DC71" s="29"/>
      <c r="DD71" s="29"/>
      <c r="DE71" s="29"/>
      <c r="DF71" s="29"/>
      <c r="DG71" s="29"/>
      <c r="DH71" s="29"/>
      <c r="DI71" s="29"/>
      <c r="DJ71" s="29"/>
      <c r="DK71" s="29"/>
      <c r="DL71" s="29"/>
      <c r="DM71" s="29"/>
      <c r="DN71" s="29"/>
      <c r="DO71" s="29"/>
      <c r="DP71" s="29"/>
      <c r="DQ71" s="29"/>
      <c r="DR71" s="29"/>
      <c r="DS71" s="29"/>
      <c r="DT71" s="29"/>
      <c r="DU71" s="29"/>
      <c r="DV71" s="29"/>
      <c r="DW71" s="29"/>
      <c r="DX71" s="29"/>
      <c r="DY71" s="29"/>
      <c r="DZ71" s="29"/>
      <c r="EA71" s="29"/>
      <c r="EB71" s="29"/>
      <c r="EC71" s="29"/>
      <c r="ED71" s="29"/>
      <c r="EE71" s="29"/>
      <c r="EF71" s="29"/>
      <c r="EG71" s="29"/>
      <c r="EH71" s="29"/>
      <c r="EI71" s="29"/>
      <c r="EJ71" s="29"/>
      <c r="EK71" s="29"/>
      <c r="EL71" s="29"/>
      <c r="EM71" s="29"/>
      <c r="EN71" s="29"/>
      <c r="EO71" s="29"/>
      <c r="EP71" s="29"/>
      <c r="EQ71" s="29"/>
      <c r="ER71" s="29"/>
      <c r="ES71" s="29"/>
      <c r="ET71" s="29"/>
      <c r="EU71" s="29"/>
      <c r="EV71" s="29"/>
      <c r="EW71" s="29"/>
      <c r="EX71" s="29"/>
      <c r="EY71" s="29"/>
      <c r="EZ71" s="29"/>
      <c r="FA71" s="29"/>
      <c r="FB71" s="29"/>
      <c r="FC71" s="29"/>
      <c r="FD71" s="29"/>
      <c r="FE71" s="29"/>
      <c r="FF71" s="29"/>
      <c r="FG71" s="29"/>
      <c r="FH71" s="29"/>
      <c r="FI71" s="29"/>
      <c r="FJ71" s="29"/>
      <c r="FK71" s="29"/>
      <c r="FL71" s="29"/>
      <c r="FM71" s="29"/>
      <c r="FN71" s="29"/>
      <c r="FO71" s="29"/>
      <c r="FP71" s="29"/>
      <c r="FQ71" s="29"/>
      <c r="FR71" s="29"/>
      <c r="FS71" s="29"/>
      <c r="FT71" s="29"/>
      <c r="FU71" s="29"/>
      <c r="FV71" s="29"/>
      <c r="FW71" s="29"/>
      <c r="FX71" s="29"/>
      <c r="FY71" s="29"/>
      <c r="FZ71" s="29"/>
      <c r="GA71" s="29"/>
      <c r="GB71" s="29"/>
      <c r="GC71" s="29"/>
      <c r="GD71" s="29"/>
      <c r="GE71" s="29"/>
      <c r="GF71" s="29"/>
      <c r="GG71" s="29"/>
      <c r="GH71" s="29"/>
      <c r="GI71" s="29"/>
      <c r="GJ71" s="29"/>
      <c r="GK71" s="29"/>
      <c r="GL71" s="29"/>
      <c r="GM71" s="29"/>
      <c r="GN71" s="29"/>
      <c r="GO71" s="29"/>
      <c r="GP71" s="29"/>
      <c r="GQ71" s="29"/>
      <c r="GR71" s="29"/>
      <c r="GS71" s="29"/>
      <c r="GT71" s="29"/>
      <c r="GU71" s="29"/>
      <c r="GV71" s="29"/>
      <c r="GW71" s="29"/>
      <c r="GX71" s="29"/>
      <c r="GY71" s="29"/>
      <c r="GZ71" s="29"/>
      <c r="HA71" s="29"/>
      <c r="HB71" s="29"/>
      <c r="HC71" s="29"/>
      <c r="HD71" s="29"/>
      <c r="HE71" s="29"/>
      <c r="HF71" s="29"/>
      <c r="HG71" s="29"/>
      <c r="HH71" s="29"/>
      <c r="HI71" s="29"/>
      <c r="HJ71" s="29"/>
      <c r="HK71" s="29"/>
      <c r="HL71" s="29"/>
      <c r="HM71" s="29"/>
      <c r="HN71" s="29"/>
      <c r="HO71" s="29"/>
      <c r="HP71" s="29"/>
      <c r="HQ71" s="29"/>
      <c r="HR71" s="29"/>
      <c r="HS71" s="29"/>
      <c r="HT71" s="29"/>
      <c r="HU71" s="29"/>
      <c r="HV71" s="29"/>
    </row>
    <row r="72" spans="1:230" s="49" customFormat="1" ht="30" customHeight="1" x14ac:dyDescent="0.2">
      <c r="A72" s="26"/>
      <c r="B72" s="186" t="s">
        <v>49</v>
      </c>
      <c r="C72" s="174"/>
      <c r="D72" s="173" t="s">
        <v>35</v>
      </c>
      <c r="E72" s="174"/>
      <c r="F72" s="193"/>
      <c r="G72" s="173" t="s">
        <v>50</v>
      </c>
      <c r="H72" s="174"/>
      <c r="I72" s="174"/>
      <c r="J72" s="175"/>
      <c r="K72" s="28"/>
      <c r="L72" s="165"/>
      <c r="M72" s="29"/>
      <c r="N72" s="29"/>
      <c r="O72" s="29"/>
      <c r="P72" s="29"/>
      <c r="Q72" s="29"/>
      <c r="R72" s="29"/>
      <c r="S72" s="29"/>
      <c r="T72" s="29"/>
      <c r="U72" s="29"/>
      <c r="V72" s="29"/>
      <c r="W72" s="29"/>
      <c r="X72" s="29"/>
      <c r="Y72" s="29"/>
      <c r="Z72" s="29"/>
      <c r="AA72" s="29"/>
      <c r="AB72" s="29"/>
      <c r="AC72" s="29"/>
      <c r="AD72" s="29"/>
      <c r="AE72" s="29"/>
      <c r="AF72" s="29"/>
      <c r="AG72" s="29"/>
      <c r="AH72" s="29"/>
      <c r="AI72" s="29"/>
      <c r="AJ72" s="29"/>
      <c r="AK72" s="29"/>
      <c r="AL72" s="29"/>
      <c r="AM72" s="29"/>
      <c r="AN72" s="29"/>
      <c r="AO72" s="29"/>
      <c r="AP72" s="29"/>
      <c r="AQ72" s="29"/>
      <c r="AR72" s="29"/>
      <c r="AS72" s="29"/>
      <c r="AT72" s="29"/>
      <c r="AU72" s="29"/>
      <c r="AV72" s="29"/>
      <c r="AW72" s="29"/>
      <c r="AX72" s="29"/>
      <c r="AY72" s="29"/>
      <c r="AZ72" s="29"/>
      <c r="BA72" s="29"/>
      <c r="BB72" s="29"/>
      <c r="BC72" s="29"/>
      <c r="BD72" s="29"/>
      <c r="BE72" s="29"/>
      <c r="BF72" s="29"/>
      <c r="BG72" s="29"/>
      <c r="BH72" s="29"/>
      <c r="BI72" s="29"/>
      <c r="BJ72" s="29"/>
      <c r="BK72" s="29"/>
      <c r="BL72" s="29"/>
      <c r="BM72" s="29"/>
      <c r="BN72" s="29"/>
      <c r="BO72" s="29"/>
      <c r="BP72" s="29"/>
      <c r="BQ72" s="29"/>
      <c r="BR72" s="29"/>
      <c r="BS72" s="29"/>
      <c r="BT72" s="29"/>
      <c r="BU72" s="29"/>
      <c r="BV72" s="29"/>
      <c r="BW72" s="29"/>
      <c r="BX72" s="29"/>
      <c r="BY72" s="29"/>
      <c r="BZ72" s="29"/>
      <c r="CA72" s="29"/>
      <c r="CB72" s="29"/>
      <c r="CC72" s="29"/>
      <c r="CD72" s="29"/>
      <c r="CE72" s="29"/>
      <c r="CF72" s="29"/>
      <c r="CG72" s="29"/>
      <c r="CH72" s="29"/>
      <c r="CI72" s="29"/>
      <c r="CJ72" s="29"/>
      <c r="CK72" s="29"/>
      <c r="CL72" s="29"/>
      <c r="CM72" s="29"/>
      <c r="CN72" s="29"/>
      <c r="CO72" s="29"/>
      <c r="CP72" s="29"/>
      <c r="CQ72" s="29"/>
      <c r="CR72" s="29"/>
      <c r="CS72" s="29"/>
      <c r="CT72" s="29"/>
      <c r="CU72" s="29"/>
      <c r="CV72" s="29"/>
      <c r="CW72" s="29"/>
      <c r="CX72" s="29"/>
      <c r="CY72" s="29"/>
      <c r="CZ72" s="29"/>
      <c r="DA72" s="29"/>
      <c r="DB72" s="29"/>
      <c r="DC72" s="29"/>
      <c r="DD72" s="29"/>
      <c r="DE72" s="29"/>
      <c r="DF72" s="29"/>
      <c r="DG72" s="29"/>
      <c r="DH72" s="29"/>
      <c r="DI72" s="29"/>
      <c r="DJ72" s="29"/>
      <c r="DK72" s="29"/>
      <c r="DL72" s="29"/>
      <c r="DM72" s="29"/>
      <c r="DN72" s="29"/>
      <c r="DO72" s="29"/>
      <c r="DP72" s="29"/>
      <c r="DQ72" s="29"/>
      <c r="DR72" s="29"/>
      <c r="DS72" s="29"/>
      <c r="DT72" s="29"/>
      <c r="DU72" s="29"/>
      <c r="DV72" s="29"/>
      <c r="DW72" s="29"/>
      <c r="DX72" s="29"/>
      <c r="DY72" s="29"/>
      <c r="DZ72" s="29"/>
      <c r="EA72" s="29"/>
      <c r="EB72" s="29"/>
      <c r="EC72" s="29"/>
      <c r="ED72" s="29"/>
      <c r="EE72" s="29"/>
      <c r="EF72" s="29"/>
      <c r="EG72" s="29"/>
      <c r="EH72" s="29"/>
      <c r="EI72" s="29"/>
      <c r="EJ72" s="29"/>
      <c r="EK72" s="29"/>
      <c r="EL72" s="29"/>
      <c r="EM72" s="29"/>
      <c r="EN72" s="29"/>
      <c r="EO72" s="29"/>
      <c r="EP72" s="29"/>
      <c r="EQ72" s="29"/>
      <c r="ER72" s="29"/>
      <c r="ES72" s="29"/>
      <c r="ET72" s="29"/>
      <c r="EU72" s="29"/>
      <c r="EV72" s="29"/>
      <c r="EW72" s="29"/>
      <c r="EX72" s="29"/>
      <c r="EY72" s="29"/>
      <c r="EZ72" s="29"/>
      <c r="FA72" s="29"/>
      <c r="FB72" s="29"/>
      <c r="FC72" s="29"/>
      <c r="FD72" s="29"/>
      <c r="FE72" s="29"/>
      <c r="FF72" s="29"/>
      <c r="FG72" s="29"/>
      <c r="FH72" s="29"/>
      <c r="FI72" s="29"/>
      <c r="FJ72" s="29"/>
      <c r="FK72" s="29"/>
      <c r="FL72" s="29"/>
      <c r="FM72" s="29"/>
      <c r="FN72" s="29"/>
      <c r="FO72" s="29"/>
      <c r="FP72" s="29"/>
      <c r="FQ72" s="29"/>
      <c r="FR72" s="29"/>
      <c r="FS72" s="29"/>
      <c r="FT72" s="29"/>
      <c r="FU72" s="29"/>
      <c r="FV72" s="29"/>
      <c r="FW72" s="29"/>
      <c r="FX72" s="29"/>
      <c r="FY72" s="29"/>
      <c r="FZ72" s="29"/>
      <c r="GA72" s="29"/>
      <c r="GB72" s="29"/>
      <c r="GC72" s="29"/>
      <c r="GD72" s="29"/>
      <c r="GE72" s="29"/>
      <c r="GF72" s="29"/>
      <c r="GG72" s="29"/>
      <c r="GH72" s="29"/>
      <c r="GI72" s="29"/>
      <c r="GJ72" s="29"/>
      <c r="GK72" s="29"/>
      <c r="GL72" s="29"/>
      <c r="GM72" s="29"/>
      <c r="GN72" s="29"/>
      <c r="GO72" s="29"/>
      <c r="GP72" s="29"/>
      <c r="GQ72" s="29"/>
      <c r="GR72" s="29"/>
      <c r="GS72" s="29"/>
      <c r="GT72" s="29"/>
      <c r="GU72" s="29"/>
      <c r="GV72" s="29"/>
      <c r="GW72" s="29"/>
      <c r="GX72" s="29"/>
      <c r="GY72" s="29"/>
      <c r="GZ72" s="29"/>
      <c r="HA72" s="29"/>
      <c r="HB72" s="29"/>
      <c r="HC72" s="29"/>
      <c r="HD72" s="29"/>
      <c r="HE72" s="29"/>
      <c r="HF72" s="29"/>
      <c r="HG72" s="29"/>
      <c r="HH72" s="29"/>
      <c r="HI72" s="29"/>
      <c r="HJ72" s="29"/>
      <c r="HK72" s="29"/>
      <c r="HL72" s="29"/>
      <c r="HM72" s="29"/>
      <c r="HN72" s="29"/>
      <c r="HO72" s="29"/>
      <c r="HP72" s="29"/>
      <c r="HQ72" s="29"/>
      <c r="HR72" s="29"/>
      <c r="HS72" s="29"/>
      <c r="HT72" s="29"/>
      <c r="HU72" s="29"/>
      <c r="HV72" s="29"/>
    </row>
    <row r="73" spans="1:230" s="49" customFormat="1" ht="22.5" customHeight="1" x14ac:dyDescent="0.2">
      <c r="A73" s="26"/>
      <c r="B73" s="34"/>
      <c r="C73" s="34"/>
      <c r="D73" s="34"/>
      <c r="E73" s="34"/>
      <c r="F73" s="34"/>
      <c r="G73" s="34"/>
      <c r="H73" s="34"/>
      <c r="I73" s="34"/>
      <c r="J73" s="34"/>
      <c r="K73" s="28"/>
      <c r="L73" s="165"/>
      <c r="M73" s="1"/>
      <c r="N73" s="1"/>
      <c r="O73" s="29"/>
      <c r="P73" s="29"/>
      <c r="Q73" s="29"/>
      <c r="R73" s="29"/>
      <c r="S73" s="29"/>
      <c r="T73" s="29"/>
      <c r="U73" s="29"/>
      <c r="V73" s="29"/>
      <c r="W73" s="29"/>
      <c r="X73" s="29"/>
      <c r="Y73" s="29"/>
      <c r="Z73" s="29"/>
      <c r="AA73" s="29"/>
      <c r="AB73" s="29"/>
      <c r="AC73" s="29"/>
      <c r="AD73" s="29"/>
      <c r="AE73" s="29"/>
      <c r="AF73" s="29"/>
      <c r="AG73" s="29"/>
      <c r="AH73" s="29"/>
      <c r="AI73" s="29"/>
      <c r="AJ73" s="29"/>
      <c r="AK73" s="29"/>
      <c r="AL73" s="29"/>
      <c r="AM73" s="29"/>
      <c r="AN73" s="29"/>
      <c r="AO73" s="29"/>
      <c r="AP73" s="29"/>
      <c r="AQ73" s="29"/>
      <c r="AR73" s="29"/>
      <c r="AS73" s="29"/>
      <c r="AT73" s="29"/>
      <c r="AU73" s="29"/>
      <c r="AV73" s="29"/>
      <c r="AW73" s="29"/>
      <c r="AX73" s="29"/>
      <c r="AY73" s="29"/>
      <c r="AZ73" s="29"/>
      <c r="BA73" s="29"/>
      <c r="BB73" s="29"/>
      <c r="BC73" s="29"/>
      <c r="BD73" s="29"/>
      <c r="BE73" s="29"/>
      <c r="BF73" s="29"/>
      <c r="BG73" s="29"/>
      <c r="BH73" s="29"/>
      <c r="BI73" s="29"/>
      <c r="BJ73" s="29"/>
      <c r="BK73" s="29"/>
      <c r="BL73" s="29"/>
      <c r="BM73" s="29"/>
      <c r="BN73" s="29"/>
      <c r="BO73" s="29"/>
      <c r="BP73" s="29"/>
      <c r="BQ73" s="29"/>
      <c r="BR73" s="29"/>
      <c r="BS73" s="29"/>
      <c r="BT73" s="29"/>
      <c r="BU73" s="29"/>
      <c r="BV73" s="29"/>
      <c r="BW73" s="29"/>
      <c r="BX73" s="29"/>
      <c r="BY73" s="29"/>
      <c r="BZ73" s="29"/>
      <c r="CA73" s="29"/>
      <c r="CB73" s="29"/>
      <c r="CC73" s="29"/>
      <c r="CD73" s="29"/>
      <c r="CE73" s="29"/>
      <c r="CF73" s="29"/>
      <c r="CG73" s="29"/>
      <c r="CH73" s="29"/>
      <c r="CI73" s="29"/>
      <c r="CJ73" s="29"/>
      <c r="CK73" s="29"/>
      <c r="CL73" s="29"/>
      <c r="CM73" s="29"/>
      <c r="CN73" s="29"/>
      <c r="CO73" s="29"/>
      <c r="CP73" s="29"/>
      <c r="CQ73" s="29"/>
      <c r="CR73" s="29"/>
      <c r="CS73" s="29"/>
      <c r="CT73" s="29"/>
      <c r="CU73" s="29"/>
      <c r="CV73" s="29"/>
      <c r="CW73" s="29"/>
      <c r="CX73" s="29"/>
      <c r="CY73" s="29"/>
      <c r="CZ73" s="29"/>
      <c r="DA73" s="29"/>
      <c r="DB73" s="29"/>
      <c r="DC73" s="29"/>
      <c r="DD73" s="29"/>
      <c r="DE73" s="29"/>
      <c r="DF73" s="29"/>
      <c r="DG73" s="29"/>
      <c r="DH73" s="29"/>
      <c r="DI73" s="29"/>
      <c r="DJ73" s="29"/>
      <c r="DK73" s="29"/>
      <c r="DL73" s="29"/>
      <c r="DM73" s="29"/>
      <c r="DN73" s="29"/>
      <c r="DO73" s="29"/>
      <c r="DP73" s="29"/>
      <c r="DQ73" s="29"/>
      <c r="DR73" s="29"/>
      <c r="DS73" s="29"/>
      <c r="DT73" s="29"/>
      <c r="DU73" s="29"/>
      <c r="DV73" s="29"/>
      <c r="DW73" s="29"/>
      <c r="DX73" s="29"/>
      <c r="DY73" s="29"/>
      <c r="DZ73" s="29"/>
      <c r="EA73" s="29"/>
      <c r="EB73" s="29"/>
      <c r="EC73" s="29"/>
      <c r="ED73" s="29"/>
      <c r="EE73" s="29"/>
      <c r="EF73" s="29"/>
      <c r="EG73" s="29"/>
      <c r="EH73" s="29"/>
      <c r="EI73" s="29"/>
      <c r="EJ73" s="29"/>
      <c r="EK73" s="29"/>
      <c r="EL73" s="29"/>
      <c r="EM73" s="29"/>
      <c r="EN73" s="29"/>
      <c r="EO73" s="29"/>
      <c r="EP73" s="29"/>
      <c r="EQ73" s="29"/>
      <c r="ER73" s="29"/>
      <c r="ES73" s="29"/>
      <c r="ET73" s="29"/>
      <c r="EU73" s="29"/>
      <c r="EV73" s="29"/>
      <c r="EW73" s="29"/>
      <c r="EX73" s="29"/>
      <c r="EY73" s="29"/>
      <c r="EZ73" s="29"/>
      <c r="FA73" s="29"/>
      <c r="FB73" s="29"/>
      <c r="FC73" s="29"/>
      <c r="FD73" s="29"/>
      <c r="FE73" s="29"/>
      <c r="FF73" s="29"/>
      <c r="FG73" s="29"/>
      <c r="FH73" s="29"/>
      <c r="FI73" s="29"/>
      <c r="FJ73" s="29"/>
      <c r="FK73" s="29"/>
      <c r="FL73" s="29"/>
      <c r="FM73" s="29"/>
      <c r="FN73" s="29"/>
      <c r="FO73" s="29"/>
      <c r="FP73" s="29"/>
      <c r="FQ73" s="29"/>
      <c r="FR73" s="29"/>
      <c r="FS73" s="29"/>
      <c r="FT73" s="29"/>
      <c r="FU73" s="29"/>
      <c r="FV73" s="29"/>
      <c r="FW73" s="29"/>
      <c r="FX73" s="29"/>
      <c r="FY73" s="29"/>
      <c r="FZ73" s="29"/>
      <c r="GA73" s="29"/>
      <c r="GB73" s="29"/>
      <c r="GC73" s="29"/>
      <c r="GD73" s="29"/>
      <c r="GE73" s="29"/>
      <c r="GF73" s="29"/>
      <c r="GG73" s="29"/>
      <c r="GH73" s="29"/>
      <c r="GI73" s="29"/>
      <c r="GJ73" s="29"/>
      <c r="GK73" s="29"/>
      <c r="GL73" s="29"/>
      <c r="GM73" s="29"/>
      <c r="GN73" s="29"/>
      <c r="GO73" s="29"/>
      <c r="GP73" s="29"/>
      <c r="GQ73" s="29"/>
      <c r="GR73" s="29"/>
      <c r="GS73" s="29"/>
      <c r="GT73" s="29"/>
      <c r="GU73" s="29"/>
      <c r="GV73" s="29"/>
      <c r="GW73" s="29"/>
      <c r="GX73" s="29"/>
      <c r="GY73" s="29"/>
      <c r="GZ73" s="29"/>
      <c r="HA73" s="29"/>
      <c r="HB73" s="29"/>
      <c r="HC73" s="29"/>
      <c r="HD73" s="29"/>
      <c r="HE73" s="29"/>
      <c r="HF73" s="29"/>
      <c r="HG73" s="29"/>
      <c r="HH73" s="29"/>
      <c r="HI73" s="29"/>
      <c r="HJ73" s="29"/>
      <c r="HK73" s="29"/>
      <c r="HL73" s="29"/>
      <c r="HM73" s="29"/>
      <c r="HN73" s="29"/>
      <c r="HO73" s="29"/>
      <c r="HP73" s="29"/>
      <c r="HQ73" s="29"/>
      <c r="HR73" s="29"/>
      <c r="HS73" s="29"/>
      <c r="HT73" s="29"/>
      <c r="HU73" s="29"/>
      <c r="HV73" s="29"/>
    </row>
    <row r="74" spans="1:230" ht="11.25" customHeight="1" thickBot="1" x14ac:dyDescent="0.25">
      <c r="B74" s="194" t="str">
        <f>B62</f>
        <v>Fastighetsägares namn och födelsedatum / org.nr</v>
      </c>
      <c r="C74" s="195"/>
      <c r="D74" s="195"/>
      <c r="E74" s="27" t="s">
        <v>33</v>
      </c>
      <c r="F74" s="27" t="s">
        <v>3</v>
      </c>
      <c r="G74" s="176" t="s">
        <v>58</v>
      </c>
      <c r="H74" s="176"/>
      <c r="I74" s="176"/>
      <c r="J74" s="177"/>
      <c r="L74" s="163" t="s">
        <v>47</v>
      </c>
      <c r="M74" s="29"/>
      <c r="N74" s="29"/>
    </row>
    <row r="75" spans="1:230" s="49" customFormat="1" ht="30" customHeight="1" thickBot="1" x14ac:dyDescent="0.25">
      <c r="A75" s="26"/>
      <c r="B75" s="178"/>
      <c r="C75" s="179"/>
      <c r="D75" s="180"/>
      <c r="E75" s="61"/>
      <c r="F75" s="62" t="n">
        <f>IF(L75&gt;$J$58,"Fel andel",L75)</f>
        <v>0.0</v>
      </c>
      <c r="G75" s="181" t="str">
        <f>G70</f>
        <v>Underskrift/Datum:</v>
      </c>
      <c r="H75" s="182"/>
      <c r="I75" s="182"/>
      <c r="J75" s="183"/>
      <c r="K75" s="28"/>
      <c r="L75" s="164" t="n">
        <f>$J$58*E75</f>
        <v>0.0</v>
      </c>
      <c r="M75" s="29"/>
      <c r="N75" s="29"/>
      <c r="O75" s="29"/>
      <c r="P75" s="29"/>
      <c r="Q75" s="29"/>
      <c r="R75" s="29"/>
      <c r="S75" s="29"/>
      <c r="T75" s="29"/>
      <c r="U75" s="29"/>
      <c r="V75" s="29"/>
      <c r="W75" s="29"/>
      <c r="X75" s="29"/>
      <c r="Y75" s="29"/>
      <c r="Z75" s="29"/>
      <c r="AA75" s="29"/>
      <c r="AB75" s="29"/>
      <c r="AC75" s="29"/>
      <c r="AD75" s="29"/>
      <c r="AE75" s="29"/>
      <c r="AF75" s="29"/>
      <c r="AG75" s="29"/>
      <c r="AH75" s="29"/>
      <c r="AI75" s="29"/>
      <c r="AJ75" s="29"/>
      <c r="AK75" s="29"/>
      <c r="AL75" s="29"/>
      <c r="AM75" s="29"/>
      <c r="AN75" s="29"/>
      <c r="AO75" s="29"/>
      <c r="AP75" s="29"/>
      <c r="AQ75" s="29"/>
      <c r="AR75" s="29"/>
      <c r="AS75" s="29"/>
      <c r="AT75" s="29"/>
      <c r="AU75" s="29"/>
      <c r="AV75" s="29"/>
      <c r="AW75" s="29"/>
      <c r="AX75" s="29"/>
      <c r="AY75" s="29"/>
      <c r="AZ75" s="29"/>
      <c r="BA75" s="29"/>
      <c r="BB75" s="29"/>
      <c r="BC75" s="29"/>
      <c r="BD75" s="29"/>
      <c r="BE75" s="29"/>
      <c r="BF75" s="29"/>
      <c r="BG75" s="29"/>
      <c r="BH75" s="29"/>
      <c r="BI75" s="29"/>
      <c r="BJ75" s="29"/>
      <c r="BK75" s="29"/>
      <c r="BL75" s="29"/>
      <c r="BM75" s="29"/>
      <c r="BN75" s="29"/>
      <c r="BO75" s="29"/>
      <c r="BP75" s="29"/>
      <c r="BQ75" s="29"/>
      <c r="BR75" s="29"/>
      <c r="BS75" s="29"/>
      <c r="BT75" s="29"/>
      <c r="BU75" s="29"/>
      <c r="BV75" s="29"/>
      <c r="BW75" s="29"/>
      <c r="BX75" s="29"/>
      <c r="BY75" s="29"/>
      <c r="BZ75" s="29"/>
      <c r="CA75" s="29"/>
      <c r="CB75" s="29"/>
      <c r="CC75" s="29"/>
      <c r="CD75" s="29"/>
      <c r="CE75" s="29"/>
      <c r="CF75" s="29"/>
      <c r="CG75" s="29"/>
      <c r="CH75" s="29"/>
      <c r="CI75" s="29"/>
      <c r="CJ75" s="29"/>
      <c r="CK75" s="29"/>
      <c r="CL75" s="29"/>
      <c r="CM75" s="29"/>
      <c r="CN75" s="29"/>
      <c r="CO75" s="29"/>
      <c r="CP75" s="29"/>
      <c r="CQ75" s="29"/>
      <c r="CR75" s="29"/>
      <c r="CS75" s="29"/>
      <c r="CT75" s="29"/>
      <c r="CU75" s="29"/>
      <c r="CV75" s="29"/>
      <c r="CW75" s="29"/>
      <c r="CX75" s="29"/>
      <c r="CY75" s="29"/>
      <c r="CZ75" s="29"/>
      <c r="DA75" s="29"/>
      <c r="DB75" s="29"/>
      <c r="DC75" s="29"/>
      <c r="DD75" s="29"/>
      <c r="DE75" s="29"/>
      <c r="DF75" s="29"/>
      <c r="DG75" s="29"/>
      <c r="DH75" s="29"/>
      <c r="DI75" s="29"/>
      <c r="DJ75" s="29"/>
      <c r="DK75" s="29"/>
      <c r="DL75" s="29"/>
      <c r="DM75" s="29"/>
      <c r="DN75" s="29"/>
      <c r="DO75" s="29"/>
      <c r="DP75" s="29"/>
      <c r="DQ75" s="29"/>
      <c r="DR75" s="29"/>
      <c r="DS75" s="29"/>
      <c r="DT75" s="29"/>
      <c r="DU75" s="29"/>
      <c r="DV75" s="29"/>
      <c r="DW75" s="29"/>
      <c r="DX75" s="29"/>
      <c r="DY75" s="29"/>
      <c r="DZ75" s="29"/>
      <c r="EA75" s="29"/>
      <c r="EB75" s="29"/>
      <c r="EC75" s="29"/>
      <c r="ED75" s="29"/>
      <c r="EE75" s="29"/>
      <c r="EF75" s="29"/>
      <c r="EG75" s="29"/>
      <c r="EH75" s="29"/>
      <c r="EI75" s="29"/>
      <c r="EJ75" s="29"/>
      <c r="EK75" s="29"/>
      <c r="EL75" s="29"/>
      <c r="EM75" s="29"/>
      <c r="EN75" s="29"/>
      <c r="EO75" s="29"/>
      <c r="EP75" s="29"/>
      <c r="EQ75" s="29"/>
      <c r="ER75" s="29"/>
      <c r="ES75" s="29"/>
      <c r="ET75" s="29"/>
      <c r="EU75" s="29"/>
      <c r="EV75" s="29"/>
      <c r="EW75" s="29"/>
      <c r="EX75" s="29"/>
      <c r="EY75" s="29"/>
      <c r="EZ75" s="29"/>
      <c r="FA75" s="29"/>
      <c r="FB75" s="29"/>
      <c r="FC75" s="29"/>
      <c r="FD75" s="29"/>
      <c r="FE75" s="29"/>
      <c r="FF75" s="29"/>
      <c r="FG75" s="29"/>
      <c r="FH75" s="29"/>
      <c r="FI75" s="29"/>
      <c r="FJ75" s="29"/>
      <c r="FK75" s="29"/>
      <c r="FL75" s="29"/>
      <c r="FM75" s="29"/>
      <c r="FN75" s="29"/>
      <c r="FO75" s="29"/>
      <c r="FP75" s="29"/>
      <c r="FQ75" s="29"/>
      <c r="FR75" s="29"/>
      <c r="FS75" s="29"/>
      <c r="FT75" s="29"/>
      <c r="FU75" s="29"/>
      <c r="FV75" s="29"/>
      <c r="FW75" s="29"/>
      <c r="FX75" s="29"/>
      <c r="FY75" s="29"/>
      <c r="FZ75" s="29"/>
      <c r="GA75" s="29"/>
      <c r="GB75" s="29"/>
      <c r="GC75" s="29"/>
      <c r="GD75" s="29"/>
      <c r="GE75" s="29"/>
      <c r="GF75" s="29"/>
      <c r="GG75" s="29"/>
      <c r="GH75" s="29"/>
      <c r="GI75" s="29"/>
      <c r="GJ75" s="29"/>
      <c r="GK75" s="29"/>
      <c r="GL75" s="29"/>
      <c r="GM75" s="29"/>
      <c r="GN75" s="29"/>
      <c r="GO75" s="29"/>
      <c r="GP75" s="29"/>
      <c r="GQ75" s="29"/>
      <c r="GR75" s="29"/>
      <c r="GS75" s="29"/>
      <c r="GT75" s="29"/>
      <c r="GU75" s="29"/>
      <c r="GV75" s="29"/>
      <c r="GW75" s="29"/>
      <c r="GX75" s="29"/>
      <c r="GY75" s="29"/>
      <c r="GZ75" s="29"/>
      <c r="HA75" s="29"/>
      <c r="HB75" s="29"/>
      <c r="HC75" s="29"/>
      <c r="HD75" s="29"/>
      <c r="HE75" s="29"/>
      <c r="HF75" s="29"/>
      <c r="HG75" s="29"/>
      <c r="HH75" s="29"/>
      <c r="HI75" s="29"/>
      <c r="HJ75" s="29"/>
      <c r="HK75" s="29"/>
      <c r="HL75" s="29"/>
      <c r="HM75" s="29"/>
      <c r="HN75" s="29"/>
      <c r="HO75" s="29"/>
      <c r="HP75" s="29"/>
      <c r="HQ75" s="29"/>
      <c r="HR75" s="29"/>
      <c r="HS75" s="29"/>
      <c r="HT75" s="29"/>
      <c r="HU75" s="29"/>
      <c r="HV75" s="29"/>
    </row>
    <row r="76" spans="1:230" s="49" customFormat="1" ht="30" customHeight="1" x14ac:dyDescent="0.2">
      <c r="A76" s="26"/>
      <c r="B76" s="184" t="s">
        <v>24</v>
      </c>
      <c r="C76" s="185"/>
      <c r="D76" s="185"/>
      <c r="E76" s="185" t="s">
        <v>25</v>
      </c>
      <c r="F76" s="185"/>
      <c r="G76" s="190" t="s">
        <v>51</v>
      </c>
      <c r="H76" s="191"/>
      <c r="I76" s="191"/>
      <c r="J76" s="192"/>
      <c r="K76" s="28"/>
      <c r="L76" s="165"/>
      <c r="M76" s="1"/>
      <c r="N76" s="1"/>
      <c r="O76" s="29"/>
      <c r="P76" s="29"/>
      <c r="Q76" s="29"/>
      <c r="R76" s="29"/>
      <c r="S76" s="29"/>
      <c r="T76" s="29"/>
      <c r="U76" s="29"/>
      <c r="V76" s="29"/>
      <c r="W76" s="29"/>
      <c r="X76" s="29"/>
      <c r="Y76" s="29"/>
      <c r="Z76" s="29"/>
      <c r="AA76" s="29"/>
      <c r="AB76" s="29"/>
      <c r="AC76" s="29"/>
      <c r="AD76" s="29"/>
      <c r="AE76" s="29"/>
      <c r="AF76" s="29"/>
      <c r="AG76" s="29"/>
      <c r="AH76" s="29"/>
      <c r="AI76" s="29"/>
      <c r="AJ76" s="29"/>
      <c r="AK76" s="29"/>
      <c r="AL76" s="29"/>
      <c r="AM76" s="29"/>
      <c r="AN76" s="29"/>
      <c r="AO76" s="29"/>
      <c r="AP76" s="29"/>
      <c r="AQ76" s="29"/>
      <c r="AR76" s="29"/>
      <c r="AS76" s="29"/>
      <c r="AT76" s="29"/>
      <c r="AU76" s="29"/>
      <c r="AV76" s="29"/>
      <c r="AW76" s="29"/>
      <c r="AX76" s="29"/>
      <c r="AY76" s="29"/>
      <c r="AZ76" s="29"/>
      <c r="BA76" s="29"/>
      <c r="BB76" s="29"/>
      <c r="BC76" s="29"/>
      <c r="BD76" s="29"/>
      <c r="BE76" s="29"/>
      <c r="BF76" s="29"/>
      <c r="BG76" s="29"/>
      <c r="BH76" s="29"/>
      <c r="BI76" s="29"/>
      <c r="BJ76" s="29"/>
      <c r="BK76" s="29"/>
      <c r="BL76" s="29"/>
      <c r="BM76" s="29"/>
      <c r="BN76" s="29"/>
      <c r="BO76" s="29"/>
      <c r="BP76" s="29"/>
      <c r="BQ76" s="29"/>
      <c r="BR76" s="29"/>
      <c r="BS76" s="29"/>
      <c r="BT76" s="29"/>
      <c r="BU76" s="29"/>
      <c r="BV76" s="29"/>
      <c r="BW76" s="29"/>
      <c r="BX76" s="29"/>
      <c r="BY76" s="29"/>
      <c r="BZ76" s="29"/>
      <c r="CA76" s="29"/>
      <c r="CB76" s="29"/>
      <c r="CC76" s="29"/>
      <c r="CD76" s="29"/>
      <c r="CE76" s="29"/>
      <c r="CF76" s="29"/>
      <c r="CG76" s="29"/>
      <c r="CH76" s="29"/>
      <c r="CI76" s="29"/>
      <c r="CJ76" s="29"/>
      <c r="CK76" s="29"/>
      <c r="CL76" s="29"/>
      <c r="CM76" s="29"/>
      <c r="CN76" s="29"/>
      <c r="CO76" s="29"/>
      <c r="CP76" s="29"/>
      <c r="CQ76" s="29"/>
      <c r="CR76" s="29"/>
      <c r="CS76" s="29"/>
      <c r="CT76" s="29"/>
      <c r="CU76" s="29"/>
      <c r="CV76" s="29"/>
      <c r="CW76" s="29"/>
      <c r="CX76" s="29"/>
      <c r="CY76" s="29"/>
      <c r="CZ76" s="29"/>
      <c r="DA76" s="29"/>
      <c r="DB76" s="29"/>
      <c r="DC76" s="29"/>
      <c r="DD76" s="29"/>
      <c r="DE76" s="29"/>
      <c r="DF76" s="29"/>
      <c r="DG76" s="29"/>
      <c r="DH76" s="29"/>
      <c r="DI76" s="29"/>
      <c r="DJ76" s="29"/>
      <c r="DK76" s="29"/>
      <c r="DL76" s="29"/>
      <c r="DM76" s="29"/>
      <c r="DN76" s="29"/>
      <c r="DO76" s="29"/>
      <c r="DP76" s="29"/>
      <c r="DQ76" s="29"/>
      <c r="DR76" s="29"/>
      <c r="DS76" s="29"/>
      <c r="DT76" s="29"/>
      <c r="DU76" s="29"/>
      <c r="DV76" s="29"/>
      <c r="DW76" s="29"/>
      <c r="DX76" s="29"/>
      <c r="DY76" s="29"/>
      <c r="DZ76" s="29"/>
      <c r="EA76" s="29"/>
      <c r="EB76" s="29"/>
      <c r="EC76" s="29"/>
      <c r="ED76" s="29"/>
      <c r="EE76" s="29"/>
      <c r="EF76" s="29"/>
      <c r="EG76" s="29"/>
      <c r="EH76" s="29"/>
      <c r="EI76" s="29"/>
      <c r="EJ76" s="29"/>
      <c r="EK76" s="29"/>
      <c r="EL76" s="29"/>
      <c r="EM76" s="29"/>
      <c r="EN76" s="29"/>
      <c r="EO76" s="29"/>
      <c r="EP76" s="29"/>
      <c r="EQ76" s="29"/>
      <c r="ER76" s="29"/>
      <c r="ES76" s="29"/>
      <c r="ET76" s="29"/>
      <c r="EU76" s="29"/>
      <c r="EV76" s="29"/>
      <c r="EW76" s="29"/>
      <c r="EX76" s="29"/>
      <c r="EY76" s="29"/>
      <c r="EZ76" s="29"/>
      <c r="FA76" s="29"/>
      <c r="FB76" s="29"/>
      <c r="FC76" s="29"/>
      <c r="FD76" s="29"/>
      <c r="FE76" s="29"/>
      <c r="FF76" s="29"/>
      <c r="FG76" s="29"/>
      <c r="FH76" s="29"/>
      <c r="FI76" s="29"/>
      <c r="FJ76" s="29"/>
      <c r="FK76" s="29"/>
      <c r="FL76" s="29"/>
      <c r="FM76" s="29"/>
      <c r="FN76" s="29"/>
      <c r="FO76" s="29"/>
      <c r="FP76" s="29"/>
      <c r="FQ76" s="29"/>
      <c r="FR76" s="29"/>
      <c r="FS76" s="29"/>
      <c r="FT76" s="29"/>
      <c r="FU76" s="29"/>
      <c r="FV76" s="29"/>
      <c r="FW76" s="29"/>
      <c r="FX76" s="29"/>
      <c r="FY76" s="29"/>
      <c r="FZ76" s="29"/>
      <c r="GA76" s="29"/>
      <c r="GB76" s="29"/>
      <c r="GC76" s="29"/>
      <c r="GD76" s="29"/>
      <c r="GE76" s="29"/>
      <c r="GF76" s="29"/>
      <c r="GG76" s="29"/>
      <c r="GH76" s="29"/>
      <c r="GI76" s="29"/>
      <c r="GJ76" s="29"/>
      <c r="GK76" s="29"/>
      <c r="GL76" s="29"/>
      <c r="GM76" s="29"/>
      <c r="GN76" s="29"/>
      <c r="GO76" s="29"/>
      <c r="GP76" s="29"/>
      <c r="GQ76" s="29"/>
      <c r="GR76" s="29"/>
      <c r="GS76" s="29"/>
      <c r="GT76" s="29"/>
      <c r="GU76" s="29"/>
      <c r="GV76" s="29"/>
      <c r="GW76" s="29"/>
      <c r="GX76" s="29"/>
      <c r="GY76" s="29"/>
      <c r="GZ76" s="29"/>
      <c r="HA76" s="29"/>
      <c r="HB76" s="29"/>
      <c r="HC76" s="29"/>
      <c r="HD76" s="29"/>
      <c r="HE76" s="29"/>
      <c r="HF76" s="29"/>
      <c r="HG76" s="29"/>
      <c r="HH76" s="29"/>
      <c r="HI76" s="29"/>
      <c r="HJ76" s="29"/>
      <c r="HK76" s="29"/>
      <c r="HL76" s="29"/>
      <c r="HM76" s="29"/>
      <c r="HN76" s="29"/>
      <c r="HO76" s="29"/>
      <c r="HP76" s="29"/>
      <c r="HQ76" s="29"/>
      <c r="HR76" s="29"/>
      <c r="HS76" s="29"/>
      <c r="HT76" s="29"/>
      <c r="HU76" s="29"/>
      <c r="HV76" s="29"/>
    </row>
    <row r="77" spans="1:230" ht="30" customHeight="1" x14ac:dyDescent="0.2">
      <c r="B77" s="186" t="s">
        <v>49</v>
      </c>
      <c r="C77" s="174"/>
      <c r="D77" s="173" t="s">
        <v>35</v>
      </c>
      <c r="E77" s="174"/>
      <c r="F77" s="193"/>
      <c r="G77" s="173" t="s">
        <v>50</v>
      </c>
      <c r="H77" s="174"/>
      <c r="I77" s="174"/>
      <c r="J77" s="175"/>
      <c r="L77" s="165"/>
    </row>
    <row r="78" spans="1:230" ht="22.5" customHeight="1" x14ac:dyDescent="0.2">
      <c r="B78" s="200"/>
      <c r="C78" s="200"/>
      <c r="D78" s="200"/>
      <c r="E78" s="200"/>
      <c r="F78" s="200"/>
      <c r="G78" s="200"/>
      <c r="H78" s="200"/>
      <c r="I78" s="200"/>
      <c r="J78" s="200"/>
    </row>
    <row r="79" spans="1:230" ht="11.25" customHeight="1" thickBot="1" x14ac:dyDescent="0.25">
      <c r="B79" s="194" t="str">
        <f>B62</f>
        <v>Fastighetsägares namn och födelsedatum / org.nr</v>
      </c>
      <c r="C79" s="195"/>
      <c r="D79" s="195"/>
      <c r="E79" s="27" t="s">
        <v>33</v>
      </c>
      <c r="F79" s="27" t="s">
        <v>3</v>
      </c>
      <c r="G79" s="176" t="s">
        <v>58</v>
      </c>
      <c r="H79" s="176"/>
      <c r="I79" s="176"/>
      <c r="J79" s="177"/>
      <c r="L79" s="163" t="s">
        <v>47</v>
      </c>
    </row>
    <row r="80" spans="1:230" ht="30" customHeight="1" thickBot="1" x14ac:dyDescent="0.25">
      <c r="B80" s="178"/>
      <c r="C80" s="179"/>
      <c r="D80" s="180"/>
      <c r="E80" s="61"/>
      <c r="F80" s="62" t="n">
        <f>IF(L80&gt;$J$58,"Fel andel",L80)</f>
        <v>0.0</v>
      </c>
      <c r="G80" s="181" t="str">
        <f>G75</f>
        <v>Underskrift/Datum:</v>
      </c>
      <c r="H80" s="182"/>
      <c r="I80" s="182"/>
      <c r="J80" s="183"/>
      <c r="L80" s="164" t="n">
        <f>$J$58*E80</f>
        <v>0.0</v>
      </c>
    </row>
    <row r="81" spans="2:12" ht="30" customHeight="1" x14ac:dyDescent="0.2">
      <c r="B81" s="184" t="s">
        <v>24</v>
      </c>
      <c r="C81" s="185"/>
      <c r="D81" s="185"/>
      <c r="E81" s="185" t="s">
        <v>25</v>
      </c>
      <c r="F81" s="185"/>
      <c r="G81" s="190" t="s">
        <v>51</v>
      </c>
      <c r="H81" s="191"/>
      <c r="I81" s="191"/>
      <c r="J81" s="192"/>
    </row>
    <row r="82" spans="2:12" ht="30" customHeight="1" x14ac:dyDescent="0.2">
      <c r="B82" s="186" t="s">
        <v>49</v>
      </c>
      <c r="C82" s="174"/>
      <c r="D82" s="173" t="s">
        <v>35</v>
      </c>
      <c r="E82" s="174"/>
      <c r="F82" s="193"/>
      <c r="G82" s="173" t="s">
        <v>50</v>
      </c>
      <c r="H82" s="174"/>
      <c r="I82" s="174"/>
      <c r="J82" s="175"/>
    </row>
    <row r="83" spans="2:12" ht="22.5" customHeight="1" x14ac:dyDescent="0.2"/>
    <row r="84" spans="2:12" ht="11.25" customHeight="1" thickBot="1" x14ac:dyDescent="0.25">
      <c r="B84" s="194" t="str">
        <f>B62</f>
        <v>Fastighetsägares namn och födelsedatum / org.nr</v>
      </c>
      <c r="C84" s="195"/>
      <c r="D84" s="195"/>
      <c r="E84" s="27" t="s">
        <v>33</v>
      </c>
      <c r="F84" s="27" t="s">
        <v>3</v>
      </c>
      <c r="G84" s="176" t="s">
        <v>58</v>
      </c>
      <c r="H84" s="176"/>
      <c r="I84" s="176"/>
      <c r="J84" s="177"/>
      <c r="L84" s="163" t="s">
        <v>47</v>
      </c>
    </row>
    <row r="85" spans="2:12" ht="30" customHeight="1" thickBot="1" x14ac:dyDescent="0.25">
      <c r="B85" s="178"/>
      <c r="C85" s="179"/>
      <c r="D85" s="180"/>
      <c r="E85" s="61"/>
      <c r="F85" s="62" t="n">
        <f>IF(L85&gt;$J$58,"Fel andel",L85)</f>
        <v>0.0</v>
      </c>
      <c r="G85" s="181" t="str">
        <f>G80</f>
        <v>Underskrift/Datum:</v>
      </c>
      <c r="H85" s="182"/>
      <c r="I85" s="182"/>
      <c r="J85" s="183"/>
      <c r="L85" s="164" t="n">
        <f>$J$58*E85</f>
        <v>0.0</v>
      </c>
    </row>
    <row r="86" spans="2:12" ht="30" customHeight="1" x14ac:dyDescent="0.2">
      <c r="B86" s="184" t="s">
        <v>24</v>
      </c>
      <c r="C86" s="185"/>
      <c r="D86" s="185"/>
      <c r="E86" s="185" t="s">
        <v>25</v>
      </c>
      <c r="F86" s="185"/>
      <c r="G86" s="190" t="s">
        <v>51</v>
      </c>
      <c r="H86" s="191"/>
      <c r="I86" s="191"/>
      <c r="J86" s="192"/>
    </row>
    <row r="87" spans="2:12" ht="30" customHeight="1" x14ac:dyDescent="0.2">
      <c r="B87" s="186" t="s">
        <v>49</v>
      </c>
      <c r="C87" s="174"/>
      <c r="D87" s="173" t="s">
        <v>35</v>
      </c>
      <c r="E87" s="174"/>
      <c r="F87" s="193"/>
      <c r="G87" s="173" t="s">
        <v>50</v>
      </c>
      <c r="H87" s="174"/>
      <c r="I87" s="174"/>
      <c r="J87" s="175"/>
    </row>
    <row r="88" spans="2:12" ht="22.5" customHeight="1" x14ac:dyDescent="0.2"/>
    <row r="89" spans="2:12" ht="11.25" customHeight="1" thickBot="1" x14ac:dyDescent="0.25">
      <c r="B89" s="194" t="str">
        <f>B62</f>
        <v>Fastighetsägares namn och födelsedatum / org.nr</v>
      </c>
      <c r="C89" s="195"/>
      <c r="D89" s="195"/>
      <c r="E89" s="27" t="s">
        <v>33</v>
      </c>
      <c r="F89" s="27" t="s">
        <v>3</v>
      </c>
      <c r="G89" s="176" t="s">
        <v>58</v>
      </c>
      <c r="H89" s="176"/>
      <c r="I89" s="176"/>
      <c r="J89" s="177"/>
      <c r="L89" s="163" t="s">
        <v>47</v>
      </c>
    </row>
    <row r="90" spans="2:12" ht="30" customHeight="1" thickBot="1" x14ac:dyDescent="0.25">
      <c r="B90" s="178"/>
      <c r="C90" s="179"/>
      <c r="D90" s="180"/>
      <c r="E90" s="61"/>
      <c r="F90" s="62" t="n">
        <f>IF(L90&gt;$J$58,"Fel andel",L90)</f>
        <v>0.0</v>
      </c>
      <c r="G90" s="181" t="str">
        <f>G85</f>
        <v>Underskrift/Datum:</v>
      </c>
      <c r="H90" s="182"/>
      <c r="I90" s="182"/>
      <c r="J90" s="183"/>
      <c r="L90" s="164" t="n">
        <f>$J$58*E90</f>
        <v>0.0</v>
      </c>
    </row>
    <row r="91" spans="2:12" ht="30" customHeight="1" x14ac:dyDescent="0.2">
      <c r="B91" s="184" t="s">
        <v>24</v>
      </c>
      <c r="C91" s="185"/>
      <c r="D91" s="185"/>
      <c r="E91" s="185" t="s">
        <v>25</v>
      </c>
      <c r="F91" s="185"/>
      <c r="G91" s="190" t="s">
        <v>51</v>
      </c>
      <c r="H91" s="191"/>
      <c r="I91" s="191"/>
      <c r="J91" s="192"/>
    </row>
    <row r="92" spans="2:12" ht="30" customHeight="1" x14ac:dyDescent="0.2">
      <c r="B92" s="186" t="s">
        <v>49</v>
      </c>
      <c r="C92" s="174"/>
      <c r="D92" s="173" t="s">
        <v>35</v>
      </c>
      <c r="E92" s="174"/>
      <c r="F92" s="193"/>
      <c r="G92" s="173" t="s">
        <v>50</v>
      </c>
      <c r="H92" s="174"/>
      <c r="I92" s="174"/>
      <c r="J92" s="175"/>
    </row>
    <row r="93" spans="2:12" ht="22.5" customHeight="1" x14ac:dyDescent="0.2"/>
    <row r="94" spans="2:12" ht="11.25" customHeight="1" thickBot="1" x14ac:dyDescent="0.25">
      <c r="B94" s="194" t="str">
        <f>B62</f>
        <v>Fastighetsägares namn och födelsedatum / org.nr</v>
      </c>
      <c r="C94" s="195"/>
      <c r="D94" s="195"/>
      <c r="E94" s="27" t="s">
        <v>33</v>
      </c>
      <c r="F94" s="27" t="s">
        <v>3</v>
      </c>
      <c r="G94" s="176" t="s">
        <v>58</v>
      </c>
      <c r="H94" s="176"/>
      <c r="I94" s="176"/>
      <c r="J94" s="177"/>
      <c r="L94" s="163" t="s">
        <v>47</v>
      </c>
    </row>
    <row r="95" spans="2:12" ht="30" customHeight="1" thickBot="1" x14ac:dyDescent="0.25">
      <c r="B95" s="178"/>
      <c r="C95" s="179"/>
      <c r="D95" s="180"/>
      <c r="E95" s="61"/>
      <c r="F95" s="62" t="n">
        <f>IF(L95&gt;$J$58,"Fel andel",L95)</f>
        <v>0.0</v>
      </c>
      <c r="G95" s="181" t="str">
        <f>G85</f>
        <v>Underskrift/Datum:</v>
      </c>
      <c r="H95" s="182"/>
      <c r="I95" s="182"/>
      <c r="J95" s="183"/>
      <c r="L95" s="164" t="n">
        <f>$J$58*E95</f>
        <v>0.0</v>
      </c>
    </row>
    <row r="96" spans="2:12" ht="30" customHeight="1" x14ac:dyDescent="0.2">
      <c r="B96" s="184" t="s">
        <v>24</v>
      </c>
      <c r="C96" s="185"/>
      <c r="D96" s="185"/>
      <c r="E96" s="185" t="s">
        <v>25</v>
      </c>
      <c r="F96" s="185"/>
      <c r="G96" s="190" t="s">
        <v>51</v>
      </c>
      <c r="H96" s="191"/>
      <c r="I96" s="191"/>
      <c r="J96" s="192"/>
    </row>
    <row r="97" spans="2:12" ht="30" customHeight="1" x14ac:dyDescent="0.2">
      <c r="B97" s="186" t="s">
        <v>49</v>
      </c>
      <c r="C97" s="174"/>
      <c r="D97" s="173" t="s">
        <v>35</v>
      </c>
      <c r="E97" s="174"/>
      <c r="F97" s="193"/>
      <c r="G97" s="173" t="s">
        <v>50</v>
      </c>
      <c r="H97" s="174"/>
      <c r="I97" s="174"/>
      <c r="J97" s="175"/>
    </row>
    <row r="98" spans="2:12" ht="22.5" customHeight="1" x14ac:dyDescent="0.2"/>
    <row r="99" spans="2:12" ht="11.25" customHeight="1" thickBot="1" x14ac:dyDescent="0.25">
      <c r="B99" s="194" t="str">
        <f>B62</f>
        <v>Fastighetsägares namn och födelsedatum / org.nr</v>
      </c>
      <c r="C99" s="195"/>
      <c r="D99" s="195"/>
      <c r="E99" s="27" t="s">
        <v>33</v>
      </c>
      <c r="F99" s="27" t="s">
        <v>3</v>
      </c>
      <c r="G99" s="176" t="s">
        <v>58</v>
      </c>
      <c r="H99" s="176"/>
      <c r="I99" s="176"/>
      <c r="J99" s="177"/>
      <c r="L99" s="163" t="s">
        <v>47</v>
      </c>
    </row>
    <row r="100" spans="2:12" ht="30" customHeight="1" thickBot="1" x14ac:dyDescent="0.25">
      <c r="B100" s="178"/>
      <c r="C100" s="179"/>
      <c r="D100" s="180"/>
      <c r="E100" s="61"/>
      <c r="F100" s="62" t="n">
        <f>IF(L100&gt;$J$58,"Fel andel",L100)</f>
        <v>0.0</v>
      </c>
      <c r="G100" s="181" t="str">
        <f>G90</f>
        <v>Underskrift/Datum:</v>
      </c>
      <c r="H100" s="182"/>
      <c r="I100" s="182"/>
      <c r="J100" s="183"/>
      <c r="L100" s="164" t="n">
        <f>$J$58*E100</f>
        <v>0.0</v>
      </c>
    </row>
    <row r="101" spans="2:12" ht="30" customHeight="1" x14ac:dyDescent="0.2">
      <c r="B101" s="184" t="s">
        <v>24</v>
      </c>
      <c r="C101" s="185"/>
      <c r="D101" s="185"/>
      <c r="E101" s="185" t="s">
        <v>25</v>
      </c>
      <c r="F101" s="185"/>
      <c r="G101" s="190" t="s">
        <v>51</v>
      </c>
      <c r="H101" s="191"/>
      <c r="I101" s="191"/>
      <c r="J101" s="192"/>
    </row>
    <row r="102" spans="2:12" ht="30" customHeight="1" x14ac:dyDescent="0.2">
      <c r="B102" s="186" t="s">
        <v>49</v>
      </c>
      <c r="C102" s="174"/>
      <c r="D102" s="173" t="s">
        <v>35</v>
      </c>
      <c r="E102" s="174"/>
      <c r="F102" s="193"/>
      <c r="G102" s="173" t="s">
        <v>50</v>
      </c>
      <c r="H102" s="174"/>
      <c r="I102" s="174"/>
      <c r="J102" s="175"/>
    </row>
    <row r="103" spans="2:12" ht="12.75" customHeight="1" x14ac:dyDescent="0.2">
      <c r="B103" s="199" t="s">
        <v>40</v>
      </c>
      <c r="C103" s="199"/>
      <c r="D103" s="199"/>
      <c r="E103" s="199"/>
      <c r="F103" s="199"/>
      <c r="G103" s="199"/>
      <c r="H103" s="199"/>
      <c r="I103" s="199"/>
      <c r="J103" s="199"/>
    </row>
    <row r="104" spans="2:12" ht="12.75" customHeight="1" x14ac:dyDescent="0.2">
      <c r="B104" s="198" t="str">
        <f>IF((E63+E70+E75+E80+E85+E90+E95+E100)=1,0,"SUMMAN AV DE LAGFARNA ÄGARNAS ANDELAR ÄR INTE = 1")</f>
        <v>SUMMAN AV DE LAGFARNA ÄGARNAS ANDELAR ÄR INTE = 1</v>
      </c>
      <c r="C104" s="198"/>
      <c r="D104" s="198"/>
      <c r="E104" s="198"/>
      <c r="F104" s="198"/>
      <c r="G104" s="198"/>
      <c r="H104" s="198"/>
      <c r="I104" s="198"/>
      <c r="J104" s="198"/>
    </row>
  </sheetData>
  <sheetProtection algorithmName="SHA-512" hashValue="oOuZzTEryqeGoa5lazhVYy3O9u5NKLyamOIvW4ohMTFkeW0Zw782FAnUWzwaFSFr6+lv96vLgNrVfYSFL7o71A==" saltValue="QBvYadKOaCxanA+TdaE75A==" spinCount="100000" sheet="1" selectLockedCells="1"/>
  <mergeCells count="179">
    <mergeCell ref="A67:K67"/>
    <mergeCell ref="G65:J65"/>
    <mergeCell ref="B34:J34"/>
    <mergeCell ref="B61:J61"/>
    <mergeCell ref="B55:I55"/>
    <mergeCell ref="B38:I38"/>
    <mergeCell ref="B39:I39"/>
    <mergeCell ref="G62:J62"/>
    <mergeCell ref="B59:J59"/>
    <mergeCell ref="B58:I58"/>
    <mergeCell ref="B60:J60"/>
    <mergeCell ref="B49:G49"/>
    <mergeCell ref="B50:G50"/>
    <mergeCell ref="B51:G51"/>
    <mergeCell ref="F42:G42"/>
    <mergeCell ref="B37:I37"/>
    <mergeCell ref="B43:G43"/>
    <mergeCell ref="B44:G44"/>
    <mergeCell ref="B45:G45"/>
    <mergeCell ref="B42:D42"/>
    <mergeCell ref="B2:F2"/>
    <mergeCell ref="I4:J4"/>
    <mergeCell ref="I5:J5"/>
    <mergeCell ref="G5:H5"/>
    <mergeCell ref="I6:J6"/>
    <mergeCell ref="G4:H4"/>
    <mergeCell ref="B3:H3"/>
    <mergeCell ref="I3:J3"/>
    <mergeCell ref="B4:C4"/>
    <mergeCell ref="B5:C5"/>
    <mergeCell ref="D4:F4"/>
    <mergeCell ref="D5:F5"/>
    <mergeCell ref="G7:H7"/>
    <mergeCell ref="G8:H8"/>
    <mergeCell ref="B15:I15"/>
    <mergeCell ref="B16:J16"/>
    <mergeCell ref="G6:H6"/>
    <mergeCell ref="I7:J7"/>
    <mergeCell ref="I8:J8"/>
    <mergeCell ref="B6:C6"/>
    <mergeCell ref="B7:C7"/>
    <mergeCell ref="B8:C8"/>
    <mergeCell ref="D6:F6"/>
    <mergeCell ref="D7:F8"/>
    <mergeCell ref="B9:J9"/>
    <mergeCell ref="B10:G10"/>
    <mergeCell ref="B11:G11"/>
    <mergeCell ref="B12:G12"/>
    <mergeCell ref="B13:G13"/>
    <mergeCell ref="B14:G14"/>
    <mergeCell ref="B23:J23"/>
    <mergeCell ref="B36:J36"/>
    <mergeCell ref="B47:I47"/>
    <mergeCell ref="B48:J48"/>
    <mergeCell ref="B27:I27"/>
    <mergeCell ref="B62:D62"/>
    <mergeCell ref="B53:J53"/>
    <mergeCell ref="B57:I57"/>
    <mergeCell ref="B22:I22"/>
    <mergeCell ref="B28:J28"/>
    <mergeCell ref="B41:J41"/>
    <mergeCell ref="B56:I56"/>
    <mergeCell ref="B46:G46"/>
    <mergeCell ref="B52:I52"/>
    <mergeCell ref="B35:E35"/>
    <mergeCell ref="H35:J35"/>
    <mergeCell ref="B24:I24"/>
    <mergeCell ref="B25:I25"/>
    <mergeCell ref="B26:I26"/>
    <mergeCell ref="B29:I29"/>
    <mergeCell ref="B54:I54"/>
    <mergeCell ref="F19:H19"/>
    <mergeCell ref="F20:H20"/>
    <mergeCell ref="F21:H21"/>
    <mergeCell ref="B17:E17"/>
    <mergeCell ref="B18:E18"/>
    <mergeCell ref="B19:E19"/>
    <mergeCell ref="B20:E20"/>
    <mergeCell ref="B21:E21"/>
    <mergeCell ref="G101:J101"/>
    <mergeCell ref="B100:D100"/>
    <mergeCell ref="G100:J100"/>
    <mergeCell ref="B101:D101"/>
    <mergeCell ref="B30:I30"/>
    <mergeCell ref="B31:I31"/>
    <mergeCell ref="B32:I32"/>
    <mergeCell ref="B33:J33"/>
    <mergeCell ref="F18:H18"/>
    <mergeCell ref="F17:H17"/>
    <mergeCell ref="B64:D64"/>
    <mergeCell ref="B40:I40"/>
    <mergeCell ref="G63:J63"/>
    <mergeCell ref="E64:F64"/>
    <mergeCell ref="G64:J64"/>
    <mergeCell ref="F35:G35"/>
    <mergeCell ref="G102:J102"/>
    <mergeCell ref="G92:J92"/>
    <mergeCell ref="B99:D99"/>
    <mergeCell ref="G99:J99"/>
    <mergeCell ref="B92:C92"/>
    <mergeCell ref="D92:F92"/>
    <mergeCell ref="E101:F101"/>
    <mergeCell ref="B102:C102"/>
    <mergeCell ref="D102:F102"/>
    <mergeCell ref="B94:D94"/>
    <mergeCell ref="G94:J94"/>
    <mergeCell ref="B95:D95"/>
    <mergeCell ref="G95:J95"/>
    <mergeCell ref="B96:D96"/>
    <mergeCell ref="E96:F96"/>
    <mergeCell ref="G96:J96"/>
    <mergeCell ref="M3:N3"/>
    <mergeCell ref="M6:N6"/>
    <mergeCell ref="M7:N7"/>
    <mergeCell ref="M41:N41"/>
    <mergeCell ref="Q15:R15"/>
    <mergeCell ref="M8:N8"/>
    <mergeCell ref="M16:N16"/>
    <mergeCell ref="M4:N4"/>
    <mergeCell ref="M9:N9"/>
    <mergeCell ref="M5:N5"/>
    <mergeCell ref="B104:J104"/>
    <mergeCell ref="B103:J103"/>
    <mergeCell ref="B78:J78"/>
    <mergeCell ref="B74:D74"/>
    <mergeCell ref="G74:J74"/>
    <mergeCell ref="E76:F76"/>
    <mergeCell ref="B77:C77"/>
    <mergeCell ref="D77:F77"/>
    <mergeCell ref="E81:F81"/>
    <mergeCell ref="B89:D89"/>
    <mergeCell ref="G89:J89"/>
    <mergeCell ref="B90:D90"/>
    <mergeCell ref="G90:J90"/>
    <mergeCell ref="B91:D91"/>
    <mergeCell ref="E91:F91"/>
    <mergeCell ref="G91:J91"/>
    <mergeCell ref="B86:D86"/>
    <mergeCell ref="G86:J86"/>
    <mergeCell ref="B80:D80"/>
    <mergeCell ref="G87:J87"/>
    <mergeCell ref="B97:C97"/>
    <mergeCell ref="E86:F86"/>
    <mergeCell ref="B87:C87"/>
    <mergeCell ref="D87:F87"/>
    <mergeCell ref="G81:J81"/>
    <mergeCell ref="G82:J82"/>
    <mergeCell ref="B79:D79"/>
    <mergeCell ref="D97:F97"/>
    <mergeCell ref="G97:J97"/>
    <mergeCell ref="G80:J80"/>
    <mergeCell ref="B82:C82"/>
    <mergeCell ref="B84:D84"/>
    <mergeCell ref="G79:J79"/>
    <mergeCell ref="D82:F82"/>
    <mergeCell ref="G72:J72"/>
    <mergeCell ref="G84:J84"/>
    <mergeCell ref="B85:D85"/>
    <mergeCell ref="G85:J85"/>
    <mergeCell ref="B75:D75"/>
    <mergeCell ref="G75:J75"/>
    <mergeCell ref="B81:D81"/>
    <mergeCell ref="B72:C72"/>
    <mergeCell ref="B63:D63"/>
    <mergeCell ref="G77:J77"/>
    <mergeCell ref="B76:D76"/>
    <mergeCell ref="G76:J76"/>
    <mergeCell ref="D72:F72"/>
    <mergeCell ref="B71:D71"/>
    <mergeCell ref="E71:F71"/>
    <mergeCell ref="G71:J71"/>
    <mergeCell ref="B70:D70"/>
    <mergeCell ref="B69:D69"/>
    <mergeCell ref="G69:J69"/>
    <mergeCell ref="G70:J70"/>
    <mergeCell ref="B66:J66"/>
    <mergeCell ref="B68:J68"/>
    <mergeCell ref="B65:C65"/>
    <mergeCell ref="D65:F65"/>
  </mergeCells>
  <dataValidations count="4">
    <dataValidation type="whole" allowBlank="1" showInputMessage="1" showErrorMessage="1" sqref="I11:I14" xr:uid="{00000000-0002-0000-0000-000000000000}">
      <formula1>0</formula1>
      <formula2>2</formula2>
    </dataValidation>
    <dataValidation type="list" allowBlank="1" showInputMessage="1" showErrorMessage="1" sqref="F42:G42" xr:uid="{00000000-0002-0000-0000-000002000000}">
      <formula1>$M$42:$M$46</formula1>
    </dataValidation>
    <dataValidation type="list" allowBlank="1" showInputMessage="1" showErrorMessage="1" sqref="F18:H21" xr:uid="{00000000-0002-0000-0000-000003000000}">
      <formula1>$M$17:$M$37</formula1>
    </dataValidation>
    <dataValidation type="list" allowBlank="1" showInputMessage="1" showErrorMessage="1" sqref="I50:I51" xr:uid="{6DCB533B-2BCB-4E5E-841C-9A4250255D17}">
      <formula1>"Zon 1,Zon 2"</formula1>
    </dataValidation>
  </dataValidations>
  <printOptions horizontalCentered="1"/>
  <pageMargins left="0.19685039370078741" right="0.19685039370078741" top="0.19685039370078741" bottom="0.19685039370078741" header="0.31496062992125984" footer="0.31496062992125984"/>
  <pageSetup paperSize="9" scale="84" firstPageNumber="0" orientation="portrait" r:id="rId1"/>
  <headerFooter alignWithMargins="0"/>
  <rowBreaks count="1" manualBreakCount="1">
    <brk id="67" max="10" man="1"/>
  </rowBreaks>
  <drawing r:id="rId2"/>
  <legacyDrawing r:id="rId3"/>
  <mc:AlternateContent>
    <mc:Choice Requires="x14">
      <controls>
        <mc:AlternateContent>
          <mc:Choice Requires="x14">
            <control shapeId="1053" r:id="rId4" name="Check Box 1">
              <controlPr defaultSize="0" print="0" autoFill="0" autoLine="0" autoPict="0" altText="">
                <anchor moveWithCells="1" sizeWithCells="1">
                  <from>
                    <xdr:col>1</xdr:col>
                    <xdr:colOff>15240</xdr:colOff>
                    <xdr:row>0</xdr:row>
                    <xdr:rowOff>91440</xdr:rowOff>
                  </from>
                  <to>
                    <xdr:col>3</xdr:col>
                    <xdr:colOff>480060</xdr:colOff>
                    <xdr:row>1</xdr:row>
                    <xdr:rowOff>0</xdr:rowOff>
                  </to>
                </anchor>
              </controlPr>
            </control>
          </mc:Choice>
        </mc:AlternateContent>
        <mc:AlternateContent>
          <mc:Choice Requires="x14">
            <control shapeId="1056" r:id="rId5" name="Check Box 1">
              <controlPr defaultSize="0" print="0" autoFill="0" autoLine="0" autoPict="0" altText="">
                <anchor moveWithCells="1" sizeWithCells="1">
                  <from>
                    <xdr:col>1</xdr:col>
                    <xdr:colOff>15240</xdr:colOff>
                    <xdr:row>55</xdr:row>
                    <xdr:rowOff>91440</xdr:rowOff>
                  </from>
                  <to>
                    <xdr:col>3</xdr:col>
                    <xdr:colOff>251460</xdr:colOff>
                    <xdr:row>56</xdr:row>
                    <xdr:rowOff>76200</xdr:rowOff>
                  </to>
                </anchor>
              </controlPr>
            </control>
          </mc:Choice>
        </mc:AlternateContent>
        <mc:AlternateContent>
          <mc:Choice Requires="x14">
            <control shapeId="1066" r:id="rId6" name="Check Box 1">
              <controlPr defaultSize="0" print="0" autoFill="0" autoLine="0" autoPict="0" altText="">
                <anchor moveWithCells="1" sizeWithCells="1">
                  <from>
                    <xdr:col>3</xdr:col>
                    <xdr:colOff>548640</xdr:colOff>
                    <xdr:row>0</xdr:row>
                    <xdr:rowOff>91440</xdr:rowOff>
                  </from>
                  <to>
                    <xdr:col>5</xdr:col>
                    <xdr:colOff>594360</xdr:colOff>
                    <xdr:row>1</xdr:row>
                    <xdr:rowOff>0</xdr:rowOff>
                  </to>
                </anchor>
              </controlPr>
            </control>
          </mc:Choice>
        </mc:AlternateContent>
        <mc:AlternateContent>
          <mc:Choice Requires="x14">
            <control shapeId="1067" r:id="rId7" name="Check Box 1">
              <controlPr defaultSize="0" print="0" autoFill="0" autoLine="0" autoPict="0" altText="">
                <anchor moveWithCells="1" sizeWithCells="1">
                  <from>
                    <xdr:col>5</xdr:col>
                    <xdr:colOff>662940</xdr:colOff>
                    <xdr:row>0</xdr:row>
                    <xdr:rowOff>91440</xdr:rowOff>
                  </from>
                  <to>
                    <xdr:col>8</xdr:col>
                    <xdr:colOff>327660</xdr:colOff>
                    <xdr:row>1</xdr:row>
                    <xdr:rowOff>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Blad3">
    <tabColor rgb="FFFFC000"/>
    <pageSetUpPr fitToPage="1"/>
  </sheetPr>
  <dimension ref="B1:G54"/>
  <sheetViews>
    <sheetView showGridLines="0" showRowColHeaders="0" view="pageBreakPreview" zoomScaleNormal="170" zoomScaleSheetLayoutView="100" workbookViewId="0">
      <selection activeCell="G53" sqref="G53"/>
    </sheetView>
  </sheetViews>
  <sheetFormatPr defaultRowHeight="20.25" customHeight="1" x14ac:dyDescent="0.25"/>
  <cols>
    <col min="1" max="1" customWidth="true" style="23" width="32.44140625" collapsed="false"/>
    <col min="2" max="4" customWidth="true" width="21.44140625" collapsed="false"/>
    <col min="5" max="5" customWidth="true" width="38.44140625" collapsed="false"/>
  </cols>
  <sheetData>
    <row r="1" spans="2:4" ht="20.25" customHeight="1" x14ac:dyDescent="0.25">
      <c r="B1" s="25"/>
      <c r="C1" s="25"/>
      <c r="D1" s="24"/>
    </row>
    <row r="52" spans="5:7" ht="20.25" customHeight="1" x14ac:dyDescent="0.25">
      <c r="G52" s="33"/>
    </row>
    <row r="54" spans="5:7" ht="20.25" customHeight="1" x14ac:dyDescent="0.25">
      <c r="E54" t="s">
        <v>147</v>
      </c>
    </row>
  </sheetData>
  <sheetProtection algorithmName="SHA-512" hashValue="2EYjbbXTZzIdFJfUZDf7DPuYbMtuv9RhhGbOeapBV/SuuLTBFKFyCYPDP95BReYPPCBaDIeRzFQzkgnTsr4qYA==" saltValue="7/fN+fPcO3SjfhB2P4qB1w==" spinCount="100000" sheet="1" objects="1" scenarios="1" selectLockedCells="1" selectUnlockedCells="1"/>
  <printOptions horizontalCentered="1"/>
  <pageMargins left="0.23622047244094491" right="0.23622047244094491" top="0.74803149606299213" bottom="0.74803149606299213" header="0.31496062992125984" footer="0.31496062992125984"/>
  <pageSetup paperSize="9" scale="48"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Blad2">
    <tabColor rgb="FFFF0000"/>
    <pageSetUpPr fitToPage="1"/>
  </sheetPr>
  <dimension ref="A1:J44"/>
  <sheetViews>
    <sheetView showGridLines="0" zoomScaleNormal="100" workbookViewId="0">
      <pane ySplit="8" topLeftCell="A27" activePane="bottomLeft" state="frozen"/>
      <selection pane="bottomLeft" activeCell="B6" sqref="B6"/>
    </sheetView>
  </sheetViews>
  <sheetFormatPr defaultColWidth="21.44140625" defaultRowHeight="18.75" customHeight="1" x14ac:dyDescent="0.25"/>
  <cols>
    <col min="1" max="1" bestFit="true" customWidth="true" style="92" width="40.44140625" collapsed="false"/>
    <col min="2" max="2" customWidth="true" style="65" width="17.77734375" collapsed="false"/>
    <col min="3" max="3" customWidth="true" style="77" width="17.77734375" collapsed="false"/>
    <col min="4" max="5" customWidth="true" style="65" width="17.77734375" collapsed="false"/>
    <col min="6" max="6" customWidth="true" style="65" width="5.44140625" collapsed="false"/>
    <col min="7" max="7" customWidth="true" style="94" width="24.21875" collapsed="false"/>
    <col min="8" max="8" customWidth="true" style="65" width="24.21875" collapsed="false"/>
    <col min="9" max="16384" style="65" width="21.44140625" collapsed="false"/>
  </cols>
  <sheetData>
    <row r="1" spans="1:10" ht="18.75" customHeight="1" x14ac:dyDescent="0.25">
      <c r="A1" s="331" t="s">
        <v>31</v>
      </c>
      <c r="B1" s="331"/>
      <c r="C1" s="330" t="s">
        <v>45</v>
      </c>
      <c r="D1" s="330"/>
      <c r="E1" s="330"/>
    </row>
    <row r="2" spans="1:10" ht="18.75" customHeight="1" x14ac:dyDescent="0.25">
      <c r="A2" s="84"/>
      <c r="B2" s="84"/>
      <c r="C2" s="80"/>
      <c r="D2" s="80"/>
      <c r="E2" s="80"/>
    </row>
    <row r="3" spans="1:10" ht="18.75" customHeight="1" x14ac:dyDescent="0.25">
      <c r="A3" s="90" t="s">
        <v>95</v>
      </c>
      <c r="B3" s="82">
        <v>48300</v>
      </c>
      <c r="C3" s="332" t="s">
        <v>93</v>
      </c>
      <c r="D3" s="332"/>
      <c r="E3" s="71" t="n">
        <f>B3*0.05</f>
        <v>2415.0</v>
      </c>
      <c r="G3" s="335" t="s">
        <v>81</v>
      </c>
      <c r="H3" s="335"/>
      <c r="I3" s="335"/>
    </row>
    <row r="4" spans="1:10" ht="18.75" customHeight="1" x14ac:dyDescent="0.25">
      <c r="A4" s="90" t="s">
        <v>32</v>
      </c>
      <c r="B4" s="83">
        <v>346.44</v>
      </c>
      <c r="C4" s="332" t="s">
        <v>97</v>
      </c>
      <c r="D4" s="332"/>
      <c r="E4" s="105">
        <v>330.72</v>
      </c>
      <c r="G4" s="356" t="s">
        <v>82</v>
      </c>
      <c r="H4" s="357" t="s">
        <v>103</v>
      </c>
      <c r="I4" s="358" t="s">
        <v>83</v>
      </c>
    </row>
    <row r="5" spans="1:10" ht="18.75" customHeight="1" x14ac:dyDescent="0.25">
      <c r="A5" s="90" t="s">
        <v>94</v>
      </c>
      <c r="B5" s="83">
        <v>127.2</v>
      </c>
      <c r="C5" s="332" t="s">
        <v>98</v>
      </c>
      <c r="D5" s="332"/>
      <c r="E5" s="106">
        <v>314.39999999999998</v>
      </c>
      <c r="G5" s="356"/>
      <c r="H5" s="357"/>
      <c r="I5" s="358"/>
    </row>
    <row r="6" spans="1:10" ht="18.75" customHeight="1" x14ac:dyDescent="0.25">
      <c r="A6" s="90" t="s">
        <v>10</v>
      </c>
      <c r="B6" s="82">
        <v>5000</v>
      </c>
      <c r="C6" s="332" t="s">
        <v>99</v>
      </c>
      <c r="D6" s="332"/>
      <c r="E6" s="107">
        <v>105.3</v>
      </c>
      <c r="G6" s="356"/>
      <c r="H6" s="357"/>
      <c r="I6" s="358"/>
    </row>
    <row r="7" spans="1:10" ht="18.75" customHeight="1" x14ac:dyDescent="0.25">
      <c r="A7" s="91"/>
      <c r="B7" s="78"/>
      <c r="C7" s="78"/>
      <c r="D7" s="86"/>
      <c r="E7" s="87"/>
      <c r="G7" s="356"/>
      <c r="H7" s="357"/>
      <c r="I7" s="358"/>
    </row>
    <row r="8" spans="1:10" ht="36" x14ac:dyDescent="0.25">
      <c r="A8" s="93" t="s">
        <v>80</v>
      </c>
      <c r="B8" s="79" t="s">
        <v>22</v>
      </c>
      <c r="C8" s="79" t="s">
        <v>19</v>
      </c>
      <c r="D8" s="79" t="s">
        <v>101</v>
      </c>
      <c r="E8" s="79" t="s">
        <v>102</v>
      </c>
    </row>
    <row r="9" spans="1:10" s="66" customFormat="1" ht="18.75" customHeight="1" x14ac:dyDescent="0.25">
      <c r="A9" s="342" t="s">
        <v>18</v>
      </c>
      <c r="B9" s="343"/>
      <c r="C9" s="343"/>
      <c r="D9" s="343"/>
      <c r="E9" s="344"/>
      <c r="G9" s="95"/>
      <c r="H9" s="88"/>
      <c r="I9" s="88"/>
      <c r="J9" s="88"/>
    </row>
    <row r="10" spans="1:10" ht="18.75" customHeight="1" x14ac:dyDescent="0.25">
      <c r="A10" s="90" t="s">
        <v>96</v>
      </c>
      <c r="B10" s="67">
        <v>4</v>
      </c>
      <c r="C10" s="68" t="n">
        <f>B10*($B$4/$E$4)</f>
        <v>4.1901306240928875</v>
      </c>
      <c r="D10" s="69" t="n">
        <f>C10*1.25</f>
        <v>5.237663280116109</v>
      </c>
      <c r="E10" s="69" t="n">
        <f>D10*1.2</f>
        <v>6.285195936139331</v>
      </c>
      <c r="G10" s="96"/>
      <c r="H10" s="85"/>
      <c r="I10" s="85"/>
      <c r="J10" s="85"/>
    </row>
    <row r="11" spans="1:10" s="81" customFormat="1" ht="18.75" customHeight="1" x14ac:dyDescent="0.25">
      <c r="A11" s="345" t="s">
        <v>20</v>
      </c>
      <c r="B11" s="346"/>
      <c r="C11" s="346"/>
      <c r="D11" s="346"/>
      <c r="E11" s="347"/>
      <c r="G11" s="96"/>
      <c r="H11" s="86"/>
      <c r="I11" s="89"/>
      <c r="J11" s="89"/>
    </row>
    <row r="12" spans="1:10" ht="18.75" customHeight="1" x14ac:dyDescent="0.25">
      <c r="A12" s="90" t="s">
        <v>36</v>
      </c>
      <c r="B12" s="70">
        <v>500</v>
      </c>
      <c r="C12" s="71" t="n">
        <f>ROUND(B12*($B$4/$E$4),-2)</f>
        <v>500.0</v>
      </c>
      <c r="D12" s="72" t="n">
        <f>C12*1.25</f>
        <v>625.0</v>
      </c>
      <c r="E12" s="72" t="n">
        <f t="shared" ref="E12:E13" si="0">D12*1.2</f>
        <v>750.0</v>
      </c>
      <c r="G12" s="96"/>
      <c r="H12" s="85"/>
      <c r="I12" s="85"/>
      <c r="J12" s="85"/>
    </row>
    <row r="13" spans="1:10" ht="18.75" customHeight="1" x14ac:dyDescent="0.25">
      <c r="A13" s="90" t="s">
        <v>78</v>
      </c>
      <c r="B13" s="70">
        <v>500</v>
      </c>
      <c r="C13" s="71" t="n">
        <f t="shared" ref="C13:C14" si="1">ROUND(B13*($B$4/$E$4),-2)</f>
        <v>500.0</v>
      </c>
      <c r="D13" s="72" t="n">
        <f>C13*1.25</f>
        <v>625.0</v>
      </c>
      <c r="E13" s="72" t="n">
        <f t="shared" si="0"/>
        <v>750.0</v>
      </c>
      <c r="G13" s="96"/>
      <c r="H13" s="85"/>
      <c r="I13" s="85"/>
      <c r="J13" s="85"/>
    </row>
    <row r="14" spans="1:10" ht="18.75" customHeight="1" x14ac:dyDescent="0.25">
      <c r="A14" s="90" t="s">
        <v>77</v>
      </c>
      <c r="B14" s="70">
        <v>500</v>
      </c>
      <c r="C14" s="71" t="n">
        <f t="shared" si="1"/>
        <v>500.0</v>
      </c>
      <c r="D14" s="72" t="n">
        <f>C14*1.25</f>
        <v>625.0</v>
      </c>
      <c r="E14" s="72" t="n">
        <f t="shared" ref="E14" si="2">D14*1.2</f>
        <v>750.0</v>
      </c>
      <c r="G14" s="96"/>
      <c r="H14" s="85"/>
      <c r="I14" s="85"/>
      <c r="J14" s="85"/>
    </row>
    <row r="15" spans="1:10" s="81" customFormat="1" ht="18.75" customHeight="1" x14ac:dyDescent="0.25">
      <c r="A15" s="348" t="s">
        <v>21</v>
      </c>
      <c r="B15" s="349"/>
      <c r="C15" s="349"/>
      <c r="D15" s="349"/>
      <c r="E15" s="350"/>
      <c r="G15" s="95"/>
      <c r="H15" s="89"/>
      <c r="I15" s="89"/>
      <c r="J15" s="89"/>
    </row>
    <row r="16" spans="1:10" ht="18.75" customHeight="1" x14ac:dyDescent="0.25">
      <c r="A16" s="90" t="s">
        <v>90</v>
      </c>
      <c r="B16" s="70">
        <v>2300</v>
      </c>
      <c r="C16" s="71" t="n">
        <f>ROUND(B16*($B$4/$E$4),-2)</f>
        <v>2400.0</v>
      </c>
      <c r="D16" s="72" t="n">
        <f>C16*1.25</f>
        <v>3000.0</v>
      </c>
      <c r="E16" s="72" t="n">
        <f>D16*1.2</f>
        <v>3600.0</v>
      </c>
      <c r="G16" s="96"/>
      <c r="H16" s="85"/>
      <c r="I16" s="85"/>
      <c r="J16" s="85"/>
    </row>
    <row r="17" spans="1:10" ht="18.75" customHeight="1" x14ac:dyDescent="0.25">
      <c r="A17" s="90" t="s">
        <v>89</v>
      </c>
      <c r="B17" s="70">
        <v>2800</v>
      </c>
      <c r="C17" s="71" t="n">
        <f t="shared" ref="C17:C34" si="3">ROUND(B17*($B$4/$E$4),-2)</f>
        <v>2900.0</v>
      </c>
      <c r="D17" s="72" t="n">
        <f t="shared" ref="D17:D22" si="4">C17*1.25</f>
        <v>3625.0</v>
      </c>
      <c r="E17" s="72" t="n">
        <f t="shared" ref="E17:E22" si="5">D17*1.2</f>
        <v>4350.0</v>
      </c>
      <c r="G17" s="96"/>
      <c r="H17" s="85"/>
      <c r="I17" s="85"/>
      <c r="J17" s="85"/>
    </row>
    <row r="18" spans="1:10" ht="18.75" customHeight="1" x14ac:dyDescent="0.25">
      <c r="A18" s="90" t="s">
        <v>88</v>
      </c>
      <c r="B18" s="70">
        <v>3300</v>
      </c>
      <c r="C18" s="71" t="n">
        <f t="shared" si="3"/>
        <v>3500.0</v>
      </c>
      <c r="D18" s="72" t="n">
        <f t="shared" si="4"/>
        <v>4375.0</v>
      </c>
      <c r="E18" s="72" t="n">
        <f t="shared" si="5"/>
        <v>5250.0</v>
      </c>
      <c r="G18" s="96"/>
      <c r="H18" s="85"/>
      <c r="I18" s="85"/>
      <c r="J18" s="85"/>
    </row>
    <row r="19" spans="1:10" ht="18.75" customHeight="1" x14ac:dyDescent="0.25">
      <c r="A19" s="90" t="s">
        <v>87</v>
      </c>
      <c r="B19" s="70">
        <v>2700</v>
      </c>
      <c r="C19" s="71" t="n">
        <f t="shared" si="3"/>
        <v>2800.0</v>
      </c>
      <c r="D19" s="72" t="n">
        <f t="shared" si="4"/>
        <v>3500.0</v>
      </c>
      <c r="E19" s="72" t="n">
        <f t="shared" si="5"/>
        <v>4200.0</v>
      </c>
      <c r="G19" s="96"/>
      <c r="H19" s="85"/>
      <c r="I19" s="85"/>
      <c r="J19" s="85"/>
    </row>
    <row r="20" spans="1:10" ht="18.75" customHeight="1" x14ac:dyDescent="0.25">
      <c r="A20" s="90" t="s">
        <v>86</v>
      </c>
      <c r="B20" s="70">
        <v>3000</v>
      </c>
      <c r="C20" s="71" t="n">
        <f t="shared" si="3"/>
        <v>3100.0</v>
      </c>
      <c r="D20" s="72" t="n">
        <f t="shared" si="4"/>
        <v>3875.0</v>
      </c>
      <c r="E20" s="72" t="n">
        <f t="shared" si="5"/>
        <v>4650.0</v>
      </c>
      <c r="G20" s="96"/>
      <c r="H20" s="86"/>
      <c r="I20" s="87"/>
      <c r="J20" s="85"/>
    </row>
    <row r="21" spans="1:10" ht="18.75" customHeight="1" x14ac:dyDescent="0.25">
      <c r="A21" s="90" t="s">
        <v>85</v>
      </c>
      <c r="B21" s="70">
        <v>3300</v>
      </c>
      <c r="C21" s="71" t="n">
        <f t="shared" si="3"/>
        <v>3500.0</v>
      </c>
      <c r="D21" s="72" t="n">
        <f t="shared" si="4"/>
        <v>4375.0</v>
      </c>
      <c r="E21" s="72" t="n">
        <f t="shared" si="5"/>
        <v>5250.0</v>
      </c>
      <c r="G21" s="96"/>
      <c r="H21" s="86"/>
      <c r="I21" s="87"/>
      <c r="J21" s="85"/>
    </row>
    <row r="22" spans="1:10" ht="18.75" customHeight="1" x14ac:dyDescent="0.25">
      <c r="A22" s="90" t="s">
        <v>84</v>
      </c>
      <c r="B22" s="70">
        <v>2700</v>
      </c>
      <c r="C22" s="71" t="n">
        <f t="shared" si="3"/>
        <v>2800.0</v>
      </c>
      <c r="D22" s="72" t="n">
        <f t="shared" si="4"/>
        <v>3500.0</v>
      </c>
      <c r="E22" s="72" t="n">
        <f t="shared" si="5"/>
        <v>4200.0</v>
      </c>
      <c r="G22" s="96"/>
      <c r="H22" s="86"/>
      <c r="I22" s="87"/>
      <c r="J22" s="85"/>
    </row>
    <row r="23" spans="1:10" ht="18.75" customHeight="1" x14ac:dyDescent="0.25">
      <c r="A23" s="90" t="s">
        <v>91</v>
      </c>
      <c r="B23" s="70">
        <v>3000</v>
      </c>
      <c r="C23" s="71" t="n">
        <f t="shared" si="3"/>
        <v>3100.0</v>
      </c>
      <c r="D23" s="72" t="n">
        <f>C23*1.25</f>
        <v>3875.0</v>
      </c>
      <c r="E23" s="72" t="n">
        <f>D23*1.2</f>
        <v>4650.0</v>
      </c>
      <c r="G23" s="96"/>
      <c r="H23" s="85"/>
      <c r="I23" s="85"/>
      <c r="J23" s="85"/>
    </row>
    <row r="24" spans="1:10" ht="18.75" customHeight="1" x14ac:dyDescent="0.25">
      <c r="A24" s="90" t="s">
        <v>92</v>
      </c>
      <c r="B24" s="70">
        <v>3300</v>
      </c>
      <c r="C24" s="71" t="n">
        <f t="shared" si="3"/>
        <v>3500.0</v>
      </c>
      <c r="D24" s="72" t="n">
        <f>C24*1.25</f>
        <v>4375.0</v>
      </c>
      <c r="E24" s="72" t="n">
        <f>D24*1.2</f>
        <v>5250.0</v>
      </c>
      <c r="G24" s="96"/>
      <c r="H24" s="85"/>
      <c r="I24" s="85"/>
      <c r="J24" s="85"/>
    </row>
    <row r="25" spans="1:10" s="81" customFormat="1" ht="18.75" customHeight="1" x14ac:dyDescent="0.25">
      <c r="A25" s="351" t="s">
        <v>76</v>
      </c>
      <c r="B25" s="352"/>
      <c r="C25" s="352"/>
      <c r="D25" s="352"/>
      <c r="E25" s="353"/>
      <c r="G25" s="95"/>
      <c r="H25" s="89"/>
      <c r="I25" s="89"/>
      <c r="J25" s="89"/>
    </row>
    <row r="26" spans="1:10" s="81" customFormat="1" ht="18.75" customHeight="1" x14ac:dyDescent="0.25">
      <c r="A26" s="132" t="s">
        <v>104</v>
      </c>
      <c r="B26" s="70">
        <v>2300</v>
      </c>
      <c r="C26" s="71" t="n">
        <f t="shared" ref="C26:C28" si="6">ROUND(B26*($B$4/$E$4),-2)</f>
        <v>2400.0</v>
      </c>
      <c r="D26" s="72" t="n">
        <f>C26*1.25</f>
        <v>3000.0</v>
      </c>
      <c r="E26" s="72" t="n">
        <f>D26*1.2</f>
        <v>3600.0</v>
      </c>
      <c r="G26" s="95"/>
      <c r="H26" s="89"/>
      <c r="I26" s="89"/>
      <c r="J26" s="89"/>
    </row>
    <row r="27" spans="1:10" s="81" customFormat="1" ht="18.75" customHeight="1" x14ac:dyDescent="0.25">
      <c r="A27" s="90" t="s">
        <v>112</v>
      </c>
      <c r="B27" s="70">
        <v>2800</v>
      </c>
      <c r="C27" s="71" t="n">
        <f t="shared" si="6"/>
        <v>2900.0</v>
      </c>
      <c r="D27" s="72" t="n">
        <f t="shared" ref="D27:D28" si="7">C27*1.25</f>
        <v>3625.0</v>
      </c>
      <c r="E27" s="72" t="n">
        <f t="shared" ref="E27:E34" si="8">D27*1.2</f>
        <v>4350.0</v>
      </c>
      <c r="G27" s="95"/>
      <c r="H27" s="89"/>
      <c r="I27" s="89"/>
      <c r="J27" s="89"/>
    </row>
    <row r="28" spans="1:10" s="81" customFormat="1" ht="18.75" customHeight="1" x14ac:dyDescent="0.25">
      <c r="A28" s="132" t="s">
        <v>111</v>
      </c>
      <c r="B28" s="70">
        <v>3300</v>
      </c>
      <c r="C28" s="71" t="n">
        <f t="shared" si="6"/>
        <v>3500.0</v>
      </c>
      <c r="D28" s="72" t="n">
        <f t="shared" si="7"/>
        <v>4375.0</v>
      </c>
      <c r="E28" s="72" t="n">
        <f t="shared" si="8"/>
        <v>5250.0</v>
      </c>
      <c r="G28" s="95"/>
      <c r="H28" s="89"/>
      <c r="I28" s="89"/>
      <c r="J28" s="89"/>
    </row>
    <row r="29" spans="1:10" s="81" customFormat="1" ht="18.75" customHeight="1" x14ac:dyDescent="0.25">
      <c r="A29" s="132" t="s">
        <v>105</v>
      </c>
      <c r="B29" s="70">
        <v>2700</v>
      </c>
      <c r="C29" s="71" t="n">
        <f t="shared" ref="C29:C31" si="9">ROUND(B29*($B$4/$E$4),-2)</f>
        <v>2800.0</v>
      </c>
      <c r="D29" s="72" t="n">
        <f t="shared" ref="D29:D31" si="10">C29*1.25</f>
        <v>3500.0</v>
      </c>
      <c r="E29" s="72" t="n">
        <f t="shared" si="8"/>
        <v>4200.0</v>
      </c>
      <c r="G29" s="95"/>
      <c r="H29" s="89"/>
      <c r="I29" s="89"/>
      <c r="J29" s="89"/>
    </row>
    <row r="30" spans="1:10" s="81" customFormat="1" ht="18.75" customHeight="1" x14ac:dyDescent="0.25">
      <c r="A30" s="90" t="s">
        <v>110</v>
      </c>
      <c r="B30" s="70">
        <v>3000</v>
      </c>
      <c r="C30" s="71" t="n">
        <f t="shared" si="9"/>
        <v>3100.0</v>
      </c>
      <c r="D30" s="72" t="n">
        <f t="shared" si="10"/>
        <v>3875.0</v>
      </c>
      <c r="E30" s="72" t="n">
        <f t="shared" si="8"/>
        <v>4650.0</v>
      </c>
      <c r="G30" s="95"/>
      <c r="H30" s="89"/>
      <c r="I30" s="89"/>
      <c r="J30" s="89"/>
    </row>
    <row r="31" spans="1:10" s="81" customFormat="1" ht="18.75" customHeight="1" x14ac:dyDescent="0.25">
      <c r="A31" s="132" t="s">
        <v>109</v>
      </c>
      <c r="B31" s="70">
        <v>3300</v>
      </c>
      <c r="C31" s="71" t="n">
        <f t="shared" si="9"/>
        <v>3500.0</v>
      </c>
      <c r="D31" s="72" t="n">
        <f t="shared" si="10"/>
        <v>4375.0</v>
      </c>
      <c r="E31" s="72" t="n">
        <f t="shared" si="8"/>
        <v>5250.0</v>
      </c>
      <c r="G31" s="95"/>
      <c r="H31" s="89"/>
      <c r="I31" s="89"/>
      <c r="J31" s="89"/>
    </row>
    <row r="32" spans="1:10" ht="18.75" customHeight="1" x14ac:dyDescent="0.25">
      <c r="A32" s="132" t="s">
        <v>106</v>
      </c>
      <c r="B32" s="70">
        <v>2700</v>
      </c>
      <c r="C32" s="71" t="n">
        <f t="shared" si="3"/>
        <v>2800.0</v>
      </c>
      <c r="D32" s="72" t="n">
        <f>C32*1.25</f>
        <v>3500.0</v>
      </c>
      <c r="E32" s="72" t="n">
        <f t="shared" si="8"/>
        <v>4200.0</v>
      </c>
    </row>
    <row r="33" spans="1:7" ht="18.75" customHeight="1" x14ac:dyDescent="0.25">
      <c r="A33" s="132" t="s">
        <v>108</v>
      </c>
      <c r="B33" s="70">
        <v>3000</v>
      </c>
      <c r="C33" s="71" t="n">
        <f t="shared" si="3"/>
        <v>3100.0</v>
      </c>
      <c r="D33" s="72" t="n">
        <f t="shared" ref="D33" si="11">C33*1.25</f>
        <v>3875.0</v>
      </c>
      <c r="E33" s="72" t="n">
        <f t="shared" si="8"/>
        <v>4650.0</v>
      </c>
    </row>
    <row r="34" spans="1:7" ht="18.75" customHeight="1" x14ac:dyDescent="0.25">
      <c r="A34" s="90" t="s">
        <v>107</v>
      </c>
      <c r="B34" s="70">
        <v>3300</v>
      </c>
      <c r="C34" s="71" t="n">
        <f t="shared" si="3"/>
        <v>3500.0</v>
      </c>
      <c r="D34" s="72" t="n">
        <f t="shared" ref="D34" si="12">C34*1.25</f>
        <v>4375.0</v>
      </c>
      <c r="E34" s="72" t="n">
        <f t="shared" si="8"/>
        <v>5250.0</v>
      </c>
    </row>
    <row r="35" spans="1:7" s="81" customFormat="1" ht="18.75" customHeight="1" x14ac:dyDescent="0.25">
      <c r="A35" s="336" t="s">
        <v>26</v>
      </c>
      <c r="B35" s="337"/>
      <c r="C35" s="337"/>
      <c r="D35" s="337"/>
      <c r="E35" s="338"/>
      <c r="G35" s="97"/>
    </row>
    <row r="36" spans="1:7" ht="18.75" customHeight="1" x14ac:dyDescent="0.25">
      <c r="A36" s="90" t="s">
        <v>27</v>
      </c>
      <c r="B36" s="73">
        <v>2.31</v>
      </c>
      <c r="C36" s="74" t="n">
        <f>B36*($B$4/$E$5)</f>
        <v>2.5454083969465655</v>
      </c>
      <c r="D36" s="69" t="n">
        <f>C36*1.25</f>
        <v>3.181760496183207</v>
      </c>
      <c r="E36" s="69" t="n">
        <f>D36*1.2</f>
        <v>3.8181125954198483</v>
      </c>
    </row>
    <row r="37" spans="1:7" ht="18.75" customHeight="1" x14ac:dyDescent="0.25">
      <c r="A37" s="90" t="s">
        <v>28</v>
      </c>
      <c r="B37" s="73">
        <v>2.83</v>
      </c>
      <c r="C37" s="74" t="n">
        <f t="shared" ref="C37:C41" si="13">B37*($B$4/$E$5)</f>
        <v>3.118400763358779</v>
      </c>
      <c r="D37" s="69" t="n">
        <f>C37*1.25</f>
        <v>3.8980009541984737</v>
      </c>
      <c r="E37" s="69" t="n">
        <f t="shared" ref="E37:E40" si="14">D37*1.2</f>
        <v>4.677601145038168</v>
      </c>
    </row>
    <row r="38" spans="1:7" ht="18.75" customHeight="1" x14ac:dyDescent="0.25">
      <c r="A38" s="90" t="s">
        <v>13</v>
      </c>
      <c r="B38" s="73">
        <v>3.26</v>
      </c>
      <c r="C38" s="74" t="n">
        <f t="shared" si="13"/>
        <v>3.5922213740458018</v>
      </c>
      <c r="D38" s="69" t="n">
        <f>C38*1.25</f>
        <v>4.490276717557252</v>
      </c>
      <c r="E38" s="69" t="n">
        <f t="shared" si="14"/>
        <v>5.388332061068703</v>
      </c>
    </row>
    <row r="39" spans="1:7" ht="18.75" customHeight="1" x14ac:dyDescent="0.25">
      <c r="A39" s="90" t="s">
        <v>14</v>
      </c>
      <c r="B39" s="73">
        <v>4.1500000000000004</v>
      </c>
      <c r="C39" s="74" t="n">
        <f t="shared" si="13"/>
        <v>4.5729198473282455</v>
      </c>
      <c r="D39" s="69" t="n">
        <f>C39*1.25</f>
        <v>5.7161498091603065</v>
      </c>
      <c r="E39" s="69" t="n">
        <f t="shared" si="14"/>
        <v>6.859379770992367</v>
      </c>
    </row>
    <row r="40" spans="1:7" ht="18.75" customHeight="1" x14ac:dyDescent="0.25">
      <c r="A40" s="90" t="s">
        <v>15</v>
      </c>
      <c r="B40" s="73">
        <v>4.3</v>
      </c>
      <c r="C40" s="74" t="n">
        <f t="shared" si="13"/>
        <v>4.73820610687023</v>
      </c>
      <c r="D40" s="69" t="n">
        <f>C40*1.25</f>
        <v>5.922757633587787</v>
      </c>
      <c r="E40" s="69" t="n">
        <f t="shared" si="14"/>
        <v>7.107309160305345</v>
      </c>
    </row>
    <row r="41" spans="1:7" ht="18.75" customHeight="1" x14ac:dyDescent="0.25">
      <c r="A41" s="90" t="s">
        <v>43</v>
      </c>
      <c r="B41" s="75">
        <v>2572</v>
      </c>
      <c r="C41" s="71" t="n">
        <f t="shared" si="13"/>
        <v>2834.1083969465653</v>
      </c>
      <c r="D41" s="354" t="s">
        <v>30</v>
      </c>
      <c r="E41" s="355"/>
    </row>
    <row r="42" spans="1:7" s="81" customFormat="1" ht="18.75" customHeight="1" x14ac:dyDescent="0.25">
      <c r="A42" s="339" t="s">
        <v>29</v>
      </c>
      <c r="B42" s="340"/>
      <c r="C42" s="340"/>
      <c r="D42" s="340"/>
      <c r="E42" s="341"/>
      <c r="G42" s="97"/>
    </row>
    <row r="43" spans="1:7" ht="18.75" customHeight="1" x14ac:dyDescent="0.25">
      <c r="A43" s="90" t="s">
        <v>16</v>
      </c>
      <c r="B43" s="76">
        <v>9.65</v>
      </c>
      <c r="C43" s="74" t="n">
        <f>B43*($B$5/$E$6)</f>
        <v>11.656980056980057</v>
      </c>
      <c r="D43" s="333" t="s">
        <v>30</v>
      </c>
      <c r="E43" s="334"/>
    </row>
    <row r="44" spans="1:7" ht="18.75" customHeight="1" x14ac:dyDescent="0.25">
      <c r="A44" s="90" t="s">
        <v>17</v>
      </c>
      <c r="B44" s="76">
        <v>3.75</v>
      </c>
      <c r="C44" s="74" t="n">
        <f>B44*($B$5/$E$6)</f>
        <v>4.52991452991453</v>
      </c>
      <c r="D44" s="333" t="s">
        <v>30</v>
      </c>
      <c r="E44" s="334"/>
    </row>
  </sheetData>
  <sheetProtection password="D793" sheet="1" objects="1" scenarios="1" selectLockedCells="1"/>
  <mergeCells count="19">
    <mergeCell ref="D43:E43"/>
    <mergeCell ref="D44:E44"/>
    <mergeCell ref="G3:I3"/>
    <mergeCell ref="A35:E35"/>
    <mergeCell ref="A42:E42"/>
    <mergeCell ref="C6:D6"/>
    <mergeCell ref="A9:E9"/>
    <mergeCell ref="A11:E11"/>
    <mergeCell ref="A15:E15"/>
    <mergeCell ref="A25:E25"/>
    <mergeCell ref="D41:E41"/>
    <mergeCell ref="G4:G7"/>
    <mergeCell ref="H4:H7"/>
    <mergeCell ref="I4:I7"/>
    <mergeCell ref="C1:E1"/>
    <mergeCell ref="A1:B1"/>
    <mergeCell ref="C3:D3"/>
    <mergeCell ref="C4:D4"/>
    <mergeCell ref="C5:D5"/>
  </mergeCells>
  <pageMargins left="0.7" right="0.7" top="0.75" bottom="0.75" header="0.3" footer="0.3"/>
  <pageSetup paperSize="9" scale="59" orientation="landscape"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Kalkylblad</vt:lpstr>
      </vt:variant>
      <vt:variant>
        <vt:i4>3</vt:i4>
      </vt:variant>
      <vt:variant>
        <vt:lpstr>Namngivna områden</vt:lpstr>
      </vt:variant>
      <vt:variant>
        <vt:i4>2</vt:i4>
      </vt:variant>
    </vt:vector>
  </HeadingPairs>
  <TitlesOfParts>
    <vt:vector size="5" baseType="lpstr">
      <vt:lpstr>Värderingsprotokoll</vt:lpstr>
      <vt:lpstr>Förklaringar</vt:lpstr>
      <vt:lpstr>DÖLJS - Ersättningstabeller</vt:lpstr>
      <vt:lpstr>Förklaringar!Utskriftsområde</vt:lpstr>
      <vt:lpstr>Värderingsprotokoll!Utskriftsområde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2016-01-25T06:11:54Z</dcterms:created>
  <dc:creator>Markkoll</dc:creator>
  <cp:lastModifiedBy>Markkoll</cp:lastModifiedBy>
  <cp:lastPrinted>2022-01-13T07:16:09Z</cp:lastPrinted>
  <dcterms:modified xsi:type="dcterms:W3CDTF">2022-01-14T05:32:52Z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0629c1c-56e5-46a2-87ac-1a541f8d9344_Enabled">
    <vt:lpwstr>true</vt:lpwstr>
  </property>
  <property fmtid="{D5CDD505-2E9C-101B-9397-08002B2CF9AE}" pid="3" name="MSIP_Label_f0629c1c-56e5-46a2-87ac-1a541f8d9344_SetDate">
    <vt:lpwstr>2022-01-13T06:35:49Z</vt:lpwstr>
  </property>
  <property fmtid="{D5CDD505-2E9C-101B-9397-08002B2CF9AE}" pid="4" name="MSIP_Label_f0629c1c-56e5-46a2-87ac-1a541f8d9344_Method">
    <vt:lpwstr>Privileged</vt:lpwstr>
  </property>
  <property fmtid="{D5CDD505-2E9C-101B-9397-08002B2CF9AE}" pid="5" name="MSIP_Label_f0629c1c-56e5-46a2-87ac-1a541f8d9344_Name">
    <vt:lpwstr>f0629c1c-56e5-46a2-87ac-1a541f8d9344</vt:lpwstr>
  </property>
  <property fmtid="{D5CDD505-2E9C-101B-9397-08002B2CF9AE}" pid="6" name="MSIP_Label_f0629c1c-56e5-46a2-87ac-1a541f8d9344_SiteId">
    <vt:lpwstr>f8be18a6-f648-4a47-be73-86d6c5c6604d</vt:lpwstr>
  </property>
  <property fmtid="{D5CDD505-2E9C-101B-9397-08002B2CF9AE}" pid="7" name="MSIP_Label_f0629c1c-56e5-46a2-87ac-1a541f8d9344_ActionId">
    <vt:lpwstr>a5af00e6-230a-4829-92b9-371c5d569a00</vt:lpwstr>
  </property>
  <property fmtid="{D5CDD505-2E9C-101B-9397-08002B2CF9AE}" pid="8" name="MSIP_Label_f0629c1c-56e5-46a2-87ac-1a541f8d9344_ContentBits">
    <vt:lpwstr>0</vt:lpwstr>
  </property>
</Properties>
</file>