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<sst xmlns="http://schemas.openxmlformats.org/spreadsheetml/2006/main" count="248" uniqueCount="148">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</sst>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Tillägg för minimiersättning:</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t="n">
        <v>1.0</v>
      </c>
      <c r="I11" s="111" t="n">
        <v>2.0</v>
      </c>
      <c r="J11" s="57" t="n">
        <f>IF(I11=0,0,H11*($L$19+($L$19*0.25)*(I11-1)))</f>
        <v>5.237663280116109</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t="n">
        <v>4.0</v>
      </c>
      <c r="I12" s="111" t="n">
        <v>1.0</v>
      </c>
      <c r="J12" s="57" t="n">
        <f>IF(I12=0,0,H12*($L$19+($L$19*0.25)*(I12-1)))</f>
        <v>16.76052249637155</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21.99818577648766</v>
      </c>
      <c r="K15" s="9"/>
      <c r="L15" s="150" t="b">
        <v>1</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1</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t="s">
        <v>77</v>
      </c>
      <c r="G18" s="235"/>
      <c r="H18" s="235"/>
      <c r="I18" s="115" t="n">
        <v>1.0</v>
      </c>
      <c r="J18" s="58" t="n">
        <f>IF(I18&gt;0,(VLOOKUP(F18,'DÖLJS - Ersättningstabeller'!$A$11:$C$34,3,FALSE))*I18,0)</f>
        <v>500.0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500.0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t="n">
        <v>432.0</v>
      </c>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t="n">
        <v>68.0</v>
      </c>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500.0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t="n">
        <v>500.0</v>
      </c>
      <c r="G35" s="242"/>
      <c r="H35" s="254" t="s">
        <v>71</v>
      </c>
      <c r="I35" s="255"/>
      <c r="J35" s="256"/>
      <c r="K35" s="9"/>
      <c r="L35" s="152" t="n">
        <f>J15+J22+(J27*0.66)+J32+J40+J47+F35</f>
        <v>1733.2670827230527</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1666.2670827230527</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2102.8511283070984</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333.25341654461056</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t="s">
        <v>11</v>
      </c>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t="n">
        <v>5.0</v>
      </c>
      <c r="I43" s="120" t="n">
        <v>7.0</v>
      </c>
      <c r="J43" s="57" t="n">
        <f>IF($F$42&lt;&gt;0,H43*I43*VLOOKUP($F$42,'DÖLJS - Ersättningstabeller'!$A$36:$G$40,3,FALSE),0)</f>
        <v>89.08929389312979</v>
      </c>
      <c r="K43" s="12"/>
      <c r="L43" s="152" t="n">
        <f>IF(L37*0.2&lt;L29*0.2,IF(L37&lt;5000,L25,L37*0.2),L29*0.2)</f>
        <v>2834.1083969465653</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t="n">
        <v>6.0</v>
      </c>
      <c r="I44" s="120" t="n">
        <v>8.0</v>
      </c>
      <c r="J44" s="57" t="n">
        <f>IF($F$42&lt;&gt;0,H44*I44*VLOOKUP($F$42,'DÖLJS - Ersättningstabeller'!$A$36:$G$40,3,FALSE),0)</f>
        <v>122.17960305343514</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211.26889694656495</v>
      </c>
      <c r="K47" s="12"/>
      <c r="L47" s="152" t="n">
        <f>IF(L17=FALSE,L45,L33)</f>
        <v>5000.0</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t="n">
        <v>5.0</v>
      </c>
      <c r="I50" s="123" t="s">
        <v>16</v>
      </c>
      <c r="J50" s="59" t="n">
        <f>IF(H50&gt;0,VLOOKUP(I50,'DÖLJS - Ersättningstabeller'!$A$43:$E$44,3,FALSE)*H50,0)</f>
        <v>58.28490028490029</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t="n">
        <v>10.0</v>
      </c>
      <c r="I51" s="125" t="s">
        <v>17</v>
      </c>
      <c r="J51" s="100" t="n">
        <f>IF(H51&gt;0,VLOOKUP(I51,'DÖLJS - Ersättningstabeller'!$A$43:$E$44,3,FALSE)*H51,0)</f>
        <v>45.299145299145295</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103.58404558404558</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1461.8511283070982</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1233.0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433.0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333.0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Tillägg för minimiersättning:</v>
      </c>
      <c r="C57" s="246"/>
      <c r="D57" s="246"/>
      <c r="E57" s="246"/>
      <c r="F57" s="246"/>
      <c r="G57" s="246"/>
      <c r="H57" s="246"/>
      <c r="I57" s="246"/>
      <c r="J57" s="109" t="n">
        <f>IF(L15=TRUE,0,IF(L17=TRUE,IF(L47-L39&gt;0,L47-L39,0),IF(L13=TRUE,0,L27)))</f>
        <v>0.0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2103.0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