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Downloads\"/>
    </mc:Choice>
  </mc:AlternateContent>
  <xr:revisionPtr revIDLastSave="0" documentId="8_{013337A0-44E7-44AB-B940-C955BBC63702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ID" localSheetId="0" hidden="1">"03507e36-51cb-46e9-8b6e-cc5cc8260f63"</definedName>
    <definedName name="ID" localSheetId="1" hidden="1">"bf254d06-b7e6-4fa9-8bcc-eea1961282b8"</definedName>
    <definedName name="Server">Feuil1!$K$12</definedName>
    <definedName name="TM1REBUILDOPTION">1</definedName>
    <definedName name="TM1RPTDATARNG22743915" localSheetId="1">Feuil1!$22:$30</definedName>
    <definedName name="TM1RPTFMTIDCOL22743915" localSheetId="1">Feuil1!$A$1:$A$10</definedName>
    <definedName name="TM1RPTFMTRNG22743915" localSheetId="1">Feuil1!$B$1:$G$10</definedName>
    <definedName name="TM1RPTQRYRNG22743915" localSheetId="1">Feuil1!$C$14</definedName>
    <definedName name="TM1RPTVIEWRNG22743915" localSheetId="1">Feuil1!$I$1</definedName>
    <definedName name="tm2\\_tracked" localSheetId="1">Feuil1!$C$13,Feuil1!$D$12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C15" i="1"/>
  <c r="A24" i="1"/>
  <c r="A28" i="1"/>
  <c r="A30" i="1"/>
  <c r="A26" i="1"/>
  <c r="A27" i="1"/>
  <c r="A23" i="1"/>
  <c r="A25" i="1"/>
  <c r="A29" i="1"/>
  <c r="K14" i="1" l="1"/>
  <c r="K12" i="1"/>
  <c r="K11" i="1" a="1"/>
  <c r="A22" i="1"/>
  <c r="K11" i="1" l="1"/>
  <c r="J3" i="1"/>
  <c r="C13" i="1"/>
  <c r="J5" i="1"/>
  <c r="J4" i="1"/>
  <c r="J6" i="1"/>
  <c r="J2" i="1"/>
  <c r="I1" i="1" s="1"/>
  <c r="F24" i="1"/>
  <c r="F27" i="1"/>
  <c r="C26" i="1"/>
  <c r="F23" i="1"/>
  <c r="D29" i="1"/>
  <c r="E30" i="1"/>
  <c r="G29" i="1"/>
  <c r="C24" i="1"/>
  <c r="D23" i="1"/>
  <c r="E26" i="1"/>
  <c r="D24" i="1"/>
  <c r="C23" i="1"/>
  <c r="E27" i="1"/>
  <c r="C27" i="1"/>
  <c r="F25" i="1"/>
  <c r="G23" i="1"/>
  <c r="C28" i="1"/>
  <c r="F30" i="1"/>
  <c r="E23" i="1"/>
  <c r="E25" i="1"/>
  <c r="D26" i="1"/>
  <c r="F28" i="1"/>
  <c r="G30" i="1"/>
  <c r="C30" i="1"/>
  <c r="D28" i="1"/>
  <c r="E24" i="1"/>
  <c r="D27" i="1"/>
  <c r="E28" i="1"/>
  <c r="C29" i="1"/>
  <c r="G27" i="1"/>
  <c r="F26" i="1"/>
  <c r="F29" i="1"/>
  <c r="C25" i="1"/>
  <c r="D25" i="1"/>
  <c r="G24" i="1"/>
  <c r="G26" i="1"/>
  <c r="D30" i="1"/>
  <c r="E29" i="1"/>
  <c r="G28" i="1"/>
  <c r="G25" i="1"/>
  <c r="B22" i="1" l="1"/>
  <c r="E22" i="1"/>
  <c r="D22" i="1"/>
  <c r="C22" i="1"/>
  <c r="G22" i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<sst xmlns="http://schemas.openxmlformats.org/spreadsheetml/2006/main" count="64" uniqueCount="54">
  <si>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</si>
  <si>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</si>
  <si>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</si>
  <si>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</si>
  <si>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</si>
  <si>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</si>
  <si>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</si>
  <si>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</si>
  <si>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</si>
  <si>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</si>
  <si>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</si>
  <si>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</si>
  <si>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</si>
  <si>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</si>
  <si>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</si>
  <si>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</si>
  <si>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</si>
  <si>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</si>
  <si>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</si>
  <si>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</si>
  <si>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</si>
  <si>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</si>
  <si>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</si>
  <si>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</si>
  <si>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</si>
  <si>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</si>
  <si>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</si>
  <si>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</si>
  <si>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</si>
  <si>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</si>
  <si>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</si>
  <si>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</si>
  <si>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</si>
  <si>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</si>
  <si>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</si>
  <si>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</si>
  <si>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</si>
  <si>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</si>
  <si>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</si>
  <si>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SESSIONSET</t>
  </si>
  <si>
    <t>MUN</t>
  </si>
  <si>
    <t>MDX Expression Plugged to TM1RPTROW</t>
  </si>
  <si>
    <t>TM1Set()</t>
  </si>
  <si>
    <t>End-user selection</t>
  </si>
  <si>
    <t>Plug selection to data table mode</t>
  </si>
  <si>
    <t>Revenue</t>
  </si>
  <si>
    <t>COS</t>
  </si>
  <si>
    <t>Operating Expense</t>
  </si>
  <si>
    <t>Other Expenses</t>
  </si>
  <si>
    <t>Payroll</t>
  </si>
  <si>
    <t>Travel</t>
  </si>
  <si>
    <t>Depr &amp; Amort</t>
  </si>
  <si>
    <t>Adv &amp; Marketing</t>
  </si>
  <si>
    <t>Case TS014689028, APAR PH58095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</si>
</sst>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-\ @"/>
    <numFmt numFmtId="165" formatCode="\+\ 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14" fillId="6" borderId="0" xfId="27" applyFont="1" applyFill="1" applyBorder="1"/>
    <xf numFmtId="0" fontId="17" fillId="0" borderId="0" xfId="0" quotePrefix="1" applyFont="1" applyAlignment="1">
      <alignment vertical="top"/>
    </xf>
    <xf numFmtId="164" fontId="2" fillId="0" borderId="1" xfId="11" applyNumberFormat="1" applyAlignment="1"/>
    <xf numFmtId="164" fontId="2" fillId="0" borderId="1" xfId="12" applyNumberFormat="1" applyAlignment="1">
      <alignment horizontal="left" indent="1"/>
    </xf>
    <xf numFmtId="165" fontId="2" fillId="0" borderId="1" xfId="12" applyNumberFormat="1" applyAlignment="1">
      <alignment horizontal="left" indent="1"/>
    </xf>
    <xf numFmtId="165" fontId="2" fillId="0" borderId="1" xfId="13" applyNumberFormat="1" applyAlignment="1">
      <alignment horizontal="left" indent="2"/>
    </xf>
    <xf numFmtId="0" fontId="2" fillId="0" borderId="0" xfId="17" applyNumberFormat="1" applyFill="1" applyBorder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headerFooter>
    <oddFooter>&amp;C_x000D_&amp;1#&amp;"arial"&amp;9&amp;K008000 C1 - Internal use</oddFooter>
  </headerFooter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O30"/>
  <sheetViews>
    <sheetView showGridLines="0" tabSelected="1" topLeftCell="B11" workbookViewId="0"/>
  </sheetViews>
  <sheetFormatPr defaultColWidth="11.42578125" defaultRowHeight="15" outlineLevelRow="1" outlineLevelCol="1" x14ac:dyDescent="0.25"/>
  <cols>
    <col min="1" max="1" width="25.7109375" hidden="1" customWidth="1" outlineLevel="1"/>
    <col min="2" max="2" width="36.7109375" customWidth="1" collapsed="1"/>
    <col min="3" max="7" width="15.85546875" customWidth="1"/>
    <col min="8" max="8" width="20.28515625" customWidth="1"/>
    <col min="9" max="9" width="19.42578125" customWidth="1"/>
    <col min="10" max="10" width="13" customWidth="1"/>
    <col min="11" max="11" width="25.5703125" customWidth="1"/>
    <col min="12" max="13" width="11.28515625" customWidth="1"/>
    <col min="14" max="14" width="11.28515625" hidden="1" customWidth="1" outlineLevel="1"/>
    <col min="15" max="15" width="11.28515625" customWidth="1" collapsed="1"/>
    <col min="16" max="18" width="11.28515625" customWidth="1"/>
  </cols>
  <sheetData>
    <row r="1" spans="1:14" ht="15.75" hidden="1" outlineLevel="1" thickBot="1" x14ac:dyDescent="0.3">
      <c r="A1" s="1" t="s">
        <v>0</v>
      </c>
      <c r="I1" t="str">
        <f>_xll.TM1RPTVIEW(Server&amp;":plan_BudgetPlan:22743915",0,_xll.TM1RPTTITLE(Server&amp;":plan_version",$J$2),_xll.TM1RPTTITLE(Server&amp;":plan_business_unit",$J$3),_xll.TM1RPTTITLE(Server&amp;":plan_department",$J$4),_xll.TM1RPTTITLE(Server&amp;":plan_exchange_rates",$J$5),_xll.TM1RPTTITLE(Server&amp;":plan_source",$J$6),TM1RPTFMTRNG22743915,TM1RPTFMTIDCOL22743915)</f>
        <v>Planning Sample:plan_BudgetPlan:22743915</v>
      </c>
    </row>
    <row r="2" spans="1:14" s="2" customFormat="1" hidden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7" t="s">
        <v>5</v>
      </c>
      <c r="J2" s="38" t="str">
        <f>_xll.SUBNM(Server&amp;":plan_version","All Versions","FY 2004 Budget","VersionName")</f>
        <v>FY 2004 Budget</v>
      </c>
      <c r="K2" s="39"/>
    </row>
    <row r="3" spans="1:14" s="5" customFormat="1" hidden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7" t="s">
        <v>6</v>
      </c>
      <c r="J3" s="38" t="str">
        <f>_xll.SUBNM(Server&amp;":plan_business_unit","All Business Units","UK","BusinessUnit")</f>
        <v>UK</v>
      </c>
      <c r="K3" s="40"/>
    </row>
    <row r="4" spans="1:14" s="8" customFormat="1" hidden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7" t="s">
        <v>7</v>
      </c>
      <c r="J4" s="38" t="str">
        <f>_xll.SUBNM(Server&amp;":plan_department","All Departments","Direct","Department")</f>
        <v>Direct</v>
      </c>
      <c r="K4" s="41"/>
    </row>
    <row r="5" spans="1:14" s="11" customFormat="1" hidden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7" t="s">
        <v>8</v>
      </c>
      <c r="J5" s="38" t="str">
        <f>_xll.SUBNM(Server&amp;":plan_exchange_rates","local exchange rate","local")</f>
        <v>local</v>
      </c>
      <c r="K5" s="42"/>
    </row>
    <row r="6" spans="1:14" s="14" customFormat="1" hidden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7" t="s">
        <v>9</v>
      </c>
      <c r="J6" s="38" t="str">
        <f>_xll.SUBNM(Server&amp;":plan_source","input","input")</f>
        <v>input</v>
      </c>
    </row>
    <row r="7" spans="1:14" s="17" customFormat="1" hidden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hidden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hidden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hidden="1" outlineLevel="1" x14ac:dyDescent="0.25">
      <c r="A10" s="1" t="s">
        <v>3</v>
      </c>
    </row>
    <row r="11" spans="1:14" ht="15" customHeight="1" collapsed="1" x14ac:dyDescent="0.25">
      <c r="B11" s="50" t="s">
        <v>53</v>
      </c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https://oa-pa-users.planning-analytics.cloud.ibm.com/</v>
      </c>
    </row>
    <row r="12" spans="1:14" ht="15" customHeight="1" x14ac:dyDescent="0.25">
      <c r="I12" s="29" t="s">
        <v>19</v>
      </c>
      <c r="J12" s="30" t="s">
        <v>20</v>
      </c>
      <c r="K12" s="31" t="str">
        <f>_xll.TM1PRIMARYDBNAME()</f>
        <v>Planning Sample</v>
      </c>
      <c r="N12" s="43" t="s">
        <v>39</v>
      </c>
    </row>
    <row r="13" spans="1:14" ht="15" customHeight="1" x14ac:dyDescent="0.25">
      <c r="B13" s="34" t="s">
        <v>43</v>
      </c>
      <c r="C13" t="str">
        <f>_xll.TM1SET(K11,K12,K13,K14,K15,K16,K17,K18,K19)</f>
        <v>Net Operating Income</v>
      </c>
      <c r="I13" s="29" t="s">
        <v>21</v>
      </c>
      <c r="J13" s="30" t="s">
        <v>22</v>
      </c>
      <c r="K13" s="31" t="s">
        <v>16</v>
      </c>
      <c r="N13" s="43" t="s">
        <v>40</v>
      </c>
    </row>
    <row r="14" spans="1:14" ht="15" customHeight="1" x14ac:dyDescent="0.25">
      <c r="B14" s="44" t="s">
        <v>44</v>
      </c>
      <c r="C14" s="45" t="s">
        <v>25</v>
      </c>
      <c r="I14" s="29" t="s">
        <v>23</v>
      </c>
      <c r="J14" s="30" t="s">
        <v>24</v>
      </c>
      <c r="K14" s="31" t="str">
        <f>K13</f>
        <v>plan_chart_of_accounts</v>
      </c>
      <c r="N14" s="43" t="s">
        <v>35</v>
      </c>
    </row>
    <row r="15" spans="1:14" ht="15" customHeight="1" x14ac:dyDescent="0.25">
      <c r="B15" s="34" t="s">
        <v>41</v>
      </c>
      <c r="C15" s="36" t="str">
        <f>IF($C$14="SetExpression",$K$15,"{TM1SubsetToSet([plan_chart_of_accounts].[plan_chart_of_accounts],'"&amp;IF($C$14="SessionSetOut",$K$17,$C$13)&amp;"')}")</f>
        <v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4" ht="15" customHeight="1" x14ac:dyDescent="0.25">
      <c r="E17" s="36"/>
      <c r="I17" s="29" t="s">
        <v>29</v>
      </c>
      <c r="J17" s="31" t="s">
        <v>30</v>
      </c>
      <c r="K17" s="31" t="s">
        <v>37</v>
      </c>
      <c r="M17" s="1"/>
      <c r="N17" s="43" t="s">
        <v>29</v>
      </c>
    </row>
    <row r="18" spans="1:14" ht="15" customHeight="1" x14ac:dyDescent="0.25">
      <c r="I18" s="29" t="s">
        <v>31</v>
      </c>
      <c r="J18" s="31" t="s">
        <v>32</v>
      </c>
      <c r="K18" s="31" t="s">
        <v>38</v>
      </c>
      <c r="N18" s="43" t="s">
        <v>42</v>
      </c>
    </row>
    <row r="19" spans="1:14" ht="15" customHeight="1" x14ac:dyDescent="0.25">
      <c r="I19" s="29" t="s">
        <v>33</v>
      </c>
      <c r="J19" s="31" t="s">
        <v>34</v>
      </c>
      <c r="K19" s="31" t="str">
        <f>IF($C$14="TM1Set()","SESSIONSET","MEMBERDISPLAY")</f>
        <v>MEMBERDISPLAY</v>
      </c>
      <c r="N19" s="43" t="s">
        <v>25</v>
      </c>
    </row>
    <row r="20" spans="1:14" ht="15.75" thickBot="1" x14ac:dyDescent="0.3"/>
    <row r="21" spans="1:14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4" s="2" customFormat="1" outlineLevel="1" thickBot="1" x14ac:dyDescent="0.3">
      <c r="A22" s="2">
        <f>IF(_xll.TM1RPTELISCONSOLIDATED($B$22,$B22),IF(_xll.TM1RPTELLEV($B$22,$B22)&lt;=5,_xll.TM1RPTELLEV($B$22,$B22),"Default"),"Leaf")</f>
        <v>0</v>
      </c>
      <c r="B22" s="46" t="str">
        <f>_xll.TM1RPTROW($I$1,Server&amp;":plan_chart_of_accounts",,,$K$18,FALSE,$C$15)</f>
        <v>Net Operating Income</v>
      </c>
      <c r="C22" s="4">
        <f>_xll.DBRW($I$1,$J$2,$J$3,$J$4,$B22,$J$5,$J$6,C$21)</f>
        <v>563859.47737399978</v>
      </c>
      <c r="D22" s="4">
        <f>_xll.DBRW($I$1,$J$2,$J$3,$J$4,$B22,$J$5,$J$6,D$21)</f>
        <v>211428.37634899997</v>
      </c>
      <c r="E22" s="4">
        <f>_xll.DBRW($I$1,$J$2,$J$3,$J$4,$B22,$J$5,$J$6,E$21)</f>
        <v>182464.81651900001</v>
      </c>
      <c r="F22" s="4">
        <f>_xll.DBRW($I$1,$J$2,$J$3,$J$4,$B22,$J$5,$J$6,F$21)</f>
        <v>169966.28450600014</v>
      </c>
      <c r="G22" s="4">
        <f>_xll.DBRW($I$1,$J$2,$J$3,$J$4,$B22,$J$5,$J$6,G$21)</f>
        <v>570407.5769199999</v>
      </c>
      <c r="I22" s="37"/>
      <c r="J22" s="38"/>
      <c r="K22" s="39"/>
    </row>
    <row r="23" spans="1:14" s="5" customFormat="1" outlineLevel="1" thickBot="1" x14ac:dyDescent="0.3">
      <c r="A23" s="5">
        <f>IF(_xll.TM1RPTELISCONSOLIDATED($B$22,$B23),IF(_xll.TM1RPTELLEV($B$22,$B23)&lt;=5,_xll.TM1RPTELLEV($B$22,$B23),"Default"),"Leaf")</f>
        <v>1</v>
      </c>
      <c r="B23" s="48" t="s">
        <v>45</v>
      </c>
      <c r="C23" s="7">
        <f>_xll.DBRW($I$1,$J$2,$J$3,$J$4,$B23,$J$5,$J$6,C$21)</f>
        <v>1119306.1499999999</v>
      </c>
      <c r="D23" s="7">
        <f>_xll.DBRW($I$1,$J$2,$J$3,$J$4,$B23,$J$5,$J$6,D$21)</f>
        <v>374940.6</v>
      </c>
      <c r="E23" s="7">
        <f>_xll.DBRW($I$1,$J$2,$J$3,$J$4,$B23,$J$5,$J$6,E$21)</f>
        <v>373026.86000000004</v>
      </c>
      <c r="F23" s="7">
        <f>_xll.DBRW($I$1,$J$2,$J$3,$J$4,$B23,$J$5,$J$6,F$21)</f>
        <v>371338.69000000006</v>
      </c>
      <c r="G23" s="7">
        <f>_xll.DBRW($I$1,$J$2,$J$3,$J$4,$B23,$J$5,$J$6,G$21)</f>
        <v>1124417.01</v>
      </c>
      <c r="I23" s="37"/>
      <c r="J23" s="38"/>
      <c r="K23" s="40"/>
    </row>
    <row r="24" spans="1:14" s="5" customFormat="1" outlineLevel="1" thickBot="1" x14ac:dyDescent="0.3">
      <c r="A24" s="5">
        <f>IF(_xll.TM1RPTELISCONSOLIDATED($B$22,$B24),IF(_xll.TM1RPTELLEV($B$22,$B24)&lt;=5,_xll.TM1RPTELLEV($B$22,$B24),"Default"),"Leaf")</f>
        <v>1</v>
      </c>
      <c r="B24" s="48" t="s">
        <v>46</v>
      </c>
      <c r="C24" s="7">
        <f>_xll.DBRW($I$1,$J$2,$J$3,$J$4,$B24,$J$5,$J$6,C$21)</f>
        <v>261529.875</v>
      </c>
      <c r="D24" s="7">
        <f>_xll.DBRW($I$1,$J$2,$J$3,$J$4,$B24,$J$5,$J$6,D$21)</f>
        <v>80842.125</v>
      </c>
      <c r="E24" s="7">
        <f>_xll.DBRW($I$1,$J$2,$J$3,$J$4,$B24,$J$5,$J$6,E$21)</f>
        <v>87176.625</v>
      </c>
      <c r="F24" s="7">
        <f>_xll.DBRW($I$1,$J$2,$J$3,$J$4,$B24,$J$5,$J$6,F$21)</f>
        <v>93511.125</v>
      </c>
      <c r="G24" s="7">
        <f>_xll.DBRW($I$1,$J$2,$J$3,$J$4,$B24,$J$5,$J$6,G$21)</f>
        <v>281769.375</v>
      </c>
      <c r="I24" s="37"/>
      <c r="J24" s="38"/>
      <c r="K24" s="40"/>
    </row>
    <row r="25" spans="1:14" s="5" customFormat="1" outlineLevel="1" thickBot="1" x14ac:dyDescent="0.3">
      <c r="A25" s="5">
        <f>IF(_xll.TM1RPTELISCONSOLIDATED($B$22,$B25),IF(_xll.TM1RPTELLEV($B$22,$B25)&lt;=5,_xll.TM1RPTELLEV($B$22,$B25),"Default"),"Leaf")</f>
        <v>1</v>
      </c>
      <c r="B25" s="47" t="s">
        <v>47</v>
      </c>
      <c r="C25" s="7">
        <f>_xll.DBRW($I$1,$J$2,$J$3,$J$4,$B25,$J$5,$J$6,C$21)</f>
        <v>293916.79762600013</v>
      </c>
      <c r="D25" s="7">
        <f>_xll.DBRW($I$1,$J$2,$J$3,$J$4,$B25,$J$5,$J$6,D$21)</f>
        <v>82670.098650999978</v>
      </c>
      <c r="E25" s="7">
        <f>_xll.DBRW($I$1,$J$2,$J$3,$J$4,$B25,$J$5,$J$6,E$21)</f>
        <v>103385.41848100002</v>
      </c>
      <c r="F25" s="7">
        <f>_xll.DBRW($I$1,$J$2,$J$3,$J$4,$B25,$J$5,$J$6,F$21)</f>
        <v>107861.28049400001</v>
      </c>
      <c r="G25" s="7">
        <f>_xll.DBRW($I$1,$J$2,$J$3,$J$4,$B25,$J$5,$J$6,G$21)</f>
        <v>272240.05808000016</v>
      </c>
      <c r="I25" s="37"/>
      <c r="J25" s="38"/>
      <c r="K25" s="40"/>
    </row>
    <row r="26" spans="1:14" s="8" customFormat="1" outlineLevel="1" thickBot="1" x14ac:dyDescent="0.3">
      <c r="A26" s="8">
        <f>IF(_xll.TM1RPTELISCONSOLIDATED($B$22,$B26),IF(_xll.TM1RPTELLEV($B$22,$B26)&lt;=5,_xll.TM1RPTELLEV($B$22,$B26),"Default"),"Leaf")</f>
        <v>2</v>
      </c>
      <c r="B26" s="49" t="s">
        <v>48</v>
      </c>
      <c r="C26" s="10">
        <f>_xll.DBRW($I$1,$J$2,$J$3,$J$4,$B26,$J$5,$J$6,C$21)</f>
        <v>60789.687626000006</v>
      </c>
      <c r="D26" s="10">
        <f>_xll.DBRW($I$1,$J$2,$J$3,$J$4,$B26,$J$5,$J$6,D$21)</f>
        <v>19373.508650999996</v>
      </c>
      <c r="E26" s="10">
        <f>_xll.DBRW($I$1,$J$2,$J$3,$J$4,$B26,$J$5,$J$6,E$21)</f>
        <v>20443.638481000002</v>
      </c>
      <c r="F26" s="10">
        <f>_xll.DBRW($I$1,$J$2,$J$3,$J$4,$B26,$J$5,$J$6,F$21)</f>
        <v>20972.540494000001</v>
      </c>
      <c r="G26" s="10">
        <f>_xll.DBRW($I$1,$J$2,$J$3,$J$4,$B26,$J$5,$J$6,G$21)</f>
        <v>59809.768080000009</v>
      </c>
      <c r="I26" s="37"/>
      <c r="J26" s="38"/>
      <c r="K26" s="41"/>
    </row>
    <row r="27" spans="1:14" s="8" customFormat="1" outlineLevel="1" thickBot="1" x14ac:dyDescent="0.3">
      <c r="A27" s="8">
        <f>IF(_xll.TM1RPTELISCONSOLIDATED($B$22,$B27),IF(_xll.TM1RPTELLEV($B$22,$B27)&lt;=5,_xll.TM1RPTELLEV($B$22,$B27),"Default"),"Leaf")</f>
        <v>2</v>
      </c>
      <c r="B27" s="49" t="s">
        <v>49</v>
      </c>
      <c r="C27" s="10">
        <f>_xll.DBRW($I$1,$J$2,$J$3,$J$4,$B27,$J$5,$J$6,C$21)</f>
        <v>201051.88</v>
      </c>
      <c r="D27" s="10">
        <f>_xll.DBRW($I$1,$J$2,$J$3,$J$4,$B27,$J$5,$J$6,D$21)</f>
        <v>52241.599999999999</v>
      </c>
      <c r="E27" s="10">
        <f>_xll.DBRW($I$1,$J$2,$J$3,$J$4,$B27,$J$5,$J$6,E$21)</f>
        <v>73047.600000000006</v>
      </c>
      <c r="F27" s="10">
        <f>_xll.DBRW($I$1,$J$2,$J$3,$J$4,$B27,$J$5,$J$6,F$21)</f>
        <v>75762.680000000008</v>
      </c>
      <c r="G27" s="10">
        <f>_xll.DBRW($I$1,$J$2,$J$3,$J$4,$B27,$J$5,$J$6,G$21)</f>
        <v>179193.22000000006</v>
      </c>
      <c r="I27" s="37"/>
      <c r="J27" s="38"/>
      <c r="K27" s="41"/>
    </row>
    <row r="28" spans="1:14" s="8" customFormat="1" outlineLevel="1" thickBot="1" x14ac:dyDescent="0.3">
      <c r="A28" s="8">
        <f>IF(_xll.TM1RPTELISCONSOLIDATED($B$22,$B28),IF(_xll.TM1RPTELLEV($B$22,$B28)&lt;=5,_xll.TM1RPTELLEV($B$22,$B28),"Default"),"Leaf")</f>
        <v>2</v>
      </c>
      <c r="B28" s="49" t="s">
        <v>50</v>
      </c>
      <c r="C28" s="10">
        <f>_xll.DBRW($I$1,$J$2,$J$3,$J$4,$B28,$J$5,$J$6,C$21)</f>
        <v>3592.64</v>
      </c>
      <c r="D28" s="10">
        <f>_xll.DBRW($I$1,$J$2,$J$3,$J$4,$B28,$J$5,$J$6,D$21)</f>
        <v>1138.1500000000001</v>
      </c>
      <c r="E28" s="10">
        <f>_xll.DBRW($I$1,$J$2,$J$3,$J$4,$B28,$J$5,$J$6,E$21)</f>
        <v>1370.93</v>
      </c>
      <c r="F28" s="10">
        <f>_xll.DBRW($I$1,$J$2,$J$3,$J$4,$B28,$J$5,$J$6,F$21)</f>
        <v>1083.56</v>
      </c>
      <c r="G28" s="10">
        <f>_xll.DBRW($I$1,$J$2,$J$3,$J$4,$B28,$J$5,$J$6,G$21)</f>
        <v>3387.6700000000005</v>
      </c>
      <c r="I28" s="37"/>
      <c r="J28" s="38"/>
      <c r="K28" s="41"/>
    </row>
    <row r="29" spans="1:14" s="8" customFormat="1" outlineLevel="1" thickBot="1" x14ac:dyDescent="0.3">
      <c r="A29" s="8">
        <f>IF(_xll.TM1RPTELISCONSOLIDATED($B$22,$B29),IF(_xll.TM1RPTELLEV($B$22,$B29)&lt;=5,_xll.TM1RPTELLEV($B$22,$B29),"Default"),"Leaf")</f>
        <v>2</v>
      </c>
      <c r="B29" s="49" t="s">
        <v>51</v>
      </c>
      <c r="C29" s="10">
        <f>_xll.DBRW($I$1,$J$2,$J$3,$J$4,$B29,$J$5,$J$6,C$21)</f>
        <v>5819.4999999999991</v>
      </c>
      <c r="D29" s="10">
        <f>_xll.DBRW($I$1,$J$2,$J$3,$J$4,$B29,$J$5,$J$6,D$21)</f>
        <v>2409.17</v>
      </c>
      <c r="E29" s="10">
        <f>_xll.DBRW($I$1,$J$2,$J$3,$J$4,$B29,$J$5,$J$6,E$21)</f>
        <v>1489.38</v>
      </c>
      <c r="F29" s="10">
        <f>_xll.DBRW($I$1,$J$2,$J$3,$J$4,$B29,$J$5,$J$6,F$21)</f>
        <v>1920.9499999999998</v>
      </c>
      <c r="G29" s="10">
        <f>_xll.DBRW($I$1,$J$2,$J$3,$J$4,$B29,$J$5,$J$6,G$21)</f>
        <v>6177.94</v>
      </c>
      <c r="I29" s="37"/>
      <c r="J29" s="38"/>
      <c r="K29" s="41"/>
    </row>
    <row r="30" spans="1:14" s="8" customFormat="1" outlineLevel="1" thickBot="1" x14ac:dyDescent="0.3">
      <c r="A30" s="8">
        <f>IF(_xll.TM1RPTELISCONSOLIDATED($B$22,$B30),IF(_xll.TM1RPTELLEV($B$22,$B30)&lt;=5,_xll.TM1RPTELLEV($B$22,$B30),"Default"),"Leaf")</f>
        <v>2</v>
      </c>
      <c r="B30" s="49" t="s">
        <v>52</v>
      </c>
      <c r="C30" s="10">
        <f>_xll.DBRW($I$1,$J$2,$J$3,$J$4,$B30,$J$5,$J$6,C$21)</f>
        <v>22663.09</v>
      </c>
      <c r="D30" s="10">
        <f>_xll.DBRW($I$1,$J$2,$J$3,$J$4,$B30,$J$5,$J$6,D$21)</f>
        <v>7507.670000000001</v>
      </c>
      <c r="E30" s="10">
        <f>_xll.DBRW($I$1,$J$2,$J$3,$J$4,$B30,$J$5,$J$6,E$21)</f>
        <v>7033.8700000000008</v>
      </c>
      <c r="F30" s="10">
        <f>_xll.DBRW($I$1,$J$2,$J$3,$J$4,$B30,$J$5,$J$6,F$21)</f>
        <v>8121.55</v>
      </c>
      <c r="G30" s="10">
        <f>_xll.DBRW($I$1,$J$2,$J$3,$J$4,$B30,$J$5,$J$6,G$21)</f>
        <v>23671.460000000003</v>
      </c>
      <c r="I30" s="37"/>
      <c r="J30" s="38"/>
      <c r="K30" s="41"/>
    </row>
  </sheetData>
  <dataValidations count="2">
    <dataValidation type="list" allowBlank="1" showInputMessage="1" showErrorMessage="1" sqref="C14" xr:uid="{4D0F4E25-1316-4D7B-90CC-874984294911}">
      <formula1>$N$17:$N$19</formula1>
    </dataValidation>
    <dataValidation type="list" errorStyle="information" allowBlank="1" showInputMessage="1" sqref="C13" xr:uid="{3FD225A2-169A-4CC3-A737-0E75F8D2B04C}">
      <formula1>cafe_validation_perm_Feuil1C3R13</formula1>
    </dataValidation>
  </dataValidations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Feuil1</vt:lpstr>
      <vt:lpstr>Server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GHARBI Lemine - IBM</cp:lastModifiedBy>
  <dcterms:created xsi:type="dcterms:W3CDTF">2023-09-29T07:26:47Z</dcterms:created>
  <dcterms:modified xsi:type="dcterms:W3CDTF">2024-02-14T15:39:14Z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2024-02-14T13:17:36Z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0b27cb12-ae01-492b-9fa1-f47badf62ee3</vt:lpwstr>
  </property>
  <property fmtid="{D5CDD505-2E9C-101B-9397-08002B2CF9AE}" pid="8" name="MSIP_Label_f43b7177-c66c-4b22-a350-7ee86f9a1e74_ContentBits">
    <vt:lpwstr>2</vt:lpwstr>
  </property>
</Properties>
</file>