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forecast25/"/>
    </mc:Choice>
  </mc:AlternateContent>
  <xr:revisionPtr revIDLastSave="0" documentId="13_ncr:1_{433EC199-D42E-604D-9717-45B0B82C190C}" xr6:coauthVersionLast="47" xr6:coauthVersionMax="47" xr10:uidLastSave="{00000000-0000-0000-0000-000000000000}"/>
  <bookViews>
    <workbookView xWindow="0" yWindow="500" windowWidth="23260" windowHeight="13900" xr2:uid="{39FACA68-203D-43F8-8009-A489CDDBDB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2" i="1"/>
  <c r="F35" i="1"/>
  <c r="G35" i="1"/>
  <c r="H35" i="1"/>
  <c r="I35" i="1"/>
  <c r="J35" i="1"/>
  <c r="K35" i="1"/>
  <c r="L35" i="1"/>
  <c r="M35" i="1"/>
  <c r="N35" i="1"/>
  <c r="O35" i="1"/>
  <c r="D35" i="1"/>
  <c r="F34" i="1"/>
  <c r="G34" i="1"/>
  <c r="H34" i="1"/>
  <c r="I34" i="1"/>
  <c r="J34" i="1"/>
  <c r="K34" i="1"/>
  <c r="L34" i="1"/>
  <c r="M34" i="1"/>
  <c r="N34" i="1"/>
  <c r="O34" i="1"/>
  <c r="D34" i="1"/>
  <c r="F32" i="1"/>
  <c r="G32" i="1"/>
  <c r="H32" i="1"/>
  <c r="I32" i="1"/>
  <c r="J32" i="1"/>
  <c r="K32" i="1"/>
  <c r="L32" i="1"/>
  <c r="M32" i="1"/>
  <c r="N32" i="1"/>
  <c r="O32" i="1"/>
  <c r="D32" i="1"/>
  <c r="D31" i="1"/>
  <c r="N28" i="1"/>
  <c r="M28" i="1"/>
  <c r="N27" i="1"/>
  <c r="M27" i="1"/>
  <c r="N26" i="1"/>
  <c r="N25" i="1"/>
  <c r="M25" i="1"/>
  <c r="M26" i="1"/>
  <c r="E31" i="1"/>
  <c r="F31" i="1"/>
  <c r="G31" i="1"/>
  <c r="H31" i="1"/>
  <c r="I31" i="1"/>
  <c r="J31" i="1"/>
  <c r="K31" i="1"/>
  <c r="L31" i="1"/>
  <c r="M31" i="1"/>
  <c r="N31" i="1"/>
  <c r="O31" i="1"/>
  <c r="P31" i="1"/>
  <c r="P27" i="1"/>
  <c r="P26" i="1"/>
  <c r="P22" i="1"/>
  <c r="M29" i="1"/>
  <c r="N29" i="1"/>
  <c r="O29" i="1"/>
  <c r="P29" i="1"/>
  <c r="G29" i="1"/>
  <c r="H29" i="1"/>
  <c r="I29" i="1"/>
  <c r="J29" i="1"/>
  <c r="K29" i="1"/>
  <c r="L29" i="1"/>
  <c r="F29" i="1"/>
  <c r="E9" i="1"/>
  <c r="F9" i="1"/>
  <c r="G9" i="1"/>
  <c r="H9" i="1"/>
  <c r="I9" i="1"/>
  <c r="J9" i="1"/>
  <c r="K9" i="1"/>
  <c r="L9" i="1"/>
  <c r="M9" i="1"/>
  <c r="N9" i="1"/>
  <c r="O9" i="1"/>
  <c r="D9" i="1"/>
  <c r="E8" i="1"/>
  <c r="F8" i="1"/>
  <c r="G8" i="1"/>
  <c r="H8" i="1"/>
  <c r="I8" i="1"/>
  <c r="J8" i="1"/>
  <c r="K8" i="1"/>
  <c r="L8" i="1"/>
  <c r="M8" i="1"/>
  <c r="N8" i="1"/>
  <c r="O8" i="1"/>
  <c r="D8" i="1"/>
  <c r="E5" i="1"/>
  <c r="F5" i="1"/>
  <c r="G5" i="1"/>
  <c r="H5" i="1"/>
  <c r="I5" i="1"/>
  <c r="J5" i="1"/>
  <c r="K5" i="1"/>
  <c r="L5" i="1"/>
  <c r="M5" i="1"/>
  <c r="N5" i="1"/>
  <c r="O5" i="1"/>
  <c r="D5" i="1"/>
  <c r="P10" i="1" l="1"/>
  <c r="P9" i="1"/>
  <c r="P8" i="1"/>
  <c r="P7" i="1"/>
  <c r="P5" i="1"/>
  <c r="P4" i="1"/>
  <c r="G19" i="1"/>
  <c r="H19" i="1"/>
  <c r="I19" i="1"/>
  <c r="J19" i="1"/>
  <c r="K19" i="1"/>
  <c r="L19" i="1"/>
  <c r="M19" i="1"/>
  <c r="N19" i="1"/>
  <c r="O19" i="1"/>
  <c r="F19" i="1"/>
  <c r="E19" i="1"/>
  <c r="D19" i="1"/>
  <c r="P15" i="1"/>
  <c r="G16" i="1"/>
  <c r="H16" i="1"/>
  <c r="I16" i="1"/>
  <c r="J16" i="1"/>
  <c r="K16" i="1"/>
  <c r="L16" i="1"/>
  <c r="M16" i="1"/>
  <c r="N16" i="1"/>
  <c r="O16" i="1"/>
  <c r="F16" i="1"/>
  <c r="E16" i="1"/>
  <c r="D16" i="1"/>
  <c r="P19" i="1" l="1"/>
  <c r="P16" i="1"/>
  <c r="P11" i="1" l="1"/>
  <c r="P6" i="1"/>
  <c r="P17" i="1"/>
  <c r="P18" i="1"/>
  <c r="P20" i="1"/>
  <c r="P21" i="1"/>
</calcChain>
</file>

<file path=xl/sharedStrings.xml><?xml version="1.0" encoding="utf-8"?>
<sst xmlns="http://schemas.openxmlformats.org/spreadsheetml/2006/main" count="49" uniqueCount="23">
  <si>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</si>
  <si>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</si>
  <si>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</si>
  <si>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</si>
  <si>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</si>
  <si>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</si>
  <si>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</si>
  <si>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</si>
  <si>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</si>
  <si>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</si>
  <si>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</si>
  <si>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</si>
  <si>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</si>
  <si>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Hedged</t>
  </si>
  <si>
    <t>Unhedged</t>
  </si>
  <si>
    <t>gm</t>
  </si>
  <si>
    <t>usd</t>
  </si>
  <si>
    <t>Ratio</t>
  </si>
  <si>
    <t>Sum</t>
  </si>
  <si>
    <t>Unhedged USD/gm raw silver</t>
  </si>
  <si>
    <t>Unhedged USD/gm silver paste</t>
  </si>
  <si>
    <t>% of raw silver in paste unhedged</t>
  </si>
  <si>
    <t>% of raw silver in paste 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</si>
</sst>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/>
    <xf numFmtId="165" fontId="0" fillId="0" borderId="1" xfId="1" applyNumberFormat="1" applyFont="1" applyBorder="1"/>
    <xf numFmtId="165" fontId="0" fillId="0" borderId="0" xfId="0" applyNumberFormat="1"/>
    <xf numFmtId="43" fontId="0" fillId="0" borderId="0" xfId="0" applyNumberFormat="1"/>
    <xf numFmtId="165" fontId="0" fillId="2" borderId="1" xfId="1" applyNumberFormat="1" applyFont="1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Unhedged supplier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Sheet1!$D$14:$P$14</c:f>
              <c:strCache>
                <c:ptCount val="13"/>
                <c:pt idx="0">
                  <c:v>Apr-25</c:v>
                </c:pt>
                <c:pt idx="1">
                  <c:v>May-25</c:v>
                </c:pt>
                <c:pt idx="2">
                  <c:v>Jun-25</c:v>
                </c:pt>
                <c:pt idx="3">
                  <c:v>Jul-25</c:v>
                </c:pt>
                <c:pt idx="4">
                  <c:v>Aug-25</c:v>
                </c:pt>
                <c:pt idx="5">
                  <c:v>Sep-25</c:v>
                </c:pt>
                <c:pt idx="6">
                  <c:v>Oct-25</c:v>
                </c:pt>
                <c:pt idx="7">
                  <c:v>Nov-25</c:v>
                </c:pt>
                <c:pt idx="8">
                  <c:v>Dec-25</c:v>
                </c:pt>
                <c:pt idx="9">
                  <c:v>Jan-26</c:v>
                </c:pt>
                <c:pt idx="10">
                  <c:v>Feb-26</c:v>
                </c:pt>
                <c:pt idx="11">
                  <c:v>Mar-26</c:v>
                </c:pt>
                <c:pt idx="12">
                  <c:v>FY25 Total</c:v>
                </c:pt>
              </c:strCache>
            </c:strRef>
          </c:cat>
          <c:val>
            <c:numRef>
              <c:f>Sheet1!$D$31:$P$31</c:f>
              <c:numCache>
                <c:formatCode>General</c:formatCode>
                <c:ptCount val="13"/>
                <c:pt idx="0">
                  <c:v>1.4112121263157897</c:v>
                </c:pt>
                <c:pt idx="1">
                  <c:v>0</c:v>
                </c:pt>
                <c:pt idx="2">
                  <c:v>1.4239201846153846</c:v>
                </c:pt>
                <c:pt idx="3">
                  <c:v>1.3839971887850469</c:v>
                </c:pt>
                <c:pt idx="4">
                  <c:v>1.3839971887850469</c:v>
                </c:pt>
                <c:pt idx="5">
                  <c:v>1.1752992</c:v>
                </c:pt>
                <c:pt idx="6">
                  <c:v>1.9485223578947368</c:v>
                </c:pt>
                <c:pt idx="7">
                  <c:v>1.3721483749865089</c:v>
                </c:pt>
                <c:pt idx="8">
                  <c:v>1.4011120072454315</c:v>
                </c:pt>
                <c:pt idx="9">
                  <c:v>0.91670298893288649</c:v>
                </c:pt>
                <c:pt idx="10">
                  <c:v>1.342483541986407</c:v>
                </c:pt>
                <c:pt idx="11">
                  <c:v>1.3003157449840588</c:v>
                </c:pt>
                <c:pt idx="12">
                  <c:v>1.3973793311188398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D-B945-9D2E-5806F41A3B00}"/>
            </c:ext>
          </c:extLst>
        </c:ser>
        <c:ser>
          <c:idx val="1"/>
          <c:order val="1"/>
          <c:tx>
            <c:v>Commodity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Sheet1!$D$32:$O$32</c:f>
              <c:numCache>
                <c:formatCode>General</c:formatCode>
                <c:ptCount val="12"/>
                <c:pt idx="0">
                  <c:v>0.62067200000000011</c:v>
                </c:pt>
                <c:pt idx="1">
                  <c:v>0</c:v>
                </c:pt>
                <c:pt idx="2">
                  <c:v>0.64274175</c:v>
                </c:pt>
                <c:pt idx="3">
                  <c:v>0.64274175</c:v>
                </c:pt>
                <c:pt idx="4">
                  <c:v>0.64274175</c:v>
                </c:pt>
                <c:pt idx="5">
                  <c:v>0.64274175</c:v>
                </c:pt>
                <c:pt idx="6">
                  <c:v>0.64274175</c:v>
                </c:pt>
                <c:pt idx="7">
                  <c:v>0.64274175</c:v>
                </c:pt>
                <c:pt idx="8">
                  <c:v>0.64274175</c:v>
                </c:pt>
                <c:pt idx="9">
                  <c:v>0.64274175</c:v>
                </c:pt>
                <c:pt idx="10">
                  <c:v>0.64274175</c:v>
                </c:pt>
                <c:pt idx="11">
                  <c:v>0.64274175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D-B945-9D2E-5806F41A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436512"/>
        <c:axId val="1519216208"/>
      </c:lineChart>
      <c:catAx>
        <c:axId val="14214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16208"/>
        <c:crosses val="autoZero"/>
        <c:auto val="1"/>
        <c:lblAlgn val="ctr"/>
        <c:lblOffset val="100"/>
        <c:noMultiLvlLbl val="0"/>
      </c:catAx>
      <c:valAx>
        <c:axId val="15192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gms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Sheet1!$L$25:$L$26</c:f>
              <c:strCache>
                <c:ptCount val="2"/>
                <c:pt idx="0">
                  <c:v>Hedged</c:v>
                </c:pt>
                <c:pt idx="1">
                  <c:v>Unhedged</c:v>
                </c:pt>
              </c:strCache>
            </c:strRef>
          </c:cat>
          <c:val>
            <c:numRef>
              <c:f>Sheet1!$M$25:$M$26</c:f>
              <c:numCache>
                <c:formatCode>_-* #,##0_-;\-* #,##0_-;_-* "-"??_-;_-@_-</c:formatCode>
                <c:ptCount val="2"/>
                <c:pt idx="0">
                  <c:v>1428380.1531249995</c:v>
                </c:pt>
                <c:pt idx="1">
                  <c:v>1089619.846875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0-1346-8643-B990CCF6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601952"/>
        <c:axId val="1613561488"/>
      </c:barChart>
      <c:catAx>
        <c:axId val="12106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61488"/>
        <c:crosses val="autoZero"/>
        <c:auto val="1"/>
        <c:lblAlgn val="ctr"/>
        <c:lblOffset val="100"/>
        <c:noMultiLvlLbl val="0"/>
      </c:catAx>
      <c:valAx>
        <c:axId val="16135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Sheet1!$N$24</c:f>
              <c:strCache>
                <c:ptCount val="1"/>
                <c:pt idx="0">
                  <c:v>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Sheet1!$L$25:$L$26</c:f>
              <c:strCache>
                <c:ptCount val="2"/>
                <c:pt idx="0">
                  <c:v>Hedged</c:v>
                </c:pt>
                <c:pt idx="1">
                  <c:v>Unhedged</c:v>
                </c:pt>
              </c:strCache>
            </c:strRef>
          </c:cat>
          <c:val>
            <c:numRef>
              <c:f>Sheet1!$N$25:$N$26</c:f>
              <c:numCache>
                <c:formatCode>_-* #,##0_-;\-* #,##0_-;_-* "-"??_-;_-@_-</c:formatCode>
                <c:ptCount val="2"/>
                <c:pt idx="0">
                  <c:v>2348422.0799999996</c:v>
                </c:pt>
                <c:pt idx="1">
                  <c:v>1522612.2528000001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D-FF47-B7DB-895978B3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505504"/>
        <c:axId val="1185288000"/>
      </c:barChart>
      <c:catAx>
        <c:axId val="15305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88000"/>
        <c:crosses val="autoZero"/>
        <c:auto val="1"/>
        <c:lblAlgn val="ctr"/>
        <c:lblOffset val="100"/>
        <c:noMultiLvlLbl val="0"/>
      </c:catAx>
      <c:valAx>
        <c:axId val="11852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0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% of raw silver in paste unhedged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Sheet1!$D$34:$O$34</c:f>
              <c:numCache>
                <c:formatCode>General</c:formatCode>
                <c:ptCount val="12"/>
                <c:pt idx="0">
                  <c:v>0.43981481481481483</c:v>
                </c:pt>
                <c:pt idx="1">
                  <c:v>0</c:v>
                </c:pt>
                <c:pt idx="2">
                  <c:v>0.4513888888888889</c:v>
                </c:pt>
                <c:pt idx="3">
                  <c:v>0.46440972222222221</c:v>
                </c:pt>
                <c:pt idx="4">
                  <c:v>0.46440972222222221</c:v>
                </c:pt>
                <c:pt idx="5">
                  <c:v>0.546875</c:v>
                </c:pt>
                <c:pt idx="6">
                  <c:v>0.3298611111111111</c:v>
                </c:pt>
                <c:pt idx="7">
                  <c:v>0.46842000596788197</c:v>
                </c:pt>
                <c:pt idx="8">
                  <c:v>0.45873687947591152</c:v>
                </c:pt>
                <c:pt idx="9">
                  <c:v>0.70114503580729159</c:v>
                </c:pt>
                <c:pt idx="10">
                  <c:v>0.47877067382812499</c:v>
                </c:pt>
                <c:pt idx="11">
                  <c:v>0.49429667561848961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4-9F49-9D36-E3928DE3D0C5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% of raw silver in paste hedged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Sheet1!$D$35:$O$35</c:f>
              <c:numCache>
                <c:formatCode>General</c:formatCode>
                <c:ptCount val="12"/>
                <c:pt idx="0">
                  <c:v>0.65410217632325274</c:v>
                </c:pt>
                <c:pt idx="1">
                  <c:v>0.63263490439887693</c:v>
                </c:pt>
                <c:pt idx="2">
                  <c:v>0.61585128604658612</c:v>
                </c:pt>
                <c:pt idx="3">
                  <c:v>0.61585128604658612</c:v>
                </c:pt>
                <c:pt idx="4">
                  <c:v>0.61585128604658612</c:v>
                </c:pt>
                <c:pt idx="5">
                  <c:v>0.61585128604658612</c:v>
                </c:pt>
                <c:pt idx="6">
                  <c:v>0.58073695833340355</c:v>
                </c:pt>
                <c:pt idx="7">
                  <c:v>0.58125037454157436</c:v>
                </c:pt>
                <c:pt idx="8">
                  <c:v>0.58125037454157436</c:v>
                </c:pt>
                <c:pt idx="9">
                  <c:v>0.58125037454157436</c:v>
                </c:pt>
                <c:pt idx="10">
                  <c:v>0.58125037454157436</c:v>
                </c:pt>
                <c:pt idx="11">
                  <c:v>0.58125037454157436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4-9F49-9D36-E3928DE3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231712"/>
        <c:axId val="1274549872"/>
      </c:lineChart>
      <c:catAx>
        <c:axId val="11252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49872"/>
        <c:crosses val="autoZero"/>
        <c:auto val="1"/>
        <c:lblAlgn val="ctr"/>
        <c:lblOffset val="100"/>
        <c:noMultiLvlLbl val="0"/>
      </c:catAx>
      <c:valAx>
        <c:axId val="12745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137584</xdr:colOff>
      <xdr:row>37</xdr:row>
      <xdr:rowOff>168276</xdr:rowOff>
    </xdr:from>
    <xdr:to>
      <xdr:col>10</xdr:col>
      <xdr:colOff>592667</xdr:colOff>
      <xdr:row>52</xdr:row>
      <xdr:rowOff>53976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71A59-8BA1-8E64-3746-226B32F30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486833</xdr:colOff>
      <xdr:row>61</xdr:row>
      <xdr:rowOff>94191</xdr:rowOff>
    </xdr:from>
    <xdr:to>
      <xdr:col>15</xdr:col>
      <xdr:colOff>804333</xdr:colOff>
      <xdr:row>72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2F5E0-7C7D-4310-60DE-7B7F9FB1D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264583</xdr:colOff>
      <xdr:row>61</xdr:row>
      <xdr:rowOff>95250</xdr:rowOff>
    </xdr:from>
    <xdr:to>
      <xdr:col>10</xdr:col>
      <xdr:colOff>296332</xdr:colOff>
      <xdr:row>72</xdr:row>
      <xdr:rowOff>96309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9C7172-F9C5-A01E-6717-95800380E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201084</xdr:colOff>
      <xdr:row>39</xdr:row>
      <xdr:rowOff>136526</xdr:rowOff>
    </xdr:from>
    <xdr:to>
      <xdr:col>14</xdr:col>
      <xdr:colOff>518584</xdr:colOff>
      <xdr:row>54</xdr:row>
      <xdr:rowOff>22226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29EDA1-C366-F446-3DA5-2882BABC7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8CAE-AE47-44A1-89D2-EA4F24D631A0}">
  <dimension ref="B3:P56"/>
  <sheetViews>
    <sheetView showGridLines="0" tabSelected="1" topLeftCell="A33" zoomScale="120" zoomScaleNormal="120" workbookViewId="0">
      <selection activeCell="F37" sqref="F37"/>
    </sheetView>
  </sheetViews>
  <sheetFormatPr baseColWidth="10" defaultColWidth="8.83203125" defaultRowHeight="15" x14ac:dyDescent="0.2"/>
  <cols>
    <col min="3" max="3" width="18.6640625" customWidth="1"/>
    <col min="13" max="14" width="10.1640625" bestFit="1" customWidth="1"/>
    <col min="16" max="16" width="12.6640625" bestFit="1" customWidth="1"/>
  </cols>
  <sheetData>
    <row r="3" spans="2:16" x14ac:dyDescent="0.2">
      <c r="B3" s="9" t="s">
        <v>0</v>
      </c>
      <c r="C3" s="10"/>
      <c r="D3" s="2">
        <v>45383</v>
      </c>
      <c r="E3" s="2">
        <v>45413</v>
      </c>
      <c r="F3" s="2">
        <v>45444</v>
      </c>
      <c r="G3" s="2">
        <v>45474</v>
      </c>
      <c r="H3" s="2">
        <v>45505</v>
      </c>
      <c r="I3" s="2">
        <v>45536</v>
      </c>
      <c r="J3" s="2">
        <v>45566</v>
      </c>
      <c r="K3" s="2">
        <v>45597</v>
      </c>
      <c r="L3" s="2">
        <v>45627</v>
      </c>
      <c r="M3" s="2">
        <v>45658</v>
      </c>
      <c r="N3" s="2">
        <v>45689</v>
      </c>
      <c r="O3" s="2">
        <v>45717</v>
      </c>
      <c r="P3" s="3" t="s">
        <v>1</v>
      </c>
    </row>
    <row r="4" spans="2:16" x14ac:dyDescent="0.2">
      <c r="B4" s="1" t="s">
        <v>2</v>
      </c>
      <c r="C4" s="1" t="s">
        <v>3</v>
      </c>
      <c r="D4" s="5">
        <v>0</v>
      </c>
      <c r="E4" s="5">
        <v>0</v>
      </c>
      <c r="F4" s="5">
        <v>0</v>
      </c>
      <c r="G4" s="5">
        <v>0</v>
      </c>
      <c r="H4" s="5">
        <v>560.42307995895499</v>
      </c>
      <c r="I4" s="5">
        <v>915.62080669350382</v>
      </c>
      <c r="J4" s="5">
        <v>813.00813008130081</v>
      </c>
      <c r="K4" s="5">
        <v>718.28873628542112</v>
      </c>
      <c r="L4" s="5">
        <v>915.62080669350382</v>
      </c>
      <c r="M4" s="5">
        <v>0</v>
      </c>
      <c r="N4" s="5">
        <v>0</v>
      </c>
      <c r="O4" s="5">
        <v>0</v>
      </c>
      <c r="P4" s="5">
        <f t="shared" ref="P4:P10" si="0">SUM(D4:O4)</f>
        <v>3922.9615597126844</v>
      </c>
    </row>
    <row r="5" spans="2:16" x14ac:dyDescent="0.2">
      <c r="B5" s="1" t="s">
        <v>2</v>
      </c>
      <c r="C5" s="1" t="s">
        <v>4</v>
      </c>
      <c r="D5" s="5">
        <f>D4*300</f>
        <v>0</v>
      </c>
      <c r="E5" s="5">
        <f t="shared" ref="E5:O5" si="1">E4*300</f>
        <v>0</v>
      </c>
      <c r="F5" s="5">
        <f t="shared" si="1"/>
        <v>0</v>
      </c>
      <c r="G5" s="5">
        <f t="shared" si="1"/>
        <v>0</v>
      </c>
      <c r="H5" s="5">
        <f t="shared" si="1"/>
        <v>168126.92398768649</v>
      </c>
      <c r="I5" s="5">
        <f t="shared" si="1"/>
        <v>274686.24200805114</v>
      </c>
      <c r="J5" s="5">
        <f t="shared" si="1"/>
        <v>243902.43902439025</v>
      </c>
      <c r="K5" s="5">
        <f t="shared" si="1"/>
        <v>215486.62088562633</v>
      </c>
      <c r="L5" s="5">
        <f t="shared" si="1"/>
        <v>274686.24200805114</v>
      </c>
      <c r="M5" s="5">
        <f t="shared" si="1"/>
        <v>0</v>
      </c>
      <c r="N5" s="5">
        <f t="shared" si="1"/>
        <v>0</v>
      </c>
      <c r="O5" s="5">
        <f t="shared" si="1"/>
        <v>0</v>
      </c>
      <c r="P5" s="5">
        <f t="shared" si="0"/>
        <v>1176888.4679138055</v>
      </c>
    </row>
    <row r="6" spans="2:16" x14ac:dyDescent="0.2">
      <c r="B6" s="1" t="s">
        <v>2</v>
      </c>
      <c r="C6" s="1" t="s">
        <v>5</v>
      </c>
      <c r="D6" s="5">
        <v>0</v>
      </c>
      <c r="E6" s="5">
        <v>0</v>
      </c>
      <c r="F6" s="5">
        <v>0</v>
      </c>
      <c r="G6" s="5">
        <v>0</v>
      </c>
      <c r="H6" s="5">
        <v>71000</v>
      </c>
      <c r="I6" s="5">
        <v>116000</v>
      </c>
      <c r="J6" s="5">
        <v>103000</v>
      </c>
      <c r="K6" s="5">
        <v>91000</v>
      </c>
      <c r="L6" s="5">
        <v>116000</v>
      </c>
      <c r="M6" s="5">
        <v>0</v>
      </c>
      <c r="N6" s="5">
        <v>0</v>
      </c>
      <c r="O6" s="5">
        <v>0</v>
      </c>
      <c r="P6" s="5">
        <f t="shared" si="0"/>
        <v>497000</v>
      </c>
    </row>
    <row r="7" spans="2:16" x14ac:dyDescent="0.2">
      <c r="B7" s="1" t="s">
        <v>6</v>
      </c>
      <c r="C7" s="1" t="s">
        <v>3</v>
      </c>
      <c r="D7" s="5">
        <v>1440</v>
      </c>
      <c r="E7" s="5">
        <v>1248</v>
      </c>
      <c r="F7" s="5">
        <v>1632</v>
      </c>
      <c r="G7" s="5">
        <v>2304</v>
      </c>
      <c r="H7" s="5">
        <v>1455.576920041045</v>
      </c>
      <c r="I7" s="5">
        <v>908.37919330649618</v>
      </c>
      <c r="J7" s="5">
        <v>1298.9918699186992</v>
      </c>
      <c r="K7" s="5">
        <v>721.71126371457888</v>
      </c>
      <c r="L7" s="5">
        <v>1388.3791933064963</v>
      </c>
      <c r="M7" s="5">
        <v>576</v>
      </c>
      <c r="N7" s="5">
        <v>2400</v>
      </c>
      <c r="O7" s="5">
        <v>1056</v>
      </c>
      <c r="P7" s="5">
        <f t="shared" si="0"/>
        <v>16429.038440287317</v>
      </c>
    </row>
    <row r="8" spans="2:16" x14ac:dyDescent="0.2">
      <c r="B8" s="1" t="s">
        <v>6</v>
      </c>
      <c r="C8" s="1" t="s">
        <v>4</v>
      </c>
      <c r="D8" s="5">
        <f>D7*300</f>
        <v>432000</v>
      </c>
      <c r="E8" s="5">
        <f t="shared" ref="E8:O8" si="2">E7*300</f>
        <v>374400</v>
      </c>
      <c r="F8" s="5">
        <f t="shared" si="2"/>
        <v>489600</v>
      </c>
      <c r="G8" s="5">
        <f t="shared" si="2"/>
        <v>691200</v>
      </c>
      <c r="H8" s="5">
        <f t="shared" si="2"/>
        <v>436673.07601231348</v>
      </c>
      <c r="I8" s="5">
        <f t="shared" si="2"/>
        <v>272513.75799194886</v>
      </c>
      <c r="J8" s="5">
        <f t="shared" si="2"/>
        <v>389697.56097560975</v>
      </c>
      <c r="K8" s="5">
        <f t="shared" si="2"/>
        <v>216513.37911437367</v>
      </c>
      <c r="L8" s="5">
        <f t="shared" si="2"/>
        <v>416513.75799194886</v>
      </c>
      <c r="M8" s="5">
        <f t="shared" si="2"/>
        <v>172800</v>
      </c>
      <c r="N8" s="5">
        <f t="shared" si="2"/>
        <v>720000</v>
      </c>
      <c r="O8" s="5">
        <f t="shared" si="2"/>
        <v>316800</v>
      </c>
      <c r="P8" s="5">
        <f t="shared" si="0"/>
        <v>4928711.5320861945</v>
      </c>
    </row>
    <row r="9" spans="2:16" x14ac:dyDescent="0.2">
      <c r="B9" s="1" t="s">
        <v>6</v>
      </c>
      <c r="C9" s="1" t="s">
        <v>5</v>
      </c>
      <c r="D9" s="5">
        <f>ROUNDDOWN(D7*(0.41*1.03*0.3),0)*1000</f>
        <v>182000</v>
      </c>
      <c r="E9" s="5">
        <f t="shared" ref="E9:O9" si="3">ROUNDDOWN(E7*(0.41*1.03*0.3),0)*1000</f>
        <v>158000</v>
      </c>
      <c r="F9" s="5">
        <f t="shared" si="3"/>
        <v>206000</v>
      </c>
      <c r="G9" s="5">
        <f t="shared" si="3"/>
        <v>291000</v>
      </c>
      <c r="H9" s="5">
        <f t="shared" si="3"/>
        <v>184000</v>
      </c>
      <c r="I9" s="5">
        <f t="shared" si="3"/>
        <v>115000</v>
      </c>
      <c r="J9" s="5">
        <f t="shared" si="3"/>
        <v>164000</v>
      </c>
      <c r="K9" s="5">
        <f t="shared" si="3"/>
        <v>91000</v>
      </c>
      <c r="L9" s="5">
        <f t="shared" si="3"/>
        <v>175000</v>
      </c>
      <c r="M9" s="5">
        <f t="shared" si="3"/>
        <v>72000</v>
      </c>
      <c r="N9" s="5">
        <f t="shared" si="3"/>
        <v>304000</v>
      </c>
      <c r="O9" s="5">
        <f t="shared" si="3"/>
        <v>133000</v>
      </c>
      <c r="P9" s="5">
        <f t="shared" si="0"/>
        <v>2075000</v>
      </c>
    </row>
    <row r="10" spans="2:16" x14ac:dyDescent="0.2">
      <c r="B10" s="1" t="s">
        <v>2</v>
      </c>
      <c r="C10" s="1" t="s">
        <v>7</v>
      </c>
      <c r="D10" s="5">
        <v>0</v>
      </c>
      <c r="E10" s="5">
        <v>0</v>
      </c>
      <c r="F10" s="5">
        <v>0</v>
      </c>
      <c r="G10" s="5">
        <v>0</v>
      </c>
      <c r="H10" s="5">
        <v>98586.826110979557</v>
      </c>
      <c r="I10" s="5">
        <v>161683.70984292368</v>
      </c>
      <c r="J10" s="5">
        <v>148821.13821138212</v>
      </c>
      <c r="K10" s="5">
        <v>134780.12944983819</v>
      </c>
      <c r="L10" s="5">
        <v>172548.74102139077</v>
      </c>
      <c r="M10" s="5">
        <v>0</v>
      </c>
      <c r="N10" s="5">
        <v>0</v>
      </c>
      <c r="O10" s="5">
        <v>0</v>
      </c>
      <c r="P10" s="5">
        <f t="shared" si="0"/>
        <v>716420.54463651427</v>
      </c>
    </row>
    <row r="11" spans="2:16" x14ac:dyDescent="0.2">
      <c r="B11" s="1" t="s">
        <v>6</v>
      </c>
      <c r="C11" s="1" t="s">
        <v>7</v>
      </c>
      <c r="D11" s="5">
        <v>213883.2</v>
      </c>
      <c r="E11" s="5">
        <v>203012.15999999997</v>
      </c>
      <c r="F11" s="5">
        <v>285518.39999999997</v>
      </c>
      <c r="G11" s="5">
        <v>419362.55999999994</v>
      </c>
      <c r="H11" s="5">
        <v>256057.81388902041</v>
      </c>
      <c r="I11" s="5">
        <v>160404.95895707633</v>
      </c>
      <c r="J11" s="5">
        <v>237780.46178861789</v>
      </c>
      <c r="K11" s="5">
        <v>135422.33455016182</v>
      </c>
      <c r="L11" s="5">
        <v>261640.05897860922</v>
      </c>
      <c r="M11" s="5">
        <v>106796.16</v>
      </c>
      <c r="N11" s="5">
        <v>432624</v>
      </c>
      <c r="O11" s="5">
        <v>192582.72</v>
      </c>
      <c r="P11" s="5">
        <f>SUM(D11:O11)</f>
        <v>2905084.828163486</v>
      </c>
    </row>
    <row r="14" spans="2:16" x14ac:dyDescent="0.2">
      <c r="B14" s="9" t="s">
        <v>8</v>
      </c>
      <c r="C14" s="10"/>
      <c r="D14" s="2">
        <v>45748</v>
      </c>
      <c r="E14" s="2">
        <v>45778</v>
      </c>
      <c r="F14" s="2">
        <v>45809</v>
      </c>
      <c r="G14" s="2">
        <v>45839</v>
      </c>
      <c r="H14" s="2">
        <v>45870</v>
      </c>
      <c r="I14" s="2">
        <v>45901</v>
      </c>
      <c r="J14" s="2">
        <v>45931</v>
      </c>
      <c r="K14" s="2">
        <v>45962</v>
      </c>
      <c r="L14" s="2">
        <v>45992</v>
      </c>
      <c r="M14" s="2">
        <v>46023</v>
      </c>
      <c r="N14" s="2">
        <v>46054</v>
      </c>
      <c r="O14" s="2">
        <v>46082</v>
      </c>
      <c r="P14" s="3" t="s">
        <v>9</v>
      </c>
    </row>
    <row r="15" spans="2:16" x14ac:dyDescent="0.2">
      <c r="B15" s="1" t="s">
        <v>2</v>
      </c>
      <c r="C15" s="4" t="s">
        <v>3</v>
      </c>
      <c r="D15" s="5">
        <v>1248</v>
      </c>
      <c r="E15" s="5">
        <v>1248</v>
      </c>
      <c r="F15" s="5">
        <v>960</v>
      </c>
      <c r="G15" s="5">
        <v>960</v>
      </c>
      <c r="H15" s="5">
        <v>960</v>
      </c>
      <c r="I15" s="5">
        <v>960</v>
      </c>
      <c r="J15" s="5">
        <v>576</v>
      </c>
      <c r="K15" s="5">
        <v>576</v>
      </c>
      <c r="L15" s="5">
        <v>576</v>
      </c>
      <c r="M15" s="5">
        <v>576</v>
      </c>
      <c r="N15" s="5">
        <v>576</v>
      </c>
      <c r="O15" s="5">
        <v>576</v>
      </c>
      <c r="P15" s="5">
        <f t="shared" ref="P15:P20" si="4">SUM(D15:O15)</f>
        <v>9792</v>
      </c>
    </row>
    <row r="16" spans="2:16" x14ac:dyDescent="0.2">
      <c r="B16" s="1" t="s">
        <v>2</v>
      </c>
      <c r="C16" s="4" t="s">
        <v>4</v>
      </c>
      <c r="D16" s="5">
        <f>D15*300</f>
        <v>374400</v>
      </c>
      <c r="E16" s="5">
        <f>E15*300</f>
        <v>374400</v>
      </c>
      <c r="F16" s="5">
        <f>F15*400</f>
        <v>384000</v>
      </c>
      <c r="G16" s="5">
        <f t="shared" ref="G16:O16" si="5">G15*400</f>
        <v>384000</v>
      </c>
      <c r="H16" s="5">
        <f t="shared" si="5"/>
        <v>384000</v>
      </c>
      <c r="I16" s="5">
        <f t="shared" si="5"/>
        <v>384000</v>
      </c>
      <c r="J16" s="5">
        <f t="shared" si="5"/>
        <v>230400</v>
      </c>
      <c r="K16" s="5">
        <f t="shared" si="5"/>
        <v>230400</v>
      </c>
      <c r="L16" s="5">
        <f t="shared" si="5"/>
        <v>230400</v>
      </c>
      <c r="M16" s="5">
        <f t="shared" si="5"/>
        <v>230400</v>
      </c>
      <c r="N16" s="5">
        <f t="shared" si="5"/>
        <v>230400</v>
      </c>
      <c r="O16" s="5">
        <f t="shared" si="5"/>
        <v>230400</v>
      </c>
      <c r="P16" s="5">
        <f t="shared" si="4"/>
        <v>3667200</v>
      </c>
    </row>
    <row r="17" spans="2:16" x14ac:dyDescent="0.2">
      <c r="B17" s="1" t="s">
        <v>2</v>
      </c>
      <c r="C17" s="4" t="s">
        <v>5</v>
      </c>
      <c r="D17" s="5">
        <v>152000</v>
      </c>
      <c r="E17" s="5">
        <v>152000</v>
      </c>
      <c r="F17" s="5">
        <v>152000</v>
      </c>
      <c r="G17" s="5">
        <v>152000</v>
      </c>
      <c r="H17" s="5">
        <v>152000</v>
      </c>
      <c r="I17" s="5">
        <v>152000</v>
      </c>
      <c r="J17" s="5">
        <v>86000</v>
      </c>
      <c r="K17" s="5">
        <v>86076.030624999999</v>
      </c>
      <c r="L17" s="5">
        <v>86076.030624999999</v>
      </c>
      <c r="M17" s="5">
        <v>86076.030624999999</v>
      </c>
      <c r="N17" s="5">
        <v>86076.030624999999</v>
      </c>
      <c r="O17" s="5">
        <v>86076.030624999999</v>
      </c>
      <c r="P17" s="8">
        <f t="shared" si="4"/>
        <v>1428380.1531249995</v>
      </c>
    </row>
    <row r="18" spans="2:16" x14ac:dyDescent="0.2">
      <c r="B18" s="1" t="s">
        <v>6</v>
      </c>
      <c r="C18" s="4" t="s">
        <v>3</v>
      </c>
      <c r="D18" s="5">
        <v>1152</v>
      </c>
      <c r="E18" s="5">
        <v>0</v>
      </c>
      <c r="F18" s="5">
        <v>864</v>
      </c>
      <c r="G18" s="5">
        <v>576</v>
      </c>
      <c r="H18" s="5">
        <v>576</v>
      </c>
      <c r="I18" s="5">
        <v>192</v>
      </c>
      <c r="J18" s="5">
        <v>576</v>
      </c>
      <c r="K18" s="5">
        <v>576</v>
      </c>
      <c r="L18" s="5">
        <v>768</v>
      </c>
      <c r="M18" s="5">
        <v>96</v>
      </c>
      <c r="N18" s="5">
        <v>480</v>
      </c>
      <c r="O18" s="5">
        <v>384</v>
      </c>
      <c r="P18" s="5">
        <f t="shared" si="4"/>
        <v>6240</v>
      </c>
    </row>
    <row r="19" spans="2:16" x14ac:dyDescent="0.2">
      <c r="B19" s="1" t="s">
        <v>6</v>
      </c>
      <c r="C19" s="4" t="s">
        <v>4</v>
      </c>
      <c r="D19" s="5">
        <f>D18*300</f>
        <v>345600</v>
      </c>
      <c r="E19" s="5">
        <f>E18*300</f>
        <v>0</v>
      </c>
      <c r="F19" s="5">
        <f>F18*400</f>
        <v>345600</v>
      </c>
      <c r="G19" s="5">
        <f t="shared" ref="G19:O19" si="6">G18*400</f>
        <v>230400</v>
      </c>
      <c r="H19" s="5">
        <f t="shared" si="6"/>
        <v>230400</v>
      </c>
      <c r="I19" s="5">
        <f t="shared" si="6"/>
        <v>76800</v>
      </c>
      <c r="J19" s="5">
        <f t="shared" si="6"/>
        <v>230400</v>
      </c>
      <c r="K19" s="5">
        <f t="shared" si="6"/>
        <v>230400</v>
      </c>
      <c r="L19" s="5">
        <f t="shared" si="6"/>
        <v>307200</v>
      </c>
      <c r="M19" s="5">
        <f t="shared" si="6"/>
        <v>38400</v>
      </c>
      <c r="N19" s="5">
        <f t="shared" si="6"/>
        <v>192000</v>
      </c>
      <c r="O19" s="5">
        <f t="shared" si="6"/>
        <v>153600</v>
      </c>
      <c r="P19" s="5">
        <f t="shared" si="4"/>
        <v>2380800</v>
      </c>
    </row>
    <row r="20" spans="2:16" x14ac:dyDescent="0.2">
      <c r="B20" s="1" t="s">
        <v>6</v>
      </c>
      <c r="C20" s="4" t="s">
        <v>5</v>
      </c>
      <c r="D20" s="5">
        <v>152000</v>
      </c>
      <c r="E20" s="5">
        <v>6000</v>
      </c>
      <c r="F20" s="5">
        <v>156000</v>
      </c>
      <c r="G20" s="5">
        <v>107000</v>
      </c>
      <c r="H20" s="5">
        <v>107000</v>
      </c>
      <c r="I20" s="5">
        <v>42000</v>
      </c>
      <c r="J20" s="5">
        <v>76000</v>
      </c>
      <c r="K20" s="5">
        <v>107923.969375</v>
      </c>
      <c r="L20" s="5">
        <v>140923.96937500002</v>
      </c>
      <c r="M20" s="5">
        <v>26923.969374999997</v>
      </c>
      <c r="N20" s="5">
        <v>91923.969375000001</v>
      </c>
      <c r="O20" s="5">
        <v>75923.969375000001</v>
      </c>
      <c r="P20" s="8">
        <f t="shared" si="4"/>
        <v>1089619.846875</v>
      </c>
    </row>
    <row r="21" spans="2:16" x14ac:dyDescent="0.2">
      <c r="B21" s="1" t="s">
        <v>2</v>
      </c>
      <c r="C21" s="1" t="s">
        <v>7</v>
      </c>
      <c r="D21" s="5">
        <v>232379.59680000003</v>
      </c>
      <c r="E21" s="5">
        <v>240264.96000000002</v>
      </c>
      <c r="F21" s="5">
        <v>246812.83199999999</v>
      </c>
      <c r="G21" s="5">
        <v>246812.83199999999</v>
      </c>
      <c r="H21" s="5">
        <v>246812.83199999999</v>
      </c>
      <c r="I21" s="5">
        <v>246812.83199999999</v>
      </c>
      <c r="J21" s="5">
        <v>148087.6992</v>
      </c>
      <c r="K21" s="5">
        <v>148087.6992</v>
      </c>
      <c r="L21" s="5">
        <v>148087.6992</v>
      </c>
      <c r="M21" s="5">
        <v>148087.6992</v>
      </c>
      <c r="N21" s="5">
        <v>148087.6992</v>
      </c>
      <c r="O21" s="5">
        <v>148087.6992</v>
      </c>
      <c r="P21" s="5">
        <f>SUM(D21:O21)</f>
        <v>2348422.0799999996</v>
      </c>
    </row>
    <row r="22" spans="2:16" x14ac:dyDescent="0.2">
      <c r="B22" s="1" t="s">
        <v>6</v>
      </c>
      <c r="C22" s="1" t="s">
        <v>7</v>
      </c>
      <c r="D22" s="5">
        <v>214504.24320000003</v>
      </c>
      <c r="E22" s="5">
        <v>0</v>
      </c>
      <c r="F22" s="5">
        <v>222131.54879999999</v>
      </c>
      <c r="G22" s="5">
        <v>148087.6992</v>
      </c>
      <c r="H22" s="5">
        <v>148087.6992</v>
      </c>
      <c r="I22" s="5">
        <v>49362.566399999996</v>
      </c>
      <c r="J22" s="5">
        <v>148087.6992</v>
      </c>
      <c r="K22" s="5">
        <v>148087.6992</v>
      </c>
      <c r="L22" s="5">
        <v>197450.26559999998</v>
      </c>
      <c r="M22" s="5">
        <v>24681.283199999998</v>
      </c>
      <c r="N22" s="5">
        <v>123406.416</v>
      </c>
      <c r="O22" s="5">
        <v>98725.132799999992</v>
      </c>
      <c r="P22" s="5">
        <f>SUM(D22:O22)</f>
        <v>1522612.2528000001</v>
      </c>
    </row>
    <row r="24" spans="2:16" x14ac:dyDescent="0.2">
      <c r="C24" t="s">
        <v>10</v>
      </c>
      <c r="M24" t="s">
        <v>15</v>
      </c>
      <c r="N24" t="s">
        <v>16</v>
      </c>
    </row>
    <row r="25" spans="2:16" x14ac:dyDescent="0.2">
      <c r="C25" t="s">
        <v>11</v>
      </c>
      <c r="L25" t="s">
        <v>13</v>
      </c>
      <c r="M25" s="6">
        <f>P17</f>
        <v>1428380.1531249995</v>
      </c>
      <c r="N25" s="6">
        <f>P21</f>
        <v>2348422.0799999996</v>
      </c>
    </row>
    <row r="26" spans="2:16" x14ac:dyDescent="0.2">
      <c r="C26" t="s">
        <v>12</v>
      </c>
      <c r="L26" t="s">
        <v>14</v>
      </c>
      <c r="M26" s="6">
        <f>P20</f>
        <v>1089619.846875</v>
      </c>
      <c r="N26" s="6">
        <f>P22</f>
        <v>1522612.2528000001</v>
      </c>
      <c r="P26" s="7">
        <f>P22*1.5</f>
        <v>2283918.3792000003</v>
      </c>
    </row>
    <row r="27" spans="2:16" x14ac:dyDescent="0.2">
      <c r="D27" s="6"/>
      <c r="L27" t="s">
        <v>18</v>
      </c>
      <c r="M27" s="6">
        <f>SUM(M25:M26)</f>
        <v>2517999.9999999995</v>
      </c>
      <c r="N27" s="6">
        <f>SUM(N25:N26)</f>
        <v>3871034.3328</v>
      </c>
      <c r="P27" s="7">
        <f>P26/100000</f>
        <v>22.839183792000004</v>
      </c>
    </row>
    <row r="28" spans="2:16" x14ac:dyDescent="0.2">
      <c r="L28" t="s">
        <v>17</v>
      </c>
      <c r="M28">
        <f>M25/M27</f>
        <v>0.56726773356830806</v>
      </c>
      <c r="N28">
        <f>N25/N27</f>
        <v>0.60666526775579821</v>
      </c>
    </row>
    <row r="29" spans="2:16" x14ac:dyDescent="0.2">
      <c r="F29">
        <f>F20/F19</f>
        <v>0.4513888888888889</v>
      </c>
      <c r="G29">
        <f t="shared" ref="G29:P29" si="7">G20/G19</f>
        <v>0.46440972222222221</v>
      </c>
      <c r="H29">
        <f t="shared" si="7"/>
        <v>0.46440972222222221</v>
      </c>
      <c r="I29">
        <f t="shared" si="7"/>
        <v>0.546875</v>
      </c>
      <c r="J29">
        <f t="shared" si="7"/>
        <v>0.3298611111111111</v>
      </c>
      <c r="K29">
        <f t="shared" si="7"/>
        <v>0.46842000596788197</v>
      </c>
      <c r="L29">
        <f t="shared" si="7"/>
        <v>0.45873687947591152</v>
      </c>
      <c r="M29">
        <f>M20/M19</f>
        <v>0.70114503580729159</v>
      </c>
      <c r="N29">
        <f t="shared" si="7"/>
        <v>0.47877067382812499</v>
      </c>
      <c r="O29">
        <f t="shared" si="7"/>
        <v>0.49429667561848961</v>
      </c>
      <c r="P29">
        <f t="shared" si="7"/>
        <v>0.45766962654359883</v>
      </c>
    </row>
    <row r="31" spans="2:16" ht="32" x14ac:dyDescent="0.2">
      <c r="C31" s="11" t="s">
        <v>19</v>
      </c>
      <c r="D31" s="12">
        <f>D22/D20</f>
        <v>1.4112121263157897</v>
      </c>
      <c r="E31" s="12">
        <f t="shared" ref="D31:E32" si="8">E22/E20</f>
        <v>0</v>
      </c>
      <c r="F31" s="12">
        <f>F22/F20</f>
        <v>1.4239201846153846</v>
      </c>
      <c r="G31" s="12">
        <f t="shared" ref="G31:P31" si="9">G22/G20</f>
        <v>1.3839971887850469</v>
      </c>
      <c r="H31" s="12">
        <f t="shared" si="9"/>
        <v>1.3839971887850469</v>
      </c>
      <c r="I31" s="12">
        <f t="shared" si="9"/>
        <v>1.1752992</v>
      </c>
      <c r="J31" s="12">
        <f t="shared" si="9"/>
        <v>1.9485223578947368</v>
      </c>
      <c r="K31" s="12">
        <f t="shared" si="9"/>
        <v>1.3721483749865089</v>
      </c>
      <c r="L31" s="12">
        <f t="shared" si="9"/>
        <v>1.4011120072454315</v>
      </c>
      <c r="M31" s="12">
        <f t="shared" si="9"/>
        <v>0.91670298893288649</v>
      </c>
      <c r="N31" s="12">
        <f t="shared" si="9"/>
        <v>1.342483541986407</v>
      </c>
      <c r="O31" s="12">
        <f t="shared" si="9"/>
        <v>1.3003157449840588</v>
      </c>
      <c r="P31" s="12">
        <f t="shared" si="9"/>
        <v>1.3973793311188398</v>
      </c>
    </row>
    <row r="32" spans="2:16" ht="32" x14ac:dyDescent="0.2">
      <c r="C32" s="11" t="s">
        <v>20</v>
      </c>
      <c r="D32" s="12">
        <f>D22/D19</f>
        <v>0.62067200000000011</v>
      </c>
      <c r="E32" s="12">
        <f t="shared" si="8"/>
        <v>0</v>
      </c>
      <c r="F32" s="12">
        <f t="shared" ref="E32:O32" si="10">F22/F19</f>
        <v>0.64274175</v>
      </c>
      <c r="G32" s="12">
        <f t="shared" si="10"/>
        <v>0.64274175</v>
      </c>
      <c r="H32" s="12">
        <f t="shared" si="10"/>
        <v>0.64274175</v>
      </c>
      <c r="I32" s="12">
        <f t="shared" si="10"/>
        <v>0.64274175</v>
      </c>
      <c r="J32" s="12">
        <f t="shared" si="10"/>
        <v>0.64274175</v>
      </c>
      <c r="K32" s="12">
        <f t="shared" si="10"/>
        <v>0.64274175</v>
      </c>
      <c r="L32" s="12">
        <f t="shared" si="10"/>
        <v>0.64274175</v>
      </c>
      <c r="M32" s="12">
        <f t="shared" si="10"/>
        <v>0.64274175</v>
      </c>
      <c r="N32" s="12">
        <f t="shared" si="10"/>
        <v>0.64274175</v>
      </c>
      <c r="O32" s="12">
        <f t="shared" si="10"/>
        <v>0.64274175</v>
      </c>
      <c r="P32" s="12"/>
    </row>
    <row r="34" spans="3:15" ht="32" x14ac:dyDescent="0.2">
      <c r="C34" s="11" t="s">
        <v>21</v>
      </c>
      <c r="D34" s="12">
        <f>D20/D19</f>
        <v>0.43981481481481483</v>
      </c>
      <c r="E34" s="12" t="e">
        <f>E20/E19</f>
        <v>#DIV/0!</v>
      </c>
      <c r="F34" s="12">
        <f t="shared" ref="E34:O34" si="11">F20/F19</f>
        <v>0.4513888888888889</v>
      </c>
      <c r="G34" s="12">
        <f t="shared" si="11"/>
        <v>0.46440972222222221</v>
      </c>
      <c r="H34" s="12">
        <f t="shared" si="11"/>
        <v>0.46440972222222221</v>
      </c>
      <c r="I34" s="12">
        <f t="shared" si="11"/>
        <v>0.546875</v>
      </c>
      <c r="J34" s="12">
        <f t="shared" si="11"/>
        <v>0.3298611111111111</v>
      </c>
      <c r="K34" s="12">
        <f t="shared" si="11"/>
        <v>0.46842000596788197</v>
      </c>
      <c r="L34" s="12">
        <f t="shared" si="11"/>
        <v>0.45873687947591152</v>
      </c>
      <c r="M34" s="12">
        <f t="shared" si="11"/>
        <v>0.70114503580729159</v>
      </c>
      <c r="N34" s="12">
        <f t="shared" si="11"/>
        <v>0.47877067382812499</v>
      </c>
      <c r="O34" s="12">
        <f t="shared" si="11"/>
        <v>0.49429667561848961</v>
      </c>
    </row>
    <row r="35" spans="3:15" ht="32" x14ac:dyDescent="0.2">
      <c r="C35" s="11" t="s">
        <v>22</v>
      </c>
      <c r="D35">
        <f>D17/D21</f>
        <v>0.65410217632325274</v>
      </c>
      <c r="E35">
        <f>E17/E21</f>
        <v>0.63263490439887693</v>
      </c>
      <c r="F35">
        <f t="shared" ref="E35:O35" si="12">F17/F21</f>
        <v>0.61585128604658612</v>
      </c>
      <c r="G35">
        <f t="shared" si="12"/>
        <v>0.61585128604658612</v>
      </c>
      <c r="H35">
        <f t="shared" si="12"/>
        <v>0.61585128604658612</v>
      </c>
      <c r="I35">
        <f t="shared" si="12"/>
        <v>0.61585128604658612</v>
      </c>
      <c r="J35">
        <f t="shared" si="12"/>
        <v>0.58073695833340355</v>
      </c>
      <c r="K35">
        <f t="shared" si="12"/>
        <v>0.58125037454157436</v>
      </c>
      <c r="L35">
        <f t="shared" si="12"/>
        <v>0.58125037454157436</v>
      </c>
      <c r="M35">
        <f t="shared" si="12"/>
        <v>0.58125037454157436</v>
      </c>
      <c r="N35">
        <f t="shared" si="12"/>
        <v>0.58125037454157436</v>
      </c>
      <c r="O35">
        <f t="shared" si="12"/>
        <v>0.58125037454157436</v>
      </c>
    </row>
    <row r="45" spans="3:15" x14ac:dyDescent="0.2">
      <c r="D45">
        <v>1.0353697749196142</v>
      </c>
    </row>
    <row r="46" spans="3:15" x14ac:dyDescent="0.2">
      <c r="D46">
        <v>1.0363344051446943</v>
      </c>
    </row>
    <row r="47" spans="3:15" x14ac:dyDescent="0.2">
      <c r="D47">
        <v>1.0372990353697749</v>
      </c>
    </row>
    <row r="48" spans="3:15" x14ac:dyDescent="0.2">
      <c r="D48">
        <v>1.0446945337620579</v>
      </c>
    </row>
    <row r="49" spans="4:4" x14ac:dyDescent="0.2">
      <c r="D49">
        <v>1.0591639871382637</v>
      </c>
    </row>
    <row r="50" spans="4:4" x14ac:dyDescent="0.2">
      <c r="D50">
        <v>1.0736334405144694</v>
      </c>
    </row>
    <row r="51" spans="4:4" x14ac:dyDescent="0.2">
      <c r="D51">
        <v>1.0881028938906754</v>
      </c>
    </row>
    <row r="52" spans="4:4" x14ac:dyDescent="0.2">
      <c r="D52">
        <v>1.1025723472668809</v>
      </c>
    </row>
    <row r="53" spans="4:4" x14ac:dyDescent="0.2">
      <c r="D53">
        <v>1.1170418006430869</v>
      </c>
    </row>
    <row r="54" spans="4:4" x14ac:dyDescent="0.2">
      <c r="D54">
        <v>1.1315112540192924</v>
      </c>
    </row>
    <row r="55" spans="4:4" x14ac:dyDescent="0.2">
      <c r="D55">
        <v>1.1459807073954984</v>
      </c>
    </row>
    <row r="56" spans="4:4" x14ac:dyDescent="0.2">
      <c r="D56">
        <v>1.1604501607717042</v>
      </c>
    </row>
  </sheetData>
  <mergeCells count="2">
    <mergeCell ref="B3:C3"/>
    <mergeCell ref="B14:C1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cp:keywords/>
  <dc:description/>
  <cp:lastModifiedBy>botapaul9</cp:lastModifiedBy>
  <cp:revision/>
  <dcterms:created xsi:type="dcterms:W3CDTF">2025-05-23T06:45:07Z</dcterms:created>
  <dcterms:modified xsi:type="dcterms:W3CDTF">2025-06-01T09:01:06Z</dcterms:modified>
  <cp:category/>
  <cp:contentStatus/>
</cp:coreProperties>
</file>