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70K9734\Documents\ProcurementPIDSG\Forecast25\"/>
    </mc:Choice>
  </mc:AlternateContent>
  <xr:revisionPtr revIDLastSave="0" documentId="13_ncr:1_{8E3A9064-87E5-429B-9C8E-113437AEAAAB}" xr6:coauthVersionLast="47" xr6:coauthVersionMax="47" xr10:uidLastSave="{00000000-0000-0000-0000-000000000000}"/>
  <bookViews>
    <workbookView xWindow="3348" yWindow="144" windowWidth="17100" windowHeight="10968" tabRatio="500" activeTab="4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9" i="5" l="1"/>
  <c r="J40" i="5"/>
  <c r="J41" i="5"/>
  <c r="J42" i="5"/>
  <c r="J43" i="5"/>
  <c r="J44" i="5"/>
  <c r="J45" i="5"/>
  <c r="J46" i="5"/>
  <c r="J47" i="5"/>
  <c r="J48" i="5"/>
  <c r="J49" i="5"/>
  <c r="J38" i="5"/>
  <c r="F38" i="5"/>
  <c r="H38" i="5" s="1"/>
  <c r="G39" i="5"/>
  <c r="G40" i="5"/>
  <c r="G41" i="5"/>
  <c r="G42" i="5"/>
  <c r="G43" i="5"/>
  <c r="G44" i="5"/>
  <c r="G45" i="5"/>
  <c r="G46" i="5"/>
  <c r="G47" i="5"/>
  <c r="G48" i="5"/>
  <c r="G49" i="5"/>
  <c r="G38" i="5"/>
  <c r="F39" i="5"/>
  <c r="F40" i="5"/>
  <c r="F41" i="5"/>
  <c r="F42" i="5"/>
  <c r="F43" i="5"/>
  <c r="F44" i="5"/>
  <c r="F45" i="5"/>
  <c r="F46" i="5"/>
  <c r="F47" i="5"/>
  <c r="F48" i="5"/>
  <c r="F49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M6" i="5"/>
  <c r="M7" i="5"/>
  <c r="M8" i="5"/>
  <c r="M9" i="5"/>
  <c r="M10" i="5"/>
  <c r="M11" i="5"/>
  <c r="M12" i="5"/>
  <c r="M13" i="5"/>
  <c r="M14" i="5"/>
  <c r="M15" i="5"/>
  <c r="M16" i="5"/>
  <c r="M5" i="5"/>
  <c r="L21" i="5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7" i="5"/>
  <c r="L8" i="5"/>
  <c r="L9" i="5"/>
  <c r="L10" i="5"/>
  <c r="L11" i="5" s="1"/>
  <c r="L12" i="5" s="1"/>
  <c r="L13" i="5" s="1"/>
  <c r="L14" i="5" s="1"/>
  <c r="L15" i="5" s="1"/>
  <c r="L16" i="5" s="1"/>
  <c r="L6" i="5"/>
  <c r="L5" i="5"/>
  <c r="I34" i="5"/>
  <c r="I18" i="5"/>
  <c r="G17" i="5"/>
  <c r="G33" i="5"/>
  <c r="I17" i="5"/>
  <c r="I33" i="5"/>
  <c r="F33" i="5"/>
  <c r="F17" i="5"/>
  <c r="J33" i="5"/>
  <c r="J17" i="5"/>
  <c r="I32" i="5"/>
  <c r="H32" i="5"/>
  <c r="J32" i="5" s="1"/>
  <c r="I31" i="5"/>
  <c r="H31" i="5"/>
  <c r="I30" i="5"/>
  <c r="H30" i="5"/>
  <c r="J30" i="5" s="1"/>
  <c r="I29" i="5"/>
  <c r="J29" i="5" s="1"/>
  <c r="H29" i="5"/>
  <c r="I28" i="5"/>
  <c r="H28" i="5"/>
  <c r="J28" i="5" s="1"/>
  <c r="I27" i="5"/>
  <c r="H27" i="5"/>
  <c r="J27" i="5" s="1"/>
  <c r="I26" i="5"/>
  <c r="J26" i="5" s="1"/>
  <c r="H26" i="5"/>
  <c r="I25" i="5"/>
  <c r="H25" i="5"/>
  <c r="I24" i="5"/>
  <c r="H24" i="5"/>
  <c r="I23" i="5"/>
  <c r="H23" i="5"/>
  <c r="I22" i="5"/>
  <c r="H22" i="5"/>
  <c r="I21" i="5"/>
  <c r="J21" i="5" s="1"/>
  <c r="H21" i="5"/>
  <c r="J6" i="5"/>
  <c r="J7" i="5"/>
  <c r="J8" i="5"/>
  <c r="J9" i="5"/>
  <c r="J10" i="5"/>
  <c r="J11" i="5"/>
  <c r="J12" i="5"/>
  <c r="J13" i="5"/>
  <c r="J14" i="5"/>
  <c r="J15" i="5"/>
  <c r="J16" i="5"/>
  <c r="J5" i="5"/>
  <c r="I6" i="5"/>
  <c r="I7" i="5"/>
  <c r="I8" i="5"/>
  <c r="I9" i="5"/>
  <c r="I10" i="5"/>
  <c r="I11" i="5"/>
  <c r="I12" i="5"/>
  <c r="I13" i="5"/>
  <c r="I14" i="5"/>
  <c r="I15" i="5"/>
  <c r="I16" i="5"/>
  <c r="I5" i="5"/>
  <c r="H6" i="5"/>
  <c r="H7" i="5"/>
  <c r="H8" i="5"/>
  <c r="H9" i="5"/>
  <c r="H10" i="5"/>
  <c r="H11" i="5"/>
  <c r="H12" i="5"/>
  <c r="H13" i="5"/>
  <c r="H14" i="5"/>
  <c r="H15" i="5"/>
  <c r="H16" i="5"/>
  <c r="H5" i="5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H39" i="5" l="1"/>
  <c r="J22" i="5"/>
  <c r="J23" i="5"/>
  <c r="J31" i="5"/>
  <c r="J24" i="5"/>
  <c r="J25" i="5"/>
  <c r="H40" i="5" l="1"/>
  <c r="H41" i="5" l="1"/>
  <c r="H42" i="5" l="1"/>
  <c r="H43" i="5" l="1"/>
  <c r="H44" i="5" l="1"/>
  <c r="H45" i="5" l="1"/>
  <c r="H46" i="5" l="1"/>
  <c r="H47" i="5" l="1"/>
  <c r="H48" i="5" l="1"/>
  <c r="H49" i="5" l="1"/>
  <c r="J50" i="5" l="1"/>
  <c r="J52" i="5" s="1"/>
  <c r="J54" i="5" s="1"/>
</calcChain>
</file>

<file path=xl/sharedStrings.xml><?xml version="1.0" encoding="utf-8"?>
<sst xmlns="http://schemas.openxmlformats.org/spreadsheetml/2006/main" count="124" uniqueCount="47">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</sst>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yy"/>
    <numFmt numFmtId="165" formatCode="_-* #,##0.00_-;\-* #,##0.00_-;_-* \-??_-;_-@_-"/>
    <numFmt numFmtId="166" formatCode="_-* #,##0_-;\-* #,##0_-;_-* \-??_-;_-@_-"/>
    <numFmt numFmtId="167" formatCode="mm/dd/yy"/>
  </numFmts>
  <fonts count="2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1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Eval!$L$4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Eval!$K$5:$K$16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Eval!$L$5:$L$16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Eval!$M$4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Eval!$K$5:$K$16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Eval!$M$5:$M$16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906560"/>
        <c:axId val="1156920480"/>
      </c:line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18</xdr:row>
      <xdr:rowOff>102870</xdr:rowOff>
    </xdr:from>
    <xdr:to>
      <xdr:col>10</xdr:col>
      <xdr:colOff>232410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7" zoomScale="120" zoomScaleNormal="120" workbookViewId="0">
      <selection activeCell="D17" sqref="D17"/>
    </sheetView>
  </sheetViews>
  <sheetFormatPr defaultColWidth="8.77734375" defaultRowHeight="14.4" x14ac:dyDescent="0.3"/>
  <cols>
    <col min="3" max="3" width="16.6640625" customWidth="1"/>
    <col min="16" max="16" width="10.44140625" customWidth="1"/>
  </cols>
  <sheetData>
    <row r="3" spans="2:16" x14ac:dyDescent="0.3">
      <c r="B3" s="10" t="s">
        <v>0</v>
      </c>
      <c r="C3" s="10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3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3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3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3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3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3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3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3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3">
      <c r="B14" s="10" t="s">
        <v>8</v>
      </c>
      <c r="C14" s="10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3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3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3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3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3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3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3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3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3">
      <c r="C24" t="s">
        <v>10</v>
      </c>
    </row>
    <row r="25" spans="2:16" x14ac:dyDescent="0.3">
      <c r="C25" t="s">
        <v>11</v>
      </c>
    </row>
    <row r="26" spans="2:16" x14ac:dyDescent="0.3">
      <c r="C26" t="s">
        <v>12</v>
      </c>
    </row>
    <row r="27" spans="2:16" x14ac:dyDescent="0.3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Normal="100" workbookViewId="0">
      <selection activeCell="J15" activeCellId="1" sqref="H11:H16 J15"/>
    </sheetView>
  </sheetViews>
  <sheetFormatPr defaultColWidth="13.44140625" defaultRowHeight="14.4" x14ac:dyDescent="0.3"/>
  <cols>
    <col min="2" max="2" width="17.88671875" customWidth="1"/>
  </cols>
  <sheetData>
    <row r="1" spans="1:15" x14ac:dyDescent="0.3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3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3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3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3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3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3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3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3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zoomScaleNormal="100" workbookViewId="0">
      <selection activeCell="C12" sqref="C12:N13"/>
    </sheetView>
  </sheetViews>
  <sheetFormatPr defaultColWidth="13.44140625" defaultRowHeight="14.4" x14ac:dyDescent="0.3"/>
  <cols>
    <col min="2" max="2" width="17.88671875" customWidth="1"/>
  </cols>
  <sheetData>
    <row r="1" spans="1:15" x14ac:dyDescent="0.3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3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3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3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3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3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3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3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3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3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3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3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F5" sqref="F5"/>
    </sheetView>
  </sheetViews>
  <sheetFormatPr defaultColWidth="13.44140625" defaultRowHeight="14.4" x14ac:dyDescent="0.3"/>
  <sheetData>
    <row r="3" spans="2:11" x14ac:dyDescent="0.3">
      <c r="B3" t="s">
        <v>27</v>
      </c>
    </row>
    <row r="4" spans="2:11" x14ac:dyDescent="0.3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3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3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3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3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3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3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3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3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3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3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3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3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3:M54"/>
  <sheetViews>
    <sheetView tabSelected="1" topLeftCell="E16" zoomScaleNormal="100" workbookViewId="0">
      <selection activeCell="L51" sqref="L51"/>
    </sheetView>
  </sheetViews>
  <sheetFormatPr defaultColWidth="13.44140625" defaultRowHeight="14.4" x14ac:dyDescent="0.3"/>
  <cols>
    <col min="6" max="6" width="14.88671875" customWidth="1"/>
    <col min="7" max="7" width="16.44140625" customWidth="1"/>
  </cols>
  <sheetData>
    <row r="3" spans="2:13" x14ac:dyDescent="0.3">
      <c r="B3" t="s">
        <v>26</v>
      </c>
      <c r="F3" t="s">
        <v>35</v>
      </c>
      <c r="L3" s="8" t="s">
        <v>32</v>
      </c>
    </row>
    <row r="4" spans="2:13" x14ac:dyDescent="0.3">
      <c r="C4" s="8" t="s">
        <v>30</v>
      </c>
      <c r="D4" s="8" t="s">
        <v>31</v>
      </c>
      <c r="E4" s="8" t="s">
        <v>28</v>
      </c>
      <c r="F4" s="8" t="s">
        <v>23</v>
      </c>
      <c r="G4" s="8" t="s">
        <v>24</v>
      </c>
      <c r="H4" s="8" t="s">
        <v>21</v>
      </c>
      <c r="I4" s="8" t="s">
        <v>22</v>
      </c>
      <c r="J4" s="8" t="s">
        <v>29</v>
      </c>
      <c r="L4" s="8" t="s">
        <v>33</v>
      </c>
      <c r="M4" s="8" t="s">
        <v>34</v>
      </c>
    </row>
    <row r="5" spans="2:13" x14ac:dyDescent="0.3">
      <c r="B5" s="7">
        <v>45772</v>
      </c>
      <c r="C5">
        <v>1.5288157894736842</v>
      </c>
      <c r="D5">
        <v>1.4112105263157895</v>
      </c>
      <c r="E5">
        <v>31.103999999999999</v>
      </c>
      <c r="F5" s="8">
        <v>4886.8312757201647</v>
      </c>
      <c r="G5" s="8">
        <v>4886.8312757201647</v>
      </c>
      <c r="H5">
        <f>C5*E5*F5</f>
        <v>232380</v>
      </c>
      <c r="I5">
        <f>D5*E5*G5</f>
        <v>214504</v>
      </c>
      <c r="J5">
        <f>H5+I5</f>
        <v>446884</v>
      </c>
      <c r="K5" s="7">
        <v>45772</v>
      </c>
      <c r="L5">
        <f>I5</f>
        <v>214504</v>
      </c>
      <c r="M5">
        <f>L21</f>
        <v>307260.04547368421</v>
      </c>
    </row>
    <row r="6" spans="2:13" x14ac:dyDescent="0.3">
      <c r="B6" s="7">
        <v>45802</v>
      </c>
      <c r="C6">
        <v>1.5806907894736841</v>
      </c>
      <c r="D6">
        <v>0</v>
      </c>
      <c r="E6">
        <v>31.103999999999999</v>
      </c>
      <c r="F6" s="8">
        <v>4886.8312757201647</v>
      </c>
      <c r="G6" s="8">
        <v>192.90123456790116</v>
      </c>
      <c r="H6">
        <f t="shared" ref="H6:H16" si="0">C6*E6*F6</f>
        <v>240264.99999999997</v>
      </c>
      <c r="I6">
        <f t="shared" ref="I6:I16" si="1">D6*E6*G6</f>
        <v>0</v>
      </c>
      <c r="J6">
        <f t="shared" ref="J6:J16" si="2">H6+I6</f>
        <v>240264.99999999997</v>
      </c>
      <c r="K6" s="7">
        <v>45802</v>
      </c>
      <c r="L6">
        <f>L5+I6</f>
        <v>214504</v>
      </c>
      <c r="M6">
        <f t="shared" ref="M6:M16" si="3">L22</f>
        <v>307260.04547368421</v>
      </c>
    </row>
    <row r="7" spans="2:13" x14ac:dyDescent="0.3">
      <c r="B7" s="7">
        <v>45833</v>
      </c>
      <c r="C7">
        <v>1.6237697368421053</v>
      </c>
      <c r="D7">
        <v>1.4613947368421052</v>
      </c>
      <c r="E7">
        <v>31.103999999999999</v>
      </c>
      <c r="F7" s="8">
        <v>4886.8312757201647</v>
      </c>
      <c r="G7" s="8">
        <v>5015.4320987654328</v>
      </c>
      <c r="H7">
        <f t="shared" si="0"/>
        <v>246813</v>
      </c>
      <c r="I7">
        <f t="shared" si="1"/>
        <v>227977.57894736843</v>
      </c>
      <c r="J7">
        <f t="shared" si="2"/>
        <v>474790.57894736843</v>
      </c>
      <c r="K7" s="7">
        <v>45833</v>
      </c>
      <c r="L7">
        <f t="shared" ref="L7:L16" si="4">L6+I7</f>
        <v>442481.57894736843</v>
      </c>
      <c r="M7">
        <f t="shared" si="3"/>
        <v>625446.59873684205</v>
      </c>
    </row>
    <row r="8" spans="2:13" x14ac:dyDescent="0.3">
      <c r="B8" s="7">
        <v>45863</v>
      </c>
      <c r="C8">
        <v>1.6237697368421053</v>
      </c>
      <c r="D8">
        <v>0.97426315789473683</v>
      </c>
      <c r="E8">
        <v>31.103999999999999</v>
      </c>
      <c r="F8" s="8">
        <v>4886.8312757201647</v>
      </c>
      <c r="G8" s="8">
        <v>3440.0720164609056</v>
      </c>
      <c r="H8">
        <f t="shared" si="0"/>
        <v>246813</v>
      </c>
      <c r="I8">
        <f t="shared" si="1"/>
        <v>104246.15789473685</v>
      </c>
      <c r="J8">
        <f t="shared" si="2"/>
        <v>351059.15789473685</v>
      </c>
      <c r="K8" s="7">
        <v>45863</v>
      </c>
      <c r="L8">
        <f t="shared" si="4"/>
        <v>546727.73684210528</v>
      </c>
      <c r="M8">
        <f t="shared" si="3"/>
        <v>837570.96757894731</v>
      </c>
    </row>
    <row r="9" spans="2:13" x14ac:dyDescent="0.3">
      <c r="B9" s="7">
        <v>45894</v>
      </c>
      <c r="C9">
        <v>1.6237697368421053</v>
      </c>
      <c r="D9">
        <v>0.97426315789473683</v>
      </c>
      <c r="E9">
        <v>31.103999999999999</v>
      </c>
      <c r="F9" s="8">
        <v>4886.8312757201647</v>
      </c>
      <c r="G9" s="8">
        <v>3440.0720164609056</v>
      </c>
      <c r="H9">
        <f t="shared" si="0"/>
        <v>246813</v>
      </c>
      <c r="I9">
        <f t="shared" si="1"/>
        <v>104246.15789473685</v>
      </c>
      <c r="J9">
        <f t="shared" si="2"/>
        <v>351059.15789473685</v>
      </c>
      <c r="K9" s="7">
        <v>45894</v>
      </c>
      <c r="L9">
        <f t="shared" si="4"/>
        <v>650973.89473684214</v>
      </c>
      <c r="M9">
        <f t="shared" si="3"/>
        <v>1039329.1764210517</v>
      </c>
    </row>
    <row r="10" spans="2:13" x14ac:dyDescent="0.3">
      <c r="B10" s="7">
        <v>45925</v>
      </c>
      <c r="C10">
        <v>1.6237697368421053</v>
      </c>
      <c r="D10">
        <v>0.32475657894736842</v>
      </c>
      <c r="E10">
        <v>31.103999999999999</v>
      </c>
      <c r="F10" s="8">
        <v>4886.8312757201647</v>
      </c>
      <c r="G10" s="8">
        <v>1350.308641975309</v>
      </c>
      <c r="H10">
        <f t="shared" si="0"/>
        <v>246813</v>
      </c>
      <c r="I10">
        <f t="shared" si="1"/>
        <v>13639.776315789475</v>
      </c>
      <c r="J10">
        <f t="shared" si="2"/>
        <v>260452.77631578947</v>
      </c>
      <c r="K10" s="7">
        <v>45925</v>
      </c>
      <c r="L10">
        <f t="shared" si="4"/>
        <v>664613.67105263157</v>
      </c>
      <c r="M10">
        <f t="shared" si="3"/>
        <v>1072454.3241951317</v>
      </c>
    </row>
    <row r="11" spans="2:13" x14ac:dyDescent="0.3">
      <c r="B11" s="7">
        <v>45955</v>
      </c>
      <c r="C11">
        <v>1.7219534883720931</v>
      </c>
      <c r="D11">
        <v>1.7219534883720931</v>
      </c>
      <c r="E11">
        <v>31.103999999999999</v>
      </c>
      <c r="F11" s="8">
        <v>2764.9176954732511</v>
      </c>
      <c r="G11" s="8">
        <v>2443.4156378600819</v>
      </c>
      <c r="H11">
        <f t="shared" si="0"/>
        <v>148088</v>
      </c>
      <c r="I11">
        <f t="shared" si="1"/>
        <v>130868.46511627905</v>
      </c>
      <c r="J11">
        <f t="shared" si="2"/>
        <v>278956.46511627908</v>
      </c>
      <c r="K11" s="7">
        <v>45955</v>
      </c>
      <c r="L11">
        <f t="shared" si="4"/>
        <v>795482.13616891066</v>
      </c>
      <c r="M11">
        <f t="shared" si="3"/>
        <v>1072454.3241951317</v>
      </c>
    </row>
    <row r="12" spans="2:13" x14ac:dyDescent="0.3">
      <c r="B12" s="7">
        <v>45986</v>
      </c>
      <c r="C12">
        <v>1.720433105627585</v>
      </c>
      <c r="D12">
        <v>1.720433105627585</v>
      </c>
      <c r="E12">
        <v>31.103999999999999</v>
      </c>
      <c r="F12" s="8">
        <v>2767.3611111111113</v>
      </c>
      <c r="G12" s="8">
        <v>3469.7788065843624</v>
      </c>
      <c r="H12">
        <f t="shared" si="0"/>
        <v>148088.00000000003</v>
      </c>
      <c r="I12">
        <f t="shared" si="1"/>
        <v>185676.0224917515</v>
      </c>
      <c r="J12">
        <f t="shared" si="2"/>
        <v>333764.02249175153</v>
      </c>
      <c r="K12" s="7">
        <v>45986</v>
      </c>
      <c r="L12">
        <f t="shared" si="4"/>
        <v>981158.15866066213</v>
      </c>
      <c r="M12">
        <f t="shared" si="3"/>
        <v>1072454.3241951317</v>
      </c>
    </row>
    <row r="13" spans="2:13" x14ac:dyDescent="0.3">
      <c r="B13" s="7">
        <v>46016</v>
      </c>
      <c r="C13">
        <v>1.720433105627585</v>
      </c>
      <c r="D13">
        <v>2.2939030624099632</v>
      </c>
      <c r="E13">
        <v>31.103999999999999</v>
      </c>
      <c r="F13" s="8">
        <v>2767.3611111111113</v>
      </c>
      <c r="G13" s="8">
        <v>4530.7355967078192</v>
      </c>
      <c r="H13">
        <f t="shared" si="0"/>
        <v>148088.00000000003</v>
      </c>
      <c r="I13">
        <f t="shared" si="1"/>
        <v>323265.99516706169</v>
      </c>
      <c r="J13">
        <f t="shared" si="2"/>
        <v>471353.99516706169</v>
      </c>
      <c r="K13" s="7">
        <v>46016</v>
      </c>
      <c r="L13">
        <f t="shared" si="4"/>
        <v>1304424.1538277238</v>
      </c>
      <c r="M13">
        <f t="shared" si="3"/>
        <v>1072454.3241951317</v>
      </c>
    </row>
    <row r="14" spans="2:13" x14ac:dyDescent="0.3">
      <c r="B14" s="7">
        <v>46047</v>
      </c>
      <c r="C14">
        <v>1.720433105627585</v>
      </c>
      <c r="D14">
        <v>0.28673497839118917</v>
      </c>
      <c r="E14">
        <v>31.103999999999999</v>
      </c>
      <c r="F14" s="8">
        <v>2767.3611111111113</v>
      </c>
      <c r="G14" s="8">
        <v>865.61213991769546</v>
      </c>
      <c r="H14">
        <f t="shared" si="0"/>
        <v>148088.00000000003</v>
      </c>
      <c r="I14">
        <f t="shared" si="1"/>
        <v>7720.0525582043765</v>
      </c>
      <c r="J14">
        <f t="shared" si="2"/>
        <v>155808.05255820439</v>
      </c>
      <c r="K14" s="7">
        <v>46047</v>
      </c>
      <c r="L14">
        <f t="shared" si="4"/>
        <v>1312144.2063859282</v>
      </c>
      <c r="M14">
        <f t="shared" si="3"/>
        <v>1072454.3241951317</v>
      </c>
    </row>
    <row r="15" spans="2:13" x14ac:dyDescent="0.3">
      <c r="B15" s="7">
        <v>46078</v>
      </c>
      <c r="C15">
        <v>1.720433105627585</v>
      </c>
      <c r="D15">
        <v>1.4336865095961708</v>
      </c>
      <c r="E15">
        <v>31.103999999999999</v>
      </c>
      <c r="F15" s="8">
        <v>2767.3611111111113</v>
      </c>
      <c r="G15" s="8">
        <v>2955.3755144032921</v>
      </c>
      <c r="H15">
        <f t="shared" si="0"/>
        <v>148088.00000000003</v>
      </c>
      <c r="I15">
        <f t="shared" si="1"/>
        <v>131790.19870811841</v>
      </c>
      <c r="J15">
        <f t="shared" si="2"/>
        <v>279878.19870811841</v>
      </c>
      <c r="K15" s="7">
        <v>46078</v>
      </c>
      <c r="L15">
        <f t="shared" si="4"/>
        <v>1443934.4050940466</v>
      </c>
      <c r="M15">
        <f t="shared" si="3"/>
        <v>1072454.3241951317</v>
      </c>
    </row>
    <row r="16" spans="2:13" x14ac:dyDescent="0.3">
      <c r="B16" s="7">
        <v>46106</v>
      </c>
      <c r="C16">
        <v>1.720433105627585</v>
      </c>
      <c r="D16">
        <v>1.1469515312049816</v>
      </c>
      <c r="E16">
        <v>31.103999999999999</v>
      </c>
      <c r="F16" s="8">
        <v>2767.3611111111113</v>
      </c>
      <c r="G16" s="8">
        <v>2440.9722222222217</v>
      </c>
      <c r="H16">
        <f t="shared" si="0"/>
        <v>148088.00000000003</v>
      </c>
      <c r="I16">
        <f t="shared" si="1"/>
        <v>87081.148055206999</v>
      </c>
      <c r="J16">
        <f t="shared" si="2"/>
        <v>235169.14805520704</v>
      </c>
      <c r="K16" s="7">
        <v>46106</v>
      </c>
      <c r="L16">
        <f t="shared" si="4"/>
        <v>1531015.5531492536</v>
      </c>
      <c r="M16">
        <f t="shared" si="3"/>
        <v>1072454.3241951317</v>
      </c>
    </row>
    <row r="17" spans="2:12" x14ac:dyDescent="0.3">
      <c r="F17">
        <f>SUM(F5:F16)</f>
        <v>45922.710905349784</v>
      </c>
      <c r="G17" s="8">
        <f>SUM(G5:G16)</f>
        <v>35031.507201646091</v>
      </c>
      <c r="I17" s="9">
        <f>SUM(I5:I16)</f>
        <v>1531015.5531492536</v>
      </c>
      <c r="J17" s="9">
        <f>SUM(J5:J16)</f>
        <v>3879440.5531492545</v>
      </c>
    </row>
    <row r="18" spans="2:12" x14ac:dyDescent="0.3">
      <c r="I18">
        <f>I17/G17</f>
        <v>43.703958962899343</v>
      </c>
    </row>
    <row r="19" spans="2:12" x14ac:dyDescent="0.3">
      <c r="B19" t="s">
        <v>26</v>
      </c>
      <c r="F19" t="s">
        <v>36</v>
      </c>
      <c r="L19" s="8" t="s">
        <v>32</v>
      </c>
    </row>
    <row r="20" spans="2:12" x14ac:dyDescent="0.3">
      <c r="C20" s="8" t="s">
        <v>30</v>
      </c>
      <c r="D20" s="8" t="s">
        <v>31</v>
      </c>
      <c r="E20" s="8" t="s">
        <v>28</v>
      </c>
      <c r="F20" s="8" t="s">
        <v>23</v>
      </c>
      <c r="G20" s="8" t="s">
        <v>24</v>
      </c>
      <c r="H20" s="8" t="s">
        <v>21</v>
      </c>
      <c r="I20" s="8" t="s">
        <v>22</v>
      </c>
      <c r="J20" s="8" t="s">
        <v>29</v>
      </c>
      <c r="L20" s="8" t="s">
        <v>34</v>
      </c>
    </row>
    <row r="21" spans="2:12" x14ac:dyDescent="0.3">
      <c r="B21" s="7">
        <v>45772</v>
      </c>
      <c r="C21">
        <v>1.5288157894736842</v>
      </c>
      <c r="D21">
        <v>1.4112105263157895</v>
      </c>
      <c r="E21">
        <v>31.103999999999999</v>
      </c>
      <c r="F21" s="8">
        <v>4886.8312757201647</v>
      </c>
      <c r="G21">
        <v>7000</v>
      </c>
      <c r="H21">
        <f>C21*E21*F21</f>
        <v>232380</v>
      </c>
      <c r="I21">
        <f>D21*E21*G21</f>
        <v>307260.04547368421</v>
      </c>
      <c r="J21">
        <f>H21+I21</f>
        <v>539640.04547368421</v>
      </c>
      <c r="L21">
        <f>I21</f>
        <v>307260.04547368421</v>
      </c>
    </row>
    <row r="22" spans="2:12" x14ac:dyDescent="0.3">
      <c r="B22" s="7">
        <v>45802</v>
      </c>
      <c r="C22">
        <v>1.5806907894736841</v>
      </c>
      <c r="D22">
        <v>0</v>
      </c>
      <c r="E22">
        <v>31.103999999999999</v>
      </c>
      <c r="F22" s="8">
        <v>4886.8312757201647</v>
      </c>
      <c r="G22">
        <v>7000</v>
      </c>
      <c r="H22">
        <f t="shared" ref="H22:H32" si="5">C22*E22*F22</f>
        <v>240264.99999999997</v>
      </c>
      <c r="I22">
        <f t="shared" ref="I22:I32" si="6">D22*E22*G22</f>
        <v>0</v>
      </c>
      <c r="J22">
        <f t="shared" ref="J22:J32" si="7">H22+I22</f>
        <v>240264.99999999997</v>
      </c>
      <c r="L22">
        <f>L21+I22</f>
        <v>307260.04547368421</v>
      </c>
    </row>
    <row r="23" spans="2:12" x14ac:dyDescent="0.3">
      <c r="B23" s="7">
        <v>45833</v>
      </c>
      <c r="C23">
        <v>1.6237697368421053</v>
      </c>
      <c r="D23">
        <v>1.4613947368421052</v>
      </c>
      <c r="E23">
        <v>31.103999999999999</v>
      </c>
      <c r="F23" s="8">
        <v>4886.8312757201647</v>
      </c>
      <c r="G23">
        <v>7000</v>
      </c>
      <c r="H23">
        <f t="shared" si="5"/>
        <v>246813</v>
      </c>
      <c r="I23">
        <f t="shared" si="6"/>
        <v>318186.55326315784</v>
      </c>
      <c r="J23">
        <f t="shared" si="7"/>
        <v>564999.55326315784</v>
      </c>
      <c r="L23">
        <f t="shared" ref="L23:L32" si="8">L22+I23</f>
        <v>625446.59873684205</v>
      </c>
    </row>
    <row r="24" spans="2:12" x14ac:dyDescent="0.3">
      <c r="B24" s="7">
        <v>45863</v>
      </c>
      <c r="C24">
        <v>1.6237697368421053</v>
      </c>
      <c r="D24">
        <v>0.97426315789473683</v>
      </c>
      <c r="E24">
        <v>31.103999999999999</v>
      </c>
      <c r="F24" s="8">
        <v>4886.8312757201647</v>
      </c>
      <c r="G24">
        <v>7000</v>
      </c>
      <c r="H24">
        <f t="shared" si="5"/>
        <v>246813</v>
      </c>
      <c r="I24">
        <f t="shared" si="6"/>
        <v>212124.36884210526</v>
      </c>
      <c r="J24">
        <f t="shared" si="7"/>
        <v>458937.36884210526</v>
      </c>
      <c r="L24">
        <f t="shared" si="8"/>
        <v>837570.96757894731</v>
      </c>
    </row>
    <row r="25" spans="2:12" x14ac:dyDescent="0.3">
      <c r="B25" s="7">
        <v>45894</v>
      </c>
      <c r="C25">
        <v>1.6237697368421053</v>
      </c>
      <c r="D25">
        <v>0.97426315789473683</v>
      </c>
      <c r="E25">
        <v>31.103999999999999</v>
      </c>
      <c r="F25" s="8">
        <v>4886.8312757201647</v>
      </c>
      <c r="G25">
        <v>6657.9218106995604</v>
      </c>
      <c r="H25">
        <f t="shared" si="5"/>
        <v>246813</v>
      </c>
      <c r="I25">
        <f t="shared" si="6"/>
        <v>201758.20884210442</v>
      </c>
      <c r="J25">
        <f t="shared" si="7"/>
        <v>448571.20884210442</v>
      </c>
      <c r="L25">
        <f t="shared" si="8"/>
        <v>1039329.1764210517</v>
      </c>
    </row>
    <row r="26" spans="2:12" x14ac:dyDescent="0.3">
      <c r="B26" s="7">
        <v>45925</v>
      </c>
      <c r="C26">
        <v>1.6237697368421053</v>
      </c>
      <c r="D26">
        <v>0.32475657894736842</v>
      </c>
      <c r="E26">
        <v>31.103999999999999</v>
      </c>
      <c r="F26" s="8">
        <v>4886.8312757201647</v>
      </c>
      <c r="G26">
        <v>3279.3186831275698</v>
      </c>
      <c r="H26">
        <f t="shared" si="5"/>
        <v>246813</v>
      </c>
      <c r="I26">
        <f t="shared" si="6"/>
        <v>33125.147774079975</v>
      </c>
      <c r="J26">
        <f t="shared" si="7"/>
        <v>279938.14777407999</v>
      </c>
      <c r="L26">
        <f t="shared" si="8"/>
        <v>1072454.3241951317</v>
      </c>
    </row>
    <row r="27" spans="2:12" x14ac:dyDescent="0.3">
      <c r="B27" s="7">
        <v>45955</v>
      </c>
      <c r="C27">
        <v>1.7219534883720931</v>
      </c>
      <c r="D27">
        <v>1.7219534883720931</v>
      </c>
      <c r="E27">
        <v>31.103999999999999</v>
      </c>
      <c r="F27" s="8">
        <v>2764.9176954732511</v>
      </c>
      <c r="G27">
        <v>0</v>
      </c>
      <c r="H27">
        <f t="shared" si="5"/>
        <v>148088</v>
      </c>
      <c r="I27">
        <f t="shared" si="6"/>
        <v>0</v>
      </c>
      <c r="J27">
        <f t="shared" si="7"/>
        <v>148088</v>
      </c>
      <c r="L27">
        <f t="shared" si="8"/>
        <v>1072454.3241951317</v>
      </c>
    </row>
    <row r="28" spans="2:12" x14ac:dyDescent="0.3">
      <c r="B28" s="7">
        <v>45986</v>
      </c>
      <c r="C28">
        <v>1.720433105627585</v>
      </c>
      <c r="D28">
        <v>1.720433105627585</v>
      </c>
      <c r="E28">
        <v>31.103999999999999</v>
      </c>
      <c r="F28" s="8">
        <v>2767.3611111111113</v>
      </c>
      <c r="G28">
        <v>0</v>
      </c>
      <c r="H28">
        <f t="shared" si="5"/>
        <v>148088.00000000003</v>
      </c>
      <c r="I28">
        <f t="shared" si="6"/>
        <v>0</v>
      </c>
      <c r="J28">
        <f t="shared" si="7"/>
        <v>148088.00000000003</v>
      </c>
      <c r="L28">
        <f t="shared" si="8"/>
        <v>1072454.3241951317</v>
      </c>
    </row>
    <row r="29" spans="2:12" x14ac:dyDescent="0.3">
      <c r="B29" s="7">
        <v>46016</v>
      </c>
      <c r="C29">
        <v>1.720433105627585</v>
      </c>
      <c r="D29">
        <v>2.2939030624099632</v>
      </c>
      <c r="E29">
        <v>31.103999999999999</v>
      </c>
      <c r="F29" s="8">
        <v>2767.3611111111113</v>
      </c>
      <c r="G29">
        <v>0</v>
      </c>
      <c r="H29">
        <f t="shared" si="5"/>
        <v>148088.00000000003</v>
      </c>
      <c r="I29">
        <f t="shared" si="6"/>
        <v>0</v>
      </c>
      <c r="J29">
        <f t="shared" si="7"/>
        <v>148088.00000000003</v>
      </c>
      <c r="L29">
        <f t="shared" si="8"/>
        <v>1072454.3241951317</v>
      </c>
    </row>
    <row r="30" spans="2:12" x14ac:dyDescent="0.3">
      <c r="B30" s="7">
        <v>46047</v>
      </c>
      <c r="C30">
        <v>1.720433105627585</v>
      </c>
      <c r="D30">
        <v>0.28673497839118917</v>
      </c>
      <c r="E30">
        <v>31.103999999999999</v>
      </c>
      <c r="F30" s="8">
        <v>2767.3611111111113</v>
      </c>
      <c r="G30">
        <v>0</v>
      </c>
      <c r="H30">
        <f t="shared" si="5"/>
        <v>148088.00000000003</v>
      </c>
      <c r="I30">
        <f t="shared" si="6"/>
        <v>0</v>
      </c>
      <c r="J30">
        <f t="shared" si="7"/>
        <v>148088.00000000003</v>
      </c>
      <c r="L30">
        <f t="shared" si="8"/>
        <v>1072454.3241951317</v>
      </c>
    </row>
    <row r="31" spans="2:12" x14ac:dyDescent="0.3">
      <c r="B31" s="7">
        <v>46078</v>
      </c>
      <c r="C31">
        <v>1.720433105627585</v>
      </c>
      <c r="D31">
        <v>1.4336865095961708</v>
      </c>
      <c r="E31">
        <v>31.103999999999999</v>
      </c>
      <c r="F31" s="8">
        <v>2767.3611111111113</v>
      </c>
      <c r="G31">
        <v>0</v>
      </c>
      <c r="H31">
        <f t="shared" si="5"/>
        <v>148088.00000000003</v>
      </c>
      <c r="I31">
        <f t="shared" si="6"/>
        <v>0</v>
      </c>
      <c r="J31">
        <f t="shared" si="7"/>
        <v>148088.00000000003</v>
      </c>
      <c r="L31">
        <f t="shared" si="8"/>
        <v>1072454.3241951317</v>
      </c>
    </row>
    <row r="32" spans="2:12" x14ac:dyDescent="0.3">
      <c r="B32" s="7">
        <v>46106</v>
      </c>
      <c r="C32">
        <v>1.720433105627585</v>
      </c>
      <c r="D32">
        <v>1.1469515312049816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6:11" x14ac:dyDescent="0.3">
      <c r="F33">
        <f>SUM(F21:F32)</f>
        <v>45922.710905349784</v>
      </c>
      <c r="G33">
        <f>SUM(G21:G32)</f>
        <v>37937.240493827128</v>
      </c>
      <c r="I33" s="9">
        <f>SUM(I21:I32)</f>
        <v>1072454.3241951317</v>
      </c>
      <c r="J33" s="9">
        <f>SUM(J21:J32)</f>
        <v>3420879.3241951317</v>
      </c>
    </row>
    <row r="34" spans="6:11" x14ac:dyDescent="0.3">
      <c r="I34">
        <f>I33/G33</f>
        <v>28.269170615338606</v>
      </c>
    </row>
    <row r="37" spans="6:11" x14ac:dyDescent="0.3">
      <c r="F37" t="s">
        <v>39</v>
      </c>
      <c r="G37" t="s">
        <v>40</v>
      </c>
      <c r="H37" t="s">
        <v>41</v>
      </c>
      <c r="I37" t="s">
        <v>43</v>
      </c>
      <c r="J37" t="s">
        <v>42</v>
      </c>
      <c r="K37" t="s">
        <v>45</v>
      </c>
    </row>
    <row r="38" spans="6:11" x14ac:dyDescent="0.3">
      <c r="F38">
        <f>SUM(F5:G5)</f>
        <v>9773.6625514403295</v>
      </c>
      <c r="G38">
        <f>SUM(F21:G21)</f>
        <v>11886.831275720164</v>
      </c>
      <c r="H38">
        <f>G38-F38</f>
        <v>2113.1687242798344</v>
      </c>
      <c r="I38">
        <v>0.05</v>
      </c>
      <c r="J38">
        <f>H38*I38*K38</f>
        <v>2641.4609053497929</v>
      </c>
      <c r="K38">
        <v>25</v>
      </c>
    </row>
    <row r="39" spans="6:11" x14ac:dyDescent="0.3">
      <c r="F39">
        <f t="shared" ref="F39:F49" si="9">SUM(F6:G6)</f>
        <v>5079.7325102880659</v>
      </c>
      <c r="G39">
        <f t="shared" ref="G39:G49" si="10">SUM(F22:G22)</f>
        <v>11886.831275720164</v>
      </c>
      <c r="H39">
        <f>H38+G39-F39</f>
        <v>8920.2674897119323</v>
      </c>
      <c r="I39">
        <v>0.05</v>
      </c>
      <c r="J39">
        <f>H39*I39*K39</f>
        <v>11150.334362139914</v>
      </c>
      <c r="K39">
        <v>25</v>
      </c>
    </row>
    <row r="40" spans="6:11" x14ac:dyDescent="0.3">
      <c r="F40">
        <f t="shared" si="9"/>
        <v>9902.2633744855975</v>
      </c>
      <c r="G40">
        <f t="shared" si="10"/>
        <v>11886.831275720164</v>
      </c>
      <c r="H40">
        <f t="shared" ref="H40:H49" si="11">H39+G40-F40</f>
        <v>10904.835390946499</v>
      </c>
      <c r="I40">
        <v>0.05</v>
      </c>
      <c r="J40">
        <f>H40*I40*K40</f>
        <v>13631.044238683122</v>
      </c>
      <c r="K40">
        <v>25</v>
      </c>
    </row>
    <row r="41" spans="6:11" x14ac:dyDescent="0.3">
      <c r="F41">
        <f t="shared" si="9"/>
        <v>8326.9032921810704</v>
      </c>
      <c r="G41">
        <f t="shared" si="10"/>
        <v>11886.831275720164</v>
      </c>
      <c r="H41">
        <f t="shared" si="11"/>
        <v>14464.763374485594</v>
      </c>
      <c r="I41">
        <v>0.05</v>
      </c>
      <c r="J41">
        <f>H41*I41*K41</f>
        <v>18080.954218106992</v>
      </c>
      <c r="K41">
        <v>25</v>
      </c>
    </row>
    <row r="42" spans="6:11" x14ac:dyDescent="0.3">
      <c r="F42">
        <f t="shared" si="9"/>
        <v>8326.9032921810704</v>
      </c>
      <c r="G42">
        <f t="shared" si="10"/>
        <v>11544.753086419725</v>
      </c>
      <c r="H42">
        <f t="shared" si="11"/>
        <v>17682.613168724245</v>
      </c>
      <c r="I42">
        <v>0.05</v>
      </c>
      <c r="J42">
        <f>H42*I42*K42</f>
        <v>22103.26646090531</v>
      </c>
      <c r="K42">
        <v>25</v>
      </c>
    </row>
    <row r="43" spans="6:11" x14ac:dyDescent="0.3">
      <c r="F43">
        <f t="shared" si="9"/>
        <v>6237.1399176954737</v>
      </c>
      <c r="G43">
        <f t="shared" si="10"/>
        <v>8166.1499588477345</v>
      </c>
      <c r="H43">
        <f t="shared" si="11"/>
        <v>19611.623209876507</v>
      </c>
      <c r="I43">
        <v>0.05</v>
      </c>
      <c r="J43">
        <f>H43*I43*K43</f>
        <v>24514.529012345633</v>
      </c>
      <c r="K43">
        <v>25</v>
      </c>
    </row>
    <row r="44" spans="6:11" x14ac:dyDescent="0.3">
      <c r="F44">
        <f t="shared" si="9"/>
        <v>5208.333333333333</v>
      </c>
      <c r="G44">
        <f t="shared" si="10"/>
        <v>2764.9176954732511</v>
      </c>
      <c r="H44">
        <f t="shared" si="11"/>
        <v>17168.207572016425</v>
      </c>
      <c r="I44">
        <v>0.05</v>
      </c>
      <c r="J44">
        <f>H44*I44*K44</f>
        <v>21460.259465020532</v>
      </c>
      <c r="K44">
        <v>25</v>
      </c>
    </row>
    <row r="45" spans="6:11" x14ac:dyDescent="0.3">
      <c r="F45">
        <f t="shared" si="9"/>
        <v>6237.1399176954737</v>
      </c>
      <c r="G45">
        <f t="shared" si="10"/>
        <v>2767.3611111111113</v>
      </c>
      <c r="H45">
        <f t="shared" si="11"/>
        <v>13698.428765432065</v>
      </c>
      <c r="I45">
        <v>0.05</v>
      </c>
      <c r="J45">
        <f>H45*I45*K45</f>
        <v>17123.035956790081</v>
      </c>
      <c r="K45">
        <v>25</v>
      </c>
    </row>
    <row r="46" spans="6:11" x14ac:dyDescent="0.3">
      <c r="F46">
        <f t="shared" si="9"/>
        <v>7298.0967078189306</v>
      </c>
      <c r="G46">
        <f t="shared" si="10"/>
        <v>2767.3611111111113</v>
      </c>
      <c r="H46">
        <f t="shared" si="11"/>
        <v>9167.6931687242432</v>
      </c>
      <c r="I46">
        <v>0.05</v>
      </c>
      <c r="J46">
        <f>H46*I46*K46</f>
        <v>11459.616460905305</v>
      </c>
      <c r="K46">
        <v>25</v>
      </c>
    </row>
    <row r="47" spans="6:11" x14ac:dyDescent="0.3">
      <c r="F47">
        <f t="shared" si="9"/>
        <v>3632.9732510288068</v>
      </c>
      <c r="G47">
        <f t="shared" si="10"/>
        <v>2767.3611111111113</v>
      </c>
      <c r="H47">
        <f t="shared" si="11"/>
        <v>8302.0810288065477</v>
      </c>
      <c r="I47">
        <v>0.05</v>
      </c>
      <c r="J47">
        <f>H47*I47*K47</f>
        <v>10377.601286008185</v>
      </c>
      <c r="K47">
        <v>25</v>
      </c>
    </row>
    <row r="48" spans="6:11" x14ac:dyDescent="0.3">
      <c r="F48">
        <f t="shared" si="9"/>
        <v>5722.7366255144034</v>
      </c>
      <c r="G48">
        <f t="shared" si="10"/>
        <v>2767.3611111111113</v>
      </c>
      <c r="H48">
        <f t="shared" si="11"/>
        <v>5346.7055144032556</v>
      </c>
      <c r="I48">
        <v>0.05</v>
      </c>
      <c r="J48">
        <f>H48*I48*K48</f>
        <v>6683.3818930040688</v>
      </c>
      <c r="K48">
        <v>25</v>
      </c>
    </row>
    <row r="49" spans="6:11" x14ac:dyDescent="0.3">
      <c r="F49">
        <f t="shared" si="9"/>
        <v>5208.333333333333</v>
      </c>
      <c r="G49">
        <f t="shared" si="10"/>
        <v>2767.3611111111113</v>
      </c>
      <c r="H49">
        <f t="shared" si="11"/>
        <v>2905.7332921810339</v>
      </c>
      <c r="I49">
        <v>0.05</v>
      </c>
      <c r="J49">
        <f>H49*I49*K49</f>
        <v>3632.1666152262928</v>
      </c>
      <c r="K49">
        <v>25</v>
      </c>
    </row>
    <row r="50" spans="6:11" x14ac:dyDescent="0.3">
      <c r="I50" t="s">
        <v>42</v>
      </c>
      <c r="J50" s="9">
        <f>SUM(J38:J49)</f>
        <v>162857.65087448523</v>
      </c>
    </row>
    <row r="52" spans="6:11" x14ac:dyDescent="0.3">
      <c r="I52" t="s">
        <v>44</v>
      </c>
      <c r="J52">
        <f>SUM(J33+J50)</f>
        <v>3583736.9750696169</v>
      </c>
    </row>
    <row r="54" spans="6:11" x14ac:dyDescent="0.3">
      <c r="I54" t="s">
        <v>46</v>
      </c>
      <c r="J54">
        <f>(J17-J52)/J17</f>
        <v>7.622325281917032E-2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from_alvin</vt:lpstr>
      <vt:lpstr>24</vt:lpstr>
      <vt:lpstr>25</vt:lpstr>
      <vt:lpstr>rough</vt:lpstr>
      <vt:lpstr>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Debdeep Paul</cp:lastModifiedBy>
  <cp:revision>8</cp:revision>
  <dcterms:created xsi:type="dcterms:W3CDTF">2025-05-23T06:45:07Z</dcterms:created>
  <dcterms:modified xsi:type="dcterms:W3CDTF">2025-06-20T07:42:08Z</dcterms:modified>
  <dc:language>en-SG</dc:language>
</cp:coreProperties>
</file>