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jppanasonic-my.sharepoint.com/personal/debdeep_paul_sg_panasonic_com/Documents/ドキュメント/ProcurementPIDSG/Forecast25/250925/"/>
    </mc:Choice>
  </mc:AlternateContent>
  <xr:revisionPtr revIDLastSave="44" documentId="13_ncr:1_{C3481D74-B4F7-7D47-94AA-FE38E1B52E66}" xr6:coauthVersionLast="47" xr6:coauthVersionMax="47" xr10:uidLastSave="{FFFAA6C1-E3BF-4235-9B80-8460360EE0FF}"/>
  <bookViews>
    <workbookView xWindow="-110" yWindow="-110" windowWidth="19420" windowHeight="11500" tabRatio="500" activeTab="1" xr2:uid="{00000000-000D-0000-FFFF-FFFF00000000}"/>
  </bookViews>
  <sheets>
    <sheet name="04" sheetId="1" r:id="rId1"/>
    <sheet name="05" sheetId="9" r:id="rId2"/>
    <sheet name="06" sheetId="7" r:id="rId3"/>
    <sheet name="07" sheetId="8" r:id="rId4"/>
    <sheet name="08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9" l="1"/>
  <c r="L13" i="1"/>
  <c r="L5" i="1"/>
  <c r="L6" i="1" s="1"/>
  <c r="L7" i="1" s="1"/>
  <c r="L8" i="1" s="1"/>
  <c r="L9" i="1" s="1"/>
  <c r="L10" i="1" s="1"/>
  <c r="L11" i="1" s="1"/>
  <c r="L12" i="1" s="1"/>
  <c r="L4" i="1"/>
  <c r="L3" i="1"/>
  <c r="L2" i="1"/>
  <c r="G31" i="8"/>
  <c r="F31" i="8"/>
  <c r="G32" i="8"/>
  <c r="F32" i="8"/>
  <c r="E14" i="8"/>
  <c r="F17" i="6"/>
  <c r="H31" i="1" l="1"/>
  <c r="H32" i="9"/>
  <c r="H31" i="9"/>
  <c r="H34" i="7"/>
  <c r="H32" i="7"/>
  <c r="H31" i="7"/>
  <c r="H32" i="6"/>
  <c r="H34" i="6"/>
  <c r="H31" i="6"/>
  <c r="G32" i="6"/>
  <c r="F32" i="6"/>
  <c r="G31" i="6"/>
  <c r="G34" i="6" s="1"/>
  <c r="F31" i="6"/>
  <c r="F34" i="6" s="1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G32" i="7"/>
  <c r="F32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F31" i="7" s="1"/>
  <c r="F34" i="7" s="1"/>
  <c r="G32" i="9"/>
  <c r="F32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F31" i="9" s="1"/>
  <c r="F34" i="9" s="1"/>
  <c r="F34" i="1"/>
  <c r="G32" i="1"/>
  <c r="H32" i="1" s="1"/>
  <c r="F32" i="1"/>
  <c r="G31" i="1"/>
  <c r="F31" i="1"/>
  <c r="G18" i="1"/>
  <c r="G19" i="1"/>
  <c r="G20" i="1"/>
  <c r="G21" i="1"/>
  <c r="G22" i="1"/>
  <c r="G23" i="1"/>
  <c r="G24" i="1"/>
  <c r="G25" i="1"/>
  <c r="G26" i="1"/>
  <c r="G27" i="1"/>
  <c r="G28" i="1"/>
  <c r="G17" i="1"/>
  <c r="F18" i="1"/>
  <c r="F19" i="1"/>
  <c r="F20" i="1"/>
  <c r="F21" i="1"/>
  <c r="F22" i="1"/>
  <c r="F23" i="1"/>
  <c r="F24" i="1"/>
  <c r="F25" i="1"/>
  <c r="F26" i="1"/>
  <c r="F27" i="1"/>
  <c r="F28" i="1"/>
  <c r="F17" i="1"/>
  <c r="K2" i="1"/>
  <c r="I13" i="9"/>
  <c r="F13" i="9"/>
  <c r="I12" i="9"/>
  <c r="F12" i="9"/>
  <c r="I11" i="9"/>
  <c r="F11" i="9"/>
  <c r="I10" i="9"/>
  <c r="F10" i="9"/>
  <c r="I9" i="9"/>
  <c r="F9" i="9"/>
  <c r="I8" i="9"/>
  <c r="F8" i="9"/>
  <c r="I7" i="9"/>
  <c r="F7" i="9"/>
  <c r="I6" i="9"/>
  <c r="F6" i="9"/>
  <c r="I5" i="9"/>
  <c r="F5" i="9"/>
  <c r="I4" i="9"/>
  <c r="F4" i="9"/>
  <c r="I3" i="9"/>
  <c r="F3" i="9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I2" i="9"/>
  <c r="F2" i="9"/>
  <c r="I13" i="8"/>
  <c r="F13" i="8"/>
  <c r="I12" i="8"/>
  <c r="F12" i="8"/>
  <c r="I11" i="8"/>
  <c r="F11" i="8"/>
  <c r="I10" i="8"/>
  <c r="F10" i="8"/>
  <c r="I9" i="8"/>
  <c r="F9" i="8"/>
  <c r="I8" i="8"/>
  <c r="F8" i="8"/>
  <c r="I7" i="8"/>
  <c r="F7" i="8"/>
  <c r="I6" i="8"/>
  <c r="F6" i="8"/>
  <c r="I5" i="8"/>
  <c r="F5" i="8"/>
  <c r="I4" i="8"/>
  <c r="F4" i="8"/>
  <c r="I3" i="8"/>
  <c r="F3" i="8"/>
  <c r="I2" i="8"/>
  <c r="F2" i="8"/>
  <c r="G34" i="1" l="1"/>
  <c r="H34" i="1" s="1"/>
  <c r="G34" i="8"/>
  <c r="G31" i="7"/>
  <c r="G34" i="7" s="1"/>
  <c r="G31" i="9"/>
  <c r="G34" i="9" s="1"/>
  <c r="H34" i="9" s="1"/>
  <c r="I13" i="7"/>
  <c r="F13" i="7"/>
  <c r="I12" i="7"/>
  <c r="F12" i="7"/>
  <c r="I11" i="7"/>
  <c r="F11" i="7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2" i="7"/>
  <c r="F2" i="7"/>
  <c r="K2" i="7" s="1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I13" i="6"/>
  <c r="F13" i="6"/>
  <c r="I12" i="6"/>
  <c r="F12" i="6"/>
  <c r="I11" i="6"/>
  <c r="F11" i="6"/>
  <c r="I10" i="6"/>
  <c r="F10" i="6"/>
  <c r="I9" i="6"/>
  <c r="F9" i="6"/>
  <c r="I8" i="6"/>
  <c r="F8" i="6"/>
  <c r="I7" i="6"/>
  <c r="F7" i="6"/>
  <c r="I6" i="6"/>
  <c r="F6" i="6"/>
  <c r="I5" i="6"/>
  <c r="F5" i="6"/>
  <c r="I4" i="6"/>
  <c r="F4" i="6"/>
  <c r="I3" i="6"/>
  <c r="F3" i="6"/>
  <c r="I2" i="6"/>
  <c r="F2" i="6"/>
  <c r="K4" i="1"/>
  <c r="K5" i="1"/>
  <c r="K6" i="1"/>
  <c r="K7" i="1" s="1"/>
  <c r="K8" i="1" s="1"/>
  <c r="K9" i="1" s="1"/>
  <c r="K10" i="1" s="1"/>
  <c r="K11" i="1" s="1"/>
  <c r="K12" i="1" s="1"/>
  <c r="K13" i="1" s="1"/>
  <c r="K3" i="1"/>
  <c r="I3" i="1"/>
  <c r="I4" i="1"/>
  <c r="I5" i="1"/>
  <c r="I6" i="1"/>
  <c r="I7" i="1"/>
  <c r="I8" i="1"/>
  <c r="I9" i="1"/>
  <c r="I10" i="1"/>
  <c r="I11" i="1"/>
  <c r="I12" i="1"/>
  <c r="I13" i="1"/>
  <c r="I2" i="1"/>
  <c r="F3" i="1"/>
  <c r="F4" i="1"/>
  <c r="F5" i="1"/>
  <c r="F6" i="1"/>
  <c r="F7" i="1"/>
  <c r="F8" i="1"/>
  <c r="F9" i="1"/>
  <c r="F10" i="1"/>
  <c r="F11" i="1"/>
  <c r="F12" i="1"/>
  <c r="F13" i="1"/>
  <c r="F2" i="1"/>
  <c r="H31" i="8" l="1"/>
  <c r="H32" i="8" l="1"/>
  <c r="F34" i="8"/>
  <c r="H34" i="8" s="1"/>
</calcChain>
</file>

<file path=xl/sharedStrings.xml><?xml version="1.0" encoding="utf-8"?>
<sst xmlns="http://schemas.openxmlformats.org/spreadsheetml/2006/main" count="94" uniqueCount="21">
  <si>
    <t>Hedged price</t>
  </si>
  <si>
    <t>Unhedged price</t>
  </si>
  <si>
    <t>Date</t>
  </si>
  <si>
    <t>Man Hedged quantity</t>
  </si>
  <si>
    <t>Man Unhedged quantity</t>
  </si>
  <si>
    <t>Man total</t>
  </si>
  <si>
    <t>Order-AI-Hedged</t>
  </si>
  <si>
    <t>Order-AI-Unhedged</t>
  </si>
  <si>
    <t>Order-AI-Total</t>
  </si>
  <si>
    <t>Demand</t>
  </si>
  <si>
    <t>Manual-storage</t>
  </si>
  <si>
    <t>AI-storage</t>
  </si>
  <si>
    <t>Procurement</t>
  </si>
  <si>
    <t>Storage</t>
  </si>
  <si>
    <t>Backlog</t>
  </si>
  <si>
    <t>Total</t>
  </si>
  <si>
    <t>Man</t>
  </si>
  <si>
    <t>Price-SAA</t>
  </si>
  <si>
    <t>AI</t>
  </si>
  <si>
    <t>Hed</t>
  </si>
  <si>
    <t>Unhed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</si>
</sst>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zoomScaleNormal="100" workbookViewId="0">
      <selection activeCell="L2" sqref="L2"/>
    </sheetView>
  </sheetViews>
  <sheetFormatPr defaultColWidth="11.453125" defaultRowHeight="14.5" x14ac:dyDescent="0.35"/>
  <cols>
    <col min="4" max="4" width="12.6328125" customWidth="1"/>
    <col min="5" max="5" width="15.6328125" customWidth="1"/>
  </cols>
  <sheetData>
    <row r="1" spans="1:12" ht="41" customHeight="1" x14ac:dyDescent="0.3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4886.8312757201647</v>
      </c>
      <c r="F2">
        <f>SUM(D2:E2)</f>
        <v>9773.6625514403295</v>
      </c>
      <c r="G2" s="2">
        <v>4886.8312757201647</v>
      </c>
      <c r="H2" s="4">
        <v>7000</v>
      </c>
      <c r="I2">
        <f>SUM(G2:H2)</f>
        <v>11886.831275720164</v>
      </c>
      <c r="J2">
        <v>5195.1035206425595</v>
      </c>
      <c r="K2">
        <f>F2-J2</f>
        <v>4578.55903079777</v>
      </c>
      <c r="L2">
        <f>I2-J2</f>
        <v>6691.7277550776043</v>
      </c>
    </row>
    <row r="3" spans="1:12" x14ac:dyDescent="0.35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3751.1532437905025</v>
      </c>
      <c r="L3">
        <f>L2+I3-J3</f>
        <v>12671.420733502435</v>
      </c>
    </row>
    <row r="4" spans="1:12" x14ac:dyDescent="0.35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8027.6592977110813</v>
      </c>
      <c r="L4">
        <f>L3+I4-J4</f>
        <v>18932.494688657578</v>
      </c>
    </row>
    <row r="5" spans="1:12" x14ac:dyDescent="0.35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9920.5799739943777</v>
      </c>
      <c r="L5">
        <f t="shared" ref="L5:L12" si="3">L4+I5-J5</f>
        <v>24385.343348479968</v>
      </c>
    </row>
    <row r="6" spans="1:12" x14ac:dyDescent="0.35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11753.575152810841</v>
      </c>
      <c r="L6">
        <f t="shared" si="3"/>
        <v>29436.188321535086</v>
      </c>
    </row>
    <row r="7" spans="1:12" x14ac:dyDescent="0.35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11919.482439216003</v>
      </c>
      <c r="L7">
        <f t="shared" si="3"/>
        <v>31531.105649092511</v>
      </c>
    </row>
    <row r="8" spans="1:12" x14ac:dyDescent="0.35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10723.999941186194</v>
      </c>
      <c r="L8">
        <f t="shared" si="3"/>
        <v>27892.207513202622</v>
      </c>
    </row>
    <row r="9" spans="1:12" x14ac:dyDescent="0.35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10934.654969981326</v>
      </c>
      <c r="L9">
        <f t="shared" si="3"/>
        <v>24633.083735413391</v>
      </c>
    </row>
    <row r="10" spans="1:12" x14ac:dyDescent="0.35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13752.953103994241</v>
      </c>
      <c r="L10">
        <f t="shared" si="3"/>
        <v>22920.646272718484</v>
      </c>
    </row>
    <row r="11" spans="1:12" x14ac:dyDescent="0.35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13101.761522622295</v>
      </c>
      <c r="L11">
        <f t="shared" si="3"/>
        <v>21403.842551428843</v>
      </c>
    </row>
    <row r="12" spans="1:12" x14ac:dyDescent="0.35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14949.682276818137</v>
      </c>
      <c r="L12">
        <f t="shared" si="3"/>
        <v>20296.387791221394</v>
      </c>
    </row>
    <row r="13" spans="1:12" x14ac:dyDescent="0.35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16331.175424666666</v>
      </c>
      <c r="L13">
        <f>L12+I13-J13</f>
        <v>19236.908716847702</v>
      </c>
    </row>
    <row r="16" spans="1:12" x14ac:dyDescent="0.35">
      <c r="F16" t="s">
        <v>16</v>
      </c>
      <c r="G16" t="s">
        <v>17</v>
      </c>
    </row>
    <row r="17" spans="5:8" x14ac:dyDescent="0.35">
      <c r="F17">
        <f>B2*D2+C2*E2</f>
        <v>14367.412551440329</v>
      </c>
      <c r="G17">
        <f>B2*G2+C2*H2</f>
        <v>17349.538499025341</v>
      </c>
    </row>
    <row r="18" spans="5:8" x14ac:dyDescent="0.35">
      <c r="F18">
        <f t="shared" ref="F18:F28" si="4">B3*D3+C3*E3</f>
        <v>7724.5691872427979</v>
      </c>
      <c r="G18">
        <f t="shared" ref="G18:G28" si="5">B3*G3+C3*H3</f>
        <v>7724.5691872427979</v>
      </c>
    </row>
    <row r="19" spans="5:8" x14ac:dyDescent="0.35">
      <c r="F19">
        <f t="shared" si="4"/>
        <v>15264.614806692658</v>
      </c>
      <c r="G19">
        <f t="shared" si="5"/>
        <v>18164.851892462641</v>
      </c>
    </row>
    <row r="20" spans="5:8" x14ac:dyDescent="0.35">
      <c r="F20">
        <f t="shared" si="4"/>
        <v>11286.624160710418</v>
      </c>
      <c r="G20">
        <f t="shared" si="5"/>
        <v>14754.93083983106</v>
      </c>
    </row>
    <row r="21" spans="5:8" x14ac:dyDescent="0.35">
      <c r="F21">
        <f t="shared" si="4"/>
        <v>11286.624160710418</v>
      </c>
      <c r="G21">
        <f t="shared" si="5"/>
        <v>14421.656662876299</v>
      </c>
    </row>
    <row r="22" spans="5:8" x14ac:dyDescent="0.35">
      <c r="F22">
        <f t="shared" si="4"/>
        <v>8373.6103496588712</v>
      </c>
      <c r="G22">
        <f t="shared" si="5"/>
        <v>9000.0690513786012</v>
      </c>
    </row>
    <row r="23" spans="5:8" x14ac:dyDescent="0.35">
      <c r="F23">
        <f t="shared" si="4"/>
        <v>8968.5077519379847</v>
      </c>
      <c r="G23">
        <f t="shared" si="5"/>
        <v>4761.0596707818931</v>
      </c>
    </row>
    <row r="24" spans="5:8" x14ac:dyDescent="0.35">
      <c r="F24">
        <f t="shared" si="4"/>
        <v>10730.581998834603</v>
      </c>
      <c r="G24">
        <f t="shared" si="5"/>
        <v>4761.0596707818931</v>
      </c>
    </row>
    <row r="25" spans="5:8" x14ac:dyDescent="0.35">
      <c r="F25">
        <f t="shared" si="4"/>
        <v>15154.127931039791</v>
      </c>
      <c r="G25">
        <f t="shared" si="5"/>
        <v>4761.0596707818931</v>
      </c>
    </row>
    <row r="26" spans="5:8" x14ac:dyDescent="0.35">
      <c r="F26">
        <f t="shared" si="4"/>
        <v>5009.260949016345</v>
      </c>
      <c r="G26">
        <f t="shared" si="5"/>
        <v>4761.0596707818931</v>
      </c>
    </row>
    <row r="27" spans="5:8" x14ac:dyDescent="0.35">
      <c r="F27">
        <f t="shared" si="4"/>
        <v>8998.1416765727372</v>
      </c>
      <c r="G27">
        <f t="shared" si="5"/>
        <v>4761.0596707818931</v>
      </c>
    </row>
    <row r="28" spans="5:8" x14ac:dyDescent="0.35">
      <c r="F28">
        <f t="shared" si="4"/>
        <v>7560.7364986884968</v>
      </c>
      <c r="G28">
        <f t="shared" si="5"/>
        <v>4761.0596707818931</v>
      </c>
    </row>
    <row r="31" spans="5:8" x14ac:dyDescent="0.35">
      <c r="E31" t="s">
        <v>12</v>
      </c>
      <c r="F31">
        <f>SUM(F17:F28)</f>
        <v>124724.81202254545</v>
      </c>
      <c r="G31">
        <f>SUM(G17:G28)</f>
        <v>109981.97415750808</v>
      </c>
      <c r="H31">
        <f>100*(F31-G31)/F31</f>
        <v>11.820292711583663</v>
      </c>
    </row>
    <row r="32" spans="5:8" x14ac:dyDescent="0.35">
      <c r="E32" t="s">
        <v>13</v>
      </c>
      <c r="F32">
        <f>0.05*SUM(K2:K13)</f>
        <v>6487.2618188794722</v>
      </c>
      <c r="G32">
        <f>0.05*SUM(L2:L13)</f>
        <v>13001.567853858884</v>
      </c>
      <c r="H32">
        <f t="shared" ref="H32:H34" si="6">100*(F32-G32)/F32</f>
        <v>-100.41688183481719</v>
      </c>
    </row>
    <row r="33" spans="5:8" x14ac:dyDescent="0.35">
      <c r="E33" t="s">
        <v>14</v>
      </c>
      <c r="F33">
        <v>0</v>
      </c>
      <c r="G33">
        <v>0</v>
      </c>
    </row>
    <row r="34" spans="5:8" x14ac:dyDescent="0.35">
      <c r="E34" t="s">
        <v>15</v>
      </c>
      <c r="F34">
        <f>SUM(F31:F33)</f>
        <v>131212.07384142492</v>
      </c>
      <c r="G34">
        <f>SUM(G31:G33)</f>
        <v>122983.54201136697</v>
      </c>
      <c r="H34">
        <f t="shared" si="6"/>
        <v>6.2711697095821117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220C-D6E8-CA4D-AC53-28C815E97289}">
  <dimension ref="A1:L34"/>
  <sheetViews>
    <sheetView tabSelected="1" topLeftCell="A11" zoomScaleNormal="100" workbookViewId="0">
      <selection activeCell="L2" sqref="L2"/>
    </sheetView>
  </sheetViews>
  <sheetFormatPr defaultColWidth="11.453125" defaultRowHeight="14.5" x14ac:dyDescent="0.35"/>
  <cols>
    <col min="4" max="4" width="12.6328125" customWidth="1"/>
    <col min="5" max="5" width="15.6328125" customWidth="1"/>
  </cols>
  <sheetData>
    <row r="1" spans="1:12" ht="41" customHeight="1" x14ac:dyDescent="0.3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5232</v>
      </c>
      <c r="I2">
        <f>SUM(G2:H2)</f>
        <v>10118.831275720164</v>
      </c>
      <c r="J2" s="4">
        <v>10314.285714285714</v>
      </c>
      <c r="K2">
        <f>F2-J2</f>
        <v>4085.7142857142862</v>
      </c>
      <c r="L2">
        <f>I2-J2</f>
        <v>-195.45443856554994</v>
      </c>
    </row>
    <row r="3" spans="1:12" x14ac:dyDescent="0.35">
      <c r="A3" s="1">
        <v>45802</v>
      </c>
      <c r="B3">
        <v>1.5806907894736841</v>
      </c>
      <c r="C3">
        <v>0</v>
      </c>
      <c r="D3" s="2">
        <v>4886.8312757201647</v>
      </c>
      <c r="E3" s="2">
        <v>192.90123456790116</v>
      </c>
      <c r="F3">
        <f t="shared" ref="F3:F13" si="0">SUM(D3:E3)</f>
        <v>5079.7325102880659</v>
      </c>
      <c r="G3" s="2">
        <v>4886.8312757201647</v>
      </c>
      <c r="H3" s="4">
        <v>7000</v>
      </c>
      <c r="I3">
        <f t="shared" ref="I3:I13" si="1">SUM(G3:H3)</f>
        <v>11886.831275720164</v>
      </c>
      <c r="J3">
        <v>5907.1382972953343</v>
      </c>
      <c r="K3">
        <f>K2+F3-J3</f>
        <v>3258.3084987070179</v>
      </c>
      <c r="L3">
        <v>8920.2674897119323</v>
      </c>
    </row>
    <row r="4" spans="1:12" x14ac:dyDescent="0.35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3010</v>
      </c>
      <c r="I4">
        <f t="shared" si="1"/>
        <v>7896.8312757201647</v>
      </c>
      <c r="J4">
        <v>5625.7573205650187</v>
      </c>
      <c r="K4">
        <f t="shared" ref="K4:K13" si="2">K3+F4-J4</f>
        <v>7534.8145526275966</v>
      </c>
      <c r="L4">
        <v>10904.835390946499</v>
      </c>
    </row>
    <row r="5" spans="1:12" x14ac:dyDescent="0.35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9427.7352289108931</v>
      </c>
      <c r="L5">
        <v>14464.763374485594</v>
      </c>
    </row>
    <row r="6" spans="1:12" x14ac:dyDescent="0.35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6657.9218106995604</v>
      </c>
      <c r="I6">
        <f t="shared" si="1"/>
        <v>11544.753086419725</v>
      </c>
      <c r="J6">
        <v>6493.9081133646077</v>
      </c>
      <c r="K6">
        <f t="shared" si="2"/>
        <v>11260.730407727355</v>
      </c>
      <c r="L6">
        <v>17682.613168724245</v>
      </c>
    </row>
    <row r="7" spans="1:12" x14ac:dyDescent="0.35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11426.637694132516</v>
      </c>
      <c r="L7">
        <v>19611.623209876507</v>
      </c>
    </row>
    <row r="8" spans="1:12" x14ac:dyDescent="0.35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10231.155196102707</v>
      </c>
      <c r="L8">
        <v>17168.207572016425</v>
      </c>
    </row>
    <row r="9" spans="1:12" x14ac:dyDescent="0.35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10441.810224897839</v>
      </c>
      <c r="L9">
        <v>13698.428765432065</v>
      </c>
    </row>
    <row r="10" spans="1:12" x14ac:dyDescent="0.35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13260.108358910755</v>
      </c>
      <c r="L10">
        <v>9167.6931687242432</v>
      </c>
    </row>
    <row r="11" spans="1:12" x14ac:dyDescent="0.35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12608.916777538809</v>
      </c>
      <c r="L11">
        <v>8302.0810288065477</v>
      </c>
    </row>
    <row r="12" spans="1:12" x14ac:dyDescent="0.35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14456.837531734651</v>
      </c>
      <c r="L12">
        <v>5346.7055144032556</v>
      </c>
    </row>
    <row r="13" spans="1:12" x14ac:dyDescent="0.35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15838.33067958318</v>
      </c>
      <c r="L13">
        <v>2905.7332921810339</v>
      </c>
    </row>
    <row r="16" spans="1:12" x14ac:dyDescent="0.35">
      <c r="F16" t="s">
        <v>16</v>
      </c>
      <c r="G16" t="s">
        <v>17</v>
      </c>
    </row>
    <row r="17" spans="5:8" x14ac:dyDescent="0.35">
      <c r="F17">
        <f>B2*D2+C2*E2</f>
        <v>20896.148657136669</v>
      </c>
      <c r="G17">
        <f>B2*G2+C2*H2</f>
        <v>14854.518288499024</v>
      </c>
    </row>
    <row r="18" spans="5:8" x14ac:dyDescent="0.35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8" x14ac:dyDescent="0.35">
      <c r="F19">
        <f t="shared" si="3"/>
        <v>15264.614806692658</v>
      </c>
      <c r="G19">
        <f t="shared" si="4"/>
        <v>12333.886892462639</v>
      </c>
    </row>
    <row r="20" spans="5:8" x14ac:dyDescent="0.35">
      <c r="F20">
        <f t="shared" si="3"/>
        <v>11286.624160710418</v>
      </c>
      <c r="G20">
        <f t="shared" si="4"/>
        <v>14754.93083983106</v>
      </c>
    </row>
    <row r="21" spans="5:8" x14ac:dyDescent="0.35">
      <c r="F21">
        <f t="shared" si="3"/>
        <v>11286.624160710418</v>
      </c>
      <c r="G21">
        <f t="shared" si="4"/>
        <v>14421.656662876299</v>
      </c>
    </row>
    <row r="22" spans="5:8" x14ac:dyDescent="0.35">
      <c r="F22">
        <f t="shared" si="3"/>
        <v>8373.6103496588712</v>
      </c>
      <c r="G22">
        <f t="shared" si="4"/>
        <v>9000.0690513786012</v>
      </c>
    </row>
    <row r="23" spans="5:8" x14ac:dyDescent="0.35">
      <c r="F23">
        <f t="shared" si="3"/>
        <v>8968.5077519379847</v>
      </c>
      <c r="G23">
        <f t="shared" si="4"/>
        <v>4761.0596707818931</v>
      </c>
    </row>
    <row r="24" spans="5:8" x14ac:dyDescent="0.35">
      <c r="F24">
        <f t="shared" si="3"/>
        <v>10730.581998834603</v>
      </c>
      <c r="G24">
        <f t="shared" si="4"/>
        <v>4761.0596707818931</v>
      </c>
    </row>
    <row r="25" spans="5:8" x14ac:dyDescent="0.35">
      <c r="F25">
        <f t="shared" si="3"/>
        <v>15154.127931039791</v>
      </c>
      <c r="G25">
        <f t="shared" si="4"/>
        <v>4761.0596707818931</v>
      </c>
    </row>
    <row r="26" spans="5:8" x14ac:dyDescent="0.35">
      <c r="F26">
        <f t="shared" si="3"/>
        <v>5009.260949016345</v>
      </c>
      <c r="G26">
        <f t="shared" si="4"/>
        <v>4761.0596707818931</v>
      </c>
    </row>
    <row r="27" spans="5:8" x14ac:dyDescent="0.35">
      <c r="F27">
        <f t="shared" si="3"/>
        <v>8998.1416765727372</v>
      </c>
      <c r="G27">
        <f t="shared" si="4"/>
        <v>4761.0596707818931</v>
      </c>
    </row>
    <row r="28" spans="5:8" x14ac:dyDescent="0.35">
      <c r="F28">
        <f t="shared" si="3"/>
        <v>7560.7364986884968</v>
      </c>
      <c r="G28">
        <f t="shared" si="4"/>
        <v>4761.0596707818931</v>
      </c>
    </row>
    <row r="31" spans="5:8" x14ac:dyDescent="0.35">
      <c r="E31" t="s">
        <v>12</v>
      </c>
      <c r="F31">
        <f>SUM(F17:F28)</f>
        <v>131253.54812824179</v>
      </c>
      <c r="G31">
        <f>SUM(G17:G28)</f>
        <v>101655.98894698176</v>
      </c>
      <c r="H31">
        <f>100*(F31-G31)/F31</f>
        <v>22.549911681123945</v>
      </c>
    </row>
    <row r="32" spans="5:8" x14ac:dyDescent="0.35">
      <c r="E32" t="s">
        <v>13</v>
      </c>
      <c r="F32">
        <f>0.05*SUM(K2:K13)</f>
        <v>6191.5549718293805</v>
      </c>
      <c r="G32">
        <f>0.05*SUM(L2:L13)</f>
        <v>6398.8748768371406</v>
      </c>
      <c r="H32">
        <f t="shared" ref="H32:H34" si="5">100*(F32-G32)/F32</f>
        <v>-3.3484303369837409</v>
      </c>
    </row>
    <row r="33" spans="5:8" x14ac:dyDescent="0.35">
      <c r="E33" t="s">
        <v>14</v>
      </c>
      <c r="F33">
        <v>0</v>
      </c>
      <c r="G33">
        <v>0</v>
      </c>
    </row>
    <row r="34" spans="5:8" x14ac:dyDescent="0.35">
      <c r="E34" t="s">
        <v>15</v>
      </c>
      <c r="F34">
        <f>SUM(F31:F33)</f>
        <v>137445.10310007117</v>
      </c>
      <c r="G34">
        <f>SUM(G31:G33)</f>
        <v>108054.8638238189</v>
      </c>
      <c r="H34">
        <f t="shared" si="5"/>
        <v>21.383256742769358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B8A4-70A8-BF44-BD3B-04E3E6FA5695}">
  <dimension ref="A1:L34"/>
  <sheetViews>
    <sheetView topLeftCell="A14" zoomScaleNormal="100" workbookViewId="0">
      <selection activeCell="L2" sqref="L2"/>
    </sheetView>
  </sheetViews>
  <sheetFormatPr defaultColWidth="11.453125" defaultRowHeight="14.5" x14ac:dyDescent="0.35"/>
  <cols>
    <col min="4" max="4" width="12.6328125" customWidth="1"/>
    <col min="5" max="5" width="15.6328125" customWidth="1"/>
  </cols>
  <sheetData>
    <row r="1" spans="1:12" ht="41" customHeight="1" x14ac:dyDescent="0.3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5232</v>
      </c>
      <c r="I2">
        <f>SUM(G2:H2)</f>
        <v>10118.831275720164</v>
      </c>
      <c r="J2" s="4">
        <v>10314.285714285714</v>
      </c>
      <c r="K2">
        <f>F2-J2</f>
        <v>4085.7142857142862</v>
      </c>
      <c r="L2">
        <v>2113.1687242798344</v>
      </c>
    </row>
    <row r="3" spans="1:12" x14ac:dyDescent="0.35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3032</v>
      </c>
      <c r="I3">
        <f t="shared" ref="I3:I13" si="1">SUM(G3:H3)</f>
        <v>7918.8312757201647</v>
      </c>
      <c r="J3" s="4">
        <v>12000</v>
      </c>
      <c r="K3">
        <f>K2+F3-J3</f>
        <v>-457.14285714285688</v>
      </c>
      <c r="L3">
        <v>8920.2674897119323</v>
      </c>
    </row>
    <row r="4" spans="1:12" x14ac:dyDescent="0.35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5015.4320987654328</v>
      </c>
      <c r="F4">
        <f t="shared" si="0"/>
        <v>9902.2633744855975</v>
      </c>
      <c r="G4" s="2">
        <v>4886.8312757201647</v>
      </c>
      <c r="H4" s="4">
        <v>7000</v>
      </c>
      <c r="I4">
        <f t="shared" si="1"/>
        <v>11886.831275720164</v>
      </c>
      <c r="J4">
        <v>5625.7573205650187</v>
      </c>
      <c r="K4">
        <f t="shared" ref="K4:K13" si="2">K3+F4-J4</f>
        <v>3819.3631967777219</v>
      </c>
      <c r="L4">
        <v>10904.835390946499</v>
      </c>
    </row>
    <row r="5" spans="1:12" x14ac:dyDescent="0.35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3440.0720164609056</v>
      </c>
      <c r="F5">
        <f t="shared" si="0"/>
        <v>8326.9032921810704</v>
      </c>
      <c r="G5" s="2">
        <v>4886.8312757201647</v>
      </c>
      <c r="H5" s="4">
        <v>7000</v>
      </c>
      <c r="I5">
        <f t="shared" si="1"/>
        <v>11886.831275720164</v>
      </c>
      <c r="J5">
        <v>6433.9826158977739</v>
      </c>
      <c r="K5">
        <f t="shared" si="2"/>
        <v>5712.2838730610183</v>
      </c>
      <c r="L5">
        <v>14464.763374485594</v>
      </c>
    </row>
    <row r="6" spans="1:12" x14ac:dyDescent="0.35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3440.0720164609056</v>
      </c>
      <c r="F6">
        <f t="shared" si="0"/>
        <v>8326.9032921810704</v>
      </c>
      <c r="G6" s="2">
        <v>4886.8312757201647</v>
      </c>
      <c r="H6" s="4">
        <v>8676</v>
      </c>
      <c r="I6">
        <f t="shared" si="1"/>
        <v>13562.831275720164</v>
      </c>
      <c r="J6">
        <v>6493.9081133646077</v>
      </c>
      <c r="K6">
        <f t="shared" si="2"/>
        <v>7545.2790518774809</v>
      </c>
      <c r="L6">
        <v>17682.613168724245</v>
      </c>
    </row>
    <row r="7" spans="1:12" x14ac:dyDescent="0.35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1350.308641975309</v>
      </c>
      <c r="F7">
        <f t="shared" si="0"/>
        <v>6237.1399176954737</v>
      </c>
      <c r="G7" s="2">
        <v>4886.8312757201647</v>
      </c>
      <c r="H7" s="4">
        <v>3279.3186831275698</v>
      </c>
      <c r="I7">
        <f t="shared" si="1"/>
        <v>8166.1499588477345</v>
      </c>
      <c r="J7">
        <v>6071.2326312903115</v>
      </c>
      <c r="K7">
        <f t="shared" si="2"/>
        <v>7711.1863382826432</v>
      </c>
      <c r="L7">
        <v>19611.623209876507</v>
      </c>
    </row>
    <row r="8" spans="1:12" x14ac:dyDescent="0.35">
      <c r="A8" s="1">
        <v>45955</v>
      </c>
      <c r="B8">
        <v>1.7219534883720931</v>
      </c>
      <c r="C8">
        <v>1.7219534883720931</v>
      </c>
      <c r="D8" s="2">
        <v>2764.9176954732511</v>
      </c>
      <c r="E8" s="2">
        <v>2443.4156378600819</v>
      </c>
      <c r="F8">
        <f t="shared" si="0"/>
        <v>5208.333333333333</v>
      </c>
      <c r="G8" s="2">
        <v>2764.9176954732511</v>
      </c>
      <c r="H8" s="4">
        <v>0</v>
      </c>
      <c r="I8">
        <f t="shared" si="1"/>
        <v>2764.9176954732511</v>
      </c>
      <c r="J8">
        <v>6403.8158313631438</v>
      </c>
      <c r="K8">
        <f t="shared" si="2"/>
        <v>6515.7038402528333</v>
      </c>
      <c r="L8">
        <v>17168.207572016425</v>
      </c>
    </row>
    <row r="9" spans="1:12" x14ac:dyDescent="0.35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3469.7788065843624</v>
      </c>
      <c r="F9">
        <f t="shared" si="0"/>
        <v>6237.1399176954737</v>
      </c>
      <c r="G9" s="2">
        <v>2767.3611111111113</v>
      </c>
      <c r="H9" s="4">
        <v>0</v>
      </c>
      <c r="I9">
        <f t="shared" si="1"/>
        <v>2767.3611111111113</v>
      </c>
      <c r="J9">
        <v>6026.4848889003415</v>
      </c>
      <c r="K9">
        <f t="shared" si="2"/>
        <v>6726.3588690479655</v>
      </c>
      <c r="L9">
        <v>13698.428765432065</v>
      </c>
    </row>
    <row r="10" spans="1:12" x14ac:dyDescent="0.35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4530.7355967078192</v>
      </c>
      <c r="F10">
        <f t="shared" si="0"/>
        <v>7298.0967078189306</v>
      </c>
      <c r="G10" s="2">
        <v>2767.3611111111113</v>
      </c>
      <c r="H10" s="4">
        <v>0</v>
      </c>
      <c r="I10">
        <f t="shared" si="1"/>
        <v>2767.3611111111113</v>
      </c>
      <c r="J10">
        <v>4479.7985738060161</v>
      </c>
      <c r="K10">
        <f t="shared" si="2"/>
        <v>9544.65700306088</v>
      </c>
      <c r="L10">
        <v>9167.6931687242432</v>
      </c>
    </row>
    <row r="11" spans="1:12" x14ac:dyDescent="0.35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865.61213991769546</v>
      </c>
      <c r="F11">
        <f t="shared" si="0"/>
        <v>3632.9732510288068</v>
      </c>
      <c r="G11" s="2">
        <v>2767.3611111111113</v>
      </c>
      <c r="H11" s="4">
        <v>0</v>
      </c>
      <c r="I11">
        <f t="shared" si="1"/>
        <v>2767.3611111111113</v>
      </c>
      <c r="J11">
        <v>4284.164832400751</v>
      </c>
      <c r="K11">
        <f t="shared" si="2"/>
        <v>8893.4654216889357</v>
      </c>
      <c r="L11">
        <v>8302.0810288065477</v>
      </c>
    </row>
    <row r="12" spans="1:12" x14ac:dyDescent="0.35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2955.3755144032921</v>
      </c>
      <c r="F12">
        <f t="shared" si="0"/>
        <v>5722.7366255144034</v>
      </c>
      <c r="G12" s="2">
        <v>2767.3611111111113</v>
      </c>
      <c r="H12" s="4">
        <v>0</v>
      </c>
      <c r="I12">
        <f t="shared" si="1"/>
        <v>2767.3611111111113</v>
      </c>
      <c r="J12">
        <v>3874.8158713185621</v>
      </c>
      <c r="K12">
        <f t="shared" si="2"/>
        <v>10741.386175884778</v>
      </c>
      <c r="L12">
        <v>5346.7055144032556</v>
      </c>
    </row>
    <row r="13" spans="1:12" x14ac:dyDescent="0.35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2440.9722222222217</v>
      </c>
      <c r="F13">
        <f t="shared" si="0"/>
        <v>5208.333333333333</v>
      </c>
      <c r="G13" s="2">
        <v>2767.3611111111113</v>
      </c>
      <c r="H13" s="4">
        <v>0</v>
      </c>
      <c r="I13">
        <f t="shared" si="1"/>
        <v>2767.3611111111113</v>
      </c>
      <c r="J13">
        <v>3826.840185484803</v>
      </c>
      <c r="K13">
        <f t="shared" si="2"/>
        <v>12122.879323733307</v>
      </c>
      <c r="L13">
        <v>2905.7332921810339</v>
      </c>
    </row>
    <row r="16" spans="1:12" x14ac:dyDescent="0.35">
      <c r="F16" t="s">
        <v>16</v>
      </c>
      <c r="G16" t="s">
        <v>17</v>
      </c>
    </row>
    <row r="17" spans="5:8" x14ac:dyDescent="0.35">
      <c r="F17">
        <f>B2*D2+C2*E2</f>
        <v>20896.148657136669</v>
      </c>
      <c r="G17">
        <f>B2*G2+C2*H2</f>
        <v>14854.518288499024</v>
      </c>
    </row>
    <row r="18" spans="5:8" x14ac:dyDescent="0.35">
      <c r="F18">
        <f t="shared" ref="F18:F28" si="3">B3*D3+C3*E3</f>
        <v>7724.5691872427979</v>
      </c>
      <c r="G18">
        <f t="shared" ref="G18:G28" si="4">B3*G3+C3*H3</f>
        <v>7724.5691872427979</v>
      </c>
    </row>
    <row r="19" spans="5:8" x14ac:dyDescent="0.35">
      <c r="F19">
        <f t="shared" si="3"/>
        <v>15264.614806692658</v>
      </c>
      <c r="G19">
        <f t="shared" si="4"/>
        <v>18164.851892462641</v>
      </c>
    </row>
    <row r="20" spans="5:8" x14ac:dyDescent="0.35">
      <c r="F20">
        <f t="shared" si="3"/>
        <v>11286.624160710418</v>
      </c>
      <c r="G20">
        <f t="shared" si="4"/>
        <v>14754.93083983106</v>
      </c>
    </row>
    <row r="21" spans="5:8" x14ac:dyDescent="0.35">
      <c r="F21">
        <f t="shared" si="3"/>
        <v>11286.624160710418</v>
      </c>
      <c r="G21">
        <f t="shared" si="4"/>
        <v>16387.795892462636</v>
      </c>
    </row>
    <row r="22" spans="5:8" x14ac:dyDescent="0.35">
      <c r="F22">
        <f t="shared" si="3"/>
        <v>8373.6103496588712</v>
      </c>
      <c r="G22">
        <f t="shared" si="4"/>
        <v>9000.0690513786012</v>
      </c>
    </row>
    <row r="23" spans="5:8" x14ac:dyDescent="0.35">
      <c r="F23">
        <f t="shared" si="3"/>
        <v>8968.5077519379847</v>
      </c>
      <c r="G23">
        <f t="shared" si="4"/>
        <v>4761.0596707818931</v>
      </c>
    </row>
    <row r="24" spans="5:8" x14ac:dyDescent="0.35">
      <c r="F24">
        <f t="shared" si="3"/>
        <v>10730.581998834603</v>
      </c>
      <c r="G24">
        <f t="shared" si="4"/>
        <v>4761.0596707818931</v>
      </c>
    </row>
    <row r="25" spans="5:8" x14ac:dyDescent="0.35">
      <c r="F25">
        <f t="shared" si="3"/>
        <v>15154.127931039791</v>
      </c>
      <c r="G25">
        <f t="shared" si="4"/>
        <v>4761.0596707818931</v>
      </c>
    </row>
    <row r="26" spans="5:8" x14ac:dyDescent="0.35">
      <c r="F26">
        <f t="shared" si="3"/>
        <v>5009.260949016345</v>
      </c>
      <c r="G26">
        <f t="shared" si="4"/>
        <v>4761.0596707818931</v>
      </c>
    </row>
    <row r="27" spans="5:8" x14ac:dyDescent="0.35">
      <c r="F27">
        <f t="shared" si="3"/>
        <v>8998.1416765727372</v>
      </c>
      <c r="G27">
        <f t="shared" si="4"/>
        <v>4761.0596707818931</v>
      </c>
    </row>
    <row r="28" spans="5:8" x14ac:dyDescent="0.35">
      <c r="F28">
        <f t="shared" si="3"/>
        <v>7560.7364986884968</v>
      </c>
      <c r="G28">
        <f t="shared" si="4"/>
        <v>4761.0596707818931</v>
      </c>
    </row>
    <row r="31" spans="5:8" x14ac:dyDescent="0.35">
      <c r="E31" t="s">
        <v>12</v>
      </c>
      <c r="F31">
        <f>SUM(F17:F28)</f>
        <v>131253.54812824179</v>
      </c>
      <c r="G31">
        <f>SUM(G17:G28)</f>
        <v>109453.0931765681</v>
      </c>
      <c r="H31">
        <f>100*(F31-G31)/F31</f>
        <v>16.609421430934173</v>
      </c>
    </row>
    <row r="32" spans="5:8" x14ac:dyDescent="0.35">
      <c r="E32" t="s">
        <v>13</v>
      </c>
      <c r="F32">
        <f>0.05*SUM(K2:K13)</f>
        <v>4148.0567261119495</v>
      </c>
      <c r="G32">
        <f>0.05*SUM(L2:L13)</f>
        <v>6514.3060349794096</v>
      </c>
      <c r="H32">
        <f t="shared" ref="H32:H34" si="5">100*(F32-G32)/F32</f>
        <v>-57.044767347851327</v>
      </c>
    </row>
    <row r="33" spans="5:8" x14ac:dyDescent="0.35">
      <c r="E33" t="s">
        <v>14</v>
      </c>
      <c r="F33">
        <v>0</v>
      </c>
      <c r="G33">
        <v>0</v>
      </c>
    </row>
    <row r="34" spans="5:8" x14ac:dyDescent="0.35">
      <c r="E34" t="s">
        <v>15</v>
      </c>
      <c r="F34">
        <f>SUM(F31:F33)</f>
        <v>135401.60485435373</v>
      </c>
      <c r="G34">
        <f>SUM(G31:G33)</f>
        <v>115967.39921154751</v>
      </c>
      <c r="H34">
        <f t="shared" si="5"/>
        <v>14.353009821198828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4A41-3F86-B94E-AB4B-AA39DD02AB15}">
  <dimension ref="A1:L37"/>
  <sheetViews>
    <sheetView topLeftCell="A14" zoomScaleNormal="100" workbookViewId="0">
      <selection activeCell="K2" sqref="K2:L13"/>
    </sheetView>
  </sheetViews>
  <sheetFormatPr defaultColWidth="11.453125" defaultRowHeight="14.5" x14ac:dyDescent="0.35"/>
  <cols>
    <col min="4" max="4" width="12.6328125" customWidth="1"/>
    <col min="5" max="5" width="15.6328125" customWidth="1"/>
  </cols>
  <sheetData>
    <row r="1" spans="1:12" ht="41" customHeight="1" x14ac:dyDescent="0.3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1">
        <v>45772</v>
      </c>
      <c r="B2">
        <v>1.5288157894736842</v>
      </c>
      <c r="C2">
        <v>1.4112105263157895</v>
      </c>
      <c r="D2" s="2">
        <v>4886.8312757201647</v>
      </c>
      <c r="E2" s="5">
        <v>2483.1669423159556</v>
      </c>
      <c r="F2">
        <f>SUM(D2:E2)</f>
        <v>7369.9982180361203</v>
      </c>
      <c r="G2" s="2">
        <v>4886.8312757201647</v>
      </c>
      <c r="H2" s="5">
        <v>2483.1669423159556</v>
      </c>
      <c r="I2">
        <f>SUM(G2:H2)</f>
        <v>7369.9982180361203</v>
      </c>
      <c r="J2">
        <v>5195.1035206425595</v>
      </c>
      <c r="K2">
        <v>4271.1183717419499</v>
      </c>
      <c r="L2">
        <v>4271.1183717419508</v>
      </c>
    </row>
    <row r="3" spans="1:12" x14ac:dyDescent="0.35">
      <c r="A3" s="1">
        <v>45802</v>
      </c>
      <c r="B3">
        <v>1.5806907894736841</v>
      </c>
      <c r="C3">
        <v>0</v>
      </c>
      <c r="D3" s="2">
        <v>4886.8312757201647</v>
      </c>
      <c r="E3" s="5">
        <v>0</v>
      </c>
      <c r="F3">
        <f t="shared" ref="F3:F13" si="0">SUM(D3:E3)</f>
        <v>4886.8312757201647</v>
      </c>
      <c r="G3" s="2">
        <v>4886.8312757201647</v>
      </c>
      <c r="H3" s="5">
        <v>0</v>
      </c>
      <c r="I3">
        <f t="shared" ref="I3:I13" si="1">SUM(G3:H3)</f>
        <v>4886.8312757201647</v>
      </c>
      <c r="J3">
        <v>5907.1382972953343</v>
      </c>
      <c r="K3">
        <v>1654.4669661241915</v>
      </c>
      <c r="L3">
        <v>1654.4669661241915</v>
      </c>
    </row>
    <row r="4" spans="1:12" x14ac:dyDescent="0.35">
      <c r="A4" s="1">
        <v>45833</v>
      </c>
      <c r="B4">
        <v>1.6237697368421053</v>
      </c>
      <c r="C4">
        <v>1.4613947368421052</v>
      </c>
      <c r="D4" s="2">
        <v>4886.8312757201647</v>
      </c>
      <c r="E4" s="5">
        <v>2545.222790928924</v>
      </c>
      <c r="F4">
        <f t="shared" si="0"/>
        <v>7432.0540666490888</v>
      </c>
      <c r="G4" s="2">
        <v>4886.8312757201647</v>
      </c>
      <c r="H4" s="5">
        <v>2545.222790928924</v>
      </c>
      <c r="I4">
        <f t="shared" si="1"/>
        <v>7432.0540666490888</v>
      </c>
      <c r="J4">
        <v>5625.7573205650187</v>
      </c>
      <c r="K4">
        <v>3912.337898729279</v>
      </c>
      <c r="L4">
        <v>3912.337898729279</v>
      </c>
    </row>
    <row r="5" spans="1:12" x14ac:dyDescent="0.35">
      <c r="A5" s="1">
        <v>45863</v>
      </c>
      <c r="B5">
        <v>1.6237697368421053</v>
      </c>
      <c r="C5">
        <v>0.97426315789473683</v>
      </c>
      <c r="D5" s="2">
        <v>4886.8312757201647</v>
      </c>
      <c r="E5" s="5">
        <v>1371.7405698790662</v>
      </c>
      <c r="F5">
        <f t="shared" si="0"/>
        <v>6258.571845599231</v>
      </c>
      <c r="G5" s="2">
        <v>4886.8312757201647</v>
      </c>
      <c r="H5">
        <v>6307.6131687242596</v>
      </c>
      <c r="I5">
        <f t="shared" si="1"/>
        <v>11194.444444444423</v>
      </c>
      <c r="J5">
        <v>6433.9826158977739</v>
      </c>
      <c r="K5">
        <v>3693.0744358561019</v>
      </c>
      <c r="L5">
        <v>9862.9151844125918</v>
      </c>
    </row>
    <row r="6" spans="1:12" x14ac:dyDescent="0.35">
      <c r="A6" s="1">
        <v>45894</v>
      </c>
      <c r="B6">
        <v>1.6237697368421053</v>
      </c>
      <c r="C6">
        <v>0.97426315789473683</v>
      </c>
      <c r="D6" s="2">
        <v>4886.8312757201647</v>
      </c>
      <c r="E6" s="5">
        <v>1371.7405698790662</v>
      </c>
      <c r="F6">
        <f t="shared" si="0"/>
        <v>6258.571845599231</v>
      </c>
      <c r="G6" s="2">
        <v>4886.8312757201647</v>
      </c>
      <c r="H6">
        <v>7000</v>
      </c>
      <c r="I6">
        <f t="shared" si="1"/>
        <v>11886.831275720164</v>
      </c>
      <c r="J6">
        <v>6493.9081133646077</v>
      </c>
      <c r="K6">
        <v>3398.9041011493814</v>
      </c>
      <c r="L6">
        <v>16604.069137357037</v>
      </c>
    </row>
    <row r="7" spans="1:12" x14ac:dyDescent="0.35">
      <c r="A7" s="1">
        <v>45925</v>
      </c>
      <c r="B7">
        <v>1.6237697368421053</v>
      </c>
      <c r="C7">
        <v>0.32475657894736842</v>
      </c>
      <c r="D7" s="2">
        <v>4886.8312757201647</v>
      </c>
      <c r="E7" s="5">
        <v>0</v>
      </c>
      <c r="F7">
        <f t="shared" si="0"/>
        <v>4886.8312757201647</v>
      </c>
      <c r="G7" s="2">
        <v>4886.8312757201647</v>
      </c>
      <c r="H7">
        <v>0</v>
      </c>
      <c r="I7">
        <f t="shared" si="1"/>
        <v>4886.8312757201647</v>
      </c>
      <c r="J7">
        <v>6071.2326312903115</v>
      </c>
      <c r="K7">
        <v>1783.3609890933087</v>
      </c>
      <c r="L7">
        <v>15123.567442894353</v>
      </c>
    </row>
    <row r="8" spans="1:12" x14ac:dyDescent="0.35">
      <c r="A8" s="1">
        <v>45955</v>
      </c>
      <c r="B8">
        <v>1.7219534883720931</v>
      </c>
      <c r="C8">
        <v>1.7219534883720931</v>
      </c>
      <c r="D8" s="2">
        <v>2764.9176954732511</v>
      </c>
      <c r="E8" s="5">
        <v>4045.6197993210399</v>
      </c>
      <c r="F8">
        <f t="shared" si="0"/>
        <v>6810.537494794291</v>
      </c>
      <c r="G8" s="2">
        <v>2764.9176954732511</v>
      </c>
      <c r="H8">
        <v>0</v>
      </c>
      <c r="I8">
        <f t="shared" si="1"/>
        <v>2764.9176954732511</v>
      </c>
      <c r="J8">
        <v>6403.8158313631438</v>
      </c>
      <c r="K8">
        <v>2291.7630683822417</v>
      </c>
      <c r="L8">
        <v>10574.94477303199</v>
      </c>
    </row>
    <row r="9" spans="1:12" x14ac:dyDescent="0.35">
      <c r="A9" s="1">
        <v>45986</v>
      </c>
      <c r="B9">
        <v>1.720433105627585</v>
      </c>
      <c r="C9">
        <v>1.720433105627585</v>
      </c>
      <c r="D9" s="2">
        <v>2767.3611111111113</v>
      </c>
      <c r="E9" s="5">
        <v>2402.5977708842929</v>
      </c>
      <c r="F9">
        <f t="shared" si="0"/>
        <v>5169.9588819954042</v>
      </c>
      <c r="G9" s="2">
        <v>2767.3611111111113</v>
      </c>
      <c r="H9">
        <v>585.00395061726795</v>
      </c>
      <c r="I9">
        <f t="shared" si="1"/>
        <v>3352.3650617283793</v>
      </c>
      <c r="J9">
        <v>6026.4848889003415</v>
      </c>
      <c r="K9">
        <v>1221.1055597510699</v>
      </c>
      <c r="L9">
        <v>7232.2949890670352</v>
      </c>
    </row>
    <row r="10" spans="1:12" x14ac:dyDescent="0.35">
      <c r="A10" s="1">
        <v>46016</v>
      </c>
      <c r="B10">
        <v>1.720433105627585</v>
      </c>
      <c r="C10">
        <v>2.2939030624099632</v>
      </c>
      <c r="D10" s="2">
        <v>2767.3611111111113</v>
      </c>
      <c r="E10" s="5">
        <v>1957.8353942526392</v>
      </c>
      <c r="F10">
        <f t="shared" si="0"/>
        <v>4725.1965053637505</v>
      </c>
      <c r="G10" s="2">
        <v>2767.3611111111113</v>
      </c>
      <c r="H10">
        <v>0</v>
      </c>
      <c r="I10">
        <f t="shared" si="1"/>
        <v>2767.3611111111113</v>
      </c>
      <c r="J10">
        <v>4479.7985738060161</v>
      </c>
      <c r="K10">
        <v>1527.8529741982381</v>
      </c>
      <c r="L10">
        <v>5091.7481606984038</v>
      </c>
    </row>
    <row r="11" spans="1:12" x14ac:dyDescent="0.35">
      <c r="A11" s="1">
        <v>46047</v>
      </c>
      <c r="B11">
        <v>1.720433105627585</v>
      </c>
      <c r="C11">
        <v>0.28673497839118917</v>
      </c>
      <c r="D11" s="2">
        <v>2767.3611111111113</v>
      </c>
      <c r="E11" s="5">
        <v>384.25882680588074</v>
      </c>
      <c r="F11">
        <f t="shared" si="0"/>
        <v>3151.6199379169921</v>
      </c>
      <c r="G11" s="2">
        <v>2767.3611111111113</v>
      </c>
      <c r="H11">
        <v>0</v>
      </c>
      <c r="I11">
        <f t="shared" si="1"/>
        <v>2767.3611111111113</v>
      </c>
      <c r="J11">
        <v>4284.164832400751</v>
      </c>
      <c r="K11">
        <v>112.17185609353919</v>
      </c>
      <c r="L11">
        <v>3195.7435090863532</v>
      </c>
    </row>
    <row r="12" spans="1:12" x14ac:dyDescent="0.35">
      <c r="A12" s="1">
        <v>46078</v>
      </c>
      <c r="B12">
        <v>1.720433105627585</v>
      </c>
      <c r="C12">
        <v>1.4336865095961708</v>
      </c>
      <c r="D12" s="2">
        <v>2767.3611111111113</v>
      </c>
      <c r="E12" s="5">
        <v>1188.9143226231608</v>
      </c>
      <c r="F12">
        <f t="shared" si="0"/>
        <v>3956.2754337342722</v>
      </c>
      <c r="G12" s="2">
        <v>2767.3611111111113</v>
      </c>
      <c r="H12">
        <v>0</v>
      </c>
      <c r="I12">
        <f t="shared" si="1"/>
        <v>2767.3611111111113</v>
      </c>
      <c r="J12">
        <v>3874.8158713185621</v>
      </c>
      <c r="K12">
        <v>213.99630911317672</v>
      </c>
      <c r="L12">
        <v>1811.4250588270399</v>
      </c>
    </row>
    <row r="13" spans="1:12" x14ac:dyDescent="0.35">
      <c r="A13" s="1">
        <v>46106</v>
      </c>
      <c r="B13">
        <v>1.720433105627585</v>
      </c>
      <c r="C13">
        <v>1.1469515312049816</v>
      </c>
      <c r="D13" s="2">
        <v>2767.3611111111113</v>
      </c>
      <c r="E13" s="5">
        <v>1166.5803075057843</v>
      </c>
      <c r="F13">
        <f t="shared" si="0"/>
        <v>3933.9414186168956</v>
      </c>
      <c r="G13" s="2">
        <v>2767.3611111111113</v>
      </c>
      <c r="H13">
        <v>0</v>
      </c>
      <c r="I13">
        <f t="shared" si="1"/>
        <v>2767.3611111111113</v>
      </c>
      <c r="J13">
        <v>3826.840185484803</v>
      </c>
      <c r="K13">
        <v>347.87285052829304</v>
      </c>
      <c r="L13">
        <v>487.07621585992513</v>
      </c>
    </row>
    <row r="14" spans="1:12" x14ac:dyDescent="0.35">
      <c r="E14" s="5">
        <f>SUM(E2:E13)</f>
        <v>18917.677294395813</v>
      </c>
    </row>
    <row r="16" spans="1:12" x14ac:dyDescent="0.35">
      <c r="F16" t="s">
        <v>16</v>
      </c>
      <c r="G16" t="s">
        <v>17</v>
      </c>
    </row>
    <row r="17" spans="2:8" x14ac:dyDescent="0.35">
      <c r="F17">
        <v>232380</v>
      </c>
      <c r="G17">
        <v>108996.8553735357</v>
      </c>
    </row>
    <row r="18" spans="2:8" x14ac:dyDescent="0.35">
      <c r="F18">
        <v>240264.99999999997</v>
      </c>
      <c r="G18">
        <v>0</v>
      </c>
    </row>
    <row r="19" spans="2:8" x14ac:dyDescent="0.35">
      <c r="F19">
        <v>246813</v>
      </c>
      <c r="G19">
        <v>115693.66673321562</v>
      </c>
    </row>
    <row r="20" spans="2:8" x14ac:dyDescent="0.35">
      <c r="C20" t="s">
        <v>19</v>
      </c>
      <c r="D20" t="s">
        <v>20</v>
      </c>
      <c r="F20">
        <v>246813</v>
      </c>
      <c r="G20">
        <v>41568.514657243817</v>
      </c>
    </row>
    <row r="21" spans="2:8" x14ac:dyDescent="0.35">
      <c r="B21" t="s">
        <v>16</v>
      </c>
      <c r="C21">
        <v>2348425</v>
      </c>
      <c r="D21">
        <v>890831.11158837902</v>
      </c>
      <c r="F21">
        <v>246813</v>
      </c>
      <c r="G21">
        <v>41568.514657243817</v>
      </c>
    </row>
    <row r="22" spans="2:8" x14ac:dyDescent="0.35">
      <c r="B22" t="s">
        <v>18</v>
      </c>
      <c r="C22">
        <v>2348425</v>
      </c>
      <c r="D22">
        <v>659262.465350062</v>
      </c>
      <c r="F22">
        <v>246813</v>
      </c>
      <c r="G22">
        <v>0</v>
      </c>
    </row>
    <row r="23" spans="2:8" x14ac:dyDescent="0.35">
      <c r="F23">
        <v>148088</v>
      </c>
      <c r="G23">
        <v>216681.9452972213</v>
      </c>
    </row>
    <row r="24" spans="2:8" x14ac:dyDescent="0.35">
      <c r="F24">
        <v>148088.00000000003</v>
      </c>
      <c r="G24">
        <v>128568.65599005947</v>
      </c>
    </row>
    <row r="25" spans="2:8" x14ac:dyDescent="0.35">
      <c r="F25">
        <v>148088.00000000003</v>
      </c>
      <c r="G25">
        <v>139690.69560277648</v>
      </c>
    </row>
    <row r="26" spans="2:8" x14ac:dyDescent="0.35">
      <c r="F26">
        <v>148088.00000000003</v>
      </c>
      <c r="G26">
        <v>3427.052604850729</v>
      </c>
    </row>
    <row r="27" spans="2:8" x14ac:dyDescent="0.35">
      <c r="F27">
        <v>148088.00000000003</v>
      </c>
      <c r="G27">
        <v>53017.714351968039</v>
      </c>
    </row>
    <row r="28" spans="2:8" x14ac:dyDescent="0.35">
      <c r="F28">
        <v>148088.00000000003</v>
      </c>
      <c r="G28">
        <v>41617.496320264065</v>
      </c>
    </row>
    <row r="31" spans="2:8" x14ac:dyDescent="0.35">
      <c r="E31" t="s">
        <v>12</v>
      </c>
      <c r="F31">
        <f>SUM(C21:D21)</f>
        <v>3239256.1115883789</v>
      </c>
      <c r="G31">
        <f>SUM(C22:D22)</f>
        <v>3007687.4653500621</v>
      </c>
      <c r="H31">
        <f>100*(F31-G31)/F31</f>
        <v>7.1488217745390443</v>
      </c>
    </row>
    <row r="32" spans="2:8" x14ac:dyDescent="0.35">
      <c r="E32" t="s">
        <v>13</v>
      </c>
      <c r="F32">
        <f>SUM(K2:K13)</f>
        <v>24428.025380760773</v>
      </c>
      <c r="G32">
        <f>SUM(L2:L13)</f>
        <v>79821.707707830152</v>
      </c>
      <c r="H32">
        <f t="shared" ref="H32:H34" si="2">100*(F32-G32)/F32</f>
        <v>-226.76283270401706</v>
      </c>
    </row>
    <row r="33" spans="5:8" x14ac:dyDescent="0.35">
      <c r="E33" t="s">
        <v>14</v>
      </c>
      <c r="F33">
        <v>0</v>
      </c>
      <c r="G33">
        <v>0</v>
      </c>
    </row>
    <row r="34" spans="5:8" x14ac:dyDescent="0.35">
      <c r="E34" t="s">
        <v>15</v>
      </c>
      <c r="F34">
        <f>SUM(F31:F33)</f>
        <v>3263684.1369691398</v>
      </c>
      <c r="G34">
        <f>SUM(G31:G33)</f>
        <v>3087509.1730578924</v>
      </c>
      <c r="H34">
        <f t="shared" si="2"/>
        <v>5.3980396545008329</v>
      </c>
    </row>
    <row r="37" spans="5:8" x14ac:dyDescent="0.35">
      <c r="F37">
        <v>3276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7594-E291-8048-9A99-303698ABB733}">
  <dimension ref="A1:L34"/>
  <sheetViews>
    <sheetView zoomScaleNormal="100" workbookViewId="0">
      <selection activeCell="K2" sqref="K2:L13"/>
    </sheetView>
  </sheetViews>
  <sheetFormatPr defaultColWidth="11.453125" defaultRowHeight="14.5" x14ac:dyDescent="0.35"/>
  <cols>
    <col min="4" max="4" width="12.6328125" customWidth="1"/>
    <col min="5" max="5" width="15.6328125" customWidth="1"/>
  </cols>
  <sheetData>
    <row r="1" spans="1:12" ht="41" customHeight="1" x14ac:dyDescent="0.35">
      <c r="A1" s="3" t="s">
        <v>2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35">
      <c r="A2" s="1">
        <v>45772</v>
      </c>
      <c r="B2">
        <v>1.5288157894736842</v>
      </c>
      <c r="C2">
        <v>1.4112105263157895</v>
      </c>
      <c r="D2" s="2">
        <v>4886.8312757201647</v>
      </c>
      <c r="E2" s="2">
        <v>9513.1687242798362</v>
      </c>
      <c r="F2">
        <f>SUM(D2:E2)</f>
        <v>14400</v>
      </c>
      <c r="G2" s="2">
        <v>4886.8312757201647</v>
      </c>
      <c r="H2" s="4">
        <v>9513.1687242798362</v>
      </c>
      <c r="I2">
        <f>SUM(G2:H2)</f>
        <v>14400</v>
      </c>
      <c r="J2" s="4">
        <v>10314.285714285714</v>
      </c>
      <c r="K2">
        <v>5085.7142857142862</v>
      </c>
      <c r="L2">
        <v>2113.1687242798344</v>
      </c>
    </row>
    <row r="3" spans="1:12" x14ac:dyDescent="0.35">
      <c r="A3" s="1">
        <v>45802</v>
      </c>
      <c r="B3">
        <v>1.5806907894736841</v>
      </c>
      <c r="C3">
        <v>0</v>
      </c>
      <c r="D3" s="2">
        <v>4886.8312757201647</v>
      </c>
      <c r="E3" s="2">
        <v>2570.3115814226921</v>
      </c>
      <c r="F3">
        <f t="shared" ref="F3:F13" si="0">SUM(D3:E3)</f>
        <v>7457.1428571428569</v>
      </c>
      <c r="G3" s="2">
        <v>4886.8312757201647</v>
      </c>
      <c r="H3" s="4">
        <v>2570.3115814226921</v>
      </c>
      <c r="I3">
        <f t="shared" ref="I3:I13" si="1">SUM(G3:H3)</f>
        <v>7457.1428571428569</v>
      </c>
      <c r="J3" s="4">
        <v>12000</v>
      </c>
      <c r="K3">
        <v>542.85714285714312</v>
      </c>
      <c r="L3">
        <v>8920.2674897119323</v>
      </c>
    </row>
    <row r="4" spans="1:12" x14ac:dyDescent="0.35">
      <c r="A4" s="1">
        <v>45833</v>
      </c>
      <c r="B4">
        <v>1.6237697368421053</v>
      </c>
      <c r="C4">
        <v>1.4613947368421052</v>
      </c>
      <c r="D4" s="2">
        <v>4886.8312757201647</v>
      </c>
      <c r="E4" s="2">
        <v>9627.4544385655499</v>
      </c>
      <c r="F4">
        <f t="shared" si="0"/>
        <v>14514.285714285714</v>
      </c>
      <c r="G4" s="2">
        <v>4886.8312757201647</v>
      </c>
      <c r="H4" s="4">
        <v>9627.4544385655499</v>
      </c>
      <c r="I4">
        <f t="shared" si="1"/>
        <v>14514.285714285714</v>
      </c>
      <c r="J4" s="4">
        <v>9828.5714285714294</v>
      </c>
      <c r="K4">
        <v>5228.5714285714275</v>
      </c>
      <c r="L4">
        <v>10904.835390946499</v>
      </c>
    </row>
    <row r="5" spans="1:12" x14ac:dyDescent="0.35">
      <c r="A5" s="1">
        <v>45863</v>
      </c>
      <c r="B5">
        <v>1.6237697368421053</v>
      </c>
      <c r="C5">
        <v>0.97426315789473683</v>
      </c>
      <c r="D5" s="2">
        <v>4886.8312757201647</v>
      </c>
      <c r="E5" s="2">
        <v>7341.7401528512646</v>
      </c>
      <c r="F5">
        <f t="shared" si="0"/>
        <v>12228.571428571429</v>
      </c>
      <c r="G5" s="2">
        <v>4886.8312757201647</v>
      </c>
      <c r="H5" s="4">
        <v>7341.7401528512646</v>
      </c>
      <c r="I5">
        <f t="shared" si="1"/>
        <v>12228.571428571429</v>
      </c>
      <c r="J5" s="4">
        <v>12457.142857142857</v>
      </c>
      <c r="K5">
        <v>4999.9999999999982</v>
      </c>
      <c r="L5">
        <v>14464.763374485594</v>
      </c>
    </row>
    <row r="6" spans="1:12" x14ac:dyDescent="0.35">
      <c r="A6" s="1">
        <v>45894</v>
      </c>
      <c r="B6">
        <v>1.6237697368421053</v>
      </c>
      <c r="C6">
        <v>0.97426315789473683</v>
      </c>
      <c r="D6" s="2">
        <v>4886.8312757201647</v>
      </c>
      <c r="E6" s="2">
        <v>7341.7401528512646</v>
      </c>
      <c r="F6">
        <f t="shared" si="0"/>
        <v>12228.571428571429</v>
      </c>
      <c r="G6" s="2">
        <v>4886.8312757201647</v>
      </c>
      <c r="H6" s="4">
        <v>15000</v>
      </c>
      <c r="I6">
        <f t="shared" si="1"/>
        <v>19886.831275720164</v>
      </c>
      <c r="J6" s="4">
        <v>12657.142857142857</v>
      </c>
      <c r="K6">
        <v>4571.4285714285706</v>
      </c>
      <c r="L6">
        <v>17682.613168724245</v>
      </c>
    </row>
    <row r="7" spans="1:12" x14ac:dyDescent="0.35">
      <c r="A7" s="1">
        <v>45925</v>
      </c>
      <c r="B7">
        <v>1.6237697368421053</v>
      </c>
      <c r="C7">
        <v>0.32475657894736842</v>
      </c>
      <c r="D7" s="2">
        <v>4886.8312757201647</v>
      </c>
      <c r="E7" s="2">
        <v>4456.0258671369784</v>
      </c>
      <c r="F7">
        <f t="shared" si="0"/>
        <v>9342.8571428571431</v>
      </c>
      <c r="G7" s="2">
        <v>4886.8312757201647</v>
      </c>
      <c r="H7" s="4">
        <v>15000</v>
      </c>
      <c r="I7">
        <f t="shared" si="1"/>
        <v>19886.831275720164</v>
      </c>
      <c r="J7" s="4">
        <v>12000</v>
      </c>
      <c r="K7">
        <v>1914.2857142857138</v>
      </c>
      <c r="L7">
        <v>19611.623209876507</v>
      </c>
    </row>
    <row r="8" spans="1:12" x14ac:dyDescent="0.35">
      <c r="A8" s="1">
        <v>45955</v>
      </c>
      <c r="B8">
        <v>1.7219534883720931</v>
      </c>
      <c r="C8">
        <v>1.7219534883720931</v>
      </c>
      <c r="D8" s="2">
        <v>2767.3611111111113</v>
      </c>
      <c r="E8" s="2">
        <v>10546.924603174602</v>
      </c>
      <c r="F8">
        <f t="shared" si="0"/>
        <v>13314.285714285714</v>
      </c>
      <c r="G8" s="2">
        <v>2767.3611111111113</v>
      </c>
      <c r="H8" s="4">
        <v>15000</v>
      </c>
      <c r="I8">
        <f t="shared" si="1"/>
        <v>17767.361111111109</v>
      </c>
      <c r="J8" s="4">
        <v>11714.285714285714</v>
      </c>
      <c r="K8">
        <v>3514.2857142857138</v>
      </c>
      <c r="L8">
        <v>17168.207572016425</v>
      </c>
    </row>
    <row r="9" spans="1:12" x14ac:dyDescent="0.35">
      <c r="A9" s="1">
        <v>45986</v>
      </c>
      <c r="B9">
        <v>1.720433105627585</v>
      </c>
      <c r="C9">
        <v>1.720433105627585</v>
      </c>
      <c r="D9" s="2">
        <v>2767.3611111111113</v>
      </c>
      <c r="E9" s="2">
        <v>7346.9246031746025</v>
      </c>
      <c r="F9">
        <f t="shared" si="0"/>
        <v>10114.285714285714</v>
      </c>
      <c r="G9" s="2">
        <v>2767.3611111111113</v>
      </c>
      <c r="H9" s="4">
        <v>3088.8718871251899</v>
      </c>
      <c r="I9">
        <f t="shared" si="1"/>
        <v>5856.2329982363008</v>
      </c>
      <c r="J9" s="4">
        <v>9342.8571428571431</v>
      </c>
      <c r="K9">
        <v>4285.7142857142844</v>
      </c>
      <c r="L9">
        <v>13698.428765432065</v>
      </c>
    </row>
    <row r="10" spans="1:12" x14ac:dyDescent="0.35">
      <c r="A10" s="1">
        <v>46016</v>
      </c>
      <c r="B10">
        <v>1.720433105627585</v>
      </c>
      <c r="C10">
        <v>2.2939030624099632</v>
      </c>
      <c r="D10" s="2">
        <v>2767.3611111111113</v>
      </c>
      <c r="E10" s="2">
        <v>6461.210317460318</v>
      </c>
      <c r="F10">
        <f t="shared" si="0"/>
        <v>9228.5714285714294</v>
      </c>
      <c r="G10" s="2">
        <v>2767.3611111111113</v>
      </c>
      <c r="H10" s="4">
        <v>0</v>
      </c>
      <c r="I10">
        <f t="shared" si="1"/>
        <v>2767.3611111111113</v>
      </c>
      <c r="J10" s="4">
        <v>9085.7142857142862</v>
      </c>
      <c r="K10">
        <v>4428.5714285714275</v>
      </c>
      <c r="L10">
        <v>9167.6931687242432</v>
      </c>
    </row>
    <row r="11" spans="1:12" x14ac:dyDescent="0.35">
      <c r="A11" s="1">
        <v>46047</v>
      </c>
      <c r="B11">
        <v>1.720433105627585</v>
      </c>
      <c r="C11">
        <v>0.28673497839118917</v>
      </c>
      <c r="D11" s="2">
        <v>2767.3611111111113</v>
      </c>
      <c r="E11" s="2">
        <v>3404.0674603174602</v>
      </c>
      <c r="F11">
        <f t="shared" si="0"/>
        <v>6171.4285714285716</v>
      </c>
      <c r="G11" s="2">
        <v>2767.3611111111113</v>
      </c>
      <c r="H11" s="4">
        <v>0</v>
      </c>
      <c r="I11">
        <f t="shared" si="1"/>
        <v>2767.3611111111113</v>
      </c>
      <c r="J11" s="4">
        <v>9028.5714285714294</v>
      </c>
      <c r="K11">
        <v>1571.4285714285706</v>
      </c>
      <c r="L11">
        <v>8302.0810288065477</v>
      </c>
    </row>
    <row r="12" spans="1:12" x14ac:dyDescent="0.35">
      <c r="A12" s="1">
        <v>46078</v>
      </c>
      <c r="B12">
        <v>1.720433105627585</v>
      </c>
      <c r="C12">
        <v>1.4336865095961708</v>
      </c>
      <c r="D12" s="2">
        <v>2767.3611111111113</v>
      </c>
      <c r="E12" s="2">
        <v>4975.4960317460318</v>
      </c>
      <c r="F12">
        <f t="shared" si="0"/>
        <v>7742.8571428571431</v>
      </c>
      <c r="G12" s="2">
        <v>2767.3611111111113</v>
      </c>
      <c r="H12" s="4">
        <v>0</v>
      </c>
      <c r="I12">
        <f t="shared" si="1"/>
        <v>2767.3611111111113</v>
      </c>
      <c r="J12" s="4">
        <v>7685.7142857142853</v>
      </c>
      <c r="K12">
        <v>1628.5714285714284</v>
      </c>
      <c r="L12">
        <v>5346.7055144032556</v>
      </c>
    </row>
    <row r="13" spans="1:12" x14ac:dyDescent="0.35">
      <c r="A13" s="1">
        <v>46106</v>
      </c>
      <c r="B13">
        <v>1.720433105627585</v>
      </c>
      <c r="C13">
        <v>1.1469515312049816</v>
      </c>
      <c r="D13" s="2">
        <v>2767.3611111111113</v>
      </c>
      <c r="E13" s="2">
        <v>4918.353174603174</v>
      </c>
      <c r="F13">
        <f t="shared" si="0"/>
        <v>7685.7142857142853</v>
      </c>
      <c r="G13" s="2">
        <v>2767.3611111111113</v>
      </c>
      <c r="H13" s="4">
        <v>0</v>
      </c>
      <c r="I13">
        <f t="shared" si="1"/>
        <v>2767.3611111111113</v>
      </c>
      <c r="J13" s="4">
        <v>7571.4285714285716</v>
      </c>
      <c r="K13">
        <v>1742.8571428571422</v>
      </c>
      <c r="L13">
        <v>2905.7332921810339</v>
      </c>
    </row>
    <row r="16" spans="1:12" x14ac:dyDescent="0.35">
      <c r="F16" t="s">
        <v>16</v>
      </c>
      <c r="G16" t="s">
        <v>17</v>
      </c>
    </row>
    <row r="17" spans="5:8" x14ac:dyDescent="0.35">
      <c r="F17">
        <f>B2*D2+C2*E2</f>
        <v>20896.148657136669</v>
      </c>
      <c r="G17">
        <f>B2*G2+C2*H2</f>
        <v>20896.148657136669</v>
      </c>
    </row>
    <row r="18" spans="5:8" x14ac:dyDescent="0.35">
      <c r="F18">
        <f t="shared" ref="F18:F28" si="2">B3*D3+C3*E3</f>
        <v>7724.5691872427979</v>
      </c>
      <c r="G18">
        <f t="shared" ref="G18:G28" si="3">B3*G3+C3*H3</f>
        <v>7724.5691872427979</v>
      </c>
    </row>
    <row r="19" spans="5:8" x14ac:dyDescent="0.35">
      <c r="F19">
        <f t="shared" si="2"/>
        <v>22004.599980274761</v>
      </c>
      <c r="G19">
        <f t="shared" si="3"/>
        <v>22004.599980274761</v>
      </c>
    </row>
    <row r="20" spans="5:8" x14ac:dyDescent="0.35">
      <c r="F20">
        <f t="shared" si="2"/>
        <v>15087.875680327363</v>
      </c>
      <c r="G20">
        <f t="shared" si="3"/>
        <v>15087.875680327363</v>
      </c>
    </row>
    <row r="21" spans="5:8" x14ac:dyDescent="0.35">
      <c r="F21">
        <f t="shared" si="2"/>
        <v>15087.875680327363</v>
      </c>
      <c r="G21">
        <f t="shared" si="3"/>
        <v>22549.036102988954</v>
      </c>
    </row>
    <row r="22" spans="5:8" x14ac:dyDescent="0.35">
      <c r="F22">
        <f t="shared" si="2"/>
        <v>9382.2124508802881</v>
      </c>
      <c r="G22">
        <f t="shared" si="3"/>
        <v>12806.437418778429</v>
      </c>
    </row>
    <row r="23" spans="5:8" x14ac:dyDescent="0.35">
      <c r="F23">
        <f t="shared" si="2"/>
        <v>22926.580730897007</v>
      </c>
      <c r="G23">
        <f t="shared" si="3"/>
        <v>30594.569444444445</v>
      </c>
    </row>
    <row r="24" spans="5:8" x14ac:dyDescent="0.35">
      <c r="F24">
        <f t="shared" si="2"/>
        <v>17400.951982633287</v>
      </c>
      <c r="G24">
        <f t="shared" si="3"/>
        <v>10075.257124434422</v>
      </c>
    </row>
    <row r="25" spans="5:8" x14ac:dyDescent="0.35">
      <c r="F25">
        <f t="shared" si="2"/>
        <v>19582.449804878968</v>
      </c>
      <c r="G25">
        <f t="shared" si="3"/>
        <v>4761.0596707818931</v>
      </c>
    </row>
    <row r="26" spans="5:8" x14ac:dyDescent="0.35">
      <c r="F26">
        <f t="shared" si="2"/>
        <v>5737.1248804581701</v>
      </c>
      <c r="G26">
        <f t="shared" si="3"/>
        <v>4761.0596707818931</v>
      </c>
    </row>
    <row r="27" spans="5:8" x14ac:dyDescent="0.35">
      <c r="F27">
        <f t="shared" si="2"/>
        <v>11894.361210045459</v>
      </c>
      <c r="G27">
        <f t="shared" si="3"/>
        <v>4761.0596707818931</v>
      </c>
    </row>
    <row r="28" spans="5:8" x14ac:dyDescent="0.35">
      <c r="F28">
        <f t="shared" si="2"/>
        <v>10402.172375399885</v>
      </c>
      <c r="G28">
        <f t="shared" si="3"/>
        <v>4761.0596707818931</v>
      </c>
    </row>
    <row r="31" spans="5:8" x14ac:dyDescent="0.35">
      <c r="E31" t="s">
        <v>12</v>
      </c>
      <c r="F31">
        <f>SUM(F17:F28)</f>
        <v>178126.92262050201</v>
      </c>
      <c r="G31">
        <f>SUM(G17:G28)</f>
        <v>160782.7322787554</v>
      </c>
      <c r="H31">
        <f>100*(F31-G31)/F31</f>
        <v>9.7369842169778398</v>
      </c>
    </row>
    <row r="32" spans="5:8" x14ac:dyDescent="0.35">
      <c r="E32" t="s">
        <v>13</v>
      </c>
      <c r="F32">
        <f>0.05*SUM(K2:K13)</f>
        <v>1975.7142857142856</v>
      </c>
      <c r="G32">
        <f>0.05*SUM(L2:L13)</f>
        <v>6514.3060349794096</v>
      </c>
      <c r="H32">
        <f t="shared" ref="H32:H34" si="4">100*(F32-G32)/F32</f>
        <v>-229.71903286229841</v>
      </c>
    </row>
    <row r="33" spans="5:8" x14ac:dyDescent="0.35">
      <c r="E33" t="s">
        <v>14</v>
      </c>
      <c r="F33">
        <v>0</v>
      </c>
      <c r="G33">
        <v>0</v>
      </c>
    </row>
    <row r="34" spans="5:8" x14ac:dyDescent="0.35">
      <c r="E34" t="s">
        <v>15</v>
      </c>
      <c r="F34">
        <f>SUM(F31:F33)</f>
        <v>180102.6369062163</v>
      </c>
      <c r="G34">
        <f>SUM(G31:G33)</f>
        <v>167297.03831373481</v>
      </c>
      <c r="H34">
        <f t="shared" si="4"/>
        <v>7.1101671871409993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04</vt:lpstr>
      <vt:lpstr>05</vt:lpstr>
      <vt:lpstr>06</vt:lpstr>
      <vt:lpstr>07</vt:lpstr>
      <vt:lpstr>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Debdeep Paul</cp:lastModifiedBy>
  <cp:revision>24</cp:revision>
  <dcterms:created xsi:type="dcterms:W3CDTF">2015-06-05T18:17:20Z</dcterms:created>
  <dcterms:modified xsi:type="dcterms:W3CDTF">2025-09-25T09:05:02Z</dcterms:modified>
  <dc:language>en-SG</dc:language>
</cp:coreProperties>
</file>