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70K9734\Documents\ProcurementPIDSG\PriceDRO\Data\"/>
    </mc:Choice>
  </mc:AlternateContent>
  <xr:revisionPtr revIDLastSave="0" documentId="13_ncr:1_{D548043A-0B3F-4FDB-B0B2-D53F6E0B85CF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from_alvin" sheetId="1" r:id="rId1"/>
    <sheet name="24" sheetId="2" r:id="rId2"/>
    <sheet name="25" sheetId="3" r:id="rId3"/>
    <sheet name="rough" sheetId="4" r:id="rId4"/>
    <sheet name="Eval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6" i="4" l="1"/>
  <c r="K7" i="4"/>
  <c r="K8" i="4"/>
  <c r="K9" i="4"/>
  <c r="K10" i="4"/>
  <c r="K11" i="4"/>
  <c r="K12" i="4"/>
  <c r="K13" i="4"/>
  <c r="K14" i="4"/>
  <c r="K15" i="4"/>
  <c r="K16" i="4"/>
  <c r="K5" i="4"/>
  <c r="J6" i="4"/>
  <c r="J7" i="4"/>
  <c r="J8" i="4"/>
  <c r="J9" i="4"/>
  <c r="J10" i="4"/>
  <c r="J11" i="4"/>
  <c r="J12" i="4"/>
  <c r="J13" i="4"/>
  <c r="J14" i="4"/>
  <c r="J15" i="4"/>
  <c r="J16" i="4"/>
  <c r="J5" i="4"/>
  <c r="M6" i="5"/>
  <c r="M7" i="5"/>
  <c r="M8" i="5"/>
  <c r="M9" i="5"/>
  <c r="M10" i="5"/>
  <c r="M11" i="5"/>
  <c r="M12" i="5"/>
  <c r="M13" i="5"/>
  <c r="M14" i="5"/>
  <c r="M15" i="5"/>
  <c r="M16" i="5"/>
  <c r="M5" i="5"/>
  <c r="L21" i="5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7" i="5"/>
  <c r="L8" i="5"/>
  <c r="L9" i="5"/>
  <c r="L10" i="5"/>
  <c r="L11" i="5" s="1"/>
  <c r="L12" i="5" s="1"/>
  <c r="L13" i="5" s="1"/>
  <c r="L14" i="5" s="1"/>
  <c r="L15" i="5" s="1"/>
  <c r="L16" i="5" s="1"/>
  <c r="L6" i="5"/>
  <c r="L5" i="5"/>
  <c r="I34" i="5"/>
  <c r="I18" i="5"/>
  <c r="G17" i="5"/>
  <c r="G33" i="5"/>
  <c r="I17" i="5"/>
  <c r="I33" i="5"/>
  <c r="F33" i="5"/>
  <c r="F17" i="5"/>
  <c r="J33" i="5"/>
  <c r="J17" i="5"/>
  <c r="I32" i="5"/>
  <c r="H32" i="5"/>
  <c r="J32" i="5" s="1"/>
  <c r="I31" i="5"/>
  <c r="H31" i="5"/>
  <c r="I30" i="5"/>
  <c r="H30" i="5"/>
  <c r="J30" i="5" s="1"/>
  <c r="I29" i="5"/>
  <c r="J29" i="5" s="1"/>
  <c r="H29" i="5"/>
  <c r="I28" i="5"/>
  <c r="H28" i="5"/>
  <c r="J28" i="5" s="1"/>
  <c r="I27" i="5"/>
  <c r="H27" i="5"/>
  <c r="J27" i="5" s="1"/>
  <c r="I26" i="5"/>
  <c r="J26" i="5" s="1"/>
  <c r="H26" i="5"/>
  <c r="I25" i="5"/>
  <c r="H25" i="5"/>
  <c r="I24" i="5"/>
  <c r="H24" i="5"/>
  <c r="I23" i="5"/>
  <c r="H23" i="5"/>
  <c r="I22" i="5"/>
  <c r="H22" i="5"/>
  <c r="I21" i="5"/>
  <c r="J21" i="5" s="1"/>
  <c r="H21" i="5"/>
  <c r="J6" i="5"/>
  <c r="J7" i="5"/>
  <c r="J8" i="5"/>
  <c r="J9" i="5"/>
  <c r="J10" i="5"/>
  <c r="J11" i="5"/>
  <c r="J12" i="5"/>
  <c r="J13" i="5"/>
  <c r="J14" i="5"/>
  <c r="J15" i="5"/>
  <c r="J16" i="5"/>
  <c r="J5" i="5"/>
  <c r="I6" i="5"/>
  <c r="I7" i="5"/>
  <c r="I8" i="5"/>
  <c r="I9" i="5"/>
  <c r="I10" i="5"/>
  <c r="I11" i="5"/>
  <c r="I12" i="5"/>
  <c r="I13" i="5"/>
  <c r="I14" i="5"/>
  <c r="I15" i="5"/>
  <c r="I16" i="5"/>
  <c r="I5" i="5"/>
  <c r="H6" i="5"/>
  <c r="H7" i="5"/>
  <c r="H8" i="5"/>
  <c r="H9" i="5"/>
  <c r="H10" i="5"/>
  <c r="H11" i="5"/>
  <c r="H12" i="5"/>
  <c r="H13" i="5"/>
  <c r="H14" i="5"/>
  <c r="H15" i="5"/>
  <c r="H16" i="5"/>
  <c r="H5" i="5"/>
  <c r="I6" i="4"/>
  <c r="I7" i="4"/>
  <c r="I8" i="4"/>
  <c r="I9" i="4"/>
  <c r="I10" i="4"/>
  <c r="I11" i="4"/>
  <c r="I12" i="4"/>
  <c r="I13" i="4"/>
  <c r="I14" i="4"/>
  <c r="I15" i="4"/>
  <c r="I16" i="4"/>
  <c r="I5" i="4"/>
  <c r="F13" i="3"/>
  <c r="G13" i="3"/>
  <c r="H13" i="3"/>
  <c r="I13" i="3"/>
  <c r="J13" i="3"/>
  <c r="K13" i="3"/>
  <c r="L13" i="3"/>
  <c r="M13" i="3"/>
  <c r="N13" i="3"/>
  <c r="E13" i="3"/>
  <c r="D13" i="3"/>
  <c r="C13" i="3"/>
  <c r="D12" i="3"/>
  <c r="E12" i="3"/>
  <c r="F12" i="3"/>
  <c r="G12" i="3"/>
  <c r="H12" i="3"/>
  <c r="I12" i="3"/>
  <c r="J12" i="3"/>
  <c r="K12" i="3"/>
  <c r="L12" i="3"/>
  <c r="M12" i="3"/>
  <c r="N12" i="3"/>
  <c r="C12" i="3"/>
  <c r="H16" i="4"/>
  <c r="E16" i="4"/>
  <c r="G16" i="4" s="1"/>
  <c r="H15" i="4"/>
  <c r="E15" i="4"/>
  <c r="G15" i="4" s="1"/>
  <c r="H14" i="4"/>
  <c r="G14" i="4"/>
  <c r="E14" i="4"/>
  <c r="H13" i="4"/>
  <c r="E13" i="4"/>
  <c r="G13" i="4" s="1"/>
  <c r="H12" i="4"/>
  <c r="G12" i="4"/>
  <c r="E12" i="4"/>
  <c r="H11" i="4"/>
  <c r="G11" i="4"/>
  <c r="E11" i="4"/>
  <c r="H10" i="4"/>
  <c r="G10" i="4"/>
  <c r="E10" i="4"/>
  <c r="H9" i="4"/>
  <c r="E9" i="4"/>
  <c r="G9" i="4" s="1"/>
  <c r="H8" i="4"/>
  <c r="E8" i="4"/>
  <c r="G8" i="4" s="1"/>
  <c r="H7" i="4"/>
  <c r="E7" i="4"/>
  <c r="G7" i="4" s="1"/>
  <c r="H6" i="4"/>
  <c r="E6" i="4"/>
  <c r="G6" i="4" s="1"/>
  <c r="H5" i="4"/>
  <c r="E5" i="4"/>
  <c r="G5" i="4" s="1"/>
  <c r="P22" i="1"/>
  <c r="P21" i="1"/>
  <c r="P20" i="1"/>
  <c r="O19" i="1"/>
  <c r="N19" i="1"/>
  <c r="M19" i="1"/>
  <c r="L19" i="1"/>
  <c r="K19" i="1"/>
  <c r="J19" i="1"/>
  <c r="I19" i="1"/>
  <c r="H19" i="1"/>
  <c r="G19" i="1"/>
  <c r="F19" i="1"/>
  <c r="E19" i="1"/>
  <c r="D19" i="1"/>
  <c r="P19" i="1" s="1"/>
  <c r="P18" i="1"/>
  <c r="P17" i="1"/>
  <c r="O16" i="1"/>
  <c r="N16" i="1"/>
  <c r="M16" i="1"/>
  <c r="L16" i="1"/>
  <c r="K16" i="1"/>
  <c r="J16" i="1"/>
  <c r="I16" i="1"/>
  <c r="H16" i="1"/>
  <c r="G16" i="1"/>
  <c r="F16" i="1"/>
  <c r="E16" i="1"/>
  <c r="D16" i="1"/>
  <c r="P16" i="1" s="1"/>
  <c r="P15" i="1"/>
  <c r="P11" i="1"/>
  <c r="P10" i="1"/>
  <c r="O9" i="1"/>
  <c r="N9" i="1"/>
  <c r="M9" i="1"/>
  <c r="L9" i="1"/>
  <c r="K9" i="1"/>
  <c r="J9" i="1"/>
  <c r="I9" i="1"/>
  <c r="H9" i="1"/>
  <c r="G9" i="1"/>
  <c r="F9" i="1"/>
  <c r="E9" i="1"/>
  <c r="D9" i="1"/>
  <c r="P9" i="1" s="1"/>
  <c r="O8" i="1"/>
  <c r="N8" i="1"/>
  <c r="M8" i="1"/>
  <c r="L8" i="1"/>
  <c r="K8" i="1"/>
  <c r="J8" i="1"/>
  <c r="I8" i="1"/>
  <c r="H8" i="1"/>
  <c r="G8" i="1"/>
  <c r="F8" i="1"/>
  <c r="P8" i="1" s="1"/>
  <c r="E8" i="1"/>
  <c r="D8" i="1"/>
  <c r="P7" i="1"/>
  <c r="P6" i="1"/>
  <c r="O5" i="1"/>
  <c r="N5" i="1"/>
  <c r="M5" i="1"/>
  <c r="L5" i="1"/>
  <c r="K5" i="1"/>
  <c r="J5" i="1"/>
  <c r="I5" i="1"/>
  <c r="H5" i="1"/>
  <c r="G5" i="1"/>
  <c r="F5" i="1"/>
  <c r="E5" i="1"/>
  <c r="P5" i="1" s="1"/>
  <c r="D5" i="1"/>
  <c r="P4" i="1"/>
  <c r="J22" i="5" l="1"/>
  <c r="J23" i="5"/>
  <c r="J31" i="5"/>
  <c r="J24" i="5"/>
  <c r="J25" i="5"/>
</calcChain>
</file>

<file path=xl/sharedStrings.xml><?xml version="1.0" encoding="utf-8"?>
<sst xmlns="http://schemas.openxmlformats.org/spreadsheetml/2006/main" count="115" uniqueCount="39">
  <si>
    <t>FY24</t>
  </si>
  <si>
    <t>FY24 Total</t>
  </si>
  <si>
    <t>Hedge</t>
  </si>
  <si>
    <t>Silver Paste (tube)</t>
  </si>
  <si>
    <t>Silver Paste (grams)</t>
  </si>
  <si>
    <t>Raw Silver (grams)</t>
  </si>
  <si>
    <t>Un-Hedge</t>
  </si>
  <si>
    <t>Silver Paste (USD)</t>
  </si>
  <si>
    <t>FY25</t>
  </si>
  <si>
    <t>FY25 Total</t>
  </si>
  <si>
    <t>*Oct-25 to Mar-25 based on BP qty</t>
  </si>
  <si>
    <t xml:space="preserve">*Jul-25 onwards unit price based on May quotation </t>
  </si>
  <si>
    <t>*Jun-25 onwards 400g/tube</t>
  </si>
  <si>
    <t>Material</t>
  </si>
  <si>
    <t>Hedge raw</t>
  </si>
  <si>
    <t>Unhedge</t>
  </si>
  <si>
    <t>Sum</t>
  </si>
  <si>
    <t>gm to toz</t>
  </si>
  <si>
    <t>Total</t>
  </si>
  <si>
    <t>Hedged proc</t>
  </si>
  <si>
    <t>Price USD/gm</t>
  </si>
  <si>
    <t>Hedged cost</t>
  </si>
  <si>
    <t>Unhedged cost</t>
  </si>
  <si>
    <t>Hedged quantity</t>
  </si>
  <si>
    <t>Unhedged quantity</t>
  </si>
  <si>
    <t>Unhedged proc</t>
  </si>
  <si>
    <t>Procurement cost</t>
  </si>
  <si>
    <t xml:space="preserve">Raw silver </t>
  </si>
  <si>
    <t>Gm to oz</t>
  </si>
  <si>
    <t>Total cost</t>
  </si>
  <si>
    <t>Hedged price</t>
  </si>
  <si>
    <t>Unhedged price</t>
  </si>
  <si>
    <t>Cum Unhedged</t>
  </si>
  <si>
    <t>Manual</t>
  </si>
  <si>
    <t>AI</t>
  </si>
  <si>
    <t>from pidsg</t>
  </si>
  <si>
    <t>price saa</t>
  </si>
  <si>
    <t>Total Proc</t>
  </si>
  <si>
    <t>Assu-Demand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</si>
</sst>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yy"/>
    <numFmt numFmtId="165" formatCode="_-* #,##0.00_-;\-* #,##0.00_-;_-* \-??_-;_-@_-"/>
    <numFmt numFmtId="166" formatCode="_-* #,##0_-;\-* #,##0_-;_-* \-??_-;_-@_-"/>
    <numFmt numFmtId="167" formatCode="mm/dd/yy"/>
  </numFmts>
  <fonts count="2" x14ac:knownFonts="1">
    <font>
      <sz val="11"/>
      <color theme="1"/>
      <name val="Aptos Narrow"/>
      <family val="2"/>
      <charset val="1"/>
    </font>
    <font>
      <sz val="11"/>
      <color theme="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" fillId="0" borderId="0" applyBorder="0" applyProtection="0"/>
  </cellStyleXfs>
  <cellXfs count="11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166" fontId="1" fillId="0" borderId="1" xfId="1" applyNumberFormat="1" applyBorder="1" applyProtection="1"/>
    <xf numFmtId="0" fontId="0" fillId="0" borderId="2" xfId="0" applyBorder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Raw silver price USD/gm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'25'!$B$12</c:f>
              <c:strCache>
                <c:ptCount val="1"/>
                <c:pt idx="0">
                  <c:v>Hedge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'25'!$C$12:$N$12</c:f>
              <c:numCache>
                <c:formatCode>General</c:formatCode>
                <c:ptCount val="12"/>
                <c:pt idx="0">
                  <c:v>1.5288157894736842</c:v>
                </c:pt>
                <c:pt idx="1">
                  <c:v>1.5806907894736841</c:v>
                </c:pt>
                <c:pt idx="2">
                  <c:v>1.6237697368421053</c:v>
                </c:pt>
                <c:pt idx="3">
                  <c:v>1.6237697368421053</c:v>
                </c:pt>
                <c:pt idx="4">
                  <c:v>1.6237697368421053</c:v>
                </c:pt>
                <c:pt idx="5">
                  <c:v>1.6237697368421053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1.720433105627585</c:v>
                </c:pt>
                <c:pt idx="9">
                  <c:v>1.720433105627585</c:v>
                </c:pt>
                <c:pt idx="10">
                  <c:v>1.720433105627585</c:v>
                </c:pt>
                <c:pt idx="11">
                  <c:v>1.720433105627585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D-4DBC-8FFC-FF176F38CFD5}"/>
            </c:ext>
          </c:extLst>
        </c:ser>
        <c:ser>
          <c:idx val="1"/>
          <c:order val="1"/>
          <c:tx>
            <c:strRef>
              <c:f>'25'!$B$13</c:f>
              <c:strCache>
                <c:ptCount val="1"/>
                <c:pt idx="0">
                  <c:v>Un-Hedge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'25'!$C$13:$N$13</c:f>
              <c:numCache>
                <c:formatCode>General</c:formatCode>
                <c:ptCount val="12"/>
                <c:pt idx="0">
                  <c:v>1.4112105263157895</c:v>
                </c:pt>
                <c:pt idx="1">
                  <c:v>0</c:v>
                </c:pt>
                <c:pt idx="2">
                  <c:v>1.4613947368421052</c:v>
                </c:pt>
                <c:pt idx="3">
                  <c:v>0.97426315789473683</c:v>
                </c:pt>
                <c:pt idx="4">
                  <c:v>0.97426315789473683</c:v>
                </c:pt>
                <c:pt idx="5">
                  <c:v>0.32475657894736842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2.2939030624099632</c:v>
                </c:pt>
                <c:pt idx="9">
                  <c:v>0.28673497839118917</c:v>
                </c:pt>
                <c:pt idx="10">
                  <c:v>1.4336865095961708</c:v>
                </c:pt>
                <c:pt idx="11">
                  <c:v>1.1469515312049816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D-4DBC-8FFC-FF176F38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18688"/>
        <c:axId val="844417248"/>
      </c:lineChart>
      <c:dateAx>
        <c:axId val="844418688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7248"/>
        <c:crosses val="autoZero"/>
        <c:auto val="1"/>
        <c:lblOffset val="100"/>
        <c:baseTimeUnit val="months"/>
      </c:dateAx>
      <c:valAx>
        <c:axId val="8444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Eval!$L$4</c:f>
              <c:strCache>
                <c:ptCount val="1"/>
                <c:pt idx="0">
                  <c:v>Manual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Eval!$K$5:$K$16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Eval!$L$5:$L$16</c:f>
              <c:numCache>
                <c:formatCode>General</c:formatCode>
                <c:ptCount val="12"/>
                <c:pt idx="0">
                  <c:v>214504</c:v>
                </c:pt>
                <c:pt idx="1">
                  <c:v>214504</c:v>
                </c:pt>
                <c:pt idx="2">
                  <c:v>442481.57894736843</c:v>
                </c:pt>
                <c:pt idx="3">
                  <c:v>546727.73684210528</c:v>
                </c:pt>
                <c:pt idx="4">
                  <c:v>650973.89473684214</c:v>
                </c:pt>
                <c:pt idx="5">
                  <c:v>664613.67105263157</c:v>
                </c:pt>
                <c:pt idx="6">
                  <c:v>795482.13616891066</c:v>
                </c:pt>
                <c:pt idx="7">
                  <c:v>981158.15866066213</c:v>
                </c:pt>
                <c:pt idx="8">
                  <c:v>1304424.1538277238</c:v>
                </c:pt>
                <c:pt idx="9">
                  <c:v>1312144.2063859282</c:v>
                </c:pt>
                <c:pt idx="10">
                  <c:v>1443934.4050940466</c:v>
                </c:pt>
                <c:pt idx="11">
                  <c:v>1531015.5531492536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7-401F-BF5C-D06FE4F1A5C3}"/>
            </c:ext>
          </c:extLst>
        </c:ser>
        <c:ser>
          <c:idx val="1"/>
          <c:order val="1"/>
          <c:tx>
            <c:strRef>
              <c:f>Eval!$M$4</c:f>
              <c:strCache>
                <c:ptCount val="1"/>
                <c:pt idx="0">
                  <c:v>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Eval!$K$5:$K$16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Eval!$M$5:$M$16</c:f>
              <c:numCache>
                <c:formatCode>General</c:formatCode>
                <c:ptCount val="12"/>
                <c:pt idx="0">
                  <c:v>307260.04547368421</c:v>
                </c:pt>
                <c:pt idx="1">
                  <c:v>307260.04547368421</c:v>
                </c:pt>
                <c:pt idx="2">
                  <c:v>625446.59873684205</c:v>
                </c:pt>
                <c:pt idx="3">
                  <c:v>837570.96757894731</c:v>
                </c:pt>
                <c:pt idx="4">
                  <c:v>1039329.1764210517</c:v>
                </c:pt>
                <c:pt idx="5">
                  <c:v>1072454.3241951317</c:v>
                </c:pt>
                <c:pt idx="6">
                  <c:v>1072454.3241951317</c:v>
                </c:pt>
                <c:pt idx="7">
                  <c:v>1072454.3241951317</c:v>
                </c:pt>
                <c:pt idx="8">
                  <c:v>1072454.3241951317</c:v>
                </c:pt>
                <c:pt idx="9">
                  <c:v>1072454.3241951317</c:v>
                </c:pt>
                <c:pt idx="10">
                  <c:v>1072454.3241951317</c:v>
                </c:pt>
                <c:pt idx="11">
                  <c:v>1072454.3241951317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7-401F-BF5C-D06FE4F1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906560"/>
        <c:axId val="1156920480"/>
      </c:line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18</xdr:row>
      <xdr:rowOff>102870</xdr:rowOff>
    </xdr:from>
    <xdr:to>
      <xdr:col>10</xdr:col>
      <xdr:colOff>232410</xdr:colOff>
      <xdr:row>33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80A32-8CC6-3213-1BD9-9B16E1894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1</xdr:row>
      <xdr:rowOff>72390</xdr:rowOff>
    </xdr:from>
    <xdr:to>
      <xdr:col>18</xdr:col>
      <xdr:colOff>388620</xdr:colOff>
      <xdr:row>16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5EB19-5677-C584-C09F-21B4832A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27"/>
  <sheetViews>
    <sheetView showGridLines="0" topLeftCell="A10" zoomScale="120" zoomScaleNormal="120" workbookViewId="0">
      <selection activeCell="D21" sqref="D21:D22"/>
    </sheetView>
  </sheetViews>
  <sheetFormatPr defaultColWidth="8.77734375" defaultRowHeight="14.4" x14ac:dyDescent="0.3"/>
  <cols>
    <col min="3" max="3" width="16.6640625" customWidth="1"/>
    <col min="16" max="16" width="10.44140625" customWidth="1"/>
  </cols>
  <sheetData>
    <row r="3" spans="2:16" x14ac:dyDescent="0.3">
      <c r="B3" s="10" t="s">
        <v>0</v>
      </c>
      <c r="C3" s="10"/>
      <c r="D3" s="1">
        <v>45383</v>
      </c>
      <c r="E3" s="1">
        <v>45413</v>
      </c>
      <c r="F3" s="1">
        <v>45444</v>
      </c>
      <c r="G3" s="1">
        <v>45474</v>
      </c>
      <c r="H3" s="1">
        <v>45505</v>
      </c>
      <c r="I3" s="1">
        <v>45536</v>
      </c>
      <c r="J3" s="1">
        <v>45566</v>
      </c>
      <c r="K3" s="1">
        <v>45597</v>
      </c>
      <c r="L3" s="1">
        <v>45627</v>
      </c>
      <c r="M3" s="1">
        <v>45658</v>
      </c>
      <c r="N3" s="1">
        <v>45689</v>
      </c>
      <c r="O3" s="1">
        <v>45717</v>
      </c>
      <c r="P3" s="2" t="s">
        <v>1</v>
      </c>
    </row>
    <row r="4" spans="2:16" x14ac:dyDescent="0.3">
      <c r="B4" s="3" t="s">
        <v>2</v>
      </c>
      <c r="C4" s="3" t="s">
        <v>3</v>
      </c>
      <c r="D4" s="4">
        <v>0</v>
      </c>
      <c r="E4" s="4">
        <v>0</v>
      </c>
      <c r="F4" s="4">
        <v>0</v>
      </c>
      <c r="G4" s="4">
        <v>0</v>
      </c>
      <c r="H4" s="4">
        <v>560.42307995895499</v>
      </c>
      <c r="I4" s="4">
        <v>915.62080669350405</v>
      </c>
      <c r="J4" s="4">
        <v>813.00813008130103</v>
      </c>
      <c r="K4" s="4">
        <v>718.28873628542101</v>
      </c>
      <c r="L4" s="4">
        <v>915.62080669350405</v>
      </c>
      <c r="M4" s="4">
        <v>0</v>
      </c>
      <c r="N4" s="4">
        <v>0</v>
      </c>
      <c r="O4" s="4">
        <v>0</v>
      </c>
      <c r="P4" s="4">
        <f t="shared" ref="P4:P11" si="0">SUM(D4:O4)</f>
        <v>3922.9615597126849</v>
      </c>
    </row>
    <row r="5" spans="2:16" x14ac:dyDescent="0.3">
      <c r="B5" s="3" t="s">
        <v>2</v>
      </c>
      <c r="C5" s="3" t="s">
        <v>4</v>
      </c>
      <c r="D5" s="4">
        <f t="shared" ref="D5:O5" si="1">D4*300</f>
        <v>0</v>
      </c>
      <c r="E5" s="4">
        <f t="shared" si="1"/>
        <v>0</v>
      </c>
      <c r="F5" s="4">
        <f t="shared" si="1"/>
        <v>0</v>
      </c>
      <c r="G5" s="4">
        <f t="shared" si="1"/>
        <v>0</v>
      </c>
      <c r="H5" s="4">
        <f t="shared" si="1"/>
        <v>168126.92398768649</v>
      </c>
      <c r="I5" s="4">
        <f t="shared" si="1"/>
        <v>274686.24200805119</v>
      </c>
      <c r="J5" s="4">
        <f t="shared" si="1"/>
        <v>243902.4390243903</v>
      </c>
      <c r="K5" s="4">
        <f t="shared" si="1"/>
        <v>215486.6208856263</v>
      </c>
      <c r="L5" s="4">
        <f t="shared" si="1"/>
        <v>274686.24200805119</v>
      </c>
      <c r="M5" s="4">
        <f t="shared" si="1"/>
        <v>0</v>
      </c>
      <c r="N5" s="4">
        <f t="shared" si="1"/>
        <v>0</v>
      </c>
      <c r="O5" s="4">
        <f t="shared" si="1"/>
        <v>0</v>
      </c>
      <c r="P5" s="4">
        <f t="shared" si="0"/>
        <v>1176888.4679138055</v>
      </c>
    </row>
    <row r="6" spans="2:16" x14ac:dyDescent="0.3">
      <c r="B6" s="3" t="s">
        <v>2</v>
      </c>
      <c r="C6" s="3" t="s">
        <v>5</v>
      </c>
      <c r="D6" s="4">
        <v>0</v>
      </c>
      <c r="E6" s="4">
        <v>0</v>
      </c>
      <c r="F6" s="4">
        <v>0</v>
      </c>
      <c r="G6" s="4">
        <v>0</v>
      </c>
      <c r="H6" s="4">
        <v>71000</v>
      </c>
      <c r="I6" s="4">
        <v>116000</v>
      </c>
      <c r="J6" s="4">
        <v>103000</v>
      </c>
      <c r="K6" s="4">
        <v>91000</v>
      </c>
      <c r="L6" s="4">
        <v>116000</v>
      </c>
      <c r="M6" s="4">
        <v>0</v>
      </c>
      <c r="N6" s="4">
        <v>0</v>
      </c>
      <c r="O6" s="4">
        <v>0</v>
      </c>
      <c r="P6" s="4">
        <f t="shared" si="0"/>
        <v>497000</v>
      </c>
    </row>
    <row r="7" spans="2:16" x14ac:dyDescent="0.3">
      <c r="B7" s="3" t="s">
        <v>6</v>
      </c>
      <c r="C7" s="3" t="s">
        <v>3</v>
      </c>
      <c r="D7" s="4">
        <v>1440</v>
      </c>
      <c r="E7" s="4">
        <v>1248</v>
      </c>
      <c r="F7" s="4">
        <v>1632</v>
      </c>
      <c r="G7" s="4">
        <v>2304</v>
      </c>
      <c r="H7" s="4">
        <v>1455.57692004105</v>
      </c>
      <c r="I7" s="4">
        <v>908.37919330649595</v>
      </c>
      <c r="J7" s="4">
        <v>1298.9918699187001</v>
      </c>
      <c r="K7" s="4">
        <v>721.71126371457899</v>
      </c>
      <c r="L7" s="4">
        <v>1388.3791933064999</v>
      </c>
      <c r="M7" s="4">
        <v>576</v>
      </c>
      <c r="N7" s="4">
        <v>2400</v>
      </c>
      <c r="O7" s="4">
        <v>1056</v>
      </c>
      <c r="P7" s="4">
        <f t="shared" si="0"/>
        <v>16429.038440287324</v>
      </c>
    </row>
    <row r="8" spans="2:16" x14ac:dyDescent="0.3">
      <c r="B8" s="3" t="s">
        <v>6</v>
      </c>
      <c r="C8" s="3" t="s">
        <v>4</v>
      </c>
      <c r="D8" s="4">
        <f t="shared" ref="D8:O8" si="2">D7*300</f>
        <v>432000</v>
      </c>
      <c r="E8" s="4">
        <f t="shared" si="2"/>
        <v>374400</v>
      </c>
      <c r="F8" s="4">
        <f t="shared" si="2"/>
        <v>489600</v>
      </c>
      <c r="G8" s="4">
        <f t="shared" si="2"/>
        <v>691200</v>
      </c>
      <c r="H8" s="4">
        <f t="shared" si="2"/>
        <v>436673.076012315</v>
      </c>
      <c r="I8" s="4">
        <f t="shared" si="2"/>
        <v>272513.75799194881</v>
      </c>
      <c r="J8" s="4">
        <f t="shared" si="2"/>
        <v>389697.56097561005</v>
      </c>
      <c r="K8" s="4">
        <f t="shared" si="2"/>
        <v>216513.3791143737</v>
      </c>
      <c r="L8" s="4">
        <f t="shared" si="2"/>
        <v>416513.75799194997</v>
      </c>
      <c r="M8" s="4">
        <f t="shared" si="2"/>
        <v>172800</v>
      </c>
      <c r="N8" s="4">
        <f t="shared" si="2"/>
        <v>720000</v>
      </c>
      <c r="O8" s="4">
        <f t="shared" si="2"/>
        <v>316800</v>
      </c>
      <c r="P8" s="4">
        <f t="shared" si="0"/>
        <v>4928711.5320861973</v>
      </c>
    </row>
    <row r="9" spans="2:16" x14ac:dyDescent="0.3">
      <c r="B9" s="3" t="s">
        <v>6</v>
      </c>
      <c r="C9" s="3" t="s">
        <v>5</v>
      </c>
      <c r="D9" s="4">
        <f t="shared" ref="D9:O9" si="3">ROUNDDOWN(D7*(0.41*1.03*0.3),0)*1000</f>
        <v>182000</v>
      </c>
      <c r="E9" s="4">
        <f t="shared" si="3"/>
        <v>158000</v>
      </c>
      <c r="F9" s="4">
        <f t="shared" si="3"/>
        <v>206000</v>
      </c>
      <c r="G9" s="4">
        <f t="shared" si="3"/>
        <v>291000</v>
      </c>
      <c r="H9" s="4">
        <f t="shared" si="3"/>
        <v>184000</v>
      </c>
      <c r="I9" s="4">
        <f t="shared" si="3"/>
        <v>115000</v>
      </c>
      <c r="J9" s="4">
        <f t="shared" si="3"/>
        <v>164000</v>
      </c>
      <c r="K9" s="4">
        <f t="shared" si="3"/>
        <v>91000</v>
      </c>
      <c r="L9" s="4">
        <f t="shared" si="3"/>
        <v>175000</v>
      </c>
      <c r="M9" s="4">
        <f t="shared" si="3"/>
        <v>72000</v>
      </c>
      <c r="N9" s="4">
        <f t="shared" si="3"/>
        <v>304000</v>
      </c>
      <c r="O9" s="4">
        <f t="shared" si="3"/>
        <v>133000</v>
      </c>
      <c r="P9" s="4">
        <f t="shared" si="0"/>
        <v>2075000</v>
      </c>
    </row>
    <row r="10" spans="2:16" x14ac:dyDescent="0.3">
      <c r="B10" s="3" t="s">
        <v>2</v>
      </c>
      <c r="C10" s="3" t="s">
        <v>7</v>
      </c>
      <c r="D10" s="4">
        <v>0</v>
      </c>
      <c r="E10" s="4">
        <v>0</v>
      </c>
      <c r="F10" s="4">
        <v>0</v>
      </c>
      <c r="G10" s="4">
        <v>0</v>
      </c>
      <c r="H10" s="4">
        <v>98586.8261109796</v>
      </c>
      <c r="I10" s="4">
        <v>161683.709842924</v>
      </c>
      <c r="J10" s="4">
        <v>148821.138211382</v>
      </c>
      <c r="K10" s="4">
        <v>134780.12944983799</v>
      </c>
      <c r="L10" s="4">
        <v>172548.741021391</v>
      </c>
      <c r="M10" s="4">
        <v>0</v>
      </c>
      <c r="N10" s="4">
        <v>0</v>
      </c>
      <c r="O10" s="4">
        <v>0</v>
      </c>
      <c r="P10" s="4">
        <f t="shared" si="0"/>
        <v>716420.54463651462</v>
      </c>
    </row>
    <row r="11" spans="2:16" x14ac:dyDescent="0.3">
      <c r="B11" s="3" t="s">
        <v>6</v>
      </c>
      <c r="C11" s="3" t="s">
        <v>7</v>
      </c>
      <c r="D11" s="4">
        <v>213883.2</v>
      </c>
      <c r="E11" s="4">
        <v>203012.16</v>
      </c>
      <c r="F11" s="4">
        <v>285518.40000000002</v>
      </c>
      <c r="G11" s="4">
        <v>419362.56</v>
      </c>
      <c r="H11" s="4">
        <v>256057.81388902001</v>
      </c>
      <c r="I11" s="4">
        <v>160404.95895707601</v>
      </c>
      <c r="J11" s="4">
        <v>237780.46178861801</v>
      </c>
      <c r="K11" s="4">
        <v>135422.33455016199</v>
      </c>
      <c r="L11" s="4">
        <v>261640.05897860901</v>
      </c>
      <c r="M11" s="4">
        <v>106796.16</v>
      </c>
      <c r="N11" s="4">
        <v>432624</v>
      </c>
      <c r="O11" s="4">
        <v>192582.72</v>
      </c>
      <c r="P11" s="4">
        <f t="shared" si="0"/>
        <v>2905084.8281634855</v>
      </c>
    </row>
    <row r="14" spans="2:16" x14ac:dyDescent="0.3">
      <c r="B14" s="10" t="s">
        <v>8</v>
      </c>
      <c r="C14" s="10"/>
      <c r="D14" s="1">
        <v>45748</v>
      </c>
      <c r="E14" s="1">
        <v>45778</v>
      </c>
      <c r="F14" s="1">
        <v>45809</v>
      </c>
      <c r="G14" s="1">
        <v>45839</v>
      </c>
      <c r="H14" s="1">
        <v>45870</v>
      </c>
      <c r="I14" s="1">
        <v>45901</v>
      </c>
      <c r="J14" s="1">
        <v>45931</v>
      </c>
      <c r="K14" s="1">
        <v>45962</v>
      </c>
      <c r="L14" s="1">
        <v>45992</v>
      </c>
      <c r="M14" s="1">
        <v>46023</v>
      </c>
      <c r="N14" s="1">
        <v>46054</v>
      </c>
      <c r="O14" s="1">
        <v>46082</v>
      </c>
      <c r="P14" s="2" t="s">
        <v>9</v>
      </c>
    </row>
    <row r="15" spans="2:16" x14ac:dyDescent="0.3">
      <c r="B15" s="3" t="s">
        <v>2</v>
      </c>
      <c r="C15" s="5" t="s">
        <v>3</v>
      </c>
      <c r="D15" s="4">
        <v>1248</v>
      </c>
      <c r="E15" s="4">
        <v>1248</v>
      </c>
      <c r="F15" s="4">
        <v>960</v>
      </c>
      <c r="G15" s="4">
        <v>960</v>
      </c>
      <c r="H15" s="4">
        <v>960</v>
      </c>
      <c r="I15" s="4">
        <v>960</v>
      </c>
      <c r="J15" s="4">
        <v>576</v>
      </c>
      <c r="K15" s="4">
        <v>576</v>
      </c>
      <c r="L15" s="4">
        <v>576</v>
      </c>
      <c r="M15" s="4">
        <v>576</v>
      </c>
      <c r="N15" s="4">
        <v>576</v>
      </c>
      <c r="O15" s="4">
        <v>576</v>
      </c>
      <c r="P15" s="4">
        <f t="shared" ref="P15:P22" si="4">SUM(D15:O15)</f>
        <v>9792</v>
      </c>
    </row>
    <row r="16" spans="2:16" x14ac:dyDescent="0.3">
      <c r="B16" s="3" t="s">
        <v>2</v>
      </c>
      <c r="C16" s="5" t="s">
        <v>4</v>
      </c>
      <c r="D16" s="4">
        <f>D15*300</f>
        <v>374400</v>
      </c>
      <c r="E16" s="4">
        <f>E15*300</f>
        <v>374400</v>
      </c>
      <c r="F16" s="4">
        <f t="shared" ref="F16:O16" si="5">F15*400</f>
        <v>384000</v>
      </c>
      <c r="G16" s="4">
        <f t="shared" si="5"/>
        <v>384000</v>
      </c>
      <c r="H16" s="4">
        <f t="shared" si="5"/>
        <v>384000</v>
      </c>
      <c r="I16" s="4">
        <f t="shared" si="5"/>
        <v>384000</v>
      </c>
      <c r="J16" s="4">
        <f t="shared" si="5"/>
        <v>230400</v>
      </c>
      <c r="K16" s="4">
        <f t="shared" si="5"/>
        <v>230400</v>
      </c>
      <c r="L16" s="4">
        <f t="shared" si="5"/>
        <v>230400</v>
      </c>
      <c r="M16" s="4">
        <f t="shared" si="5"/>
        <v>230400</v>
      </c>
      <c r="N16" s="4">
        <f t="shared" si="5"/>
        <v>230400</v>
      </c>
      <c r="O16" s="4">
        <f t="shared" si="5"/>
        <v>230400</v>
      </c>
      <c r="P16" s="4">
        <f t="shared" si="4"/>
        <v>3667200</v>
      </c>
    </row>
    <row r="17" spans="2:16" x14ac:dyDescent="0.3">
      <c r="B17" s="3" t="s">
        <v>2</v>
      </c>
      <c r="C17" s="5" t="s">
        <v>5</v>
      </c>
      <c r="D17" s="4">
        <v>152000</v>
      </c>
      <c r="E17" s="4">
        <v>152000</v>
      </c>
      <c r="F17" s="4">
        <v>152000</v>
      </c>
      <c r="G17" s="4">
        <v>152000</v>
      </c>
      <c r="H17" s="4">
        <v>152000</v>
      </c>
      <c r="I17" s="4">
        <v>152000</v>
      </c>
      <c r="J17" s="4">
        <v>86000</v>
      </c>
      <c r="K17" s="4">
        <v>86076.030624999999</v>
      </c>
      <c r="L17" s="4">
        <v>86076.030624999999</v>
      </c>
      <c r="M17" s="4">
        <v>86076.030624999999</v>
      </c>
      <c r="N17" s="4">
        <v>86076.030624999999</v>
      </c>
      <c r="O17" s="4">
        <v>86076.030624999999</v>
      </c>
      <c r="P17" s="4">
        <f t="shared" si="4"/>
        <v>1428380.1531249995</v>
      </c>
    </row>
    <row r="18" spans="2:16" x14ac:dyDescent="0.3">
      <c r="B18" s="3" t="s">
        <v>6</v>
      </c>
      <c r="C18" s="5" t="s">
        <v>3</v>
      </c>
      <c r="D18" s="4">
        <v>1152</v>
      </c>
      <c r="E18" s="4">
        <v>0</v>
      </c>
      <c r="F18" s="4">
        <v>864</v>
      </c>
      <c r="G18" s="4">
        <v>576</v>
      </c>
      <c r="H18" s="4">
        <v>576</v>
      </c>
      <c r="I18" s="4">
        <v>192</v>
      </c>
      <c r="J18" s="4">
        <v>576</v>
      </c>
      <c r="K18" s="4">
        <v>576</v>
      </c>
      <c r="L18" s="4">
        <v>768</v>
      </c>
      <c r="M18" s="4">
        <v>96</v>
      </c>
      <c r="N18" s="4">
        <v>480</v>
      </c>
      <c r="O18" s="4">
        <v>384</v>
      </c>
      <c r="P18" s="4">
        <f t="shared" si="4"/>
        <v>6240</v>
      </c>
    </row>
    <row r="19" spans="2:16" x14ac:dyDescent="0.3">
      <c r="B19" s="3" t="s">
        <v>6</v>
      </c>
      <c r="C19" s="5" t="s">
        <v>4</v>
      </c>
      <c r="D19" s="4">
        <f>D18*300</f>
        <v>345600</v>
      </c>
      <c r="E19" s="4">
        <f>E18*300</f>
        <v>0</v>
      </c>
      <c r="F19" s="4">
        <f t="shared" ref="F19:O19" si="6">F18*400</f>
        <v>345600</v>
      </c>
      <c r="G19" s="4">
        <f t="shared" si="6"/>
        <v>230400</v>
      </c>
      <c r="H19" s="4">
        <f t="shared" si="6"/>
        <v>230400</v>
      </c>
      <c r="I19" s="4">
        <f t="shared" si="6"/>
        <v>76800</v>
      </c>
      <c r="J19" s="4">
        <f t="shared" si="6"/>
        <v>230400</v>
      </c>
      <c r="K19" s="4">
        <f t="shared" si="6"/>
        <v>230400</v>
      </c>
      <c r="L19" s="4">
        <f t="shared" si="6"/>
        <v>307200</v>
      </c>
      <c r="M19" s="4">
        <f t="shared" si="6"/>
        <v>38400</v>
      </c>
      <c r="N19" s="4">
        <f t="shared" si="6"/>
        <v>192000</v>
      </c>
      <c r="O19" s="4">
        <f t="shared" si="6"/>
        <v>153600</v>
      </c>
      <c r="P19" s="4">
        <f t="shared" si="4"/>
        <v>2380800</v>
      </c>
    </row>
    <row r="20" spans="2:16" x14ac:dyDescent="0.3">
      <c r="B20" s="3" t="s">
        <v>6</v>
      </c>
      <c r="C20" s="5" t="s">
        <v>5</v>
      </c>
      <c r="D20" s="4">
        <v>152000</v>
      </c>
      <c r="E20" s="4">
        <v>6000</v>
      </c>
      <c r="F20" s="4">
        <v>156000</v>
      </c>
      <c r="G20" s="4">
        <v>107000</v>
      </c>
      <c r="H20" s="4">
        <v>107000</v>
      </c>
      <c r="I20" s="4">
        <v>42000</v>
      </c>
      <c r="J20" s="4">
        <v>76000</v>
      </c>
      <c r="K20" s="4">
        <v>107923.969375</v>
      </c>
      <c r="L20" s="4">
        <v>140923.96937499999</v>
      </c>
      <c r="M20" s="4">
        <v>26923.969375000001</v>
      </c>
      <c r="N20" s="4">
        <v>91923.969375000001</v>
      </c>
      <c r="O20" s="4">
        <v>75923.969375000001</v>
      </c>
      <c r="P20" s="4">
        <f t="shared" si="4"/>
        <v>1089619.846875</v>
      </c>
    </row>
    <row r="21" spans="2:16" x14ac:dyDescent="0.3">
      <c r="B21" s="3" t="s">
        <v>2</v>
      </c>
      <c r="C21" s="3" t="s">
        <v>7</v>
      </c>
      <c r="D21" s="4">
        <v>232379.5968</v>
      </c>
      <c r="E21" s="4">
        <v>240264.95999999999</v>
      </c>
      <c r="F21" s="4">
        <v>246812.83199999999</v>
      </c>
      <c r="G21" s="4">
        <v>246812.83199999999</v>
      </c>
      <c r="H21" s="4">
        <v>246812.83199999999</v>
      </c>
      <c r="I21" s="4">
        <v>246812.83199999999</v>
      </c>
      <c r="J21" s="4">
        <v>148087.6992</v>
      </c>
      <c r="K21" s="4">
        <v>148087.6992</v>
      </c>
      <c r="L21" s="4">
        <v>148087.6992</v>
      </c>
      <c r="M21" s="4">
        <v>148087.6992</v>
      </c>
      <c r="N21" s="4">
        <v>148087.6992</v>
      </c>
      <c r="O21" s="4">
        <v>148087.6992</v>
      </c>
      <c r="P21" s="4">
        <f t="shared" si="4"/>
        <v>2348422.0799999996</v>
      </c>
    </row>
    <row r="22" spans="2:16" x14ac:dyDescent="0.3">
      <c r="B22" s="3" t="s">
        <v>6</v>
      </c>
      <c r="C22" s="3" t="s">
        <v>7</v>
      </c>
      <c r="D22" s="4">
        <v>214504.2432</v>
      </c>
      <c r="E22" s="4">
        <v>0</v>
      </c>
      <c r="F22" s="4">
        <v>222131.54879999999</v>
      </c>
      <c r="G22" s="4">
        <v>148087.6992</v>
      </c>
      <c r="H22" s="4">
        <v>148087.6992</v>
      </c>
      <c r="I22" s="4">
        <v>49362.566400000003</v>
      </c>
      <c r="J22" s="4">
        <v>148087.6992</v>
      </c>
      <c r="K22" s="4">
        <v>148087.6992</v>
      </c>
      <c r="L22" s="4">
        <v>197450.26560000001</v>
      </c>
      <c r="M22" s="4">
        <v>24681.283200000002</v>
      </c>
      <c r="N22" s="4">
        <v>123406.416</v>
      </c>
      <c r="O22" s="4">
        <v>98725.132800000007</v>
      </c>
      <c r="P22" s="4">
        <f t="shared" si="4"/>
        <v>1522612.2528000001</v>
      </c>
    </row>
    <row r="24" spans="2:16" x14ac:dyDescent="0.3">
      <c r="C24" t="s">
        <v>10</v>
      </c>
    </row>
    <row r="25" spans="2:16" x14ac:dyDescent="0.3">
      <c r="C25" t="s">
        <v>11</v>
      </c>
    </row>
    <row r="26" spans="2:16" x14ac:dyDescent="0.3">
      <c r="C26" t="s">
        <v>12</v>
      </c>
    </row>
    <row r="27" spans="2:16" x14ac:dyDescent="0.3">
      <c r="D27" s="6"/>
    </row>
  </sheetData>
  <mergeCells count="2">
    <mergeCell ref="B3:C3"/>
    <mergeCell ref="B14:C1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"/>
  <sheetViews>
    <sheetView zoomScaleNormal="100" workbookViewId="0">
      <selection activeCell="J15" activeCellId="1" sqref="H11:H16 J15"/>
    </sheetView>
  </sheetViews>
  <sheetFormatPr defaultColWidth="13.44140625" defaultRowHeight="14.4" x14ac:dyDescent="0.3"/>
  <cols>
    <col min="2" max="2" width="17.88671875" customWidth="1"/>
  </cols>
  <sheetData>
    <row r="1" spans="1:15" x14ac:dyDescent="0.3">
      <c r="A1" t="s">
        <v>0</v>
      </c>
      <c r="B1" t="s">
        <v>13</v>
      </c>
      <c r="C1" s="7">
        <v>45771</v>
      </c>
      <c r="D1" s="7">
        <v>45801</v>
      </c>
      <c r="E1" s="7">
        <v>45832</v>
      </c>
      <c r="F1" s="7">
        <v>45862</v>
      </c>
      <c r="G1" s="7">
        <v>45893</v>
      </c>
      <c r="H1" s="7">
        <v>45924</v>
      </c>
      <c r="I1" s="7">
        <v>45954</v>
      </c>
      <c r="J1" s="7">
        <v>45985</v>
      </c>
      <c r="K1" s="7">
        <v>46015</v>
      </c>
      <c r="L1" s="7">
        <v>45682</v>
      </c>
      <c r="M1" s="7">
        <v>45713</v>
      </c>
      <c r="N1" s="7">
        <v>45741</v>
      </c>
      <c r="O1" t="s">
        <v>1</v>
      </c>
    </row>
    <row r="2" spans="1:15" x14ac:dyDescent="0.3">
      <c r="A2" t="s">
        <v>2</v>
      </c>
      <c r="B2" t="s">
        <v>3</v>
      </c>
      <c r="C2">
        <v>0</v>
      </c>
      <c r="D2">
        <v>0</v>
      </c>
      <c r="E2">
        <v>0</v>
      </c>
      <c r="F2">
        <v>0</v>
      </c>
      <c r="G2">
        <v>560</v>
      </c>
      <c r="H2">
        <v>916</v>
      </c>
      <c r="I2">
        <v>813</v>
      </c>
      <c r="J2">
        <v>718</v>
      </c>
      <c r="K2">
        <v>916</v>
      </c>
      <c r="L2">
        <v>0</v>
      </c>
      <c r="M2">
        <v>0</v>
      </c>
      <c r="N2">
        <v>0</v>
      </c>
      <c r="O2">
        <v>3923</v>
      </c>
    </row>
    <row r="3" spans="1:15" x14ac:dyDescent="0.3">
      <c r="A3" t="s">
        <v>2</v>
      </c>
      <c r="B3" t="s">
        <v>4</v>
      </c>
      <c r="C3">
        <v>0</v>
      </c>
      <c r="D3">
        <v>0</v>
      </c>
      <c r="E3">
        <v>0</v>
      </c>
      <c r="F3">
        <v>0</v>
      </c>
      <c r="G3">
        <v>168127</v>
      </c>
      <c r="H3">
        <v>274686</v>
      </c>
      <c r="I3">
        <v>243902</v>
      </c>
      <c r="J3">
        <v>215487</v>
      </c>
      <c r="K3">
        <v>274686</v>
      </c>
      <c r="L3">
        <v>0</v>
      </c>
      <c r="M3">
        <v>0</v>
      </c>
      <c r="N3">
        <v>0</v>
      </c>
      <c r="O3">
        <v>1176888</v>
      </c>
    </row>
    <row r="4" spans="1:15" x14ac:dyDescent="0.3">
      <c r="A4" t="s">
        <v>2</v>
      </c>
      <c r="B4" t="s">
        <v>5</v>
      </c>
      <c r="C4">
        <v>0</v>
      </c>
      <c r="D4">
        <v>0</v>
      </c>
      <c r="E4">
        <v>0</v>
      </c>
      <c r="F4">
        <v>0</v>
      </c>
      <c r="G4">
        <v>71000</v>
      </c>
      <c r="H4">
        <v>116000</v>
      </c>
      <c r="I4">
        <v>103000</v>
      </c>
      <c r="J4">
        <v>91000</v>
      </c>
      <c r="K4">
        <v>116000</v>
      </c>
      <c r="L4">
        <v>0</v>
      </c>
      <c r="M4">
        <v>0</v>
      </c>
      <c r="N4">
        <v>0</v>
      </c>
      <c r="O4">
        <v>497000</v>
      </c>
    </row>
    <row r="5" spans="1:15" x14ac:dyDescent="0.3">
      <c r="A5" t="s">
        <v>6</v>
      </c>
      <c r="B5" t="s">
        <v>3</v>
      </c>
      <c r="C5">
        <v>1440</v>
      </c>
      <c r="D5">
        <v>1248</v>
      </c>
      <c r="E5">
        <v>1632</v>
      </c>
      <c r="F5">
        <v>2304</v>
      </c>
      <c r="G5">
        <v>1456</v>
      </c>
      <c r="H5">
        <v>908</v>
      </c>
      <c r="I5">
        <v>1299</v>
      </c>
      <c r="J5">
        <v>722</v>
      </c>
      <c r="K5">
        <v>1388</v>
      </c>
      <c r="L5">
        <v>576</v>
      </c>
      <c r="M5">
        <v>2400</v>
      </c>
      <c r="N5">
        <v>1056</v>
      </c>
      <c r="O5">
        <v>16429</v>
      </c>
    </row>
    <row r="6" spans="1:15" x14ac:dyDescent="0.3">
      <c r="A6" t="s">
        <v>6</v>
      </c>
      <c r="B6" t="s">
        <v>4</v>
      </c>
      <c r="C6">
        <v>432000</v>
      </c>
      <c r="D6">
        <v>374400</v>
      </c>
      <c r="E6">
        <v>489600</v>
      </c>
      <c r="F6">
        <v>691200</v>
      </c>
      <c r="G6">
        <v>436673</v>
      </c>
      <c r="H6">
        <v>272514</v>
      </c>
      <c r="I6">
        <v>389698</v>
      </c>
      <c r="J6">
        <v>216513</v>
      </c>
      <c r="K6">
        <v>416514</v>
      </c>
      <c r="L6">
        <v>172800</v>
      </c>
      <c r="M6">
        <v>720000</v>
      </c>
      <c r="N6">
        <v>316800</v>
      </c>
      <c r="O6">
        <v>4928712</v>
      </c>
    </row>
    <row r="7" spans="1:15" x14ac:dyDescent="0.3">
      <c r="A7" t="s">
        <v>6</v>
      </c>
      <c r="B7" t="s">
        <v>5</v>
      </c>
      <c r="C7">
        <v>182000</v>
      </c>
      <c r="D7">
        <v>158000</v>
      </c>
      <c r="E7">
        <v>206000</v>
      </c>
      <c r="F7">
        <v>291000</v>
      </c>
      <c r="G7">
        <v>184000</v>
      </c>
      <c r="H7">
        <v>115000</v>
      </c>
      <c r="I7">
        <v>164000</v>
      </c>
      <c r="J7">
        <v>91000</v>
      </c>
      <c r="K7">
        <v>175000</v>
      </c>
      <c r="L7">
        <v>72000</v>
      </c>
      <c r="M7">
        <v>304000</v>
      </c>
      <c r="N7">
        <v>133000</v>
      </c>
      <c r="O7">
        <v>2075000</v>
      </c>
    </row>
    <row r="8" spans="1:15" x14ac:dyDescent="0.3">
      <c r="A8" t="s">
        <v>2</v>
      </c>
      <c r="B8" t="s">
        <v>7</v>
      </c>
      <c r="C8">
        <v>0</v>
      </c>
      <c r="D8">
        <v>0</v>
      </c>
      <c r="E8">
        <v>0</v>
      </c>
      <c r="F8">
        <v>0</v>
      </c>
      <c r="G8">
        <v>98587</v>
      </c>
      <c r="H8">
        <v>161684</v>
      </c>
      <c r="I8">
        <v>148821</v>
      </c>
      <c r="J8">
        <v>134780</v>
      </c>
      <c r="K8">
        <v>172549</v>
      </c>
      <c r="L8">
        <v>0</v>
      </c>
      <c r="M8">
        <v>0</v>
      </c>
      <c r="N8">
        <v>0</v>
      </c>
      <c r="O8">
        <v>716421</v>
      </c>
    </row>
    <row r="9" spans="1:15" x14ac:dyDescent="0.3">
      <c r="A9" t="s">
        <v>6</v>
      </c>
      <c r="B9" t="s">
        <v>7</v>
      </c>
      <c r="C9">
        <v>213883</v>
      </c>
      <c r="D9">
        <v>203012</v>
      </c>
      <c r="E9">
        <v>285518</v>
      </c>
      <c r="F9">
        <v>419363</v>
      </c>
      <c r="G9">
        <v>256058</v>
      </c>
      <c r="H9">
        <v>160405</v>
      </c>
      <c r="I9">
        <v>237780</v>
      </c>
      <c r="J9">
        <v>135422</v>
      </c>
      <c r="K9">
        <v>261640</v>
      </c>
      <c r="L9">
        <v>106796</v>
      </c>
      <c r="M9">
        <v>432624</v>
      </c>
      <c r="N9">
        <v>192583</v>
      </c>
      <c r="O9">
        <v>2905085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zoomScaleNormal="100" workbookViewId="0">
      <selection activeCell="C12" sqref="C12:N13"/>
    </sheetView>
  </sheetViews>
  <sheetFormatPr defaultColWidth="13.44140625" defaultRowHeight="14.4" x14ac:dyDescent="0.3"/>
  <cols>
    <col min="2" max="2" width="17.88671875" customWidth="1"/>
  </cols>
  <sheetData>
    <row r="1" spans="1:15" x14ac:dyDescent="0.3">
      <c r="A1" t="s">
        <v>8</v>
      </c>
      <c r="B1" t="s">
        <v>13</v>
      </c>
      <c r="C1" s="7">
        <v>45772</v>
      </c>
      <c r="D1" s="7">
        <v>45802</v>
      </c>
      <c r="E1" s="7">
        <v>45833</v>
      </c>
      <c r="F1" s="7">
        <v>45863</v>
      </c>
      <c r="G1" s="7">
        <v>45894</v>
      </c>
      <c r="H1" s="7">
        <v>45925</v>
      </c>
      <c r="I1" s="7">
        <v>45955</v>
      </c>
      <c r="J1" s="7">
        <v>45986</v>
      </c>
      <c r="K1" s="7">
        <v>46016</v>
      </c>
      <c r="L1" s="7">
        <v>45683</v>
      </c>
      <c r="M1" s="7">
        <v>45714</v>
      </c>
      <c r="N1" s="7">
        <v>45742</v>
      </c>
      <c r="O1" t="s">
        <v>9</v>
      </c>
    </row>
    <row r="2" spans="1:15" x14ac:dyDescent="0.3">
      <c r="A2" t="s">
        <v>2</v>
      </c>
      <c r="B2" t="s">
        <v>3</v>
      </c>
      <c r="C2">
        <v>1248</v>
      </c>
      <c r="D2">
        <v>1248</v>
      </c>
      <c r="E2">
        <v>960</v>
      </c>
      <c r="F2">
        <v>960</v>
      </c>
      <c r="G2">
        <v>960</v>
      </c>
      <c r="H2">
        <v>960</v>
      </c>
      <c r="I2">
        <v>576</v>
      </c>
      <c r="J2">
        <v>576</v>
      </c>
      <c r="K2">
        <v>576</v>
      </c>
      <c r="L2">
        <v>576</v>
      </c>
      <c r="M2">
        <v>576</v>
      </c>
      <c r="N2">
        <v>576</v>
      </c>
      <c r="O2">
        <v>9792</v>
      </c>
    </row>
    <row r="3" spans="1:15" x14ac:dyDescent="0.3">
      <c r="A3" t="s">
        <v>2</v>
      </c>
      <c r="B3" t="s">
        <v>4</v>
      </c>
      <c r="C3">
        <v>374400</v>
      </c>
      <c r="D3">
        <v>374400</v>
      </c>
      <c r="E3">
        <v>384000</v>
      </c>
      <c r="F3">
        <v>384000</v>
      </c>
      <c r="G3">
        <v>384000</v>
      </c>
      <c r="H3">
        <v>384000</v>
      </c>
      <c r="I3">
        <v>230400</v>
      </c>
      <c r="J3">
        <v>230400</v>
      </c>
      <c r="K3">
        <v>230400</v>
      </c>
      <c r="L3">
        <v>230400</v>
      </c>
      <c r="M3">
        <v>230400</v>
      </c>
      <c r="N3">
        <v>230400</v>
      </c>
      <c r="O3">
        <v>3667200</v>
      </c>
    </row>
    <row r="4" spans="1:15" x14ac:dyDescent="0.3">
      <c r="A4" t="s">
        <v>2</v>
      </c>
      <c r="B4" t="s">
        <v>5</v>
      </c>
      <c r="C4">
        <v>152000</v>
      </c>
      <c r="D4">
        <v>152000</v>
      </c>
      <c r="E4">
        <v>152000</v>
      </c>
      <c r="F4">
        <v>152000</v>
      </c>
      <c r="G4">
        <v>152000</v>
      </c>
      <c r="H4">
        <v>152000</v>
      </c>
      <c r="I4">
        <v>86000</v>
      </c>
      <c r="J4">
        <v>86076</v>
      </c>
      <c r="K4">
        <v>86076</v>
      </c>
      <c r="L4">
        <v>86076</v>
      </c>
      <c r="M4">
        <v>86076</v>
      </c>
      <c r="N4">
        <v>86076</v>
      </c>
      <c r="O4">
        <v>1428380</v>
      </c>
    </row>
    <row r="5" spans="1:15" x14ac:dyDescent="0.3">
      <c r="A5" t="s">
        <v>6</v>
      </c>
      <c r="B5" t="s">
        <v>3</v>
      </c>
      <c r="C5">
        <v>1152</v>
      </c>
      <c r="D5">
        <v>0</v>
      </c>
      <c r="E5">
        <v>864</v>
      </c>
      <c r="F5">
        <v>576</v>
      </c>
      <c r="G5">
        <v>576</v>
      </c>
      <c r="H5">
        <v>192</v>
      </c>
      <c r="I5">
        <v>576</v>
      </c>
      <c r="J5">
        <v>576</v>
      </c>
      <c r="K5">
        <v>768</v>
      </c>
      <c r="L5">
        <v>96</v>
      </c>
      <c r="M5">
        <v>480</v>
      </c>
      <c r="N5">
        <v>384</v>
      </c>
      <c r="O5">
        <v>6240</v>
      </c>
    </row>
    <row r="6" spans="1:15" x14ac:dyDescent="0.3">
      <c r="A6" t="s">
        <v>6</v>
      </c>
      <c r="B6" t="s">
        <v>4</v>
      </c>
      <c r="C6">
        <v>345600</v>
      </c>
      <c r="D6">
        <v>0</v>
      </c>
      <c r="E6">
        <v>345600</v>
      </c>
      <c r="F6">
        <v>230400</v>
      </c>
      <c r="G6">
        <v>230400</v>
      </c>
      <c r="H6">
        <v>76800</v>
      </c>
      <c r="I6">
        <v>230400</v>
      </c>
      <c r="J6">
        <v>230400</v>
      </c>
      <c r="K6">
        <v>307200</v>
      </c>
      <c r="L6">
        <v>38400</v>
      </c>
      <c r="M6">
        <v>192000</v>
      </c>
      <c r="N6">
        <v>153600</v>
      </c>
      <c r="O6">
        <v>2380800</v>
      </c>
    </row>
    <row r="7" spans="1:15" x14ac:dyDescent="0.3">
      <c r="A7" t="s">
        <v>6</v>
      </c>
      <c r="B7" t="s">
        <v>5</v>
      </c>
      <c r="C7">
        <v>152000</v>
      </c>
      <c r="D7">
        <v>6000</v>
      </c>
      <c r="E7">
        <v>156000</v>
      </c>
      <c r="F7">
        <v>107000</v>
      </c>
      <c r="G7">
        <v>107000</v>
      </c>
      <c r="H7">
        <v>42000</v>
      </c>
      <c r="I7">
        <v>76000</v>
      </c>
      <c r="J7">
        <v>107924</v>
      </c>
      <c r="K7">
        <v>140924</v>
      </c>
      <c r="L7">
        <v>26924</v>
      </c>
      <c r="M7">
        <v>91924</v>
      </c>
      <c r="N7">
        <v>75924</v>
      </c>
      <c r="O7">
        <v>1089620</v>
      </c>
    </row>
    <row r="8" spans="1:15" x14ac:dyDescent="0.3">
      <c r="A8" t="s">
        <v>2</v>
      </c>
      <c r="B8" t="s">
        <v>7</v>
      </c>
      <c r="C8">
        <v>232380</v>
      </c>
      <c r="D8">
        <v>240265</v>
      </c>
      <c r="E8">
        <v>246813</v>
      </c>
      <c r="F8">
        <v>246813</v>
      </c>
      <c r="G8">
        <v>246813</v>
      </c>
      <c r="H8">
        <v>246813</v>
      </c>
      <c r="I8">
        <v>148088</v>
      </c>
      <c r="J8">
        <v>148088</v>
      </c>
      <c r="K8">
        <v>148088</v>
      </c>
      <c r="L8">
        <v>148088</v>
      </c>
      <c r="M8">
        <v>148088</v>
      </c>
      <c r="N8">
        <v>148088</v>
      </c>
      <c r="O8">
        <v>2348422</v>
      </c>
    </row>
    <row r="9" spans="1:15" x14ac:dyDescent="0.3">
      <c r="A9" t="s">
        <v>6</v>
      </c>
      <c r="B9" t="s">
        <v>7</v>
      </c>
      <c r="C9">
        <v>214504</v>
      </c>
      <c r="D9">
        <v>0</v>
      </c>
      <c r="E9">
        <v>222132</v>
      </c>
      <c r="F9">
        <v>148088</v>
      </c>
      <c r="G9">
        <v>148088</v>
      </c>
      <c r="H9">
        <v>49363</v>
      </c>
      <c r="I9">
        <v>148088</v>
      </c>
      <c r="J9">
        <v>148088</v>
      </c>
      <c r="K9">
        <v>197450</v>
      </c>
      <c r="L9">
        <v>24681</v>
      </c>
      <c r="M9">
        <v>123406</v>
      </c>
      <c r="N9">
        <v>98725</v>
      </c>
      <c r="O9">
        <v>1522612</v>
      </c>
    </row>
    <row r="11" spans="1:15" x14ac:dyDescent="0.3">
      <c r="C11" s="7">
        <v>45772</v>
      </c>
      <c r="D11" s="7">
        <v>45802</v>
      </c>
      <c r="E11" s="7">
        <v>45833</v>
      </c>
      <c r="F11" s="7">
        <v>45863</v>
      </c>
      <c r="G11" s="7">
        <v>45894</v>
      </c>
      <c r="H11" s="7">
        <v>45925</v>
      </c>
      <c r="I11" s="7">
        <v>45955</v>
      </c>
      <c r="J11" s="7">
        <v>45986</v>
      </c>
      <c r="K11" s="7">
        <v>46016</v>
      </c>
      <c r="L11" s="7">
        <v>45683</v>
      </c>
      <c r="M11" s="7">
        <v>45714</v>
      </c>
      <c r="N11" s="7">
        <v>45742</v>
      </c>
    </row>
    <row r="12" spans="1:15" x14ac:dyDescent="0.3">
      <c r="A12" t="s">
        <v>20</v>
      </c>
      <c r="B12" t="s">
        <v>2</v>
      </c>
      <c r="C12">
        <f>C8/C4</f>
        <v>1.5288157894736842</v>
      </c>
      <c r="D12">
        <f t="shared" ref="D12:N12" si="0">D8/D4</f>
        <v>1.5806907894736841</v>
      </c>
      <c r="E12">
        <f t="shared" si="0"/>
        <v>1.6237697368421053</v>
      </c>
      <c r="F12">
        <f t="shared" si="0"/>
        <v>1.6237697368421053</v>
      </c>
      <c r="G12">
        <f t="shared" si="0"/>
        <v>1.6237697368421053</v>
      </c>
      <c r="H12">
        <f t="shared" si="0"/>
        <v>1.6237697368421053</v>
      </c>
      <c r="I12">
        <f t="shared" si="0"/>
        <v>1.7219534883720931</v>
      </c>
      <c r="J12">
        <f t="shared" si="0"/>
        <v>1.720433105627585</v>
      </c>
      <c r="K12">
        <f t="shared" si="0"/>
        <v>1.720433105627585</v>
      </c>
      <c r="L12">
        <f t="shared" si="0"/>
        <v>1.720433105627585</v>
      </c>
      <c r="M12">
        <f t="shared" si="0"/>
        <v>1.720433105627585</v>
      </c>
      <c r="N12">
        <f t="shared" si="0"/>
        <v>1.720433105627585</v>
      </c>
    </row>
    <row r="13" spans="1:15" x14ac:dyDescent="0.3">
      <c r="B13" t="s">
        <v>6</v>
      </c>
      <c r="C13">
        <f>C9/C4</f>
        <v>1.4112105263157895</v>
      </c>
      <c r="D13">
        <f>D9/D4</f>
        <v>0</v>
      </c>
      <c r="E13">
        <f>E9/E4</f>
        <v>1.4613947368421052</v>
      </c>
      <c r="F13">
        <f t="shared" ref="F13:N13" si="1">F9/F4</f>
        <v>0.97426315789473683</v>
      </c>
      <c r="G13">
        <f t="shared" si="1"/>
        <v>0.97426315789473683</v>
      </c>
      <c r="H13">
        <f t="shared" si="1"/>
        <v>0.32475657894736842</v>
      </c>
      <c r="I13">
        <f t="shared" si="1"/>
        <v>1.7219534883720931</v>
      </c>
      <c r="J13">
        <f t="shared" si="1"/>
        <v>1.720433105627585</v>
      </c>
      <c r="K13">
        <f t="shared" si="1"/>
        <v>2.2939030624099632</v>
      </c>
      <c r="L13">
        <f t="shared" si="1"/>
        <v>0.28673497839118917</v>
      </c>
      <c r="M13">
        <f t="shared" si="1"/>
        <v>1.4336865095961708</v>
      </c>
      <c r="N13">
        <f t="shared" si="1"/>
        <v>1.1469515312049816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K16"/>
  <sheetViews>
    <sheetView tabSelected="1" topLeftCell="A4" zoomScaleNormal="100" workbookViewId="0">
      <selection activeCell="K5" sqref="K5:K16"/>
    </sheetView>
  </sheetViews>
  <sheetFormatPr defaultColWidth="13.44140625" defaultRowHeight="14.4" x14ac:dyDescent="0.3"/>
  <sheetData>
    <row r="3" spans="2:11" x14ac:dyDescent="0.3">
      <c r="B3" t="s">
        <v>27</v>
      </c>
    </row>
    <row r="4" spans="2:11" x14ac:dyDescent="0.3"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25</v>
      </c>
      <c r="J4" t="s">
        <v>37</v>
      </c>
      <c r="K4" t="s">
        <v>38</v>
      </c>
    </row>
    <row r="5" spans="2:11" x14ac:dyDescent="0.3">
      <c r="B5" s="7">
        <v>45772</v>
      </c>
      <c r="C5">
        <v>152000</v>
      </c>
      <c r="D5">
        <v>152000</v>
      </c>
      <c r="E5">
        <f t="shared" ref="E5:E16" si="0">SUM(C5:D5)</f>
        <v>304000</v>
      </c>
      <c r="F5">
        <v>31.103999999999999</v>
      </c>
      <c r="G5">
        <f t="shared" ref="G5:G16" si="1">E5/F5</f>
        <v>9773.6625514403295</v>
      </c>
      <c r="H5">
        <f t="shared" ref="H5:H16" si="2">C5/F5</f>
        <v>4886.8312757201647</v>
      </c>
      <c r="I5">
        <f>G5-H5</f>
        <v>4886.8312757201647</v>
      </c>
      <c r="J5">
        <f>SUM(H5:I5)</f>
        <v>9773.6625514403295</v>
      </c>
      <c r="K5">
        <f>J5</f>
        <v>9773.6625514403295</v>
      </c>
    </row>
    <row r="6" spans="2:11" x14ac:dyDescent="0.3">
      <c r="B6" s="7">
        <v>45802</v>
      </c>
      <c r="C6">
        <v>152000</v>
      </c>
      <c r="D6">
        <v>6000</v>
      </c>
      <c r="E6">
        <f t="shared" si="0"/>
        <v>158000</v>
      </c>
      <c r="F6">
        <v>31.103999999999999</v>
      </c>
      <c r="G6">
        <f t="shared" si="1"/>
        <v>5079.7325102880659</v>
      </c>
      <c r="H6">
        <f t="shared" si="2"/>
        <v>4886.8312757201647</v>
      </c>
      <c r="I6">
        <f t="shared" ref="I6:I16" si="3">G6-H6</f>
        <v>192.90123456790116</v>
      </c>
      <c r="J6">
        <f t="shared" ref="J6:J16" si="4">SUM(H6:I6)</f>
        <v>5079.7325102880659</v>
      </c>
      <c r="K6">
        <f t="shared" ref="K6:K16" si="5">J6</f>
        <v>5079.7325102880659</v>
      </c>
    </row>
    <row r="7" spans="2:11" x14ac:dyDescent="0.3">
      <c r="B7" s="7">
        <v>45833</v>
      </c>
      <c r="C7">
        <v>152000</v>
      </c>
      <c r="D7">
        <v>156000</v>
      </c>
      <c r="E7">
        <f t="shared" si="0"/>
        <v>308000</v>
      </c>
      <c r="F7">
        <v>31.103999999999999</v>
      </c>
      <c r="G7">
        <f t="shared" si="1"/>
        <v>9902.2633744855975</v>
      </c>
      <c r="H7">
        <f t="shared" si="2"/>
        <v>4886.8312757201647</v>
      </c>
      <c r="I7">
        <f t="shared" si="3"/>
        <v>5015.4320987654328</v>
      </c>
      <c r="J7">
        <f t="shared" si="4"/>
        <v>9902.2633744855975</v>
      </c>
      <c r="K7">
        <f t="shared" si="5"/>
        <v>9902.2633744855975</v>
      </c>
    </row>
    <row r="8" spans="2:11" x14ac:dyDescent="0.3">
      <c r="B8" s="7">
        <v>45863</v>
      </c>
      <c r="C8">
        <v>152000</v>
      </c>
      <c r="D8">
        <v>107000</v>
      </c>
      <c r="E8">
        <f t="shared" si="0"/>
        <v>259000</v>
      </c>
      <c r="F8">
        <v>31.103999999999999</v>
      </c>
      <c r="G8">
        <f t="shared" si="1"/>
        <v>8326.9032921810704</v>
      </c>
      <c r="H8">
        <f t="shared" si="2"/>
        <v>4886.8312757201647</v>
      </c>
      <c r="I8">
        <f t="shared" si="3"/>
        <v>3440.0720164609056</v>
      </c>
      <c r="J8">
        <f t="shared" si="4"/>
        <v>8326.9032921810704</v>
      </c>
      <c r="K8">
        <f t="shared" si="5"/>
        <v>8326.9032921810704</v>
      </c>
    </row>
    <row r="9" spans="2:11" x14ac:dyDescent="0.3">
      <c r="B9" s="7">
        <v>45894</v>
      </c>
      <c r="C9">
        <v>152000</v>
      </c>
      <c r="D9">
        <v>107000</v>
      </c>
      <c r="E9">
        <f t="shared" si="0"/>
        <v>259000</v>
      </c>
      <c r="F9">
        <v>31.103999999999999</v>
      </c>
      <c r="G9">
        <f t="shared" si="1"/>
        <v>8326.9032921810704</v>
      </c>
      <c r="H9">
        <f t="shared" si="2"/>
        <v>4886.8312757201647</v>
      </c>
      <c r="I9">
        <f t="shared" si="3"/>
        <v>3440.0720164609056</v>
      </c>
      <c r="J9">
        <f t="shared" si="4"/>
        <v>8326.9032921810704</v>
      </c>
      <c r="K9">
        <f t="shared" si="5"/>
        <v>8326.9032921810704</v>
      </c>
    </row>
    <row r="10" spans="2:11" x14ac:dyDescent="0.3">
      <c r="B10" s="7">
        <v>45925</v>
      </c>
      <c r="C10">
        <v>152000</v>
      </c>
      <c r="D10">
        <v>42000</v>
      </c>
      <c r="E10">
        <f t="shared" si="0"/>
        <v>194000</v>
      </c>
      <c r="F10">
        <v>31.103999999999999</v>
      </c>
      <c r="G10">
        <f t="shared" si="1"/>
        <v>6237.1399176954737</v>
      </c>
      <c r="H10">
        <f t="shared" si="2"/>
        <v>4886.8312757201647</v>
      </c>
      <c r="I10">
        <f t="shared" si="3"/>
        <v>1350.308641975309</v>
      </c>
      <c r="J10">
        <f t="shared" si="4"/>
        <v>6237.1399176954737</v>
      </c>
      <c r="K10">
        <f t="shared" si="5"/>
        <v>6237.1399176954737</v>
      </c>
    </row>
    <row r="11" spans="2:11" x14ac:dyDescent="0.3">
      <c r="B11" s="7">
        <v>45955</v>
      </c>
      <c r="C11">
        <v>86000</v>
      </c>
      <c r="D11">
        <v>76000</v>
      </c>
      <c r="E11">
        <f t="shared" si="0"/>
        <v>162000</v>
      </c>
      <c r="F11">
        <v>31.103999999999999</v>
      </c>
      <c r="G11">
        <f t="shared" si="1"/>
        <v>5208.333333333333</v>
      </c>
      <c r="H11">
        <f t="shared" si="2"/>
        <v>2764.9176954732511</v>
      </c>
      <c r="I11">
        <f t="shared" si="3"/>
        <v>2443.4156378600819</v>
      </c>
      <c r="J11">
        <f t="shared" si="4"/>
        <v>5208.333333333333</v>
      </c>
      <c r="K11">
        <f t="shared" si="5"/>
        <v>5208.333333333333</v>
      </c>
    </row>
    <row r="12" spans="2:11" x14ac:dyDescent="0.3">
      <c r="B12" s="7">
        <v>45986</v>
      </c>
      <c r="C12">
        <v>86076</v>
      </c>
      <c r="D12">
        <v>107924</v>
      </c>
      <c r="E12">
        <f t="shared" si="0"/>
        <v>194000</v>
      </c>
      <c r="F12">
        <v>31.103999999999999</v>
      </c>
      <c r="G12">
        <f t="shared" si="1"/>
        <v>6237.1399176954737</v>
      </c>
      <c r="H12">
        <f t="shared" si="2"/>
        <v>2767.3611111111113</v>
      </c>
      <c r="I12">
        <f t="shared" si="3"/>
        <v>3469.7788065843624</v>
      </c>
      <c r="J12">
        <f t="shared" si="4"/>
        <v>6237.1399176954737</v>
      </c>
      <c r="K12">
        <f t="shared" si="5"/>
        <v>6237.1399176954737</v>
      </c>
    </row>
    <row r="13" spans="2:11" x14ac:dyDescent="0.3">
      <c r="B13" s="7">
        <v>46016</v>
      </c>
      <c r="C13">
        <v>86076</v>
      </c>
      <c r="D13">
        <v>140924</v>
      </c>
      <c r="E13">
        <f t="shared" si="0"/>
        <v>227000</v>
      </c>
      <c r="F13">
        <v>31.103999999999999</v>
      </c>
      <c r="G13">
        <f t="shared" si="1"/>
        <v>7298.0967078189306</v>
      </c>
      <c r="H13">
        <f t="shared" si="2"/>
        <v>2767.3611111111113</v>
      </c>
      <c r="I13">
        <f t="shared" si="3"/>
        <v>4530.7355967078192</v>
      </c>
      <c r="J13">
        <f t="shared" si="4"/>
        <v>7298.0967078189306</v>
      </c>
      <c r="K13">
        <f t="shared" si="5"/>
        <v>7298.0967078189306</v>
      </c>
    </row>
    <row r="14" spans="2:11" x14ac:dyDescent="0.3">
      <c r="B14" s="7">
        <v>46047</v>
      </c>
      <c r="C14">
        <v>86076</v>
      </c>
      <c r="D14">
        <v>26924</v>
      </c>
      <c r="E14">
        <f t="shared" si="0"/>
        <v>113000</v>
      </c>
      <c r="F14">
        <v>31.103999999999999</v>
      </c>
      <c r="G14">
        <f t="shared" si="1"/>
        <v>3632.9732510288068</v>
      </c>
      <c r="H14">
        <f t="shared" si="2"/>
        <v>2767.3611111111113</v>
      </c>
      <c r="I14">
        <f t="shared" si="3"/>
        <v>865.61213991769546</v>
      </c>
      <c r="J14">
        <f t="shared" si="4"/>
        <v>3632.9732510288068</v>
      </c>
      <c r="K14">
        <f t="shared" si="5"/>
        <v>3632.9732510288068</v>
      </c>
    </row>
    <row r="15" spans="2:11" x14ac:dyDescent="0.3">
      <c r="B15" s="7">
        <v>46078</v>
      </c>
      <c r="C15">
        <v>86076</v>
      </c>
      <c r="D15">
        <v>91924</v>
      </c>
      <c r="E15">
        <f t="shared" si="0"/>
        <v>178000</v>
      </c>
      <c r="F15">
        <v>31.103999999999999</v>
      </c>
      <c r="G15">
        <f t="shared" si="1"/>
        <v>5722.7366255144034</v>
      </c>
      <c r="H15">
        <f t="shared" si="2"/>
        <v>2767.3611111111113</v>
      </c>
      <c r="I15">
        <f t="shared" si="3"/>
        <v>2955.3755144032921</v>
      </c>
      <c r="J15">
        <f t="shared" si="4"/>
        <v>5722.7366255144034</v>
      </c>
      <c r="K15">
        <f t="shared" si="5"/>
        <v>5722.7366255144034</v>
      </c>
    </row>
    <row r="16" spans="2:11" x14ac:dyDescent="0.3">
      <c r="B16" s="7">
        <v>46106</v>
      </c>
      <c r="C16">
        <v>86076</v>
      </c>
      <c r="D16">
        <v>75924</v>
      </c>
      <c r="E16">
        <f t="shared" si="0"/>
        <v>162000</v>
      </c>
      <c r="F16">
        <v>31.103999999999999</v>
      </c>
      <c r="G16">
        <f t="shared" si="1"/>
        <v>5208.333333333333</v>
      </c>
      <c r="H16">
        <f t="shared" si="2"/>
        <v>2767.3611111111113</v>
      </c>
      <c r="I16">
        <f t="shared" si="3"/>
        <v>2440.9722222222217</v>
      </c>
      <c r="J16">
        <f t="shared" si="4"/>
        <v>5208.333333333333</v>
      </c>
      <c r="K16">
        <f t="shared" si="5"/>
        <v>5208.333333333333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A8C1-78FE-4A69-B39B-104D697149B8}">
  <dimension ref="B3:M34"/>
  <sheetViews>
    <sheetView zoomScaleNormal="100" workbookViewId="0">
      <selection activeCell="F7" sqref="F7"/>
    </sheetView>
  </sheetViews>
  <sheetFormatPr defaultColWidth="13.44140625" defaultRowHeight="14.4" x14ac:dyDescent="0.3"/>
  <cols>
    <col min="6" max="6" width="14.88671875" customWidth="1"/>
    <col min="7" max="7" width="16.44140625" customWidth="1"/>
  </cols>
  <sheetData>
    <row r="3" spans="2:13" x14ac:dyDescent="0.3">
      <c r="B3" t="s">
        <v>26</v>
      </c>
      <c r="F3" t="s">
        <v>35</v>
      </c>
      <c r="L3" s="8" t="s">
        <v>32</v>
      </c>
    </row>
    <row r="4" spans="2:13" x14ac:dyDescent="0.3">
      <c r="C4" s="8" t="s">
        <v>30</v>
      </c>
      <c r="D4" s="8" t="s">
        <v>31</v>
      </c>
      <c r="E4" s="8" t="s">
        <v>28</v>
      </c>
      <c r="F4" s="8" t="s">
        <v>23</v>
      </c>
      <c r="G4" s="8" t="s">
        <v>24</v>
      </c>
      <c r="H4" s="8" t="s">
        <v>21</v>
      </c>
      <c r="I4" s="8" t="s">
        <v>22</v>
      </c>
      <c r="J4" s="8" t="s">
        <v>29</v>
      </c>
      <c r="L4" s="8" t="s">
        <v>33</v>
      </c>
      <c r="M4" s="8" t="s">
        <v>34</v>
      </c>
    </row>
    <row r="5" spans="2:13" x14ac:dyDescent="0.3">
      <c r="B5" s="7">
        <v>45772</v>
      </c>
      <c r="C5">
        <v>1.5288157894736842</v>
      </c>
      <c r="D5">
        <v>1.4112105263157895</v>
      </c>
      <c r="E5">
        <v>31.103999999999999</v>
      </c>
      <c r="F5" s="8">
        <v>4886.8312757201647</v>
      </c>
      <c r="G5" s="8">
        <v>4886.8312757201647</v>
      </c>
      <c r="H5">
        <f>C5*E5*F5</f>
        <v>232380</v>
      </c>
      <c r="I5">
        <f>D5*E5*G5</f>
        <v>214504</v>
      </c>
      <c r="J5">
        <f>H5+I5</f>
        <v>446884</v>
      </c>
      <c r="K5" s="7">
        <v>45772</v>
      </c>
      <c r="L5">
        <f>I5</f>
        <v>214504</v>
      </c>
      <c r="M5">
        <f>L21</f>
        <v>307260.04547368421</v>
      </c>
    </row>
    <row r="6" spans="2:13" x14ac:dyDescent="0.3">
      <c r="B6" s="7">
        <v>45802</v>
      </c>
      <c r="C6">
        <v>1.5806907894736841</v>
      </c>
      <c r="D6">
        <v>0</v>
      </c>
      <c r="E6">
        <v>31.103999999999999</v>
      </c>
      <c r="F6" s="8">
        <v>4886.8312757201647</v>
      </c>
      <c r="G6" s="8">
        <v>192.90123456790116</v>
      </c>
      <c r="H6">
        <f t="shared" ref="H6:H16" si="0">C6*E6*F6</f>
        <v>240264.99999999997</v>
      </c>
      <c r="I6">
        <f t="shared" ref="I6:I16" si="1">D6*E6*G6</f>
        <v>0</v>
      </c>
      <c r="J6">
        <f t="shared" ref="J6:J16" si="2">H6+I6</f>
        <v>240264.99999999997</v>
      </c>
      <c r="K6" s="7">
        <v>45802</v>
      </c>
      <c r="L6">
        <f>L5+I6</f>
        <v>214504</v>
      </c>
      <c r="M6">
        <f t="shared" ref="M6:M16" si="3">L22</f>
        <v>307260.04547368421</v>
      </c>
    </row>
    <row r="7" spans="2:13" x14ac:dyDescent="0.3">
      <c r="B7" s="7">
        <v>45833</v>
      </c>
      <c r="C7">
        <v>1.6237697368421053</v>
      </c>
      <c r="D7">
        <v>1.4613947368421052</v>
      </c>
      <c r="E7">
        <v>31.103999999999999</v>
      </c>
      <c r="F7" s="8">
        <v>4886.8312757201647</v>
      </c>
      <c r="G7" s="8">
        <v>5015.4320987654328</v>
      </c>
      <c r="H7">
        <f t="shared" si="0"/>
        <v>246813</v>
      </c>
      <c r="I7">
        <f t="shared" si="1"/>
        <v>227977.57894736843</v>
      </c>
      <c r="J7">
        <f t="shared" si="2"/>
        <v>474790.57894736843</v>
      </c>
      <c r="K7" s="7">
        <v>45833</v>
      </c>
      <c r="L7">
        <f t="shared" ref="L7:L16" si="4">L6+I7</f>
        <v>442481.57894736843</v>
      </c>
      <c r="M7">
        <f t="shared" si="3"/>
        <v>625446.59873684205</v>
      </c>
    </row>
    <row r="8" spans="2:13" x14ac:dyDescent="0.3">
      <c r="B8" s="7">
        <v>45863</v>
      </c>
      <c r="C8">
        <v>1.6237697368421053</v>
      </c>
      <c r="D8">
        <v>0.97426315789473683</v>
      </c>
      <c r="E8">
        <v>31.103999999999999</v>
      </c>
      <c r="F8" s="8">
        <v>4886.8312757201647</v>
      </c>
      <c r="G8" s="8">
        <v>3440.0720164609056</v>
      </c>
      <c r="H8">
        <f t="shared" si="0"/>
        <v>246813</v>
      </c>
      <c r="I8">
        <f t="shared" si="1"/>
        <v>104246.15789473685</v>
      </c>
      <c r="J8">
        <f t="shared" si="2"/>
        <v>351059.15789473685</v>
      </c>
      <c r="K8" s="7">
        <v>45863</v>
      </c>
      <c r="L8">
        <f t="shared" si="4"/>
        <v>546727.73684210528</v>
      </c>
      <c r="M8">
        <f t="shared" si="3"/>
        <v>837570.96757894731</v>
      </c>
    </row>
    <row r="9" spans="2:13" x14ac:dyDescent="0.3">
      <c r="B9" s="7">
        <v>45894</v>
      </c>
      <c r="C9">
        <v>1.6237697368421053</v>
      </c>
      <c r="D9">
        <v>0.97426315789473683</v>
      </c>
      <c r="E9">
        <v>31.103999999999999</v>
      </c>
      <c r="F9" s="8">
        <v>4886.8312757201647</v>
      </c>
      <c r="G9" s="8">
        <v>3440.0720164609056</v>
      </c>
      <c r="H9">
        <f t="shared" si="0"/>
        <v>246813</v>
      </c>
      <c r="I9">
        <f t="shared" si="1"/>
        <v>104246.15789473685</v>
      </c>
      <c r="J9">
        <f t="shared" si="2"/>
        <v>351059.15789473685</v>
      </c>
      <c r="K9" s="7">
        <v>45894</v>
      </c>
      <c r="L9">
        <f t="shared" si="4"/>
        <v>650973.89473684214</v>
      </c>
      <c r="M9">
        <f t="shared" si="3"/>
        <v>1039329.1764210517</v>
      </c>
    </row>
    <row r="10" spans="2:13" x14ac:dyDescent="0.3">
      <c r="B10" s="7">
        <v>45925</v>
      </c>
      <c r="C10">
        <v>1.6237697368421053</v>
      </c>
      <c r="D10">
        <v>0.32475657894736842</v>
      </c>
      <c r="E10">
        <v>31.103999999999999</v>
      </c>
      <c r="F10" s="8">
        <v>4886.8312757201647</v>
      </c>
      <c r="G10" s="8">
        <v>1350.308641975309</v>
      </c>
      <c r="H10">
        <f t="shared" si="0"/>
        <v>246813</v>
      </c>
      <c r="I10">
        <f t="shared" si="1"/>
        <v>13639.776315789475</v>
      </c>
      <c r="J10">
        <f t="shared" si="2"/>
        <v>260452.77631578947</v>
      </c>
      <c r="K10" s="7">
        <v>45925</v>
      </c>
      <c r="L10">
        <f t="shared" si="4"/>
        <v>664613.67105263157</v>
      </c>
      <c r="M10">
        <f t="shared" si="3"/>
        <v>1072454.3241951317</v>
      </c>
    </row>
    <row r="11" spans="2:13" x14ac:dyDescent="0.3">
      <c r="B11" s="7">
        <v>45955</v>
      </c>
      <c r="C11">
        <v>1.7219534883720931</v>
      </c>
      <c r="D11">
        <v>1.7219534883720931</v>
      </c>
      <c r="E11">
        <v>31.103999999999999</v>
      </c>
      <c r="F11" s="8">
        <v>2764.9176954732511</v>
      </c>
      <c r="G11" s="8">
        <v>2443.4156378600819</v>
      </c>
      <c r="H11">
        <f t="shared" si="0"/>
        <v>148088</v>
      </c>
      <c r="I11">
        <f t="shared" si="1"/>
        <v>130868.46511627905</v>
      </c>
      <c r="J11">
        <f t="shared" si="2"/>
        <v>278956.46511627908</v>
      </c>
      <c r="K11" s="7">
        <v>45955</v>
      </c>
      <c r="L11">
        <f t="shared" si="4"/>
        <v>795482.13616891066</v>
      </c>
      <c r="M11">
        <f t="shared" si="3"/>
        <v>1072454.3241951317</v>
      </c>
    </row>
    <row r="12" spans="2:13" x14ac:dyDescent="0.3">
      <c r="B12" s="7">
        <v>45986</v>
      </c>
      <c r="C12">
        <v>1.720433105627585</v>
      </c>
      <c r="D12">
        <v>1.720433105627585</v>
      </c>
      <c r="E12">
        <v>31.103999999999999</v>
      </c>
      <c r="F12" s="8">
        <v>2767.3611111111113</v>
      </c>
      <c r="G12" s="8">
        <v>3469.7788065843624</v>
      </c>
      <c r="H12">
        <f t="shared" si="0"/>
        <v>148088.00000000003</v>
      </c>
      <c r="I12">
        <f t="shared" si="1"/>
        <v>185676.0224917515</v>
      </c>
      <c r="J12">
        <f t="shared" si="2"/>
        <v>333764.02249175153</v>
      </c>
      <c r="K12" s="7">
        <v>45986</v>
      </c>
      <c r="L12">
        <f t="shared" si="4"/>
        <v>981158.15866066213</v>
      </c>
      <c r="M12">
        <f t="shared" si="3"/>
        <v>1072454.3241951317</v>
      </c>
    </row>
    <row r="13" spans="2:13" x14ac:dyDescent="0.3">
      <c r="B13" s="7">
        <v>46016</v>
      </c>
      <c r="C13">
        <v>1.720433105627585</v>
      </c>
      <c r="D13">
        <v>2.2939030624099632</v>
      </c>
      <c r="E13">
        <v>31.103999999999999</v>
      </c>
      <c r="F13" s="8">
        <v>2767.3611111111113</v>
      </c>
      <c r="G13" s="8">
        <v>4530.7355967078192</v>
      </c>
      <c r="H13">
        <f t="shared" si="0"/>
        <v>148088.00000000003</v>
      </c>
      <c r="I13">
        <f t="shared" si="1"/>
        <v>323265.99516706169</v>
      </c>
      <c r="J13">
        <f t="shared" si="2"/>
        <v>471353.99516706169</v>
      </c>
      <c r="K13" s="7">
        <v>46016</v>
      </c>
      <c r="L13">
        <f t="shared" si="4"/>
        <v>1304424.1538277238</v>
      </c>
      <c r="M13">
        <f t="shared" si="3"/>
        <v>1072454.3241951317</v>
      </c>
    </row>
    <row r="14" spans="2:13" x14ac:dyDescent="0.3">
      <c r="B14" s="7">
        <v>46047</v>
      </c>
      <c r="C14">
        <v>1.720433105627585</v>
      </c>
      <c r="D14">
        <v>0.28673497839118917</v>
      </c>
      <c r="E14">
        <v>31.103999999999999</v>
      </c>
      <c r="F14" s="8">
        <v>2767.3611111111113</v>
      </c>
      <c r="G14" s="8">
        <v>865.61213991769546</v>
      </c>
      <c r="H14">
        <f t="shared" si="0"/>
        <v>148088.00000000003</v>
      </c>
      <c r="I14">
        <f t="shared" si="1"/>
        <v>7720.0525582043765</v>
      </c>
      <c r="J14">
        <f t="shared" si="2"/>
        <v>155808.05255820439</v>
      </c>
      <c r="K14" s="7">
        <v>46047</v>
      </c>
      <c r="L14">
        <f t="shared" si="4"/>
        <v>1312144.2063859282</v>
      </c>
      <c r="M14">
        <f t="shared" si="3"/>
        <v>1072454.3241951317</v>
      </c>
    </row>
    <row r="15" spans="2:13" x14ac:dyDescent="0.3">
      <c r="B15" s="7">
        <v>46078</v>
      </c>
      <c r="C15">
        <v>1.720433105627585</v>
      </c>
      <c r="D15">
        <v>1.4336865095961708</v>
      </c>
      <c r="E15">
        <v>31.103999999999999</v>
      </c>
      <c r="F15" s="8">
        <v>2767.3611111111113</v>
      </c>
      <c r="G15" s="8">
        <v>2955.3755144032921</v>
      </c>
      <c r="H15">
        <f t="shared" si="0"/>
        <v>148088.00000000003</v>
      </c>
      <c r="I15">
        <f t="shared" si="1"/>
        <v>131790.19870811841</v>
      </c>
      <c r="J15">
        <f t="shared" si="2"/>
        <v>279878.19870811841</v>
      </c>
      <c r="K15" s="7">
        <v>46078</v>
      </c>
      <c r="L15">
        <f t="shared" si="4"/>
        <v>1443934.4050940466</v>
      </c>
      <c r="M15">
        <f t="shared" si="3"/>
        <v>1072454.3241951317</v>
      </c>
    </row>
    <row r="16" spans="2:13" x14ac:dyDescent="0.3">
      <c r="B16" s="7">
        <v>46106</v>
      </c>
      <c r="C16">
        <v>1.720433105627585</v>
      </c>
      <c r="D16">
        <v>1.1469515312049816</v>
      </c>
      <c r="E16">
        <v>31.103999999999999</v>
      </c>
      <c r="F16" s="8">
        <v>2767.3611111111113</v>
      </c>
      <c r="G16" s="8">
        <v>2440.9722222222217</v>
      </c>
      <c r="H16">
        <f t="shared" si="0"/>
        <v>148088.00000000003</v>
      </c>
      <c r="I16">
        <f t="shared" si="1"/>
        <v>87081.148055206999</v>
      </c>
      <c r="J16">
        <f t="shared" si="2"/>
        <v>235169.14805520704</v>
      </c>
      <c r="K16" s="7">
        <v>46106</v>
      </c>
      <c r="L16">
        <f t="shared" si="4"/>
        <v>1531015.5531492536</v>
      </c>
      <c r="M16">
        <f t="shared" si="3"/>
        <v>1072454.3241951317</v>
      </c>
    </row>
    <row r="17" spans="2:12" x14ac:dyDescent="0.3">
      <c r="F17">
        <f>SUM(F5:F16)</f>
        <v>45922.710905349784</v>
      </c>
      <c r="G17" s="8">
        <f>SUM(G5:G16)</f>
        <v>35031.507201646091</v>
      </c>
      <c r="I17" s="9">
        <f>SUM(I5:I16)</f>
        <v>1531015.5531492536</v>
      </c>
      <c r="J17" s="9">
        <f>SUM(J5:J16)</f>
        <v>3879440.5531492545</v>
      </c>
    </row>
    <row r="18" spans="2:12" x14ac:dyDescent="0.3">
      <c r="I18">
        <f>I17/G17</f>
        <v>43.703958962899343</v>
      </c>
    </row>
    <row r="19" spans="2:12" x14ac:dyDescent="0.3">
      <c r="B19" t="s">
        <v>26</v>
      </c>
      <c r="F19" t="s">
        <v>36</v>
      </c>
      <c r="L19" s="8" t="s">
        <v>32</v>
      </c>
    </row>
    <row r="20" spans="2:12" x14ac:dyDescent="0.3">
      <c r="C20" s="8" t="s">
        <v>30</v>
      </c>
      <c r="D20" s="8" t="s">
        <v>31</v>
      </c>
      <c r="E20" s="8" t="s">
        <v>28</v>
      </c>
      <c r="F20" s="8" t="s">
        <v>23</v>
      </c>
      <c r="G20" s="8" t="s">
        <v>24</v>
      </c>
      <c r="H20" s="8" t="s">
        <v>21</v>
      </c>
      <c r="I20" s="8" t="s">
        <v>22</v>
      </c>
      <c r="J20" s="8" t="s">
        <v>29</v>
      </c>
      <c r="L20" s="8" t="s">
        <v>34</v>
      </c>
    </row>
    <row r="21" spans="2:12" x14ac:dyDescent="0.3">
      <c r="B21" s="7">
        <v>45772</v>
      </c>
      <c r="C21">
        <v>1.5288157894736842</v>
      </c>
      <c r="D21">
        <v>1.4112105263157895</v>
      </c>
      <c r="E21">
        <v>31.103999999999999</v>
      </c>
      <c r="F21" s="8">
        <v>4886.8312757201647</v>
      </c>
      <c r="G21">
        <v>7000</v>
      </c>
      <c r="H21">
        <f>C21*E21*F21</f>
        <v>232380</v>
      </c>
      <c r="I21">
        <f>D21*E21*G21</f>
        <v>307260.04547368421</v>
      </c>
      <c r="J21">
        <f>H21+I21</f>
        <v>539640.04547368421</v>
      </c>
      <c r="L21">
        <f>I21</f>
        <v>307260.04547368421</v>
      </c>
    </row>
    <row r="22" spans="2:12" x14ac:dyDescent="0.3">
      <c r="B22" s="7">
        <v>45802</v>
      </c>
      <c r="C22">
        <v>1.5806907894736841</v>
      </c>
      <c r="D22">
        <v>0</v>
      </c>
      <c r="E22">
        <v>31.103999999999999</v>
      </c>
      <c r="F22" s="8">
        <v>4886.8312757201647</v>
      </c>
      <c r="G22">
        <v>7000</v>
      </c>
      <c r="H22">
        <f t="shared" ref="H22:H32" si="5">C22*E22*F22</f>
        <v>240264.99999999997</v>
      </c>
      <c r="I22">
        <f t="shared" ref="I22:I32" si="6">D22*E22*G22</f>
        <v>0</v>
      </c>
      <c r="J22">
        <f t="shared" ref="J22:J32" si="7">H22+I22</f>
        <v>240264.99999999997</v>
      </c>
      <c r="L22">
        <f>L21+I22</f>
        <v>307260.04547368421</v>
      </c>
    </row>
    <row r="23" spans="2:12" x14ac:dyDescent="0.3">
      <c r="B23" s="7">
        <v>45833</v>
      </c>
      <c r="C23">
        <v>1.6237697368421053</v>
      </c>
      <c r="D23">
        <v>1.4613947368421052</v>
      </c>
      <c r="E23">
        <v>31.103999999999999</v>
      </c>
      <c r="F23" s="8">
        <v>4886.8312757201647</v>
      </c>
      <c r="G23">
        <v>7000</v>
      </c>
      <c r="H23">
        <f t="shared" si="5"/>
        <v>246813</v>
      </c>
      <c r="I23">
        <f t="shared" si="6"/>
        <v>318186.55326315784</v>
      </c>
      <c r="J23">
        <f t="shared" si="7"/>
        <v>564999.55326315784</v>
      </c>
      <c r="L23">
        <f t="shared" ref="L23:L32" si="8">L22+I23</f>
        <v>625446.59873684205</v>
      </c>
    </row>
    <row r="24" spans="2:12" x14ac:dyDescent="0.3">
      <c r="B24" s="7">
        <v>45863</v>
      </c>
      <c r="C24">
        <v>1.6237697368421053</v>
      </c>
      <c r="D24">
        <v>0.97426315789473683</v>
      </c>
      <c r="E24">
        <v>31.103999999999999</v>
      </c>
      <c r="F24" s="8">
        <v>4886.8312757201647</v>
      </c>
      <c r="G24">
        <v>7000</v>
      </c>
      <c r="H24">
        <f t="shared" si="5"/>
        <v>246813</v>
      </c>
      <c r="I24">
        <f t="shared" si="6"/>
        <v>212124.36884210526</v>
      </c>
      <c r="J24">
        <f t="shared" si="7"/>
        <v>458937.36884210526</v>
      </c>
      <c r="L24">
        <f t="shared" si="8"/>
        <v>837570.96757894731</v>
      </c>
    </row>
    <row r="25" spans="2:12" x14ac:dyDescent="0.3">
      <c r="B25" s="7">
        <v>45894</v>
      </c>
      <c r="C25">
        <v>1.6237697368421053</v>
      </c>
      <c r="D25">
        <v>0.97426315789473683</v>
      </c>
      <c r="E25">
        <v>31.103999999999999</v>
      </c>
      <c r="F25" s="8">
        <v>4886.8312757201647</v>
      </c>
      <c r="G25">
        <v>6657.9218106995604</v>
      </c>
      <c r="H25">
        <f t="shared" si="5"/>
        <v>246813</v>
      </c>
      <c r="I25">
        <f t="shared" si="6"/>
        <v>201758.20884210442</v>
      </c>
      <c r="J25">
        <f t="shared" si="7"/>
        <v>448571.20884210442</v>
      </c>
      <c r="L25">
        <f t="shared" si="8"/>
        <v>1039329.1764210517</v>
      </c>
    </row>
    <row r="26" spans="2:12" x14ac:dyDescent="0.3">
      <c r="B26" s="7">
        <v>45925</v>
      </c>
      <c r="C26">
        <v>1.6237697368421053</v>
      </c>
      <c r="D26">
        <v>0.32475657894736842</v>
      </c>
      <c r="E26">
        <v>31.103999999999999</v>
      </c>
      <c r="F26" s="8">
        <v>4886.8312757201647</v>
      </c>
      <c r="G26">
        <v>3279.3186831275698</v>
      </c>
      <c r="H26">
        <f t="shared" si="5"/>
        <v>246813</v>
      </c>
      <c r="I26">
        <f t="shared" si="6"/>
        <v>33125.147774079975</v>
      </c>
      <c r="J26">
        <f t="shared" si="7"/>
        <v>279938.14777407999</v>
      </c>
      <c r="L26">
        <f t="shared" si="8"/>
        <v>1072454.3241951317</v>
      </c>
    </row>
    <row r="27" spans="2:12" x14ac:dyDescent="0.3">
      <c r="B27" s="7">
        <v>45955</v>
      </c>
      <c r="C27">
        <v>1.7219534883720931</v>
      </c>
      <c r="D27">
        <v>1.7219534883720931</v>
      </c>
      <c r="E27">
        <v>31.103999999999999</v>
      </c>
      <c r="F27" s="8">
        <v>2764.9176954732511</v>
      </c>
      <c r="G27">
        <v>0</v>
      </c>
      <c r="H27">
        <f t="shared" si="5"/>
        <v>148088</v>
      </c>
      <c r="I27">
        <f t="shared" si="6"/>
        <v>0</v>
      </c>
      <c r="J27">
        <f t="shared" si="7"/>
        <v>148088</v>
      </c>
      <c r="L27">
        <f t="shared" si="8"/>
        <v>1072454.3241951317</v>
      </c>
    </row>
    <row r="28" spans="2:12" x14ac:dyDescent="0.3">
      <c r="B28" s="7">
        <v>45986</v>
      </c>
      <c r="C28">
        <v>1.720433105627585</v>
      </c>
      <c r="D28">
        <v>1.720433105627585</v>
      </c>
      <c r="E28">
        <v>31.103999999999999</v>
      </c>
      <c r="F28" s="8">
        <v>2767.3611111111113</v>
      </c>
      <c r="G28">
        <v>0</v>
      </c>
      <c r="H28">
        <f t="shared" si="5"/>
        <v>148088.00000000003</v>
      </c>
      <c r="I28">
        <f t="shared" si="6"/>
        <v>0</v>
      </c>
      <c r="J28">
        <f t="shared" si="7"/>
        <v>148088.00000000003</v>
      </c>
      <c r="L28">
        <f t="shared" si="8"/>
        <v>1072454.3241951317</v>
      </c>
    </row>
    <row r="29" spans="2:12" x14ac:dyDescent="0.3">
      <c r="B29" s="7">
        <v>46016</v>
      </c>
      <c r="C29">
        <v>1.720433105627585</v>
      </c>
      <c r="D29">
        <v>2.2939030624099632</v>
      </c>
      <c r="E29">
        <v>31.103999999999999</v>
      </c>
      <c r="F29" s="8">
        <v>2767.3611111111113</v>
      </c>
      <c r="G29">
        <v>0</v>
      </c>
      <c r="H29">
        <f t="shared" si="5"/>
        <v>148088.00000000003</v>
      </c>
      <c r="I29">
        <f t="shared" si="6"/>
        <v>0</v>
      </c>
      <c r="J29">
        <f t="shared" si="7"/>
        <v>148088.00000000003</v>
      </c>
      <c r="L29">
        <f t="shared" si="8"/>
        <v>1072454.3241951317</v>
      </c>
    </row>
    <row r="30" spans="2:12" x14ac:dyDescent="0.3">
      <c r="B30" s="7">
        <v>46047</v>
      </c>
      <c r="C30">
        <v>1.720433105627585</v>
      </c>
      <c r="D30">
        <v>0.28673497839118917</v>
      </c>
      <c r="E30">
        <v>31.103999999999999</v>
      </c>
      <c r="F30" s="8">
        <v>2767.3611111111113</v>
      </c>
      <c r="G30">
        <v>0</v>
      </c>
      <c r="H30">
        <f t="shared" si="5"/>
        <v>148088.00000000003</v>
      </c>
      <c r="I30">
        <f t="shared" si="6"/>
        <v>0</v>
      </c>
      <c r="J30">
        <f t="shared" si="7"/>
        <v>148088.00000000003</v>
      </c>
      <c r="L30">
        <f t="shared" si="8"/>
        <v>1072454.3241951317</v>
      </c>
    </row>
    <row r="31" spans="2:12" x14ac:dyDescent="0.3">
      <c r="B31" s="7">
        <v>46078</v>
      </c>
      <c r="C31">
        <v>1.720433105627585</v>
      </c>
      <c r="D31">
        <v>1.4336865095961708</v>
      </c>
      <c r="E31">
        <v>31.103999999999999</v>
      </c>
      <c r="F31" s="8">
        <v>2767.3611111111113</v>
      </c>
      <c r="G31">
        <v>0</v>
      </c>
      <c r="H31">
        <f t="shared" si="5"/>
        <v>148088.00000000003</v>
      </c>
      <c r="I31">
        <f t="shared" si="6"/>
        <v>0</v>
      </c>
      <c r="J31">
        <f t="shared" si="7"/>
        <v>148088.00000000003</v>
      </c>
      <c r="L31">
        <f t="shared" si="8"/>
        <v>1072454.3241951317</v>
      </c>
    </row>
    <row r="32" spans="2:12" x14ac:dyDescent="0.3">
      <c r="B32" s="7">
        <v>46106</v>
      </c>
      <c r="C32">
        <v>1.720433105627585</v>
      </c>
      <c r="D32">
        <v>1.1469515312049816</v>
      </c>
      <c r="E32">
        <v>31.103999999999999</v>
      </c>
      <c r="F32" s="8">
        <v>2767.3611111111113</v>
      </c>
      <c r="G32">
        <v>0</v>
      </c>
      <c r="H32">
        <f t="shared" si="5"/>
        <v>148088.00000000003</v>
      </c>
      <c r="I32">
        <f t="shared" si="6"/>
        <v>0</v>
      </c>
      <c r="J32">
        <f t="shared" si="7"/>
        <v>148088.00000000003</v>
      </c>
      <c r="L32">
        <f t="shared" si="8"/>
        <v>1072454.3241951317</v>
      </c>
    </row>
    <row r="33" spans="6:10" x14ac:dyDescent="0.3">
      <c r="F33">
        <f>SUM(F21:F32)</f>
        <v>45922.710905349784</v>
      </c>
      <c r="G33">
        <f>SUM(G21:G32)</f>
        <v>37937.240493827128</v>
      </c>
      <c r="I33" s="9">
        <f>SUM(I21:I32)</f>
        <v>1072454.3241951317</v>
      </c>
      <c r="J33" s="9">
        <f>SUM(J21:J32)</f>
        <v>3420879.3241951317</v>
      </c>
    </row>
    <row r="34" spans="6:10" x14ac:dyDescent="0.3">
      <c r="I34">
        <f>I33/G33</f>
        <v>28.269170615338606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from_alvin</vt:lpstr>
      <vt:lpstr>24</vt:lpstr>
      <vt:lpstr>25</vt:lpstr>
      <vt:lpstr>rough</vt:lpstr>
      <vt:lpstr>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Alvin Chua Han Ping</dc:creator>
  <dc:description/>
  <cp:lastModifiedBy>Debdeep Paul</cp:lastModifiedBy>
  <cp:revision>8</cp:revision>
  <dcterms:created xsi:type="dcterms:W3CDTF">2025-05-23T06:45:07Z</dcterms:created>
  <dcterms:modified xsi:type="dcterms:W3CDTF">2025-06-18T07:52:56Z</dcterms:modified>
  <dc:language>en-SG</dc:language>
</cp:coreProperties>
</file>