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_dro/"/>
    </mc:Choice>
  </mc:AlternateContent>
  <xr:revisionPtr revIDLastSave="0" documentId="13_ncr:1_{89D1D51A-0C9C-9044-8A94-E30C31C2B4AF}" xr6:coauthVersionLast="47" xr6:coauthVersionMax="47" xr10:uidLastSave="{00000000-0000-0000-0000-000000000000}"/>
  <bookViews>
    <workbookView xWindow="440" yWindow="2540" windowWidth="23260" windowHeight="12460" tabRatio="1000" xr2:uid="{00000000-000D-0000-FFFF-FFFF00000000}"/>
  </bookViews>
  <sheets>
    <sheet name="normal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9" l="1"/>
  <c r="U25" i="9"/>
  <c r="U26" i="9" s="1"/>
  <c r="U27" i="9" s="1"/>
  <c r="U28" i="9" s="1"/>
  <c r="U29" i="9" s="1"/>
  <c r="U30" i="9" s="1"/>
  <c r="U31" i="9" s="1"/>
  <c r="U32" i="9" s="1"/>
  <c r="U33" i="9" s="1"/>
  <c r="U34" i="9" s="1"/>
  <c r="U24" i="9"/>
  <c r="T25" i="9"/>
  <c r="T26" i="9"/>
  <c r="T27" i="9"/>
  <c r="T28" i="9"/>
  <c r="T29" i="9"/>
  <c r="T30" i="9"/>
  <c r="T31" i="9"/>
  <c r="T32" i="9"/>
  <c r="T33" i="9" s="1"/>
  <c r="T34" i="9" s="1"/>
  <c r="T24" i="9"/>
  <c r="S24" i="9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T23" i="9"/>
  <c r="U23" i="9"/>
  <c r="S23" i="9"/>
  <c r="F26" i="9"/>
  <c r="L14" i="9"/>
  <c r="L3" i="9"/>
  <c r="L4" i="9"/>
  <c r="L5" i="9"/>
  <c r="L6" i="9"/>
  <c r="L7" i="9"/>
  <c r="L8" i="9"/>
  <c r="L9" i="9"/>
  <c r="L10" i="9"/>
  <c r="L11" i="9"/>
  <c r="L12" i="9"/>
  <c r="L13" i="9"/>
  <c r="L2" i="9"/>
  <c r="Q3" i="9"/>
  <c r="Q4" i="9"/>
  <c r="Q5" i="9"/>
  <c r="Q7" i="9"/>
  <c r="Q8" i="9"/>
  <c r="Q9" i="9"/>
  <c r="Q10" i="9"/>
  <c r="Q2" i="9"/>
  <c r="P3" i="9"/>
  <c r="P4" i="9"/>
  <c r="P5" i="9"/>
  <c r="R5" i="9" s="1"/>
  <c r="P6" i="9"/>
  <c r="P7" i="9"/>
  <c r="P8" i="9"/>
  <c r="P9" i="9"/>
  <c r="P10" i="9"/>
  <c r="P11" i="9"/>
  <c r="P12" i="9"/>
  <c r="P13" i="9"/>
  <c r="P2" i="9"/>
  <c r="E27" i="9"/>
  <c r="G24" i="9"/>
  <c r="R4" i="9"/>
  <c r="G5" i="9"/>
  <c r="G2" i="9"/>
  <c r="J2" i="9" s="1"/>
  <c r="F12" i="9"/>
  <c r="G12" i="9" s="1"/>
  <c r="F13" i="9"/>
  <c r="Q13" i="9" s="1"/>
  <c r="R13" i="9" s="1"/>
  <c r="F11" i="9"/>
  <c r="Q11" i="9" s="1"/>
  <c r="D3" i="9"/>
  <c r="D4" i="9"/>
  <c r="F4" i="9" s="1"/>
  <c r="D5" i="9"/>
  <c r="F5" i="9" s="1"/>
  <c r="D6" i="9"/>
  <c r="F6" i="9" s="1"/>
  <c r="G6" i="9" s="1"/>
  <c r="D7" i="9"/>
  <c r="F7" i="9" s="1"/>
  <c r="D8" i="9"/>
  <c r="F8" i="9" s="1"/>
  <c r="G8" i="9" s="1"/>
  <c r="D9" i="9"/>
  <c r="F9" i="9" s="1"/>
  <c r="G9" i="9" s="1"/>
  <c r="D10" i="9"/>
  <c r="F10" i="9" s="1"/>
  <c r="D11" i="9"/>
  <c r="D12" i="9"/>
  <c r="D13" i="9"/>
  <c r="D2" i="9"/>
  <c r="Q6" i="9" l="1"/>
  <c r="R6" i="9" s="1"/>
  <c r="G13" i="9"/>
  <c r="Q12" i="9"/>
  <c r="R10" i="9"/>
  <c r="R8" i="9"/>
  <c r="P14" i="9"/>
  <c r="G7" i="9"/>
  <c r="R7" i="9"/>
  <c r="R11" i="9"/>
  <c r="R3" i="9"/>
  <c r="R9" i="9"/>
  <c r="G4" i="9"/>
  <c r="G11" i="9"/>
  <c r="R12" i="9"/>
  <c r="G3" i="9"/>
  <c r="J3" i="9" s="1"/>
  <c r="G10" i="9"/>
  <c r="R2" i="9"/>
  <c r="J4" i="9" l="1"/>
  <c r="Q14" i="9"/>
  <c r="F23" i="9" s="1"/>
  <c r="G23" i="9" s="1"/>
  <c r="J5" i="9" l="1"/>
  <c r="J6" i="9" l="1"/>
  <c r="J7" i="9" l="1"/>
  <c r="J8" i="9" l="1"/>
  <c r="J9" i="9" l="1"/>
  <c r="K8" i="9"/>
  <c r="J10" i="9" l="1"/>
  <c r="K9" i="9"/>
  <c r="J11" i="9" l="1"/>
  <c r="K10" i="9"/>
  <c r="J12" i="9" l="1"/>
  <c r="K11" i="9"/>
  <c r="J13" i="9" l="1"/>
  <c r="K13" i="9" s="1"/>
  <c r="K12" i="9"/>
  <c r="K14" i="9" l="1"/>
  <c r="F25" i="9" s="1"/>
  <c r="F27" i="9" s="1"/>
  <c r="G27" i="9" s="1"/>
</calcChain>
</file>

<file path=xl/sharedStrings.xml><?xml version="1.0" encoding="utf-8"?>
<sst xmlns="http://schemas.openxmlformats.org/spreadsheetml/2006/main" count="37" uniqueCount="27">
  <si>
    <t>Time</t>
  </si>
  <si>
    <t>S1</t>
  </si>
  <si>
    <t>S2</t>
  </si>
  <si>
    <t>Total order</t>
  </si>
  <si>
    <t>Hedged</t>
  </si>
  <si>
    <t>Unhedged</t>
  </si>
  <si>
    <t>Demand</t>
  </si>
  <si>
    <t>Init_stock</t>
  </si>
  <si>
    <t>Processed-tot_order</t>
  </si>
  <si>
    <t>Stock</t>
  </si>
  <si>
    <t>Storage cost</t>
  </si>
  <si>
    <t>Hedged price</t>
  </si>
  <si>
    <t>Unhedged price</t>
  </si>
  <si>
    <t>Proc cost hedged</t>
  </si>
  <si>
    <t>Proc cost unhedged</t>
  </si>
  <si>
    <t>Total proc cost</t>
  </si>
  <si>
    <t>Manual</t>
  </si>
  <si>
    <t>AI</t>
  </si>
  <si>
    <t>% savings</t>
  </si>
  <si>
    <t xml:space="preserve">Unhedged cost </t>
  </si>
  <si>
    <t>Hedged cost</t>
  </si>
  <si>
    <t>Backlog cost</t>
  </si>
  <si>
    <t>Total cost</t>
  </si>
  <si>
    <t>Gm to oz</t>
  </si>
  <si>
    <t>Price SAA</t>
  </si>
  <si>
    <t>Price DRO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</si>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</sst>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"/>
  </numFmts>
  <fonts count="3" x14ac:knownFonts="1"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Order- Price DRO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normal!$E$1</c:f>
              <c:strCache>
                <c:ptCount val="1"/>
                <c:pt idx="0">
                  <c:v>Hedged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normal!$A$2:$A$13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normal!$E$2:$E$13</c:f>
              <c:numCache>
                <c:formatCode>General</c:formatCode>
                <c:ptCount val="12"/>
                <c:pt idx="0">
                  <c:v>4886.8312757201647</c:v>
                </c:pt>
                <c:pt idx="1">
                  <c:v>4886.8312757201647</c:v>
                </c:pt>
                <c:pt idx="2">
                  <c:v>4886.8312757201647</c:v>
                </c:pt>
                <c:pt idx="3">
                  <c:v>4886.8312757201647</c:v>
                </c:pt>
                <c:pt idx="4">
                  <c:v>4886.8312757201647</c:v>
                </c:pt>
                <c:pt idx="5">
                  <c:v>4886.8312757201647</c:v>
                </c:pt>
                <c:pt idx="6">
                  <c:v>2764.9176954732511</c:v>
                </c:pt>
                <c:pt idx="7">
                  <c:v>2767.3611111111113</c:v>
                </c:pt>
                <c:pt idx="8">
                  <c:v>2767.3611111111113</c:v>
                </c:pt>
                <c:pt idx="9">
                  <c:v>2767.3611111111113</c:v>
                </c:pt>
                <c:pt idx="10">
                  <c:v>2767.3611111111113</c:v>
                </c:pt>
                <c:pt idx="11">
                  <c:v>2767.3611111111113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93-E844-BBD9-EB8847F21003}"/>
            </c:ext>
          </c:extLst>
        </c:ser>
        <c:ser>
          <c:idx val="4"/>
          <c:order val="1"/>
          <c:tx>
            <c:strRef>
              <c:f>normal!$F$1</c:f>
              <c:strCache>
                <c:ptCount val="1"/>
                <c:pt idx="0">
                  <c:v>Unhedged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normal!$A$2:$A$13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normal!$F$2:$F$13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2113.1687242798353</c:v>
                </c:pt>
                <c:pt idx="3">
                  <c:v>5113.1687242798353</c:v>
                </c:pt>
                <c:pt idx="4">
                  <c:v>5113.1687242798353</c:v>
                </c:pt>
                <c:pt idx="5">
                  <c:v>5113.1687242798353</c:v>
                </c:pt>
                <c:pt idx="6">
                  <c:v>7235.0823045267489</c:v>
                </c:pt>
                <c:pt idx="7">
                  <c:v>7232.6388888888887</c:v>
                </c:pt>
                <c:pt idx="8">
                  <c:v>7232.6388888888887</c:v>
                </c:pt>
                <c:pt idx="9">
                  <c:v>2767.3611111111113</c:v>
                </c:pt>
                <c:pt idx="10">
                  <c:v>2767.3611111111113</c:v>
                </c:pt>
                <c:pt idx="11">
                  <c:v>2767.3611111111113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93-E844-BBD9-EB8847F2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820528"/>
        <c:axId val="592570368"/>
      </c:barChart>
      <c:dateAx>
        <c:axId val="85982052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0368"/>
        <c:crosses val="autoZero"/>
        <c:auto val="1"/>
        <c:lblOffset val="100"/>
        <c:baseTimeUnit val="months"/>
      </c:dateAx>
      <c:valAx>
        <c:axId val="5925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normal!$G$41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normal!$F$42:$F$53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normal!$G$42:$G$53</c:f>
              <c:numCache>
                <c:formatCode>General</c:formatCode>
                <c:ptCount val="12"/>
                <c:pt idx="0">
                  <c:v>-4886.8312757201647</c:v>
                </c:pt>
                <c:pt idx="1">
                  <c:v>-5079.7325102880659</c:v>
                </c:pt>
                <c:pt idx="2">
                  <c:v>-7981.9958847736634</c:v>
                </c:pt>
                <c:pt idx="3">
                  <c:v>-6308.8991769547338</c:v>
                </c:pt>
                <c:pt idx="4">
                  <c:v>-4635.8024691358041</c:v>
                </c:pt>
                <c:pt idx="5">
                  <c:v>-872.94238683127787</c:v>
                </c:pt>
                <c:pt idx="6">
                  <c:v>3918.72427983539</c:v>
                </c:pt>
                <c:pt idx="7">
                  <c:v>7681.5843621399172</c:v>
                </c:pt>
                <c:pt idx="8">
                  <c:v>10383.487654320987</c:v>
                </c:pt>
                <c:pt idx="9">
                  <c:v>12285.236625514402</c:v>
                </c:pt>
                <c:pt idx="10">
                  <c:v>12097.222222222223</c:v>
                </c:pt>
                <c:pt idx="11">
                  <c:v>12423.611111111113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3-524D-823E-2488EDE7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83472"/>
        <c:axId val="994003680"/>
      </c:lineChart>
      <c:dateAx>
        <c:axId val="1174383472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3680"/>
        <c:crosses val="autoZero"/>
        <c:auto val="1"/>
        <c:lblOffset val="100"/>
        <c:baseTimeUnit val="months"/>
      </c:dateAx>
      <c:valAx>
        <c:axId val="9940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Unhedged Procurement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normal!$S$22</c:f>
              <c:strCache>
                <c:ptCount val="1"/>
                <c:pt idx="0">
                  <c:v>Price SAA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normal!$R$23:$R$34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normal!$S$23:$S$34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7-DB48-A0F0-F790E65A32D6}"/>
            </c:ext>
          </c:extLst>
        </c:ser>
        <c:ser>
          <c:idx val="1"/>
          <c:order val="1"/>
          <c:tx>
            <c:strRef>
              <c:f>normal!$T$22</c:f>
              <c:strCache>
                <c:ptCount val="1"/>
                <c:pt idx="0">
                  <c:v>Price DRO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normal!$R$23:$R$34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normal!$T$23:$T$34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96054.553263157883</c:v>
                </c:pt>
                <c:pt idx="3">
                  <c:v>251001.36589473684</c:v>
                </c:pt>
                <c:pt idx="4">
                  <c:v>405948.17852631578</c:v>
                </c:pt>
                <c:pt idx="5">
                  <c:v>457597.46484210528</c:v>
                </c:pt>
                <c:pt idx="6">
                  <c:v>845105.87786536105</c:v>
                </c:pt>
                <c:pt idx="7">
                  <c:v>1232141.391039765</c:v>
                </c:pt>
                <c:pt idx="8">
                  <c:v>1748186.99957176</c:v>
                </c:pt>
                <c:pt idx="9">
                  <c:v>1772867.99957176</c:v>
                </c:pt>
                <c:pt idx="10">
                  <c:v>1896273.99957176</c:v>
                </c:pt>
                <c:pt idx="11">
                  <c:v>1994998.99957176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7-DB48-A0F0-F790E65A32D6}"/>
            </c:ext>
          </c:extLst>
        </c:ser>
        <c:ser>
          <c:idx val="2"/>
          <c:order val="2"/>
          <c:tx>
            <c:strRef>
              <c:f>normal!$U$22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normal!$R$23:$R$34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normal!$U$23:$U$34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7-DB48-A0F0-F790E65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793472"/>
        <c:axId val="566927840"/>
      </c:lineChart>
      <c:dateAx>
        <c:axId val="1186793472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7840"/>
        <c:crosses val="autoZero"/>
        <c:auto val="1"/>
        <c:lblOffset val="100"/>
        <c:baseTimeUnit val="months"/>
      </c:dateAx>
      <c:valAx>
        <c:axId val="5669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55</xdr:row>
      <xdr:rowOff>107950</xdr:rowOff>
    </xdr:from>
    <xdr:to>
      <xdr:col>11</xdr:col>
      <xdr:colOff>533400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AD90E-7DDF-D5CD-7441-53D30BA9D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679450</xdr:colOff>
      <xdr:row>39</xdr:row>
      <xdr:rowOff>107950</xdr:rowOff>
    </xdr:from>
    <xdr:to>
      <xdr:col>15</xdr:col>
      <xdr:colOff>444500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E4087-2C6D-A09F-75F6-53128BCEA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438150</xdr:colOff>
      <xdr:row>19</xdr:row>
      <xdr:rowOff>171450</xdr:rowOff>
    </xdr:from>
    <xdr:to>
      <xdr:col>26</xdr:col>
      <xdr:colOff>628650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D9DE4-2FF6-6AFB-640F-86FE237E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A8" workbookViewId="0">
      <selection activeCell="F31" sqref="F31"/>
    </sheetView>
  </sheetViews>
  <sheetFormatPr baseColWidth="10" defaultColWidth="11.5" defaultRowHeight="15" x14ac:dyDescent="0.2"/>
  <cols>
    <col min="1" max="1" width="5.6640625" customWidth="1"/>
    <col min="14" max="15" width="12.5" customWidth="1"/>
  </cols>
  <sheetData>
    <row r="1" spans="1:18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3" t="s">
        <v>8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21</v>
      </c>
      <c r="M1" s="2" t="s">
        <v>11</v>
      </c>
      <c r="N1" s="2" t="s">
        <v>12</v>
      </c>
      <c r="O1" s="2" t="s">
        <v>23</v>
      </c>
      <c r="P1" s="3" t="s">
        <v>13</v>
      </c>
      <c r="Q1" s="3" t="s">
        <v>14</v>
      </c>
      <c r="R1" s="3" t="s">
        <v>15</v>
      </c>
    </row>
    <row r="2" spans="1:18" x14ac:dyDescent="0.2">
      <c r="A2" s="9">
        <v>45772</v>
      </c>
      <c r="B2">
        <v>0</v>
      </c>
      <c r="C2">
        <v>0</v>
      </c>
      <c r="D2">
        <f>SUM(B2:C2)</f>
        <v>0</v>
      </c>
      <c r="E2" s="7">
        <v>4886.8312757201647</v>
      </c>
      <c r="F2" s="8">
        <v>0</v>
      </c>
      <c r="G2">
        <f>SUM(E2:F2)</f>
        <v>4886.8312757201647</v>
      </c>
      <c r="H2">
        <v>9773.6625514403295</v>
      </c>
      <c r="I2">
        <v>0</v>
      </c>
      <c r="J2">
        <f>G2+I2-H2</f>
        <v>-4886.8312757201647</v>
      </c>
      <c r="K2">
        <v>0</v>
      </c>
      <c r="L2">
        <f>ABS(25*0.2*J2/10)</f>
        <v>2443.4156378600824</v>
      </c>
      <c r="M2">
        <v>1.5288157894736842</v>
      </c>
      <c r="N2">
        <v>1.4112105263157895</v>
      </c>
      <c r="O2">
        <v>31.103999999999999</v>
      </c>
      <c r="P2">
        <f>M2*E2*O2</f>
        <v>232380</v>
      </c>
      <c r="Q2">
        <f>N2*F2*O2</f>
        <v>0</v>
      </c>
      <c r="R2">
        <f>SUM(P2:Q2)</f>
        <v>232380</v>
      </c>
    </row>
    <row r="3" spans="1:18" x14ac:dyDescent="0.2">
      <c r="A3" s="9">
        <v>45802</v>
      </c>
      <c r="B3">
        <v>0</v>
      </c>
      <c r="C3">
        <v>0</v>
      </c>
      <c r="D3">
        <f t="shared" ref="D3:D13" si="0">SUM(B3:C3)</f>
        <v>0</v>
      </c>
      <c r="E3" s="7">
        <v>4886.8312757201647</v>
      </c>
      <c r="F3" s="8">
        <v>0</v>
      </c>
      <c r="G3">
        <f t="shared" ref="G3:G13" si="1">SUM(E3:F3)</f>
        <v>4886.8312757201647</v>
      </c>
      <c r="H3">
        <v>5079.7325102880659</v>
      </c>
      <c r="J3">
        <f>J2+G3-H3</f>
        <v>-5079.7325102880659</v>
      </c>
      <c r="K3">
        <v>0</v>
      </c>
      <c r="L3">
        <f t="shared" ref="L3:L13" si="2">ABS(25*0.2*J3/10)</f>
        <v>2539.8662551440329</v>
      </c>
      <c r="M3">
        <v>1.5806907894736841</v>
      </c>
      <c r="N3">
        <v>0</v>
      </c>
      <c r="O3">
        <v>31.103999999999999</v>
      </c>
      <c r="P3">
        <f t="shared" ref="P3:P13" si="3">M3*E3*O3</f>
        <v>240264.99999999997</v>
      </c>
      <c r="Q3">
        <f t="shared" ref="Q3:Q13" si="4">N3*F3*O3</f>
        <v>0</v>
      </c>
      <c r="R3">
        <f t="shared" ref="R3:R13" si="5">SUM(P3:Q3)</f>
        <v>240264.99999999997</v>
      </c>
    </row>
    <row r="4" spans="1:18" x14ac:dyDescent="0.2">
      <c r="A4" s="9">
        <v>45833</v>
      </c>
      <c r="B4">
        <v>7000</v>
      </c>
      <c r="C4">
        <v>0</v>
      </c>
      <c r="D4">
        <f t="shared" si="0"/>
        <v>7000</v>
      </c>
      <c r="E4" s="7">
        <v>4886.8312757201647</v>
      </c>
      <c r="F4" s="8">
        <f>D4-E4</f>
        <v>2113.1687242798353</v>
      </c>
      <c r="G4">
        <f t="shared" si="1"/>
        <v>7000</v>
      </c>
      <c r="H4">
        <v>9902.2633744855975</v>
      </c>
      <c r="J4">
        <f t="shared" ref="J4:J13" si="6">J3+G4-H4</f>
        <v>-7981.9958847736634</v>
      </c>
      <c r="K4">
        <v>0</v>
      </c>
      <c r="L4">
        <f t="shared" si="2"/>
        <v>3990.9979423868317</v>
      </c>
      <c r="M4">
        <v>1.6237697368421053</v>
      </c>
      <c r="N4">
        <v>1.4613947368421052</v>
      </c>
      <c r="O4">
        <v>31.103999999999999</v>
      </c>
      <c r="P4">
        <f t="shared" si="3"/>
        <v>246813.00000000003</v>
      </c>
      <c r="Q4">
        <f t="shared" si="4"/>
        <v>96054.553263157883</v>
      </c>
      <c r="R4">
        <f t="shared" si="5"/>
        <v>342867.5532631579</v>
      </c>
    </row>
    <row r="5" spans="1:18" x14ac:dyDescent="0.2">
      <c r="A5" s="9">
        <v>45863</v>
      </c>
      <c r="B5">
        <v>3000</v>
      </c>
      <c r="C5">
        <v>7000</v>
      </c>
      <c r="D5">
        <f t="shared" si="0"/>
        <v>10000</v>
      </c>
      <c r="E5" s="7">
        <v>4886.8312757201647</v>
      </c>
      <c r="F5" s="8">
        <f t="shared" ref="F5:F10" si="7">D5-E5</f>
        <v>5113.1687242798353</v>
      </c>
      <c r="G5">
        <f t="shared" si="1"/>
        <v>10000</v>
      </c>
      <c r="H5">
        <v>8326.9032921810704</v>
      </c>
      <c r="J5">
        <f t="shared" si="6"/>
        <v>-6308.8991769547338</v>
      </c>
      <c r="K5">
        <v>0</v>
      </c>
      <c r="L5">
        <f t="shared" si="2"/>
        <v>3154.4495884773669</v>
      </c>
      <c r="M5">
        <v>1.6237697368421053</v>
      </c>
      <c r="N5">
        <v>0.97426315789473683</v>
      </c>
      <c r="O5">
        <v>31.103999999999999</v>
      </c>
      <c r="P5">
        <f t="shared" si="3"/>
        <v>246813.00000000003</v>
      </c>
      <c r="Q5">
        <f t="shared" si="4"/>
        <v>154946.81263157894</v>
      </c>
      <c r="R5">
        <f t="shared" si="5"/>
        <v>401759.812631579</v>
      </c>
    </row>
    <row r="6" spans="1:18" x14ac:dyDescent="0.2">
      <c r="A6" s="9">
        <v>45894</v>
      </c>
      <c r="B6">
        <v>3000</v>
      </c>
      <c r="C6">
        <v>7000</v>
      </c>
      <c r="D6">
        <f t="shared" si="0"/>
        <v>10000</v>
      </c>
      <c r="E6" s="7">
        <v>4886.8312757201647</v>
      </c>
      <c r="F6" s="8">
        <f t="shared" si="7"/>
        <v>5113.1687242798353</v>
      </c>
      <c r="G6">
        <f t="shared" si="1"/>
        <v>10000</v>
      </c>
      <c r="H6">
        <v>8326.9032921810704</v>
      </c>
      <c r="J6">
        <f t="shared" si="6"/>
        <v>-4635.8024691358041</v>
      </c>
      <c r="K6">
        <v>0</v>
      </c>
      <c r="L6">
        <f t="shared" si="2"/>
        <v>2317.9012345679021</v>
      </c>
      <c r="M6">
        <v>1.6237697368421053</v>
      </c>
      <c r="N6">
        <v>0.97426315789473683</v>
      </c>
      <c r="O6">
        <v>31.103999999999999</v>
      </c>
      <c r="P6">
        <f t="shared" si="3"/>
        <v>246813.00000000003</v>
      </c>
      <c r="Q6">
        <f t="shared" si="4"/>
        <v>154946.81263157894</v>
      </c>
      <c r="R6">
        <f t="shared" si="5"/>
        <v>401759.812631579</v>
      </c>
    </row>
    <row r="7" spans="1:18" x14ac:dyDescent="0.2">
      <c r="A7" s="9">
        <v>45925</v>
      </c>
      <c r="B7">
        <v>3000</v>
      </c>
      <c r="C7">
        <v>7000</v>
      </c>
      <c r="D7">
        <f t="shared" si="0"/>
        <v>10000</v>
      </c>
      <c r="E7" s="7">
        <v>4886.8312757201647</v>
      </c>
      <c r="F7" s="8">
        <f t="shared" si="7"/>
        <v>5113.1687242798353</v>
      </c>
      <c r="G7">
        <f t="shared" si="1"/>
        <v>10000</v>
      </c>
      <c r="H7">
        <v>6237.1399176954737</v>
      </c>
      <c r="J7">
        <f t="shared" si="6"/>
        <v>-872.94238683127787</v>
      </c>
      <c r="K7">
        <v>0</v>
      </c>
      <c r="L7">
        <f t="shared" si="2"/>
        <v>436.47119341563894</v>
      </c>
      <c r="M7">
        <v>1.6237697368421053</v>
      </c>
      <c r="N7">
        <v>0.32475657894736842</v>
      </c>
      <c r="O7">
        <v>31.103999999999999</v>
      </c>
      <c r="P7">
        <f t="shared" si="3"/>
        <v>246813.00000000003</v>
      </c>
      <c r="Q7">
        <f t="shared" si="4"/>
        <v>51649.286315789475</v>
      </c>
      <c r="R7">
        <f t="shared" si="5"/>
        <v>298462.2863157895</v>
      </c>
    </row>
    <row r="8" spans="1:18" x14ac:dyDescent="0.2">
      <c r="A8" s="9">
        <v>45955</v>
      </c>
      <c r="B8">
        <v>3000</v>
      </c>
      <c r="C8">
        <v>7000</v>
      </c>
      <c r="D8">
        <f t="shared" si="0"/>
        <v>10000</v>
      </c>
      <c r="E8" s="7">
        <v>2764.9176954732511</v>
      </c>
      <c r="F8" s="8">
        <f t="shared" si="7"/>
        <v>7235.0823045267489</v>
      </c>
      <c r="G8">
        <f t="shared" si="1"/>
        <v>10000</v>
      </c>
      <c r="H8">
        <v>5208.333333333333</v>
      </c>
      <c r="J8">
        <f t="shared" si="6"/>
        <v>3918.72427983539</v>
      </c>
      <c r="K8">
        <f t="shared" ref="K8:K13" si="8">25*0.05*J8/10</f>
        <v>489.84053497942375</v>
      </c>
      <c r="L8">
        <f t="shared" si="2"/>
        <v>1959.362139917695</v>
      </c>
      <c r="M8">
        <v>1.7219534883720931</v>
      </c>
      <c r="N8">
        <v>1.7219534883720931</v>
      </c>
      <c r="O8">
        <v>31.103999999999999</v>
      </c>
      <c r="P8">
        <f t="shared" si="3"/>
        <v>148088</v>
      </c>
      <c r="Q8">
        <f t="shared" si="4"/>
        <v>387508.41302325582</v>
      </c>
      <c r="R8">
        <f t="shared" si="5"/>
        <v>535596.41302325577</v>
      </c>
    </row>
    <row r="9" spans="1:18" x14ac:dyDescent="0.2">
      <c r="A9" s="9">
        <v>45986</v>
      </c>
      <c r="B9">
        <v>3000</v>
      </c>
      <c r="C9">
        <v>7000</v>
      </c>
      <c r="D9">
        <f t="shared" si="0"/>
        <v>10000</v>
      </c>
      <c r="E9" s="7">
        <v>2767.3611111111113</v>
      </c>
      <c r="F9" s="8">
        <f t="shared" si="7"/>
        <v>7232.6388888888887</v>
      </c>
      <c r="G9">
        <f t="shared" si="1"/>
        <v>10000</v>
      </c>
      <c r="H9">
        <v>6237.1399176954737</v>
      </c>
      <c r="J9">
        <f t="shared" si="6"/>
        <v>7681.5843621399172</v>
      </c>
      <c r="K9">
        <f t="shared" si="8"/>
        <v>960.19804526748953</v>
      </c>
      <c r="L9">
        <f t="shared" si="2"/>
        <v>3840.7921810699581</v>
      </c>
      <c r="M9">
        <v>1.720433105627585</v>
      </c>
      <c r="N9">
        <v>1.720433105627585</v>
      </c>
      <c r="O9">
        <v>31.103999999999999</v>
      </c>
      <c r="P9">
        <f t="shared" si="3"/>
        <v>148088</v>
      </c>
      <c r="Q9">
        <f t="shared" si="4"/>
        <v>387035.51317440398</v>
      </c>
      <c r="R9">
        <f t="shared" si="5"/>
        <v>535123.51317440392</v>
      </c>
    </row>
    <row r="10" spans="1:18" x14ac:dyDescent="0.2">
      <c r="A10" s="9">
        <v>46016</v>
      </c>
      <c r="B10">
        <v>3000</v>
      </c>
      <c r="C10">
        <v>7000</v>
      </c>
      <c r="D10">
        <f t="shared" si="0"/>
        <v>10000</v>
      </c>
      <c r="E10" s="7">
        <v>2767.3611111111113</v>
      </c>
      <c r="F10" s="8">
        <f t="shared" si="7"/>
        <v>7232.6388888888887</v>
      </c>
      <c r="G10">
        <f t="shared" si="1"/>
        <v>10000</v>
      </c>
      <c r="H10">
        <v>7298.0967078189306</v>
      </c>
      <c r="J10">
        <f t="shared" si="6"/>
        <v>10383.487654320987</v>
      </c>
      <c r="K10">
        <f t="shared" si="8"/>
        <v>1297.9359567901233</v>
      </c>
      <c r="L10">
        <f t="shared" si="2"/>
        <v>5191.7438271604933</v>
      </c>
      <c r="M10">
        <v>1.720433105627585</v>
      </c>
      <c r="N10">
        <v>2.2939030624099632</v>
      </c>
      <c r="O10">
        <v>31.103999999999999</v>
      </c>
      <c r="P10">
        <f t="shared" si="3"/>
        <v>148088</v>
      </c>
      <c r="Q10">
        <f t="shared" si="4"/>
        <v>516045.60853199492</v>
      </c>
      <c r="R10">
        <f t="shared" si="5"/>
        <v>664133.60853199498</v>
      </c>
    </row>
    <row r="11" spans="1:18" x14ac:dyDescent="0.2">
      <c r="A11" s="9">
        <v>46047</v>
      </c>
      <c r="B11">
        <v>0</v>
      </c>
      <c r="C11">
        <v>0</v>
      </c>
      <c r="D11">
        <f t="shared" si="0"/>
        <v>0</v>
      </c>
      <c r="E11" s="7">
        <v>2767.3611111111113</v>
      </c>
      <c r="F11" s="8">
        <f>E11</f>
        <v>2767.3611111111113</v>
      </c>
      <c r="G11">
        <f t="shared" si="1"/>
        <v>5534.7222222222226</v>
      </c>
      <c r="H11">
        <v>3632.9732510288068</v>
      </c>
      <c r="J11">
        <f t="shared" si="6"/>
        <v>12285.236625514402</v>
      </c>
      <c r="K11">
        <f t="shared" si="8"/>
        <v>1535.6545781893003</v>
      </c>
      <c r="L11">
        <f t="shared" si="2"/>
        <v>6142.6183127572012</v>
      </c>
      <c r="M11">
        <v>1.720433105627585</v>
      </c>
      <c r="N11">
        <v>0.28673497839118917</v>
      </c>
      <c r="O11">
        <v>31.103999999999999</v>
      </c>
      <c r="P11">
        <f t="shared" si="3"/>
        <v>148088</v>
      </c>
      <c r="Q11">
        <f t="shared" si="4"/>
        <v>24681</v>
      </c>
      <c r="R11">
        <f t="shared" si="5"/>
        <v>172769</v>
      </c>
    </row>
    <row r="12" spans="1:18" x14ac:dyDescent="0.2">
      <c r="A12" s="9">
        <v>46078</v>
      </c>
      <c r="B12">
        <v>0</v>
      </c>
      <c r="C12">
        <v>0</v>
      </c>
      <c r="D12">
        <f t="shared" si="0"/>
        <v>0</v>
      </c>
      <c r="E12" s="7">
        <v>2767.3611111111113</v>
      </c>
      <c r="F12" s="8">
        <f t="shared" ref="F12:F13" si="9">E12</f>
        <v>2767.3611111111113</v>
      </c>
      <c r="G12">
        <f t="shared" si="1"/>
        <v>5534.7222222222226</v>
      </c>
      <c r="H12">
        <v>5722.7366255144034</v>
      </c>
      <c r="J12">
        <f t="shared" si="6"/>
        <v>12097.222222222223</v>
      </c>
      <c r="K12">
        <f t="shared" si="8"/>
        <v>1512.1527777777778</v>
      </c>
      <c r="L12">
        <f t="shared" si="2"/>
        <v>6048.6111111111113</v>
      </c>
      <c r="M12">
        <v>1.720433105627585</v>
      </c>
      <c r="N12">
        <v>1.4336865095961708</v>
      </c>
      <c r="O12">
        <v>31.103999999999999</v>
      </c>
      <c r="P12">
        <f t="shared" si="3"/>
        <v>148088</v>
      </c>
      <c r="Q12">
        <f t="shared" si="4"/>
        <v>123406.00000000001</v>
      </c>
      <c r="R12">
        <f t="shared" si="5"/>
        <v>271494</v>
      </c>
    </row>
    <row r="13" spans="1:18" x14ac:dyDescent="0.2">
      <c r="A13" s="9">
        <v>46106</v>
      </c>
      <c r="B13">
        <v>0</v>
      </c>
      <c r="C13">
        <v>0</v>
      </c>
      <c r="D13">
        <f t="shared" si="0"/>
        <v>0</v>
      </c>
      <c r="E13" s="7">
        <v>2767.3611111111113</v>
      </c>
      <c r="F13" s="8">
        <f t="shared" si="9"/>
        <v>2767.3611111111113</v>
      </c>
      <c r="G13">
        <f t="shared" si="1"/>
        <v>5534.7222222222226</v>
      </c>
      <c r="H13">
        <v>5208.333333333333</v>
      </c>
      <c r="J13">
        <f t="shared" si="6"/>
        <v>12423.611111111113</v>
      </c>
      <c r="K13">
        <f t="shared" si="8"/>
        <v>1552.9513888888891</v>
      </c>
      <c r="L13">
        <f t="shared" si="2"/>
        <v>6211.8055555555566</v>
      </c>
      <c r="M13">
        <v>1.720433105627585</v>
      </c>
      <c r="N13">
        <v>1.1469515312049816</v>
      </c>
      <c r="O13">
        <v>31.103999999999999</v>
      </c>
      <c r="P13">
        <f t="shared" si="3"/>
        <v>148088</v>
      </c>
      <c r="Q13">
        <f t="shared" si="4"/>
        <v>98725</v>
      </c>
      <c r="R13">
        <f t="shared" si="5"/>
        <v>246813</v>
      </c>
    </row>
    <row r="14" spans="1:18" x14ac:dyDescent="0.2">
      <c r="K14">
        <f>SUM(K2:K13)</f>
        <v>7348.7332818930026</v>
      </c>
      <c r="L14">
        <f>SUM(L2:L13)</f>
        <v>44278.034979423865</v>
      </c>
      <c r="P14">
        <f>SUM(P2:P13)</f>
        <v>2348425</v>
      </c>
      <c r="Q14">
        <f>SUM(Q2:Q13)</f>
        <v>1994998.99957176</v>
      </c>
    </row>
    <row r="21" spans="4:21" x14ac:dyDescent="0.2">
      <c r="M21" s="1" t="s">
        <v>26</v>
      </c>
    </row>
    <row r="22" spans="4:21" x14ac:dyDescent="0.2">
      <c r="D22" s="5"/>
      <c r="E22" s="5" t="s">
        <v>16</v>
      </c>
      <c r="F22" s="5" t="s">
        <v>17</v>
      </c>
      <c r="G22" s="5" t="s">
        <v>18</v>
      </c>
      <c r="M22" s="1" t="s">
        <v>0</v>
      </c>
      <c r="N22" s="1" t="s">
        <v>24</v>
      </c>
      <c r="O22" s="1" t="s">
        <v>25</v>
      </c>
      <c r="P22" s="1" t="s">
        <v>16</v>
      </c>
      <c r="R22" s="1" t="s">
        <v>0</v>
      </c>
      <c r="S22" s="1" t="s">
        <v>24</v>
      </c>
      <c r="T22" s="1" t="s">
        <v>25</v>
      </c>
      <c r="U22" s="1" t="s">
        <v>16</v>
      </c>
    </row>
    <row r="23" spans="4:21" x14ac:dyDescent="0.2">
      <c r="D23" s="2" t="s">
        <v>19</v>
      </c>
      <c r="E23" s="2">
        <v>1531015.5531492536</v>
      </c>
      <c r="F23" s="2">
        <f>Q14</f>
        <v>1994998.99957176</v>
      </c>
      <c r="G23" s="2">
        <f>100*(E23-F23)/E23</f>
        <v>-30.305599800609873</v>
      </c>
      <c r="M23" s="9">
        <v>45772</v>
      </c>
      <c r="N23">
        <v>307260.04547368421</v>
      </c>
      <c r="O23">
        <v>0</v>
      </c>
      <c r="P23">
        <v>214504</v>
      </c>
      <c r="R23" s="9">
        <v>45772</v>
      </c>
      <c r="S23">
        <f>N23</f>
        <v>307260.04547368421</v>
      </c>
      <c r="T23">
        <f t="shared" ref="T23:U23" si="10">O23</f>
        <v>0</v>
      </c>
      <c r="U23">
        <f t="shared" si="10"/>
        <v>214504</v>
      </c>
    </row>
    <row r="24" spans="4:21" x14ac:dyDescent="0.2">
      <c r="D24" s="2" t="s">
        <v>20</v>
      </c>
      <c r="E24" s="2">
        <v>2348425</v>
      </c>
      <c r="F24" s="2">
        <v>2348425</v>
      </c>
      <c r="G24" s="2">
        <f t="shared" ref="G24:G27" si="11">100*(E24-F24)/E24</f>
        <v>0</v>
      </c>
      <c r="M24" s="9">
        <v>45802</v>
      </c>
      <c r="N24">
        <v>0</v>
      </c>
      <c r="O24">
        <v>0</v>
      </c>
      <c r="P24">
        <v>0</v>
      </c>
      <c r="R24" s="9">
        <v>45802</v>
      </c>
      <c r="S24">
        <f>N24+S23</f>
        <v>307260.04547368421</v>
      </c>
      <c r="T24">
        <f>O24+T23</f>
        <v>0</v>
      </c>
      <c r="U24">
        <f>P24+U23</f>
        <v>214504</v>
      </c>
    </row>
    <row r="25" spans="4:21" x14ac:dyDescent="0.2">
      <c r="D25" s="2" t="s">
        <v>10</v>
      </c>
      <c r="E25" s="2">
        <v>0</v>
      </c>
      <c r="F25" s="4">
        <f>K14</f>
        <v>7348.7332818930026</v>
      </c>
      <c r="G25" s="2"/>
      <c r="M25" s="9">
        <v>45833</v>
      </c>
      <c r="N25">
        <v>318186.55326315784</v>
      </c>
      <c r="O25">
        <v>96054.553263157883</v>
      </c>
      <c r="P25">
        <v>227977.57894736843</v>
      </c>
      <c r="R25" s="9">
        <v>45833</v>
      </c>
      <c r="S25">
        <f t="shared" ref="S25:S34" si="12">N25+S24</f>
        <v>625446.59873684205</v>
      </c>
      <c r="T25">
        <f t="shared" ref="T25:T34" si="13">O25+T24</f>
        <v>96054.553263157883</v>
      </c>
      <c r="U25">
        <f t="shared" ref="U25:U34" si="14">P25+U24</f>
        <v>442481.57894736843</v>
      </c>
    </row>
    <row r="26" spans="4:21" x14ac:dyDescent="0.2">
      <c r="D26" s="2" t="s">
        <v>21</v>
      </c>
      <c r="E26" s="2">
        <v>0</v>
      </c>
      <c r="F26" s="4">
        <f>L14</f>
        <v>44278.034979423865</v>
      </c>
      <c r="G26" s="2"/>
      <c r="M26" s="9">
        <v>45863</v>
      </c>
      <c r="N26">
        <v>212124.36884210526</v>
      </c>
      <c r="O26">
        <v>154946.81263157894</v>
      </c>
      <c r="P26">
        <v>104246.15789473685</v>
      </c>
      <c r="R26" s="9">
        <v>45863</v>
      </c>
      <c r="S26">
        <f t="shared" si="12"/>
        <v>837570.96757894731</v>
      </c>
      <c r="T26">
        <f t="shared" si="13"/>
        <v>251001.36589473684</v>
      </c>
      <c r="U26">
        <f t="shared" si="14"/>
        <v>546727.73684210528</v>
      </c>
    </row>
    <row r="27" spans="4:21" x14ac:dyDescent="0.2">
      <c r="D27" s="2" t="s">
        <v>22</v>
      </c>
      <c r="E27" s="2">
        <f>SUM(E23:E26)</f>
        <v>3879440.5531492536</v>
      </c>
      <c r="F27" s="2">
        <f>SUM(F23:F26)</f>
        <v>4395050.7678330764</v>
      </c>
      <c r="G27" s="2">
        <f t="shared" si="11"/>
        <v>-13.29083942954766</v>
      </c>
      <c r="M27" s="9">
        <v>45894</v>
      </c>
      <c r="N27">
        <v>201758.20884210442</v>
      </c>
      <c r="O27">
        <v>154946.81263157894</v>
      </c>
      <c r="P27">
        <v>104246.15789473685</v>
      </c>
      <c r="R27" s="9">
        <v>45894</v>
      </c>
      <c r="S27">
        <f t="shared" si="12"/>
        <v>1039329.1764210517</v>
      </c>
      <c r="T27">
        <f t="shared" si="13"/>
        <v>405948.17852631578</v>
      </c>
      <c r="U27">
        <f t="shared" si="14"/>
        <v>650973.89473684214</v>
      </c>
    </row>
    <row r="28" spans="4:21" x14ac:dyDescent="0.2">
      <c r="M28" s="9">
        <v>45925</v>
      </c>
      <c r="N28">
        <v>33125.147774079975</v>
      </c>
      <c r="O28">
        <v>51649.286315789475</v>
      </c>
      <c r="P28">
        <v>13639.776315789475</v>
      </c>
      <c r="R28" s="9">
        <v>45925</v>
      </c>
      <c r="S28">
        <f t="shared" si="12"/>
        <v>1072454.3241951317</v>
      </c>
      <c r="T28">
        <f t="shared" si="13"/>
        <v>457597.46484210528</v>
      </c>
      <c r="U28">
        <f t="shared" si="14"/>
        <v>664613.67105263157</v>
      </c>
    </row>
    <row r="29" spans="4:21" x14ac:dyDescent="0.2">
      <c r="F29">
        <v>4395050.7678330801</v>
      </c>
      <c r="G29">
        <v>2443.4156378600824</v>
      </c>
      <c r="M29" s="9">
        <v>45955</v>
      </c>
      <c r="N29">
        <v>0</v>
      </c>
      <c r="O29">
        <v>387508.41302325582</v>
      </c>
      <c r="P29">
        <v>130868.46511627905</v>
      </c>
      <c r="R29" s="9">
        <v>45955</v>
      </c>
      <c r="S29">
        <f t="shared" si="12"/>
        <v>1072454.3241951317</v>
      </c>
      <c r="T29">
        <f t="shared" si="13"/>
        <v>845105.87786536105</v>
      </c>
      <c r="U29">
        <f t="shared" si="14"/>
        <v>795482.13616891066</v>
      </c>
    </row>
    <row r="30" spans="4:21" x14ac:dyDescent="0.2">
      <c r="F30">
        <f>F29-G29</f>
        <v>4392607.3521952201</v>
      </c>
      <c r="M30" s="9">
        <v>45986</v>
      </c>
      <c r="N30">
        <v>0</v>
      </c>
      <c r="O30">
        <v>387035.51317440398</v>
      </c>
      <c r="P30">
        <v>185676.0224917515</v>
      </c>
      <c r="R30" s="9">
        <v>45986</v>
      </c>
      <c r="S30">
        <f t="shared" si="12"/>
        <v>1072454.3241951317</v>
      </c>
      <c r="T30">
        <f t="shared" si="13"/>
        <v>1232141.391039765</v>
      </c>
      <c r="U30">
        <f t="shared" si="14"/>
        <v>981158.15866066213</v>
      </c>
    </row>
    <row r="31" spans="4:21" x14ac:dyDescent="0.2">
      <c r="F31">
        <v>4392607.3521952201</v>
      </c>
      <c r="M31" s="9">
        <v>46016</v>
      </c>
      <c r="N31">
        <v>0</v>
      </c>
      <c r="O31">
        <v>516045.60853199492</v>
      </c>
      <c r="P31">
        <v>323265.99516706169</v>
      </c>
      <c r="R31" s="9">
        <v>46016</v>
      </c>
      <c r="S31">
        <f t="shared" si="12"/>
        <v>1072454.3241951317</v>
      </c>
      <c r="T31">
        <f t="shared" si="13"/>
        <v>1748186.99957176</v>
      </c>
      <c r="U31">
        <f t="shared" si="14"/>
        <v>1304424.1538277238</v>
      </c>
    </row>
    <row r="32" spans="4:21" x14ac:dyDescent="0.2">
      <c r="M32" s="9">
        <v>46047</v>
      </c>
      <c r="N32">
        <v>0</v>
      </c>
      <c r="O32">
        <v>24681</v>
      </c>
      <c r="P32">
        <v>7720.0525582043765</v>
      </c>
      <c r="R32" s="9">
        <v>46047</v>
      </c>
      <c r="S32">
        <f t="shared" si="12"/>
        <v>1072454.3241951317</v>
      </c>
      <c r="T32">
        <f t="shared" si="13"/>
        <v>1772867.99957176</v>
      </c>
      <c r="U32">
        <f t="shared" si="14"/>
        <v>1312144.2063859282</v>
      </c>
    </row>
    <row r="33" spans="6:21" x14ac:dyDescent="0.2">
      <c r="M33" s="9">
        <v>46078</v>
      </c>
      <c r="N33">
        <v>0</v>
      </c>
      <c r="O33">
        <v>123406.00000000001</v>
      </c>
      <c r="P33">
        <v>131790.19870811841</v>
      </c>
      <c r="R33" s="9">
        <v>46078</v>
      </c>
      <c r="S33">
        <f t="shared" si="12"/>
        <v>1072454.3241951317</v>
      </c>
      <c r="T33">
        <f t="shared" si="13"/>
        <v>1896273.99957176</v>
      </c>
      <c r="U33">
        <f t="shared" si="14"/>
        <v>1443934.4050940466</v>
      </c>
    </row>
    <row r="34" spans="6:21" x14ac:dyDescent="0.2">
      <c r="M34" s="9">
        <v>46106</v>
      </c>
      <c r="N34">
        <v>0</v>
      </c>
      <c r="O34">
        <v>98725</v>
      </c>
      <c r="P34">
        <v>87081.148055206999</v>
      </c>
      <c r="R34" s="9">
        <v>46106</v>
      </c>
      <c r="S34">
        <f t="shared" si="12"/>
        <v>1072454.3241951317</v>
      </c>
      <c r="T34">
        <f t="shared" si="13"/>
        <v>1994998.99957176</v>
      </c>
      <c r="U34">
        <f t="shared" si="14"/>
        <v>1531015.5531492536</v>
      </c>
    </row>
    <row r="41" spans="6:21" x14ac:dyDescent="0.2">
      <c r="F41" s="1" t="s">
        <v>0</v>
      </c>
      <c r="G41" t="s">
        <v>9</v>
      </c>
    </row>
    <row r="42" spans="6:21" x14ac:dyDescent="0.2">
      <c r="F42" s="9">
        <v>45772</v>
      </c>
      <c r="G42">
        <v>-4886.8312757201647</v>
      </c>
    </row>
    <row r="43" spans="6:21" x14ac:dyDescent="0.2">
      <c r="F43" s="9">
        <v>45802</v>
      </c>
      <c r="G43">
        <v>-5079.7325102880659</v>
      </c>
    </row>
    <row r="44" spans="6:21" x14ac:dyDescent="0.2">
      <c r="F44" s="9">
        <v>45833</v>
      </c>
      <c r="G44">
        <v>-7981.9958847736634</v>
      </c>
    </row>
    <row r="45" spans="6:21" x14ac:dyDescent="0.2">
      <c r="F45" s="9">
        <v>45863</v>
      </c>
      <c r="G45">
        <v>-6308.8991769547338</v>
      </c>
    </row>
    <row r="46" spans="6:21" x14ac:dyDescent="0.2">
      <c r="F46" s="9">
        <v>45894</v>
      </c>
      <c r="G46">
        <v>-4635.8024691358041</v>
      </c>
    </row>
    <row r="47" spans="6:21" x14ac:dyDescent="0.2">
      <c r="F47" s="9">
        <v>45925</v>
      </c>
      <c r="G47">
        <v>-872.94238683127787</v>
      </c>
    </row>
    <row r="48" spans="6:21" x14ac:dyDescent="0.2">
      <c r="F48" s="9">
        <v>45955</v>
      </c>
      <c r="G48">
        <v>3918.72427983539</v>
      </c>
    </row>
    <row r="49" spans="6:7" x14ac:dyDescent="0.2">
      <c r="F49" s="9">
        <v>45986</v>
      </c>
      <c r="G49">
        <v>7681.5843621399172</v>
      </c>
    </row>
    <row r="50" spans="6:7" x14ac:dyDescent="0.2">
      <c r="F50" s="9">
        <v>46016</v>
      </c>
      <c r="G50">
        <v>10383.487654320987</v>
      </c>
    </row>
    <row r="51" spans="6:7" x14ac:dyDescent="0.2">
      <c r="F51" s="9">
        <v>46047</v>
      </c>
      <c r="G51">
        <v>12285.236625514402</v>
      </c>
    </row>
    <row r="52" spans="6:7" x14ac:dyDescent="0.2">
      <c r="F52" s="9">
        <v>46078</v>
      </c>
      <c r="G52">
        <v>12097.222222222223</v>
      </c>
    </row>
    <row r="53" spans="6:7" x14ac:dyDescent="0.2">
      <c r="F53" s="9">
        <v>46106</v>
      </c>
      <c r="G53">
        <v>12423.611111111113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WU</dc:creator>
  <cp:lastModifiedBy>botapaul9</cp:lastModifiedBy>
  <dcterms:created xsi:type="dcterms:W3CDTF">2015-06-05T18:17:00Z</dcterms:created>
  <dcterms:modified xsi:type="dcterms:W3CDTF">2025-07-16T18:43:58Z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75879FB7C0A54A4DAF9F9D03B9C61A9D_12</vt:lpwstr>
  </property>
  <property fmtid="{D5CDD505-2E9C-101B-9397-08002B2CF9AE}" pid="3" name="KSOProductBuildVer">
    <vt:lpwstr>1033-12.2.0.20795</vt:lpwstr>
  </property>
</Properties>
</file>