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fox/repos/parsers/excel/parse_sampe_bp/raw_files/"/>
    </mc:Choice>
  </mc:AlternateContent>
  <xr:revisionPtr revIDLastSave="0" documentId="13_ncr:1_{848C7085-2E07-7840-8E41-1AAC212A014B}" xr6:coauthVersionLast="47" xr6:coauthVersionMax="47" xr10:uidLastSave="{00000000-0000-0000-0000-000000000000}"/>
  <bookViews>
    <workbookView xWindow="0" yWindow="700" windowWidth="27040" windowHeight="15840" activeTab="8" xr2:uid="{47FB1995-0752-47A5-AB41-E602579F3BFE}"/>
  </bookViews>
  <sheets>
    <sheet name="Summary by Funding - NB" sheetId="1" r:id="rId1"/>
    <sheet name="Summary Rollup - NB" sheetId="2" r:id="rId2"/>
    <sheet name="Base - NB" sheetId="3" r:id="rId3"/>
    <sheet name="OY1 - NB" sheetId="4" r:id="rId4"/>
    <sheet name="OY2 - NB" sheetId="5" r:id="rId5"/>
    <sheet name="OY3 - NB" sheetId="6" r:id="rId6"/>
    <sheet name="OY4 - NB" sheetId="7" r:id="rId7"/>
    <sheet name="Total Staffing-NB" sheetId="8" r:id="rId8"/>
    <sheet name="Rate Analysis" sheetId="11" r:id="rId9"/>
    <sheet name="Sch F-Staffing" sheetId="9" r:id="rId10"/>
    <sheet name="CMS Labor Mapping" sheetId="10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____________odc1" localSheetId="10" hidden="1">{#N/A,#N/A,FALSE,"ManLoading"}</definedName>
    <definedName name="____________________odc1" localSheetId="8" hidden="1">{#N/A,#N/A,FALSE,"ManLoading"}</definedName>
    <definedName name="____________________odc1" localSheetId="9" hidden="1">{#N/A,#N/A,FALSE,"ManLoading"}</definedName>
    <definedName name="____________________odc1" hidden="1">{#N/A,#N/A,FALSE,"ManLoading"}</definedName>
    <definedName name="____________________odc2" localSheetId="10" hidden="1">{#N/A,#N/A,FALSE,"ManLoading"}</definedName>
    <definedName name="____________________odc2" localSheetId="8" hidden="1">{#N/A,#N/A,FALSE,"ManLoading"}</definedName>
    <definedName name="____________________odc2" localSheetId="9" hidden="1">{#N/A,#N/A,FALSE,"ManLoading"}</definedName>
    <definedName name="____________________odc2" hidden="1">{#N/A,#N/A,FALSE,"ManLoading"}</definedName>
    <definedName name="___________________odc1" localSheetId="10" hidden="1">{#N/A,#N/A,FALSE,"ManLoading"}</definedName>
    <definedName name="___________________odc1" localSheetId="8" hidden="1">{#N/A,#N/A,FALSE,"ManLoading"}</definedName>
    <definedName name="___________________odc1" localSheetId="9" hidden="1">{#N/A,#N/A,FALSE,"ManLoading"}</definedName>
    <definedName name="___________________odc1" hidden="1">{#N/A,#N/A,FALSE,"ManLoading"}</definedName>
    <definedName name="___________________odc2" localSheetId="10" hidden="1">{#N/A,#N/A,FALSE,"ManLoading"}</definedName>
    <definedName name="___________________odc2" localSheetId="8" hidden="1">{#N/A,#N/A,FALSE,"ManLoading"}</definedName>
    <definedName name="___________________odc2" localSheetId="9" hidden="1">{#N/A,#N/A,FALSE,"ManLoading"}</definedName>
    <definedName name="___________________odc2" hidden="1">{#N/A,#N/A,FALSE,"ManLoading"}</definedName>
    <definedName name="__________________odc1" localSheetId="10" hidden="1">{#N/A,#N/A,FALSE,"ManLoading"}</definedName>
    <definedName name="__________________odc1" localSheetId="8" hidden="1">{#N/A,#N/A,FALSE,"ManLoading"}</definedName>
    <definedName name="__________________odc1" localSheetId="9" hidden="1">{#N/A,#N/A,FALSE,"ManLoading"}</definedName>
    <definedName name="__________________odc1" hidden="1">{#N/A,#N/A,FALSE,"ManLoading"}</definedName>
    <definedName name="__________________odc2" localSheetId="10" hidden="1">{#N/A,#N/A,FALSE,"ManLoading"}</definedName>
    <definedName name="__________________odc2" localSheetId="8" hidden="1">{#N/A,#N/A,FALSE,"ManLoading"}</definedName>
    <definedName name="__________________odc2" localSheetId="9" hidden="1">{#N/A,#N/A,FALSE,"ManLoading"}</definedName>
    <definedName name="__________________odc2" hidden="1">{#N/A,#N/A,FALSE,"ManLoading"}</definedName>
    <definedName name="_________________odc1" localSheetId="10" hidden="1">{#N/A,#N/A,FALSE,"ManLoading"}</definedName>
    <definedName name="_________________odc1" localSheetId="8" hidden="1">{#N/A,#N/A,FALSE,"ManLoading"}</definedName>
    <definedName name="_________________odc1" localSheetId="9" hidden="1">{#N/A,#N/A,FALSE,"ManLoading"}</definedName>
    <definedName name="_________________odc1" hidden="1">{#N/A,#N/A,FALSE,"ManLoading"}</definedName>
    <definedName name="_________________odc2" localSheetId="10" hidden="1">{#N/A,#N/A,FALSE,"ManLoading"}</definedName>
    <definedName name="_________________odc2" localSheetId="8" hidden="1">{#N/A,#N/A,FALSE,"ManLoading"}</definedName>
    <definedName name="_________________odc2" localSheetId="9" hidden="1">{#N/A,#N/A,FALSE,"ManLoading"}</definedName>
    <definedName name="_________________odc2" hidden="1">{#N/A,#N/A,FALSE,"ManLoading"}</definedName>
    <definedName name="________________odc1" localSheetId="10" hidden="1">{#N/A,#N/A,FALSE,"ManLoading"}</definedName>
    <definedName name="________________odc1" localSheetId="8" hidden="1">{#N/A,#N/A,FALSE,"ManLoading"}</definedName>
    <definedName name="________________odc1" localSheetId="9" hidden="1">{#N/A,#N/A,FALSE,"ManLoading"}</definedName>
    <definedName name="________________odc1" hidden="1">{#N/A,#N/A,FALSE,"ManLoading"}</definedName>
    <definedName name="________________odc2" localSheetId="10" hidden="1">{#N/A,#N/A,FALSE,"ManLoading"}</definedName>
    <definedName name="________________odc2" localSheetId="8" hidden="1">{#N/A,#N/A,FALSE,"ManLoading"}</definedName>
    <definedName name="________________odc2" localSheetId="9" hidden="1">{#N/A,#N/A,FALSE,"ManLoading"}</definedName>
    <definedName name="________________odc2" hidden="1">{#N/A,#N/A,FALSE,"ManLoading"}</definedName>
    <definedName name="_______________odc1" localSheetId="10" hidden="1">{#N/A,#N/A,FALSE,"ManLoading"}</definedName>
    <definedName name="_______________odc1" localSheetId="8" hidden="1">{#N/A,#N/A,FALSE,"ManLoading"}</definedName>
    <definedName name="_______________odc1" localSheetId="9" hidden="1">{#N/A,#N/A,FALSE,"ManLoading"}</definedName>
    <definedName name="_______________odc1" hidden="1">{#N/A,#N/A,FALSE,"ManLoading"}</definedName>
    <definedName name="_______________odc2" localSheetId="10" hidden="1">{#N/A,#N/A,FALSE,"ManLoading"}</definedName>
    <definedName name="_______________odc2" localSheetId="8" hidden="1">{#N/A,#N/A,FALSE,"ManLoading"}</definedName>
    <definedName name="_______________odc2" localSheetId="9" hidden="1">{#N/A,#N/A,FALSE,"ManLoading"}</definedName>
    <definedName name="_______________odc2" hidden="1">{#N/A,#N/A,FALSE,"ManLoading"}</definedName>
    <definedName name="______________odc1" localSheetId="10" hidden="1">{#N/A,#N/A,FALSE,"ManLoading"}</definedName>
    <definedName name="______________odc1" localSheetId="8" hidden="1">{#N/A,#N/A,FALSE,"ManLoading"}</definedName>
    <definedName name="______________odc1" localSheetId="9" hidden="1">{#N/A,#N/A,FALSE,"ManLoading"}</definedName>
    <definedName name="______________odc1" hidden="1">{#N/A,#N/A,FALSE,"ManLoading"}</definedName>
    <definedName name="______________odc2" localSheetId="10" hidden="1">{#N/A,#N/A,FALSE,"ManLoading"}</definedName>
    <definedName name="______________odc2" localSheetId="8" hidden="1">{#N/A,#N/A,FALSE,"ManLoading"}</definedName>
    <definedName name="______________odc2" localSheetId="9" hidden="1">{#N/A,#N/A,FALSE,"ManLoading"}</definedName>
    <definedName name="______________odc2" hidden="1">{#N/A,#N/A,FALSE,"ManLoading"}</definedName>
    <definedName name="_____________odc1" localSheetId="10" hidden="1">{#N/A,#N/A,FALSE,"ManLoading"}</definedName>
    <definedName name="_____________odc1" localSheetId="8" hidden="1">{#N/A,#N/A,FALSE,"ManLoading"}</definedName>
    <definedName name="_____________odc1" localSheetId="9" hidden="1">{#N/A,#N/A,FALSE,"ManLoading"}</definedName>
    <definedName name="_____________odc1" hidden="1">{#N/A,#N/A,FALSE,"ManLoading"}</definedName>
    <definedName name="_____________odc2" localSheetId="10" hidden="1">{#N/A,#N/A,FALSE,"ManLoading"}</definedName>
    <definedName name="_____________odc2" localSheetId="8" hidden="1">{#N/A,#N/A,FALSE,"ManLoading"}</definedName>
    <definedName name="_____________odc2" localSheetId="9" hidden="1">{#N/A,#N/A,FALSE,"ManLoading"}</definedName>
    <definedName name="_____________odc2" hidden="1">{#N/A,#N/A,FALSE,"ManLoading"}</definedName>
    <definedName name="____________odc1" localSheetId="10" hidden="1">{#N/A,#N/A,FALSE,"ManLoading"}</definedName>
    <definedName name="____________odc1" localSheetId="8" hidden="1">{#N/A,#N/A,FALSE,"ManLoading"}</definedName>
    <definedName name="____________odc1" localSheetId="9" hidden="1">{#N/A,#N/A,FALSE,"ManLoading"}</definedName>
    <definedName name="____________odc1" hidden="1">{#N/A,#N/A,FALSE,"ManLoading"}</definedName>
    <definedName name="____________odc2" localSheetId="10" hidden="1">{#N/A,#N/A,FALSE,"ManLoading"}</definedName>
    <definedName name="____________odc2" localSheetId="8" hidden="1">{#N/A,#N/A,FALSE,"ManLoading"}</definedName>
    <definedName name="____________odc2" localSheetId="9" hidden="1">{#N/A,#N/A,FALSE,"ManLoading"}</definedName>
    <definedName name="____________odc2" hidden="1">{#N/A,#N/A,FALSE,"ManLoading"}</definedName>
    <definedName name="___________odc1" localSheetId="10" hidden="1">{#N/A,#N/A,FALSE,"ManLoading"}</definedName>
    <definedName name="___________odc1" localSheetId="8" hidden="1">{#N/A,#N/A,FALSE,"ManLoading"}</definedName>
    <definedName name="___________odc1" localSheetId="9" hidden="1">{#N/A,#N/A,FALSE,"ManLoading"}</definedName>
    <definedName name="___________odc1" hidden="1">{#N/A,#N/A,FALSE,"ManLoading"}</definedName>
    <definedName name="___________odc2" localSheetId="10" hidden="1">{#N/A,#N/A,FALSE,"ManLoading"}</definedName>
    <definedName name="___________odc2" localSheetId="8" hidden="1">{#N/A,#N/A,FALSE,"ManLoading"}</definedName>
    <definedName name="___________odc2" localSheetId="9" hidden="1">{#N/A,#N/A,FALSE,"ManLoading"}</definedName>
    <definedName name="___________odc2" hidden="1">{#N/A,#N/A,FALSE,"ManLoading"}</definedName>
    <definedName name="__________odc1" localSheetId="10" hidden="1">{#N/A,#N/A,FALSE,"ManLoading"}</definedName>
    <definedName name="__________odc1" localSheetId="8" hidden="1">{#N/A,#N/A,FALSE,"ManLoading"}</definedName>
    <definedName name="__________odc1" localSheetId="9" hidden="1">{#N/A,#N/A,FALSE,"ManLoading"}</definedName>
    <definedName name="__________odc1" hidden="1">{#N/A,#N/A,FALSE,"ManLoading"}</definedName>
    <definedName name="__________odc2" localSheetId="10" hidden="1">{#N/A,#N/A,FALSE,"ManLoading"}</definedName>
    <definedName name="__________odc2" localSheetId="8" hidden="1">{#N/A,#N/A,FALSE,"ManLoading"}</definedName>
    <definedName name="__________odc2" localSheetId="9" hidden="1">{#N/A,#N/A,FALSE,"ManLoading"}</definedName>
    <definedName name="__________odc2" hidden="1">{#N/A,#N/A,FALSE,"ManLoading"}</definedName>
    <definedName name="_________odc1" localSheetId="10" hidden="1">{#N/A,#N/A,FALSE,"ManLoading"}</definedName>
    <definedName name="_________odc1" localSheetId="8" hidden="1">{#N/A,#N/A,FALSE,"ManLoading"}</definedName>
    <definedName name="_________odc1" localSheetId="9" hidden="1">{#N/A,#N/A,FALSE,"ManLoading"}</definedName>
    <definedName name="_________odc1" hidden="1">{#N/A,#N/A,FALSE,"ManLoading"}</definedName>
    <definedName name="_________odc2" localSheetId="10" hidden="1">{#N/A,#N/A,FALSE,"ManLoading"}</definedName>
    <definedName name="_________odc2" localSheetId="8" hidden="1">{#N/A,#N/A,FALSE,"ManLoading"}</definedName>
    <definedName name="_________odc2" localSheetId="9" hidden="1">{#N/A,#N/A,FALSE,"ManLoading"}</definedName>
    <definedName name="_________odc2" hidden="1">{#N/A,#N/A,FALSE,"ManLoading"}</definedName>
    <definedName name="________odc1" localSheetId="10" hidden="1">{#N/A,#N/A,FALSE,"ManLoading"}</definedName>
    <definedName name="________odc1" localSheetId="8" hidden="1">{#N/A,#N/A,FALSE,"ManLoading"}</definedName>
    <definedName name="________odc1" localSheetId="9" hidden="1">{#N/A,#N/A,FALSE,"ManLoading"}</definedName>
    <definedName name="________odc1" hidden="1">{#N/A,#N/A,FALSE,"ManLoading"}</definedName>
    <definedName name="________odc2" localSheetId="10" hidden="1">{#N/A,#N/A,FALSE,"ManLoading"}</definedName>
    <definedName name="________odc2" localSheetId="8" hidden="1">{#N/A,#N/A,FALSE,"ManLoading"}</definedName>
    <definedName name="________odc2" localSheetId="9" hidden="1">{#N/A,#N/A,FALSE,"ManLoading"}</definedName>
    <definedName name="________odc2" hidden="1">{#N/A,#N/A,FALSE,"ManLoading"}</definedName>
    <definedName name="_______odc1" localSheetId="10" hidden="1">{#N/A,#N/A,FALSE,"ManLoading"}</definedName>
    <definedName name="_______odc1" localSheetId="8" hidden="1">{#N/A,#N/A,FALSE,"ManLoading"}</definedName>
    <definedName name="_______odc1" localSheetId="9" hidden="1">{#N/A,#N/A,FALSE,"ManLoading"}</definedName>
    <definedName name="_______odc1" hidden="1">{#N/A,#N/A,FALSE,"ManLoading"}</definedName>
    <definedName name="_______odc2" localSheetId="10" hidden="1">{#N/A,#N/A,FALSE,"ManLoading"}</definedName>
    <definedName name="_______odc2" localSheetId="8" hidden="1">{#N/A,#N/A,FALSE,"ManLoading"}</definedName>
    <definedName name="_______odc2" localSheetId="9" hidden="1">{#N/A,#N/A,FALSE,"ManLoading"}</definedName>
    <definedName name="_______odc2" hidden="1">{#N/A,#N/A,FALSE,"ManLoading"}</definedName>
    <definedName name="_______ohg1" localSheetId="10" hidden="1">{#N/A,#N/A,FALSE,"FAC_RATE.XLS";#N/A,#N/A,FALSE,"TFC";#N/A,#N/A,FALSE,"SETA";#N/A,#N/A,FALSE,"ESC";#N/A,#N/A,FALSE,"MHX.XLS";#N/A,#N/A,FALSE,"DOM_G&amp;A"}</definedName>
    <definedName name="_______ohg1" localSheetId="8" hidden="1">{#N/A,#N/A,FALSE,"FAC_RATE.XLS";#N/A,#N/A,FALSE,"TFC";#N/A,#N/A,FALSE,"SETA";#N/A,#N/A,FALSE,"ESC";#N/A,#N/A,FALSE,"MHX.XLS";#N/A,#N/A,FALSE,"DOM_G&amp;A"}</definedName>
    <definedName name="_______ohg1" localSheetId="9" hidden="1">{#N/A,#N/A,FALSE,"FAC_RATE.XLS";#N/A,#N/A,FALSE,"TFC";#N/A,#N/A,FALSE,"SETA";#N/A,#N/A,FALSE,"ESC";#N/A,#N/A,FALSE,"MHX.XLS";#N/A,#N/A,FALSE,"DOM_G&amp;A"}</definedName>
    <definedName name="_______ohg1" hidden="1">{#N/A,#N/A,FALSE,"FAC_RATE.XLS";#N/A,#N/A,FALSE,"TFC";#N/A,#N/A,FALSE,"SETA";#N/A,#N/A,FALSE,"ESC";#N/A,#N/A,FALSE,"MHX.XLS";#N/A,#N/A,FALSE,"DOM_G&amp;A"}</definedName>
    <definedName name="_______sim1" localSheetId="10" hidden="1">{#N/A,#N/A,FALSE,"FAC_RATE.XLS";#N/A,#N/A,FALSE,"TFC";#N/A,#N/A,FALSE,"SETA";#N/A,#N/A,FALSE,"ESC";#N/A,#N/A,FALSE,"MHX.XLS";#N/A,#N/A,FALSE,"DOM_G&amp;A"}</definedName>
    <definedName name="_______sim1" localSheetId="8" hidden="1">{#N/A,#N/A,FALSE,"FAC_RATE.XLS";#N/A,#N/A,FALSE,"TFC";#N/A,#N/A,FALSE,"SETA";#N/A,#N/A,FALSE,"ESC";#N/A,#N/A,FALSE,"MHX.XLS";#N/A,#N/A,FALSE,"DOM_G&amp;A"}</definedName>
    <definedName name="_______sim1" localSheetId="9" hidden="1">{#N/A,#N/A,FALSE,"FAC_RATE.XLS";#N/A,#N/A,FALSE,"TFC";#N/A,#N/A,FALSE,"SETA";#N/A,#N/A,FALSE,"ESC";#N/A,#N/A,FALSE,"MHX.XLS";#N/A,#N/A,FALSE,"DOM_G&amp;A"}</definedName>
    <definedName name="_______sim1" hidden="1">{#N/A,#N/A,FALSE,"FAC_RATE.XLS";#N/A,#N/A,FALSE,"TFC";#N/A,#N/A,FALSE,"SETA";#N/A,#N/A,FALSE,"ESC";#N/A,#N/A,FALSE,"MHX.XLS";#N/A,#N/A,FALSE,"DOM_G&amp;A"}</definedName>
    <definedName name="______kEY2" hidden="1">#REF!</definedName>
    <definedName name="______odc1" localSheetId="10" hidden="1">{#N/A,#N/A,FALSE,"ManLoading"}</definedName>
    <definedName name="______odc1" localSheetId="8" hidden="1">{#N/A,#N/A,FALSE,"ManLoading"}</definedName>
    <definedName name="______odc1" localSheetId="9" hidden="1">{#N/A,#N/A,FALSE,"ManLoading"}</definedName>
    <definedName name="______odc1" hidden="1">{#N/A,#N/A,FALSE,"ManLoading"}</definedName>
    <definedName name="______odc2" localSheetId="10" hidden="1">{#N/A,#N/A,FALSE,"ManLoading"}</definedName>
    <definedName name="______odc2" localSheetId="8" hidden="1">{#N/A,#N/A,FALSE,"ManLoading"}</definedName>
    <definedName name="______odc2" localSheetId="9" hidden="1">{#N/A,#N/A,FALSE,"ManLoading"}</definedName>
    <definedName name="______odc2" hidden="1">{#N/A,#N/A,FALSE,"ManLoading"}</definedName>
    <definedName name="_____a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0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0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0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1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5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5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5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5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6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6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6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6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8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8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8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9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9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9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a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b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__kEY15" hidden="1">#REF!</definedName>
    <definedName name="_____kEY2" hidden="1">#REF!</definedName>
    <definedName name="_____odc1" localSheetId="10" hidden="1">{#N/A,#N/A,FALSE,"ManLoading"}</definedName>
    <definedName name="_____odc1" localSheetId="8" hidden="1">{#N/A,#N/A,FALSE,"ManLoading"}</definedName>
    <definedName name="_____odc1" localSheetId="9" hidden="1">{#N/A,#N/A,FALSE,"ManLoading"}</definedName>
    <definedName name="_____odc1" hidden="1">{#N/A,#N/A,FALSE,"ManLoading"}</definedName>
    <definedName name="_____odc2" localSheetId="10" hidden="1">{#N/A,#N/A,FALSE,"ManLoading"}</definedName>
    <definedName name="_____odc2" localSheetId="8" hidden="1">{#N/A,#N/A,FALSE,"ManLoading"}</definedName>
    <definedName name="_____odc2" localSheetId="9" hidden="1">{#N/A,#N/A,FALSE,"ManLoading"}</definedName>
    <definedName name="_____odc2" hidden="1">{#N/A,#N/A,FALSE,"ManLoading"}</definedName>
    <definedName name="_____ohg1" localSheetId="10" hidden="1">{#N/A,#N/A,FALSE,"FAC_RATE.XLS";#N/A,#N/A,FALSE,"TFC";#N/A,#N/A,FALSE,"SETA";#N/A,#N/A,FALSE,"ESC";#N/A,#N/A,FALSE,"MHX.XLS";#N/A,#N/A,FALSE,"DOM_G&amp;A"}</definedName>
    <definedName name="_____ohg1" localSheetId="8" hidden="1">{#N/A,#N/A,FALSE,"FAC_RATE.XLS";#N/A,#N/A,FALSE,"TFC";#N/A,#N/A,FALSE,"SETA";#N/A,#N/A,FALSE,"ESC";#N/A,#N/A,FALSE,"MHX.XLS";#N/A,#N/A,FALSE,"DOM_G&amp;A"}</definedName>
    <definedName name="_____ohg1" localSheetId="9" hidden="1">{#N/A,#N/A,FALSE,"FAC_RATE.XLS";#N/A,#N/A,FALSE,"TFC";#N/A,#N/A,FALSE,"SETA";#N/A,#N/A,FALSE,"ESC";#N/A,#N/A,FALSE,"MHX.XLS";#N/A,#N/A,FALSE,"DOM_G&amp;A"}</definedName>
    <definedName name="_____ohg1" hidden="1">{#N/A,#N/A,FALSE,"FAC_RATE.XLS";#N/A,#N/A,FALSE,"TFC";#N/A,#N/A,FALSE,"SETA";#N/A,#N/A,FALSE,"ESC";#N/A,#N/A,FALSE,"MHX.XLS";#N/A,#N/A,FALSE,"DOM_G&amp;A"}</definedName>
    <definedName name="_____sim1" localSheetId="10" hidden="1">{#N/A,#N/A,FALSE,"FAC_RATE.XLS";#N/A,#N/A,FALSE,"TFC";#N/A,#N/A,FALSE,"SETA";#N/A,#N/A,FALSE,"ESC";#N/A,#N/A,FALSE,"MHX.XLS";#N/A,#N/A,FALSE,"DOM_G&amp;A"}</definedName>
    <definedName name="_____sim1" localSheetId="8" hidden="1">{#N/A,#N/A,FALSE,"FAC_RATE.XLS";#N/A,#N/A,FALSE,"TFC";#N/A,#N/A,FALSE,"SETA";#N/A,#N/A,FALSE,"ESC";#N/A,#N/A,FALSE,"MHX.XLS";#N/A,#N/A,FALSE,"DOM_G&amp;A"}</definedName>
    <definedName name="_____sim1" localSheetId="9" hidden="1">{#N/A,#N/A,FALSE,"FAC_RATE.XLS";#N/A,#N/A,FALSE,"TFC";#N/A,#N/A,FALSE,"SETA";#N/A,#N/A,FALSE,"ESC";#N/A,#N/A,FALSE,"MHX.XLS";#N/A,#N/A,FALSE,"DOM_G&amp;A"}</definedName>
    <definedName name="_____sim1" hidden="1">{#N/A,#N/A,FALSE,"FAC_RATE.XLS";#N/A,#N/A,FALSE,"TFC";#N/A,#N/A,FALSE,"SETA";#N/A,#N/A,FALSE,"ESC";#N/A,#N/A,FALSE,"MHX.XLS";#N/A,#N/A,FALSE,"DOM_G&amp;A"}</definedName>
    <definedName name="____kEY15" hidden="1">#REF!</definedName>
    <definedName name="____kEY2" hidden="1">#REF!</definedName>
    <definedName name="____odc1" localSheetId="10" hidden="1">{#N/A,#N/A,FALSE,"ManLoading"}</definedName>
    <definedName name="____odc1" localSheetId="8" hidden="1">{#N/A,#N/A,FALSE,"ManLoading"}</definedName>
    <definedName name="____odc1" localSheetId="9" hidden="1">{#N/A,#N/A,FALSE,"ManLoading"}</definedName>
    <definedName name="____odc1" hidden="1">{#N/A,#N/A,FALSE,"ManLoading"}</definedName>
    <definedName name="____odc2" localSheetId="10" hidden="1">{#N/A,#N/A,FALSE,"ManLoading"}</definedName>
    <definedName name="____odc2" localSheetId="8" hidden="1">{#N/A,#N/A,FALSE,"ManLoading"}</definedName>
    <definedName name="____odc2" localSheetId="9" hidden="1">{#N/A,#N/A,FALSE,"ManLoading"}</definedName>
    <definedName name="____odc2" hidden="1">{#N/A,#N/A,FALSE,"ManLoading"}</definedName>
    <definedName name="___a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0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0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0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1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5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5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5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5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6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6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6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6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8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8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8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9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9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9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a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_BP6484" localSheetId="10" hidden="1">{"laborr",#N/A,FALSE,"Sheet1";"sumr",#N/A,FALSE,"Sheet1";"odcr",#N/A,FALSE,"Sheet1";"trip1r",#N/A,FALSE,"Sheet1";"trip2r",#N/A,FALSE,"Sheet1";"trip3r",#N/A,FALSE,"Sheet1";"trip4r",#N/A,FALSE,"Sheet1"}</definedName>
    <definedName name="___BP6484" localSheetId="8" hidden="1">{"laborr",#N/A,FALSE,"Sheet1";"sumr",#N/A,FALSE,"Sheet1";"odcr",#N/A,FALSE,"Sheet1";"trip1r",#N/A,FALSE,"Sheet1";"trip2r",#N/A,FALSE,"Sheet1";"trip3r",#N/A,FALSE,"Sheet1";"trip4r",#N/A,FALSE,"Sheet1"}</definedName>
    <definedName name="___BP6484" localSheetId="9" hidden="1">{"laborr",#N/A,FALSE,"Sheet1";"sumr",#N/A,FALSE,"Sheet1";"odcr",#N/A,FALSE,"Sheet1";"trip1r",#N/A,FALSE,"Sheet1";"trip2r",#N/A,FALSE,"Sheet1";"trip3r",#N/A,FALSE,"Sheet1";"trip4r",#N/A,FALSE,"Sheet1"}</definedName>
    <definedName name="___BP6484" hidden="1">{"laborr",#N/A,FALSE,"Sheet1";"sumr",#N/A,FALSE,"Sheet1";"odcr",#N/A,FALSE,"Sheet1";"trip1r",#N/A,FALSE,"Sheet1";"trip2r",#N/A,FALSE,"Sheet1";"trip3r",#N/A,FALSE,"Sheet1";"trip4r",#N/A,FALSE,"Sheet1"}</definedName>
    <definedName name="___kab71983" localSheetId="10" hidden="1">{"PAGE1",#N/A,FALSE,"CPFFMSTR";"PAGE2",#N/A,FALSE,"CPFFMSTR"}</definedName>
    <definedName name="___kab71983" localSheetId="8" hidden="1">{"PAGE1",#N/A,FALSE,"CPFFMSTR";"PAGE2",#N/A,FALSE,"CPFFMSTR"}</definedName>
    <definedName name="___kab71983" localSheetId="9" hidden="1">{"PAGE1",#N/A,FALSE,"CPFFMSTR";"PAGE2",#N/A,FALSE,"CPFFMSTR"}</definedName>
    <definedName name="___kab71983" hidden="1">{"PAGE1",#N/A,FALSE,"CPFFMSTR";"PAGE2",#N/A,FALSE,"CPFFMSTR"}</definedName>
    <definedName name="___kEY15" hidden="1">#REF!</definedName>
    <definedName name="___kEY2" hidden="1">#REF!</definedName>
    <definedName name="___odc1" localSheetId="10" hidden="1">{#N/A,#N/A,FALSE,"ManLoading"}</definedName>
    <definedName name="___odc1" localSheetId="8" hidden="1">{#N/A,#N/A,FALSE,"ManLoading"}</definedName>
    <definedName name="___odc1" localSheetId="9" hidden="1">{#N/A,#N/A,FALSE,"ManLoading"}</definedName>
    <definedName name="___odc1" hidden="1">{#N/A,#N/A,FALSE,"ManLoading"}</definedName>
    <definedName name="___odc2" localSheetId="10" hidden="1">{#N/A,#N/A,FALSE,"ManLoading"}</definedName>
    <definedName name="___odc2" localSheetId="8" hidden="1">{#N/A,#N/A,FALSE,"ManLoading"}</definedName>
    <definedName name="___odc2" localSheetId="9" hidden="1">{#N/A,#N/A,FALSE,"ManLoading"}</definedName>
    <definedName name="___odc2" hidden="1">{#N/A,#N/A,FALSE,"ManLoading"}</definedName>
    <definedName name="___ohg1" localSheetId="10" hidden="1">{#N/A,#N/A,FALSE,"FAC_RATE.XLS";#N/A,#N/A,FALSE,"TFC";#N/A,#N/A,FALSE,"SETA";#N/A,#N/A,FALSE,"ESC";#N/A,#N/A,FALSE,"MHX.XLS";#N/A,#N/A,FALSE,"DOM_G&amp;A"}</definedName>
    <definedName name="___ohg1" localSheetId="8" hidden="1">{#N/A,#N/A,FALSE,"FAC_RATE.XLS";#N/A,#N/A,FALSE,"TFC";#N/A,#N/A,FALSE,"SETA";#N/A,#N/A,FALSE,"ESC";#N/A,#N/A,FALSE,"MHX.XLS";#N/A,#N/A,FALSE,"DOM_G&amp;A"}</definedName>
    <definedName name="___ohg1" localSheetId="9" hidden="1">{#N/A,#N/A,FALSE,"FAC_RATE.XLS";#N/A,#N/A,FALSE,"TFC";#N/A,#N/A,FALSE,"SETA";#N/A,#N/A,FALSE,"ESC";#N/A,#N/A,FALSE,"MHX.XLS";#N/A,#N/A,FALSE,"DOM_G&amp;A"}</definedName>
    <definedName name="___ohg1" hidden="1">{#N/A,#N/A,FALSE,"FAC_RATE.XLS";#N/A,#N/A,FALSE,"TFC";#N/A,#N/A,FALSE,"SETA";#N/A,#N/A,FALSE,"ESC";#N/A,#N/A,FALSE,"MHX.XLS";#N/A,#N/A,FALSE,"DOM_G&amp;A"}</definedName>
    <definedName name="___q3" hidden="1">#REF!</definedName>
    <definedName name="___q31510" hidden="1">'[1]1601Period 4 Fy98'!#REF!</definedName>
    <definedName name="___sim1" localSheetId="10" hidden="1">{#N/A,#N/A,FALSE,"FAC_RATE.XLS";#N/A,#N/A,FALSE,"TFC";#N/A,#N/A,FALSE,"SETA";#N/A,#N/A,FALSE,"ESC";#N/A,#N/A,FALSE,"MHX.XLS";#N/A,#N/A,FALSE,"DOM_G&amp;A"}</definedName>
    <definedName name="___sim1" localSheetId="8" hidden="1">{#N/A,#N/A,FALSE,"FAC_RATE.XLS";#N/A,#N/A,FALSE,"TFC";#N/A,#N/A,FALSE,"SETA";#N/A,#N/A,FALSE,"ESC";#N/A,#N/A,FALSE,"MHX.XLS";#N/A,#N/A,FALSE,"DOM_G&amp;A"}</definedName>
    <definedName name="___sim1" localSheetId="9" hidden="1">{#N/A,#N/A,FALSE,"FAC_RATE.XLS";#N/A,#N/A,FALSE,"TFC";#N/A,#N/A,FALSE,"SETA";#N/A,#N/A,FALSE,"ESC";#N/A,#N/A,FALSE,"MHX.XLS";#N/A,#N/A,FALSE,"DOM_G&amp;A"}</definedName>
    <definedName name="___sim1" hidden="1">{#N/A,#N/A,FALSE,"FAC_RATE.XLS";#N/A,#N/A,FALSE,"TFC";#N/A,#N/A,FALSE,"SETA";#N/A,#N/A,FALSE,"ESC";#N/A,#N/A,FALSE,"MHX.XLS";#N/A,#N/A,FALSE,"DOM_G&amp;A"}</definedName>
    <definedName name="__123Graph" hidden="1">'[2]1601 Detail information'!#REF!</definedName>
    <definedName name="__123Graph_A" hidden="1">#REF!</definedName>
    <definedName name="__123Graph_ACH17GRP" hidden="1">'[3]Sum of FDC'!#REF!</definedName>
    <definedName name="__123Graph_ACurrent" hidden="1">'[4]J-SEC'!#REF!</definedName>
    <definedName name="__123Graph_B" hidden="1">#REF!</definedName>
    <definedName name="__123Graph_BCH17GRP" hidden="1">'[3]Sum of FDC'!#REF!</definedName>
    <definedName name="__123Graph_BCurrent" hidden="1">'[4]J-SEC'!#REF!</definedName>
    <definedName name="__123Graph_C" hidden="1">#REF!</definedName>
    <definedName name="__123Graph_CCH17GRP" hidden="1">'[3]Sum of FDC'!#REF!</definedName>
    <definedName name="__123Graph_D" hidden="1">#REF!</definedName>
    <definedName name="__123Graph_E" hidden="1">#REF!</definedName>
    <definedName name="__123Graph_EReport" hidden="1">#REF!</definedName>
    <definedName name="__123Graph_F" hidden="1">#REF!</definedName>
    <definedName name="__123Graph_FReport" hidden="1">#REF!</definedName>
    <definedName name="__123Graph_X" hidden="1">#REF!</definedName>
    <definedName name="__123Graph_XCH17GRP" hidden="1">'[3]Sum of FDC'!#REF!</definedName>
    <definedName name="__123Graph_XCurrent" hidden="1">'[4]J-SEC'!#REF!</definedName>
    <definedName name="__a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0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0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0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1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5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5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5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5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6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6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6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6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8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8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8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9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9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9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a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_BP6484" localSheetId="10" hidden="1">{"laborr",#N/A,FALSE,"Sheet1";"sumr",#N/A,FALSE,"Sheet1";"odcr",#N/A,FALSE,"Sheet1";"trip1r",#N/A,FALSE,"Sheet1";"trip2r",#N/A,FALSE,"Sheet1";"trip3r",#N/A,FALSE,"Sheet1";"trip4r",#N/A,FALSE,"Sheet1"}</definedName>
    <definedName name="__BP6484" localSheetId="8" hidden="1">{"laborr",#N/A,FALSE,"Sheet1";"sumr",#N/A,FALSE,"Sheet1";"odcr",#N/A,FALSE,"Sheet1";"trip1r",#N/A,FALSE,"Sheet1";"trip2r",#N/A,FALSE,"Sheet1";"trip3r",#N/A,FALSE,"Sheet1";"trip4r",#N/A,FALSE,"Sheet1"}</definedName>
    <definedName name="__BP6484" localSheetId="9" hidden="1">{"laborr",#N/A,FALSE,"Sheet1";"sumr",#N/A,FALSE,"Sheet1";"odcr",#N/A,FALSE,"Sheet1";"trip1r",#N/A,FALSE,"Sheet1";"trip2r",#N/A,FALSE,"Sheet1";"trip3r",#N/A,FALSE,"Sheet1";"trip4r",#N/A,FALSE,"Sheet1"}</definedName>
    <definedName name="__BP6484" hidden="1">{"laborr",#N/A,FALSE,"Sheet1";"sumr",#N/A,FALSE,"Sheet1";"odcr",#N/A,FALSE,"Sheet1";"trip1r",#N/A,FALSE,"Sheet1";"trip2r",#N/A,FALSE,"Sheet1";"trip3r",#N/A,FALSE,"Sheet1";"trip4r",#N/A,FALSE,"Sheet1"}</definedName>
    <definedName name="__kab71983" localSheetId="10" hidden="1">{"PAGE1",#N/A,FALSE,"CPFFMSTR";"PAGE2",#N/A,FALSE,"CPFFMSTR"}</definedName>
    <definedName name="__kab71983" localSheetId="8" hidden="1">{"PAGE1",#N/A,FALSE,"CPFFMSTR";"PAGE2",#N/A,FALSE,"CPFFMSTR"}</definedName>
    <definedName name="__kab71983" localSheetId="9" hidden="1">{"PAGE1",#N/A,FALSE,"CPFFMSTR";"PAGE2",#N/A,FALSE,"CPFFMSTR"}</definedName>
    <definedName name="__kab71983" hidden="1">{"PAGE1",#N/A,FALSE,"CPFFMSTR";"PAGE2",#N/A,FALSE,"CPFFMSTR"}</definedName>
    <definedName name="__kEY15" hidden="1">#REF!</definedName>
    <definedName name="__kEY2" hidden="1">#REF!</definedName>
    <definedName name="__odc1" localSheetId="10" hidden="1">{#N/A,#N/A,FALSE,"ManLoading"}</definedName>
    <definedName name="__odc1" localSheetId="8" hidden="1">{#N/A,#N/A,FALSE,"ManLoading"}</definedName>
    <definedName name="__odc1" localSheetId="9" hidden="1">{#N/A,#N/A,FALSE,"ManLoading"}</definedName>
    <definedName name="__odc1" hidden="1">{#N/A,#N/A,FALSE,"ManLoading"}</definedName>
    <definedName name="__odc2" localSheetId="10" hidden="1">{#N/A,#N/A,FALSE,"ManLoading"}</definedName>
    <definedName name="__odc2" localSheetId="8" hidden="1">{#N/A,#N/A,FALSE,"ManLoading"}</definedName>
    <definedName name="__odc2" localSheetId="9" hidden="1">{#N/A,#N/A,FALSE,"ManLoading"}</definedName>
    <definedName name="__odc2" hidden="1">{#N/A,#N/A,FALSE,"ManLoading"}</definedName>
    <definedName name="__ohg1" localSheetId="10" hidden="1">{#N/A,#N/A,FALSE,"FAC_RATE.XLS";#N/A,#N/A,FALSE,"TFC";#N/A,#N/A,FALSE,"SETA";#N/A,#N/A,FALSE,"ESC";#N/A,#N/A,FALSE,"MHX.XLS";#N/A,#N/A,FALSE,"DOM_G&amp;A"}</definedName>
    <definedName name="__ohg1" localSheetId="8" hidden="1">{#N/A,#N/A,FALSE,"FAC_RATE.XLS";#N/A,#N/A,FALSE,"TFC";#N/A,#N/A,FALSE,"SETA";#N/A,#N/A,FALSE,"ESC";#N/A,#N/A,FALSE,"MHX.XLS";#N/A,#N/A,FALSE,"DOM_G&amp;A"}</definedName>
    <definedName name="__ohg1" localSheetId="9" hidden="1">{#N/A,#N/A,FALSE,"FAC_RATE.XLS";#N/A,#N/A,FALSE,"TFC";#N/A,#N/A,FALSE,"SETA";#N/A,#N/A,FALSE,"ESC";#N/A,#N/A,FALSE,"MHX.XLS";#N/A,#N/A,FALSE,"DOM_G&amp;A"}</definedName>
    <definedName name="__ohg1" hidden="1">{#N/A,#N/A,FALSE,"FAC_RATE.XLS";#N/A,#N/A,FALSE,"TFC";#N/A,#N/A,FALSE,"SETA";#N/A,#N/A,FALSE,"ESC";#N/A,#N/A,FALSE,"MHX.XLS";#N/A,#N/A,FALSE,"DOM_G&amp;A"}</definedName>
    <definedName name="__q3" hidden="1">#REF!</definedName>
    <definedName name="__q31510" hidden="1">'[1]1601Period 4 Fy98'!#REF!</definedName>
    <definedName name="__sim1" localSheetId="10" hidden="1">{#N/A,#N/A,FALSE,"FAC_RATE.XLS";#N/A,#N/A,FALSE,"TFC";#N/A,#N/A,FALSE,"SETA";#N/A,#N/A,FALSE,"ESC";#N/A,#N/A,FALSE,"MHX.XLS";#N/A,#N/A,FALSE,"DOM_G&amp;A"}</definedName>
    <definedName name="__sim1" localSheetId="8" hidden="1">{#N/A,#N/A,FALSE,"FAC_RATE.XLS";#N/A,#N/A,FALSE,"TFC";#N/A,#N/A,FALSE,"SETA";#N/A,#N/A,FALSE,"ESC";#N/A,#N/A,FALSE,"MHX.XLS";#N/A,#N/A,FALSE,"DOM_G&amp;A"}</definedName>
    <definedName name="__sim1" localSheetId="9" hidden="1">{#N/A,#N/A,FALSE,"FAC_RATE.XLS";#N/A,#N/A,FALSE,"TFC";#N/A,#N/A,FALSE,"SETA";#N/A,#N/A,FALSE,"ESC";#N/A,#N/A,FALSE,"MHX.XLS";#N/A,#N/A,FALSE,"DOM_G&amp;A"}</definedName>
    <definedName name="__sim1" hidden="1">{#N/A,#N/A,FALSE,"FAC_RATE.XLS";#N/A,#N/A,FALSE,"TFC";#N/A,#N/A,FALSE,"SETA";#N/A,#N/A,FALSE,"ESC";#N/A,#N/A,FALSE,"MHX.XLS";#N/A,#N/A,FALSE,"DOM_G&amp;A"}</definedName>
    <definedName name="__xxx" hidden="1">#REF!</definedName>
    <definedName name="_1_123Grap" hidden="1">#REF!</definedName>
    <definedName name="_123Grapha_E" hidden="1">#REF!</definedName>
    <definedName name="_1S" hidden="1">[5]RATETEMP!#REF!</definedName>
    <definedName name="_2_0_S" hidden="1">[5]RATETEMP!#REF!</definedName>
    <definedName name="_2_123Grap" hidden="1">#REF!</definedName>
    <definedName name="_2S" hidden="1">[5]RATETEMP!#REF!</definedName>
    <definedName name="_3_123Grap" hidden="1">#REF!</definedName>
    <definedName name="_4_0_S" hidden="1">[5]RATETEMP!#REF!</definedName>
    <definedName name="_8_0_S" hidden="1">[5]RATETEMP!#REF!</definedName>
    <definedName name="_a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0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0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0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1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2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2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2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2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5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5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5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5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6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6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6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6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8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8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8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9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9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9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alt2" localSheetId="10" hidden="1">{#N/A,#N/A,FALSE,"Sheet1"}</definedName>
    <definedName name="_alt2" localSheetId="8" hidden="1">{#N/A,#N/A,FALSE,"Sheet1"}</definedName>
    <definedName name="_alt2" localSheetId="9" hidden="1">{#N/A,#N/A,FALSE,"Sheet1"}</definedName>
    <definedName name="_alt2" hidden="1">{#N/A,#N/A,FALSE,"Sheet1"}</definedName>
    <definedName name="_b1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1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1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1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3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3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3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3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4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4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4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4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_BP6484" localSheetId="10" hidden="1">{"laborr",#N/A,FALSE,"Sheet1";"sumr",#N/A,FALSE,"Sheet1";"odcr",#N/A,FALSE,"Sheet1";"trip1r",#N/A,FALSE,"Sheet1";"trip2r",#N/A,FALSE,"Sheet1";"trip3r",#N/A,FALSE,"Sheet1";"trip4r",#N/A,FALSE,"Sheet1"}</definedName>
    <definedName name="_BP6484" localSheetId="8" hidden="1">{"laborr",#N/A,FALSE,"Sheet1";"sumr",#N/A,FALSE,"Sheet1";"odcr",#N/A,FALSE,"Sheet1";"trip1r",#N/A,FALSE,"Sheet1";"trip2r",#N/A,FALSE,"Sheet1";"trip3r",#N/A,FALSE,"Sheet1";"trip4r",#N/A,FALSE,"Sheet1"}</definedName>
    <definedName name="_BP6484" localSheetId="9" hidden="1">{"laborr",#N/A,FALSE,"Sheet1";"sumr",#N/A,FALSE,"Sheet1";"odcr",#N/A,FALSE,"Sheet1";"trip1r",#N/A,FALSE,"Sheet1";"trip2r",#N/A,FALSE,"Sheet1";"trip3r",#N/A,FALSE,"Sheet1";"trip4r",#N/A,FALSE,"Sheet1"}</definedName>
    <definedName name="_BP6484" hidden="1">{"laborr",#N/A,FALSE,"Sheet1";"sumr",#N/A,FALSE,"Sheet1";"odcr",#N/A,FALSE,"Sheet1";"trip1r",#N/A,FALSE,"Sheet1";"trip2r",#N/A,FALSE,"Sheet1";"trip3r",#N/A,FALSE,"Sheet1";"trip4r",#N/A,FALSE,"Sheet1"}</definedName>
    <definedName name="_Fill" hidden="1">#REF!</definedName>
    <definedName name="_xlnm._FilterDatabase" localSheetId="2" hidden="1">'Base - NB'!$A$8:$AM$52</definedName>
    <definedName name="_xlnm._FilterDatabase" localSheetId="8" hidden="1">'Rate Analysis'!$A$8:$W$36</definedName>
    <definedName name="_xlnm._FilterDatabase" localSheetId="9" hidden="1">'Sch F-Staffing'!$A$7:$R$371</definedName>
    <definedName name="_xlnm._FilterDatabase" localSheetId="7" hidden="1">'Total Staffing-NB'!$A$7:$M$18</definedName>
    <definedName name="_kab71983" localSheetId="10" hidden="1">{"PAGE1",#N/A,FALSE,"CPFFMSTR";"PAGE2",#N/A,FALSE,"CPFFMSTR"}</definedName>
    <definedName name="_kab71983" localSheetId="8" hidden="1">{"PAGE1",#N/A,FALSE,"CPFFMSTR";"PAGE2",#N/A,FALSE,"CPFFMSTR"}</definedName>
    <definedName name="_kab71983" localSheetId="9" hidden="1">{"PAGE1",#N/A,FALSE,"CPFFMSTR";"PAGE2",#N/A,FALSE,"CPFFMSTR"}</definedName>
    <definedName name="_kab71983" hidden="1">{"PAGE1",#N/A,FALSE,"CPFFMSTR";"PAGE2",#N/A,FALSE,"CPFFMSTR"}</definedName>
    <definedName name="_Key1" hidden="1">#REF!</definedName>
    <definedName name="_kEY15" hidden="1">#REF!</definedName>
    <definedName name="_Key2" hidden="1">#REF!</definedName>
    <definedName name="_MatMult_A" hidden="1">#REF!</definedName>
    <definedName name="_odc1" localSheetId="10" hidden="1">{#N/A,#N/A,FALSE,"ManLoading"}</definedName>
    <definedName name="_odc1" localSheetId="8" hidden="1">{#N/A,#N/A,FALSE,"ManLoading"}</definedName>
    <definedName name="_odc1" localSheetId="9" hidden="1">{#N/A,#N/A,FALSE,"ManLoading"}</definedName>
    <definedName name="_odc1" hidden="1">{#N/A,#N/A,FALSE,"ManLoading"}</definedName>
    <definedName name="_odc2" localSheetId="10" hidden="1">{#N/A,#N/A,FALSE,"ManLoading"}</definedName>
    <definedName name="_odc2" localSheetId="8" hidden="1">{#N/A,#N/A,FALSE,"ManLoading"}</definedName>
    <definedName name="_odc2" localSheetId="9" hidden="1">{#N/A,#N/A,FALSE,"ManLoading"}</definedName>
    <definedName name="_odc2" hidden="1">{#N/A,#N/A,FALSE,"ManLoading"}</definedName>
    <definedName name="_ohg1" localSheetId="10" hidden="1">{#N/A,#N/A,FALSE,"FAC_RATE.XLS";#N/A,#N/A,FALSE,"TFC";#N/A,#N/A,FALSE,"SETA";#N/A,#N/A,FALSE,"ESC";#N/A,#N/A,FALSE,"MHX.XLS";#N/A,#N/A,FALSE,"DOM_G&amp;A"}</definedName>
    <definedName name="_ohg1" localSheetId="8" hidden="1">{#N/A,#N/A,FALSE,"FAC_RATE.XLS";#N/A,#N/A,FALSE,"TFC";#N/A,#N/A,FALSE,"SETA";#N/A,#N/A,FALSE,"ESC";#N/A,#N/A,FALSE,"MHX.XLS";#N/A,#N/A,FALSE,"DOM_G&amp;A"}</definedName>
    <definedName name="_ohg1" localSheetId="9" hidden="1">{#N/A,#N/A,FALSE,"FAC_RATE.XLS";#N/A,#N/A,FALSE,"TFC";#N/A,#N/A,FALSE,"SETA";#N/A,#N/A,FALSE,"ESC";#N/A,#N/A,FALSE,"MHX.XLS";#N/A,#N/A,FALSE,"DOM_G&amp;A"}</definedName>
    <definedName name="_ohg1" hidden="1">{#N/A,#N/A,FALSE,"FAC_RATE.XLS";#N/A,#N/A,FALSE,"TFC";#N/A,#N/A,FALSE,"SETA";#N/A,#N/A,FALSE,"ESC";#N/A,#N/A,FALSE,"MHX.XLS";#N/A,#N/A,FALSE,"DOM_G&amp;A"}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q3" hidden="1">#REF!</definedName>
    <definedName name="_q31510" hidden="1">'[1]1601Period 4 Fy98'!#REF!</definedName>
    <definedName name="_Regression_Int" hidden="1">1</definedName>
    <definedName name="_SDSSDD" hidden="1">#REF!</definedName>
    <definedName name="_sim1" localSheetId="10" hidden="1">{#N/A,#N/A,FALSE,"FAC_RATE.XLS";#N/A,#N/A,FALSE,"TFC";#N/A,#N/A,FALSE,"SETA";#N/A,#N/A,FALSE,"ESC";#N/A,#N/A,FALSE,"MHX.XLS";#N/A,#N/A,FALSE,"DOM_G&amp;A"}</definedName>
    <definedName name="_sim1" localSheetId="8" hidden="1">{#N/A,#N/A,FALSE,"FAC_RATE.XLS";#N/A,#N/A,FALSE,"TFC";#N/A,#N/A,FALSE,"SETA";#N/A,#N/A,FALSE,"ESC";#N/A,#N/A,FALSE,"MHX.XLS";#N/A,#N/A,FALSE,"DOM_G&amp;A"}</definedName>
    <definedName name="_sim1" localSheetId="9" hidden="1">{#N/A,#N/A,FALSE,"FAC_RATE.XLS";#N/A,#N/A,FALSE,"TFC";#N/A,#N/A,FALSE,"SETA";#N/A,#N/A,FALSE,"ESC";#N/A,#N/A,FALSE,"MHX.XLS";#N/A,#N/A,FALSE,"DOM_G&amp;A"}</definedName>
    <definedName name="_sim1" hidden="1">{#N/A,#N/A,FALSE,"FAC_RATE.XLS";#N/A,#N/A,FALSE,"TFC";#N/A,#N/A,FALSE,"SETA";#N/A,#N/A,FALSE,"ESC";#N/A,#N/A,FALSE,"MHX.XLS";#N/A,#N/A,FALSE,"DOM_G&amp;A"}</definedName>
    <definedName name="_Sort" hidden="1">#REF!</definedName>
    <definedName name="_sort2" hidden="1">#REF!</definedName>
    <definedName name="_Table1_In1" hidden="1">#REF!</definedName>
    <definedName name="_Table1_Out" hidden="1">#REF!</definedName>
    <definedName name="_Table2_In1" hidden="1">#REF!</definedName>
    <definedName name="_Table2_Out" hidden="1">#REF!</definedName>
    <definedName name="_wrn2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_wrn2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_wrn2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_wrn2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a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aa" localSheetId="10" hidden="1">{#N/A,#N/A,FALSE,"Sheet1"}</definedName>
    <definedName name="aaa" localSheetId="8" hidden="1">{#N/A,#N/A,FALSE,"Sheet1"}</definedName>
    <definedName name="aaa" localSheetId="9" hidden="1">{#N/A,#N/A,FALSE,"Sheet1"}</definedName>
    <definedName name="aaa" hidden="1">{#N/A,#N/A,FALSE,"Sheet1"}</definedName>
    <definedName name="aaaa" hidden="1">#REF!</definedName>
    <definedName name="ABC" hidden="1">#REF!</definedName>
    <definedName name="AccessDatabase" hidden="1">"F:\Warfighter\Ruffner Templates\Site_All_ENG_S1_V1.mdb"</definedName>
    <definedName name="acq." hidden="1">'[6]1601Period 4 Fy98'!#REF!</definedName>
    <definedName name="adf" localSheetId="10" hidden="1">{"PAGE1",#N/A,FALSE,"CPFFMSTR";"PAGE2",#N/A,FALSE,"CPFFMSTR"}</definedName>
    <definedName name="adf" localSheetId="8" hidden="1">{"PAGE1",#N/A,FALSE,"CPFFMSTR";"PAGE2",#N/A,FALSE,"CPFFMSTR"}</definedName>
    <definedName name="adf" localSheetId="9" hidden="1">{"PAGE1",#N/A,FALSE,"CPFFMSTR";"PAGE2",#N/A,FALSE,"CPFFMSTR"}</definedName>
    <definedName name="adf" hidden="1">{"PAGE1",#N/A,FALSE,"CPFFMSTR";"PAGE2",#N/A,FALSE,"CPFFMSTR"}</definedName>
    <definedName name="again" localSheetId="10" hidden="1">{#N/A,#N/A,FALSE,"FAC_RATE.XLS";#N/A,#N/A,FALSE,"TFC";#N/A,#N/A,FALSE,"SETA";#N/A,#N/A,FALSE,"ESC";#N/A,#N/A,FALSE,"MHX.XLS";#N/A,#N/A,FALSE,"DOM_G&amp;A"}</definedName>
    <definedName name="again" localSheetId="8" hidden="1">{#N/A,#N/A,FALSE,"FAC_RATE.XLS";#N/A,#N/A,FALSE,"TFC";#N/A,#N/A,FALSE,"SETA";#N/A,#N/A,FALSE,"ESC";#N/A,#N/A,FALSE,"MHX.XLS";#N/A,#N/A,FALSE,"DOM_G&amp;A"}</definedName>
    <definedName name="again" localSheetId="9" hidden="1">{#N/A,#N/A,FALSE,"FAC_RATE.XLS";#N/A,#N/A,FALSE,"TFC";#N/A,#N/A,FALSE,"SETA";#N/A,#N/A,FALSE,"ESC";#N/A,#N/A,FALSE,"MHX.XLS";#N/A,#N/A,FALSE,"DOM_G&amp;A"}</definedName>
    <definedName name="again" hidden="1">{#N/A,#N/A,FALSE,"FAC_RATE.XLS";#N/A,#N/A,FALSE,"TFC";#N/A,#N/A,FALSE,"SETA";#N/A,#N/A,FALSE,"ESC";#N/A,#N/A,FALSE,"MHX.XLS";#N/A,#N/A,FALSE,"DOM_G&amp;A"}</definedName>
    <definedName name="AS" hidden="1">#REF!</definedName>
    <definedName name="asbe" localSheetId="10" hidden="1">{"OTHFRINGE",#N/A,FALSE,"TOTAL";"SVCFRINGE",#N/A,FALSE,"TOTAL";"TOTFRINGE",#N/A,FALSE,"TOTAL"}</definedName>
    <definedName name="asbe" localSheetId="8" hidden="1">{"OTHFRINGE",#N/A,FALSE,"TOTAL";"SVCFRINGE",#N/A,FALSE,"TOTAL";"TOTFRINGE",#N/A,FALSE,"TOTAL"}</definedName>
    <definedName name="asbe" localSheetId="9" hidden="1">{"OTHFRINGE",#N/A,FALSE,"TOTAL";"SVCFRINGE",#N/A,FALSE,"TOTAL";"TOTFRINGE",#N/A,FALSE,"TOTAL"}</definedName>
    <definedName name="asbe" hidden="1">{"OTHFRINGE",#N/A,FALSE,"TOTAL";"SVCFRINGE",#N/A,FALSE,"TOTAL";"TOTFRINGE",#N/A,FALSE,"TOTAL"}</definedName>
    <definedName name="asdre" localSheetId="10" hidden="1">{"OTHFRINGE",#N/A,FALSE,"TOTAL";"SVCFRINGE",#N/A,FALSE,"TOTAL";"TOTFRINGE",#N/A,FALSE,"TOTAL"}</definedName>
    <definedName name="asdre" localSheetId="8" hidden="1">{"OTHFRINGE",#N/A,FALSE,"TOTAL";"SVCFRINGE",#N/A,FALSE,"TOTAL";"TOTFRINGE",#N/A,FALSE,"TOTAL"}</definedName>
    <definedName name="asdre" localSheetId="9" hidden="1">{"OTHFRINGE",#N/A,FALSE,"TOTAL";"SVCFRINGE",#N/A,FALSE,"TOTAL";"TOTFRINGE",#N/A,FALSE,"TOTAL"}</definedName>
    <definedName name="asdre" hidden="1">{"OTHFRINGE",#N/A,FALSE,"TOTAL";"SVCFRINGE",#N/A,FALSE,"TOTAL";"TOTFRINGE",#N/A,FALSE,"TOTAL"}</definedName>
    <definedName name="aslkdjfdsfk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slkdjfdsfk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slkdjfdsfk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slkdjfdsfk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asq" hidden="1">'[1]1601Period 4 Fy98'!#REF!</definedName>
    <definedName name="Assumptions" localSheetId="10" hidden="1">{"ORIG",#N/A,FALSE,"Sheet1";"GOVT LABOR",#N/A,FALSE,"Sheet1";"INT LABOR",#N/A,FALSE,"Sheet1"}</definedName>
    <definedName name="Assumptions" localSheetId="8" hidden="1">{"ORIG",#N/A,FALSE,"Sheet1";"GOVT LABOR",#N/A,FALSE,"Sheet1";"INT LABOR",#N/A,FALSE,"Sheet1"}</definedName>
    <definedName name="Assumptions" localSheetId="9" hidden="1">{"ORIG",#N/A,FALSE,"Sheet1";"GOVT LABOR",#N/A,FALSE,"Sheet1";"INT LABOR",#N/A,FALSE,"Sheet1"}</definedName>
    <definedName name="Assumptions" hidden="1">{"ORIG",#N/A,FALSE,"Sheet1";"GOVT LABOR",#N/A,FALSE,"Sheet1";"INT LABOR",#N/A,FALSE,"Sheet1"}</definedName>
    <definedName name="awer" localSheetId="10" hidden="1">{"commercial profit",#N/A,FALSE,"GA97"}</definedName>
    <definedName name="awer" localSheetId="8" hidden="1">{"commercial profit",#N/A,FALSE,"GA97"}</definedName>
    <definedName name="awer" localSheetId="9" hidden="1">{"commercial profit",#N/A,FALSE,"GA97"}</definedName>
    <definedName name="awer" hidden="1">{"commercial profit",#N/A,FALSE,"GA97"}</definedName>
    <definedName name="b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b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b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b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b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dsbdfbdfbfds" localSheetId="10" hidden="1">{"G A expense entry",#N/A,FALSE,"GA97"}</definedName>
    <definedName name="bdsbdfbdfbfds" localSheetId="8" hidden="1">{"G A expense entry",#N/A,FALSE,"GA97"}</definedName>
    <definedName name="bdsbdfbdfbfds" localSheetId="9" hidden="1">{"G A expense entry",#N/A,FALSE,"GA97"}</definedName>
    <definedName name="bdsbdfbdfbfds" hidden="1">{"G A expense entry",#N/A,FALSE,"GA97"}</definedName>
    <definedName name="bdsbsfbfbf" localSheetId="10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bdsbsfbfbf" localSheetId="8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bdsbsfbfbf" localSheetId="9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bdsbsfbfbf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bdsfbdfbfdsbfds" localSheetId="10" hidden="1">{"projected revenue",#N/A,FALSE,"GA97"}</definedName>
    <definedName name="bdsfbdfbfdsbfds" localSheetId="8" hidden="1">{"projected revenue",#N/A,FALSE,"GA97"}</definedName>
    <definedName name="bdsfbdfbfdsbfds" localSheetId="9" hidden="1">{"projected revenue",#N/A,FALSE,"GA97"}</definedName>
    <definedName name="bdsfbdfbfdsbfds" hidden="1">{"projected revenue",#N/A,FALSE,"GA97"}</definedName>
    <definedName name="bro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ro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ro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bro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ccc" localSheetId="10" hidden="1">{"commercial profit",#N/A,FALSE,"GA97"}</definedName>
    <definedName name="ccc" localSheetId="8" hidden="1">{"commercial profit",#N/A,FALSE,"GA97"}</definedName>
    <definedName name="ccc" localSheetId="9" hidden="1">{"commercial profit",#N/A,FALSE,"GA97"}</definedName>
    <definedName name="ccc" hidden="1">{"commercial profit",#N/A,FALSE,"GA97"}</definedName>
    <definedName name="cccc" localSheetId="10" hidden="1">{#N/A,#N/A,FALSE,"Sheet1"}</definedName>
    <definedName name="cccc" localSheetId="8" hidden="1">{#N/A,#N/A,FALSE,"Sheet1"}</definedName>
    <definedName name="cccc" localSheetId="9" hidden="1">{#N/A,#N/A,FALSE,"Sheet1"}</definedName>
    <definedName name="cccc" hidden="1">{#N/A,#N/A,FALSE,"Sheet1"}</definedName>
    <definedName name="CIQWBGuid" hidden="1">"a4b472e7-b0d8-4482-8e7e-b908ebb30abc"</definedName>
    <definedName name="COMSO" localSheetId="10" hidden="1">{#N/A,#N/A,FALSE,"Proposal"}</definedName>
    <definedName name="COMSO" localSheetId="8" hidden="1">{#N/A,#N/A,FALSE,"Proposal"}</definedName>
    <definedName name="COMSO" localSheetId="9" hidden="1">{#N/A,#N/A,FALSE,"Proposal"}</definedName>
    <definedName name="COMSO" hidden="1">{#N/A,#N/A,FALSE,"Proposal"}</definedName>
    <definedName name="COST_ELEMENT" localSheetId="10" hidden="1">{"BASE",#N/A,FALSE,"CE BY WBS";"OPTION",#N/A,FALSE,"CE BY WBS"}</definedName>
    <definedName name="COST_ELEMENT" localSheetId="8" hidden="1">{"BASE",#N/A,FALSE,"CE BY WBS";"OPTION",#N/A,FALSE,"CE BY WBS"}</definedName>
    <definedName name="COST_ELEMENT" localSheetId="9" hidden="1">{"BASE",#N/A,FALSE,"CE BY WBS";"OPTION",#N/A,FALSE,"CE BY WBS"}</definedName>
    <definedName name="COST_ELEMENT" hidden="1">{"BASE",#N/A,FALSE,"CE BY WBS";"OPTION",#N/A,FALSE,"CE BY WBS"}</definedName>
    <definedName name="CUSTOMER_LOCATION" localSheetId="10" hidden="1">Cust_Location</definedName>
    <definedName name="CUSTOMER_LOCATION" localSheetId="8" hidden="1">Cust_Location</definedName>
    <definedName name="CUSTOMER_LOCATION" localSheetId="9" hidden="1">Cust_Location</definedName>
    <definedName name="CUSTOMER_LOCATION" localSheetId="7" hidden="1">Cust_Location</definedName>
    <definedName name="CUSTOMER_LOCATION" hidden="1">Cust_Location</definedName>
    <definedName name="CUSTOMER_NAME" localSheetId="10" hidden="1">Cust_Name</definedName>
    <definedName name="CUSTOMER_NAME" localSheetId="8" hidden="1">Cust_Name</definedName>
    <definedName name="CUSTOMER_NAME" localSheetId="9" hidden="1">Cust_Name</definedName>
    <definedName name="CUSTOMER_NAME" localSheetId="7" hidden="1">Cust_Name</definedName>
    <definedName name="CUSTOMER_NAME" hidden="1">Cust_Name</definedName>
    <definedName name="dasdasda" hidden="1">#REF!</definedName>
    <definedName name="DD" hidden="1">'[3]Sum of FDC'!#REF!</definedName>
    <definedName name="ddd" localSheetId="10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ddd" localSheetId="8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ddd" localSheetId="9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ddd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DDDD" hidden="1">#REF!</definedName>
    <definedName name="dfdsafdsfds" hidden="1">#REF!</definedName>
    <definedName name="dsbfbs" localSheetId="10" hidden="1">{"government rate calculation",#N/A,FALSE,"GA97"}</definedName>
    <definedName name="dsbfbs" localSheetId="8" hidden="1">{"government rate calculation",#N/A,FALSE,"GA97"}</definedName>
    <definedName name="dsbfbs" localSheetId="9" hidden="1">{"government rate calculation",#N/A,FALSE,"GA97"}</definedName>
    <definedName name="dsbfbs" hidden="1">{"government rate calculation",#N/A,FALSE,"GA97"}</definedName>
    <definedName name="dsfa" localSheetId="10" hidden="1">{"PAGE1",#N/A,FALSE,"CPFFMSTR";"PAGE2",#N/A,FALSE,"CPFFMSTR"}</definedName>
    <definedName name="dsfa" localSheetId="8" hidden="1">{"PAGE1",#N/A,FALSE,"CPFFMSTR";"PAGE2",#N/A,FALSE,"CPFFMSTR"}</definedName>
    <definedName name="dsfa" localSheetId="9" hidden="1">{"PAGE1",#N/A,FALSE,"CPFFMSTR";"PAGE2",#N/A,FALSE,"CPFFMSTR"}</definedName>
    <definedName name="dsfa" hidden="1">{"PAGE1",#N/A,FALSE,"CPFFMSTR";"PAGE2",#N/A,FALSE,"CPFFMSTR"}</definedName>
    <definedName name="dsfsdf" hidden="1">'[3]Sum of FDC'!#REF!</definedName>
    <definedName name="dsfsdfsfd" hidden="1">#REF!</definedName>
    <definedName name="duplicate123A" hidden="1">#REF!</definedName>
    <definedName name="eafo" localSheetId="10" hidden="1">{"ACC_Cars_125K_PA",#N/A,FALSE,"ACC Cars Co1 125K ";"ACC_Cars_125K_Prop",#N/A,FALSE,"ACC Cars Co1 125K "}</definedName>
    <definedName name="eafo" localSheetId="8" hidden="1">{"ACC_Cars_125K_PA",#N/A,FALSE,"ACC Cars Co1 125K ";"ACC_Cars_125K_Prop",#N/A,FALSE,"ACC Cars Co1 125K "}</definedName>
    <definedName name="eafo" localSheetId="9" hidden="1">{"ACC_Cars_125K_PA",#N/A,FALSE,"ACC Cars Co1 125K ";"ACC_Cars_125K_Prop",#N/A,FALSE,"ACC Cars Co1 125K "}</definedName>
    <definedName name="eafo" hidden="1">{"ACC_Cars_125K_PA",#N/A,FALSE,"ACC Cars Co1 125K ";"ACC_Cars_125K_Prop",#N/A,FALSE,"ACC Cars Co1 125K "}</definedName>
    <definedName name="eafo1" localSheetId="10" hidden="1">{"ACC_Cars_400K_PA",#N/A,FALSE,"ACC Cars Co1 400K";"ACC_Cars_400K_Prop",#N/A,FALSE,"ACC Cars Co1 400K"}</definedName>
    <definedName name="eafo1" localSheetId="8" hidden="1">{"ACC_Cars_400K_PA",#N/A,FALSE,"ACC Cars Co1 400K";"ACC_Cars_400K_Prop",#N/A,FALSE,"ACC Cars Co1 400K"}</definedName>
    <definedName name="eafo1" localSheetId="9" hidden="1">{"ACC_Cars_400K_PA",#N/A,FALSE,"ACC Cars Co1 400K";"ACC_Cars_400K_Prop",#N/A,FALSE,"ACC Cars Co1 400K"}</definedName>
    <definedName name="eafo1" hidden="1">{"ACC_Cars_400K_PA",#N/A,FALSE,"ACC Cars Co1 400K";"ACC_Cars_400K_Prop",#N/A,FALSE,"ACC Cars Co1 400K"}</definedName>
    <definedName name="eafo10" localSheetId="10" hidden="1">{"PearsonCo1_Prop",#N/A,FALSE,"Pearsons Task Co1";"PearsonCo1_PA",#N/A,FALSE,"Pearsons Task Co1"}</definedName>
    <definedName name="eafo10" localSheetId="8" hidden="1">{"PearsonCo1_Prop",#N/A,FALSE,"Pearsons Task Co1";"PearsonCo1_PA",#N/A,FALSE,"Pearsons Task Co1"}</definedName>
    <definedName name="eafo10" localSheetId="9" hidden="1">{"PearsonCo1_Prop",#N/A,FALSE,"Pearsons Task Co1";"PearsonCo1_PA",#N/A,FALSE,"Pearsons Task Co1"}</definedName>
    <definedName name="eafo10" hidden="1">{"PearsonCo1_Prop",#N/A,FALSE,"Pearsons Task Co1";"PearsonCo1_PA",#N/A,FALSE,"Pearsons Task Co1"}</definedName>
    <definedName name="eafo11" localSheetId="10" hidden="1">{"PearsonCo5_Prop",#N/A,FALSE,"Pearsons Task Co5";"PearsonCo5_PA",#N/A,FALSE,"Pearsons Task Co5"}</definedName>
    <definedName name="eafo11" localSheetId="8" hidden="1">{"PearsonCo5_Prop",#N/A,FALSE,"Pearsons Task Co5";"PearsonCo5_PA",#N/A,FALSE,"Pearsons Task Co5"}</definedName>
    <definedName name="eafo11" localSheetId="9" hidden="1">{"PearsonCo5_Prop",#N/A,FALSE,"Pearsons Task Co5";"PearsonCo5_PA",#N/A,FALSE,"Pearsons Task Co5"}</definedName>
    <definedName name="eafo11" hidden="1">{"PearsonCo5_Prop",#N/A,FALSE,"Pearsons Task Co5";"PearsonCo5_PA",#N/A,FALSE,"Pearsons Task Co5"}</definedName>
    <definedName name="eafo12" localSheetId="10" hidden="1">{"Seal Team J6 Sum",#N/A,FALSE,"Seal Team Summary";"Seal Team J6",#N/A,FALSE,"Seal Team ";"Seal Team ODC J6",#N/A,FALSE,"Seal Team ODCs";"Seal Team Trvl J6",#N/A,FALSE," Seal Team Trvl"}</definedName>
    <definedName name="eafo12" localSheetId="8" hidden="1">{"Seal Team J6 Sum",#N/A,FALSE,"Seal Team Summary";"Seal Team J6",#N/A,FALSE,"Seal Team ";"Seal Team ODC J6",#N/A,FALSE,"Seal Team ODCs";"Seal Team Trvl J6",#N/A,FALSE," Seal Team Trvl"}</definedName>
    <definedName name="eafo12" localSheetId="9" hidden="1">{"Seal Team J6 Sum",#N/A,FALSE,"Seal Team Summary";"Seal Team J6",#N/A,FALSE,"Seal Team ";"Seal Team ODC J6",#N/A,FALSE,"Seal Team ODCs";"Seal Team Trvl J6",#N/A,FALSE," Seal Team Trvl"}</definedName>
    <definedName name="eafo12" hidden="1">{"Seal Team J6 Sum",#N/A,FALSE,"Seal Team Summary";"Seal Team J6",#N/A,FALSE,"Seal Team ";"Seal Team ODC J6",#N/A,FALSE,"Seal Team ODCs";"Seal Team Trvl J6",#N/A,FALSE," Seal Team Trvl"}</definedName>
    <definedName name="eafo15" localSheetId="10" hidden="1">{"ACC_Cars_125K_PA",#N/A,FALSE,"ACC Cars Co1 125K ";"ACC_Cars_125K_Prop",#N/A,FALSE,"ACC Cars Co1 125K "}</definedName>
    <definedName name="eafo15" localSheetId="8" hidden="1">{"ACC_Cars_125K_PA",#N/A,FALSE,"ACC Cars Co1 125K ";"ACC_Cars_125K_Prop",#N/A,FALSE,"ACC Cars Co1 125K "}</definedName>
    <definedName name="eafo15" localSheetId="9" hidden="1">{"ACC_Cars_125K_PA",#N/A,FALSE,"ACC Cars Co1 125K ";"ACC_Cars_125K_Prop",#N/A,FALSE,"ACC Cars Co1 125K "}</definedName>
    <definedName name="eafo15" hidden="1">{"ACC_Cars_125K_PA",#N/A,FALSE,"ACC Cars Co1 125K ";"ACC_Cars_125K_Prop",#N/A,FALSE,"ACC Cars Co1 125K "}</definedName>
    <definedName name="eafo16" localSheetId="10" hidden="1">{"ACC_Cars_400K_PA",#N/A,FALSE,"ACC Cars Co1 400K";"ACC_Cars_400K_Prop",#N/A,FALSE,"ACC Cars Co1 400K"}</definedName>
    <definedName name="eafo16" localSheetId="8" hidden="1">{"ACC_Cars_400K_PA",#N/A,FALSE,"ACC Cars Co1 400K";"ACC_Cars_400K_Prop",#N/A,FALSE,"ACC Cars Co1 400K"}</definedName>
    <definedName name="eafo16" localSheetId="9" hidden="1">{"ACC_Cars_400K_PA",#N/A,FALSE,"ACC Cars Co1 400K";"ACC_Cars_400K_Prop",#N/A,FALSE,"ACC Cars Co1 400K"}</definedName>
    <definedName name="eafo16" hidden="1">{"ACC_Cars_400K_PA",#N/A,FALSE,"ACC Cars Co1 400K";"ACC_Cars_400K_Prop",#N/A,FALSE,"ACC Cars Co1 400K"}</definedName>
    <definedName name="eafo17" localSheetId="10" hidden="1">{"PAGE1",#N/A,FALSE,"ACC_CARS Travel 125K";"PAGE2",#N/A,FALSE,"ACC_CARS Travel 125K"}</definedName>
    <definedName name="eafo17" localSheetId="8" hidden="1">{"PAGE1",#N/A,FALSE,"ACC_CARS Travel 125K";"PAGE2",#N/A,FALSE,"ACC_CARS Travel 125K"}</definedName>
    <definedName name="eafo17" localSheetId="9" hidden="1">{"PAGE1",#N/A,FALSE,"ACC_CARS Travel 125K";"PAGE2",#N/A,FALSE,"ACC_CARS Travel 125K"}</definedName>
    <definedName name="eafo17" hidden="1">{"PAGE1",#N/A,FALSE,"ACC_CARS Travel 125K";"PAGE2",#N/A,FALSE,"ACC_CARS Travel 125K"}</definedName>
    <definedName name="eafo18" localSheetId="10" hidden="1">{"Page1",#N/A,FALSE,"ACC_CARS Travel 400K";"Page2",#N/A,FALSE,"ACC_CARS Travel 400K"}</definedName>
    <definedName name="eafo18" localSheetId="8" hidden="1">{"Page1",#N/A,FALSE,"ACC_CARS Travel 400K";"Page2",#N/A,FALSE,"ACC_CARS Travel 400K"}</definedName>
    <definedName name="eafo18" localSheetId="9" hidden="1">{"Page1",#N/A,FALSE,"ACC_CARS Travel 400K";"Page2",#N/A,FALSE,"ACC_CARS Travel 400K"}</definedName>
    <definedName name="eafo18" hidden="1">{"Page1",#N/A,FALSE,"ACC_CARS Travel 400K";"Page2",#N/A,FALSE,"ACC_CARS Travel 400K"}</definedName>
    <definedName name="eafo19" localSheetId="10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19" localSheetId="8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19" localSheetId="9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19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2" localSheetId="10" hidden="1">{"PAGE1",#N/A,FALSE,"ACC_CARS Travel 125K";"PAGE2",#N/A,FALSE,"ACC_CARS Travel 125K"}</definedName>
    <definedName name="eafo2" localSheetId="8" hidden="1">{"PAGE1",#N/A,FALSE,"ACC_CARS Travel 125K";"PAGE2",#N/A,FALSE,"ACC_CARS Travel 125K"}</definedName>
    <definedName name="eafo2" localSheetId="9" hidden="1">{"PAGE1",#N/A,FALSE,"ACC_CARS Travel 125K";"PAGE2",#N/A,FALSE,"ACC_CARS Travel 125K"}</definedName>
    <definedName name="eafo2" hidden="1">{"PAGE1",#N/A,FALSE,"ACC_CARS Travel 125K";"PAGE2",#N/A,FALSE,"ACC_CARS Travel 125K"}</definedName>
    <definedName name="eafo20" localSheetId="10" hidden="1">{"DolanCo1_PA",#N/A,FALSE,"Tina Dolan";"DolanCo1_Prop",#N/A,FALSE,"Tina Dolan"}</definedName>
    <definedName name="eafo20" localSheetId="8" hidden="1">{"DolanCo1_PA",#N/A,FALSE,"Tina Dolan";"DolanCo1_Prop",#N/A,FALSE,"Tina Dolan"}</definedName>
    <definedName name="eafo20" localSheetId="9" hidden="1">{"DolanCo1_PA",#N/A,FALSE,"Tina Dolan";"DolanCo1_Prop",#N/A,FALSE,"Tina Dolan"}</definedName>
    <definedName name="eafo20" hidden="1">{"DolanCo1_PA",#N/A,FALSE,"Tina Dolan";"DolanCo1_Prop",#N/A,FALSE,"Tina Dolan"}</definedName>
    <definedName name="eafo21" localSheetId="10" hidden="1">{"Prop_350K",#N/A,FALSE,"Ebron-350K";"PA_350K",#N/A,FALSE,"Ebron-350K";"Ebron350KTrvl",#N/A,FALSE,"Ebrons Travel 350k"}</definedName>
    <definedName name="eafo21" localSheetId="8" hidden="1">{"Prop_350K",#N/A,FALSE,"Ebron-350K";"PA_350K",#N/A,FALSE,"Ebron-350K";"Ebron350KTrvl",#N/A,FALSE,"Ebrons Travel 350k"}</definedName>
    <definedName name="eafo21" localSheetId="9" hidden="1">{"Prop_350K",#N/A,FALSE,"Ebron-350K";"PA_350K",#N/A,FALSE,"Ebron-350K";"Ebron350KTrvl",#N/A,FALSE,"Ebrons Travel 350k"}</definedName>
    <definedName name="eafo21" hidden="1">{"Prop_350K",#N/A,FALSE,"Ebron-350K";"PA_350K",#N/A,FALSE,"Ebron-350K";"Ebron350KTrvl",#N/A,FALSE,"Ebrons Travel 350k"}</definedName>
    <definedName name="eafo22" localSheetId="10" hidden="1">{"EbronCo1_PA",#N/A,FALSE,"Ebrons Task Co1";"EbronCo1_Prop",#N/A,FALSE,"Ebrons Task Co1";"Ebron316KTrvl",#N/A,FALSE,"Ebrons Travel 316k"}</definedName>
    <definedName name="eafo22" localSheetId="8" hidden="1">{"EbronCo1_PA",#N/A,FALSE,"Ebrons Task Co1";"EbronCo1_Prop",#N/A,FALSE,"Ebrons Task Co1";"Ebron316KTrvl",#N/A,FALSE,"Ebrons Travel 316k"}</definedName>
    <definedName name="eafo22" localSheetId="9" hidden="1">{"EbronCo1_PA",#N/A,FALSE,"Ebrons Task Co1";"EbronCo1_Prop",#N/A,FALSE,"Ebrons Task Co1";"Ebron316KTrvl",#N/A,FALSE,"Ebrons Travel 316k"}</definedName>
    <definedName name="eafo22" hidden="1">{"EbronCo1_PA",#N/A,FALSE,"Ebrons Task Co1";"EbronCo1_Prop",#N/A,FALSE,"Ebrons Task Co1";"Ebron316KTrvl",#N/A,FALSE,"Ebrons Travel 316k"}</definedName>
    <definedName name="eafo23" localSheetId="10" hidden="1">{"EbronCo5_PA",#N/A,FALSE,"Ebrons Task Co5";"EbronCo5_Prop",#N/A,FALSE,"Ebrons Task Co5"}</definedName>
    <definedName name="eafo23" localSheetId="8" hidden="1">{"EbronCo5_PA",#N/A,FALSE,"Ebrons Task Co5";"EbronCo5_Prop",#N/A,FALSE,"Ebrons Task Co5"}</definedName>
    <definedName name="eafo23" localSheetId="9" hidden="1">{"EbronCo5_PA",#N/A,FALSE,"Ebrons Task Co5";"EbronCo5_Prop",#N/A,FALSE,"Ebrons Task Co5"}</definedName>
    <definedName name="eafo23" hidden="1">{"EbronCo5_PA",#N/A,FALSE,"Ebrons Task Co5";"EbronCo5_Prop",#N/A,FALSE,"Ebrons Task Co5"}</definedName>
    <definedName name="eafo24" localSheetId="10" hidden="1">{"JDISS_Co1",#N/A,FALSE,"JDISS_Co1";"JDISSCo1_PA",#N/A,FALSE,"JDISS_Co1"}</definedName>
    <definedName name="eafo24" localSheetId="8" hidden="1">{"JDISS_Co1",#N/A,FALSE,"JDISS_Co1";"JDISSCo1_PA",#N/A,FALSE,"JDISS_Co1"}</definedName>
    <definedName name="eafo24" localSheetId="9" hidden="1">{"JDISS_Co1",#N/A,FALSE,"JDISS_Co1";"JDISSCo1_PA",#N/A,FALSE,"JDISS_Co1"}</definedName>
    <definedName name="eafo24" hidden="1">{"JDISS_Co1",#N/A,FALSE,"JDISS_Co1";"JDISSCo1_PA",#N/A,FALSE,"JDISS_Co1"}</definedName>
    <definedName name="eafo26" localSheetId="10" hidden="1">{"PearsonCo5_Prop",#N/A,FALSE,"Pearsons Task Co5";"PearsonCo5_PA",#N/A,FALSE,"Pearsons Task Co5"}</definedName>
    <definedName name="eafo26" localSheetId="8" hidden="1">{"PearsonCo5_Prop",#N/A,FALSE,"Pearsons Task Co5";"PearsonCo5_PA",#N/A,FALSE,"Pearsons Task Co5"}</definedName>
    <definedName name="eafo26" localSheetId="9" hidden="1">{"PearsonCo5_Prop",#N/A,FALSE,"Pearsons Task Co5";"PearsonCo5_PA",#N/A,FALSE,"Pearsons Task Co5"}</definedName>
    <definedName name="eafo26" hidden="1">{"PearsonCo5_Prop",#N/A,FALSE,"Pearsons Task Co5";"PearsonCo5_PA",#N/A,FALSE,"Pearsons Task Co5"}</definedName>
    <definedName name="eafo27" localSheetId="10" hidden="1">{"Seal Team J6 Sum",#N/A,FALSE,"Seal Team Summary";"Seal Team J6",#N/A,FALSE,"Seal Team ";"Seal Team ODC J6",#N/A,FALSE,"Seal Team ODCs";"Seal Team Trvl J6",#N/A,FALSE," Seal Team Trvl"}</definedName>
    <definedName name="eafo27" localSheetId="8" hidden="1">{"Seal Team J6 Sum",#N/A,FALSE,"Seal Team Summary";"Seal Team J6",#N/A,FALSE,"Seal Team ";"Seal Team ODC J6",#N/A,FALSE,"Seal Team ODCs";"Seal Team Trvl J6",#N/A,FALSE," Seal Team Trvl"}</definedName>
    <definedName name="eafo27" localSheetId="9" hidden="1">{"Seal Team J6 Sum",#N/A,FALSE,"Seal Team Summary";"Seal Team J6",#N/A,FALSE,"Seal Team ";"Seal Team ODC J6",#N/A,FALSE,"Seal Team ODCs";"Seal Team Trvl J6",#N/A,FALSE," Seal Team Trvl"}</definedName>
    <definedName name="eafo27" hidden="1">{"Seal Team J6 Sum",#N/A,FALSE,"Seal Team Summary";"Seal Team J6",#N/A,FALSE,"Seal Team ";"Seal Team ODC J6",#N/A,FALSE,"Seal Team ODCs";"Seal Team Trvl J6",#N/A,FALSE," Seal Team Trvl"}</definedName>
    <definedName name="eafo3" localSheetId="10" hidden="1">{"Page1",#N/A,FALSE,"ACC_CARS Travel 400K";"Page2",#N/A,FALSE,"ACC_CARS Travel 400K"}</definedName>
    <definedName name="eafo3" localSheetId="8" hidden="1">{"Page1",#N/A,FALSE,"ACC_CARS Travel 400K";"Page2",#N/A,FALSE,"ACC_CARS Travel 400K"}</definedName>
    <definedName name="eafo3" localSheetId="9" hidden="1">{"Page1",#N/A,FALSE,"ACC_CARS Travel 400K";"Page2",#N/A,FALSE,"ACC_CARS Travel 400K"}</definedName>
    <definedName name="eafo3" hidden="1">{"Page1",#N/A,FALSE,"ACC_CARS Travel 400K";"Page2",#N/A,FALSE,"ACC_CARS Travel 400K"}</definedName>
    <definedName name="eafo4" localSheetId="10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4" localSheetId="8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4" localSheetId="9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4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eafo5" localSheetId="10" hidden="1">{"DolanCo1_PA",#N/A,FALSE,"Tina Dolan";"DolanCo1_Prop",#N/A,FALSE,"Tina Dolan"}</definedName>
    <definedName name="eafo5" localSheetId="8" hidden="1">{"DolanCo1_PA",#N/A,FALSE,"Tina Dolan";"DolanCo1_Prop",#N/A,FALSE,"Tina Dolan"}</definedName>
    <definedName name="eafo5" localSheetId="9" hidden="1">{"DolanCo1_PA",#N/A,FALSE,"Tina Dolan";"DolanCo1_Prop",#N/A,FALSE,"Tina Dolan"}</definedName>
    <definedName name="eafo5" hidden="1">{"DolanCo1_PA",#N/A,FALSE,"Tina Dolan";"DolanCo1_Prop",#N/A,FALSE,"Tina Dolan"}</definedName>
    <definedName name="eafo6" localSheetId="10" hidden="1">{"Prop_350K",#N/A,FALSE,"Ebron-350K";"PA_350K",#N/A,FALSE,"Ebron-350K";"Ebron350KTrvl",#N/A,FALSE,"Ebrons Travel 350k"}</definedName>
    <definedName name="eafo6" localSheetId="8" hidden="1">{"Prop_350K",#N/A,FALSE,"Ebron-350K";"PA_350K",#N/A,FALSE,"Ebron-350K";"Ebron350KTrvl",#N/A,FALSE,"Ebrons Travel 350k"}</definedName>
    <definedName name="eafo6" localSheetId="9" hidden="1">{"Prop_350K",#N/A,FALSE,"Ebron-350K";"PA_350K",#N/A,FALSE,"Ebron-350K";"Ebron350KTrvl",#N/A,FALSE,"Ebrons Travel 350k"}</definedName>
    <definedName name="eafo6" hidden="1">{"Prop_350K",#N/A,FALSE,"Ebron-350K";"PA_350K",#N/A,FALSE,"Ebron-350K";"Ebron350KTrvl",#N/A,FALSE,"Ebrons Travel 350k"}</definedName>
    <definedName name="eafo7" localSheetId="10" hidden="1">{"EbronCo1_PA",#N/A,FALSE,"Ebrons Task Co1";"EbronCo1_Prop",#N/A,FALSE,"Ebrons Task Co1";"Ebron316KTrvl",#N/A,FALSE,"Ebrons Travel 316k"}</definedName>
    <definedName name="eafo7" localSheetId="8" hidden="1">{"EbronCo1_PA",#N/A,FALSE,"Ebrons Task Co1";"EbronCo1_Prop",#N/A,FALSE,"Ebrons Task Co1";"Ebron316KTrvl",#N/A,FALSE,"Ebrons Travel 316k"}</definedName>
    <definedName name="eafo7" localSheetId="9" hidden="1">{"EbronCo1_PA",#N/A,FALSE,"Ebrons Task Co1";"EbronCo1_Prop",#N/A,FALSE,"Ebrons Task Co1";"Ebron316KTrvl",#N/A,FALSE,"Ebrons Travel 316k"}</definedName>
    <definedName name="eafo7" hidden="1">{"EbronCo1_PA",#N/A,FALSE,"Ebrons Task Co1";"EbronCo1_Prop",#N/A,FALSE,"Ebrons Task Co1";"Ebron316KTrvl",#N/A,FALSE,"Ebrons Travel 316k"}</definedName>
    <definedName name="eafo8" localSheetId="10" hidden="1">{"EbronCo5_PA",#N/A,FALSE,"Ebrons Task Co5";"EbronCo5_Prop",#N/A,FALSE,"Ebrons Task Co5"}</definedName>
    <definedName name="eafo8" localSheetId="8" hidden="1">{"EbronCo5_PA",#N/A,FALSE,"Ebrons Task Co5";"EbronCo5_Prop",#N/A,FALSE,"Ebrons Task Co5"}</definedName>
    <definedName name="eafo8" localSheetId="9" hidden="1">{"EbronCo5_PA",#N/A,FALSE,"Ebrons Task Co5";"EbronCo5_Prop",#N/A,FALSE,"Ebrons Task Co5"}</definedName>
    <definedName name="eafo8" hidden="1">{"EbronCo5_PA",#N/A,FALSE,"Ebrons Task Co5";"EbronCo5_Prop",#N/A,FALSE,"Ebrons Task Co5"}</definedName>
    <definedName name="eafo9" localSheetId="10" hidden="1">{"JDISS_Co1",#N/A,FALSE,"JDISS_Co1";"JDISSCo1_PA",#N/A,FALSE,"JDISS_Co1"}</definedName>
    <definedName name="eafo9" localSheetId="8" hidden="1">{"JDISS_Co1",#N/A,FALSE,"JDISS_Co1";"JDISSCo1_PA",#N/A,FALSE,"JDISS_Co1"}</definedName>
    <definedName name="eafo9" localSheetId="9" hidden="1">{"JDISS_Co1",#N/A,FALSE,"JDISS_Co1";"JDISSCo1_PA",#N/A,FALSE,"JDISS_Co1"}</definedName>
    <definedName name="eafo9" hidden="1">{"JDISS_Co1",#N/A,FALSE,"JDISS_Co1";"JDISSCo1_PA",#N/A,FALSE,"JDISS_Co1"}</definedName>
    <definedName name="earo25" localSheetId="10" hidden="1">{"PearsonCo1_Prop",#N/A,FALSE,"Pearsons Task Co1";"PearsonCo1_PA",#N/A,FALSE,"Pearsons Task Co1"}</definedName>
    <definedName name="earo25" localSheetId="8" hidden="1">{"PearsonCo1_Prop",#N/A,FALSE,"Pearsons Task Co1";"PearsonCo1_PA",#N/A,FALSE,"Pearsons Task Co1"}</definedName>
    <definedName name="earo25" localSheetId="9" hidden="1">{"PearsonCo1_Prop",#N/A,FALSE,"Pearsons Task Co1";"PearsonCo1_PA",#N/A,FALSE,"Pearsons Task Co1"}</definedName>
    <definedName name="earo25" hidden="1">{"PearsonCo1_Prop",#N/A,FALSE,"Pearsons Task Co1";"PearsonCo1_PA",#N/A,FALSE,"Pearsons Task Co1"}</definedName>
    <definedName name="eraseme" localSheetId="10" hidden="1">{"laborr",#N/A,FALSE,"Sheet1";"sumr",#N/A,FALSE,"Sheet1";"odcr",#N/A,FALSE,"Sheet1";"trip1r",#N/A,FALSE,"Sheet1";"trip2r",#N/A,FALSE,"Sheet1";"trip3r",#N/A,FALSE,"Sheet1";"trip4r",#N/A,FALSE,"Sheet1"}</definedName>
    <definedName name="eraseme" localSheetId="8" hidden="1">{"laborr",#N/A,FALSE,"Sheet1";"sumr",#N/A,FALSE,"Sheet1";"odcr",#N/A,FALSE,"Sheet1";"trip1r",#N/A,FALSE,"Sheet1";"trip2r",#N/A,FALSE,"Sheet1";"trip3r",#N/A,FALSE,"Sheet1";"trip4r",#N/A,FALSE,"Sheet1"}</definedName>
    <definedName name="eraseme" localSheetId="9" hidden="1">{"laborr",#N/A,FALSE,"Sheet1";"sumr",#N/A,FALSE,"Sheet1";"odcr",#N/A,FALSE,"Sheet1";"trip1r",#N/A,FALSE,"Sheet1";"trip2r",#N/A,FALSE,"Sheet1";"trip3r",#N/A,FALSE,"Sheet1";"trip4r",#N/A,FALSE,"Sheet1"}</definedName>
    <definedName name="eraseme" hidden="1">{"laborr",#N/A,FALSE,"Sheet1";"sumr",#N/A,FALSE,"Sheet1";"odcr",#N/A,FALSE,"Sheet1";"trip1r",#N/A,FALSE,"Sheet1";"trip2r",#N/A,FALSE,"Sheet1";"trip3r",#N/A,FALSE,"Sheet1";"trip4r",#N/A,FALSE,"Sheet1"}</definedName>
    <definedName name="eraseme1" localSheetId="10" hidden="1">{"laborr",#N/A,FALSE,"Sheet1";"sumr",#N/A,FALSE,"Sheet1";"odcr",#N/A,FALSE,"Sheet1";"trip1r",#N/A,FALSE,"Sheet1";"trip2r",#N/A,FALSE,"Sheet1";"trip3r",#N/A,FALSE,"Sheet1";"trip4r",#N/A,FALSE,"Sheet1"}</definedName>
    <definedName name="eraseme1" localSheetId="8" hidden="1">{"laborr",#N/A,FALSE,"Sheet1";"sumr",#N/A,FALSE,"Sheet1";"odcr",#N/A,FALSE,"Sheet1";"trip1r",#N/A,FALSE,"Sheet1";"trip2r",#N/A,FALSE,"Sheet1";"trip3r",#N/A,FALSE,"Sheet1";"trip4r",#N/A,FALSE,"Sheet1"}</definedName>
    <definedName name="eraseme1" localSheetId="9" hidden="1">{"laborr",#N/A,FALSE,"Sheet1";"sumr",#N/A,FALSE,"Sheet1";"odcr",#N/A,FALSE,"Sheet1";"trip1r",#N/A,FALSE,"Sheet1";"trip2r",#N/A,FALSE,"Sheet1";"trip3r",#N/A,FALSE,"Sheet1";"trip4r",#N/A,FALSE,"Sheet1"}</definedName>
    <definedName name="eraseme1" hidden="1">{"laborr",#N/A,FALSE,"Sheet1";"sumr",#N/A,FALSE,"Sheet1";"odcr",#N/A,FALSE,"Sheet1";"trip1r",#N/A,FALSE,"Sheet1";"trip2r",#N/A,FALSE,"Sheet1";"trip3r",#N/A,FALSE,"Sheet1";"trip4r",#N/A,FALSE,"Sheet1"}</definedName>
    <definedName name="eraseme2" localSheetId="10" hidden="1">{"cptwor",#N/A,FALSE,"CP";"cpthreer",#N/A,FALSE,"CP";"sumr",#N/A,FALSE,"CP";"odcr",#N/A,FALSE,"CP"}</definedName>
    <definedName name="eraseme2" localSheetId="8" hidden="1">{"cptwor",#N/A,FALSE,"CP";"cpthreer",#N/A,FALSE,"CP";"sumr",#N/A,FALSE,"CP";"odcr",#N/A,FALSE,"CP"}</definedName>
    <definedName name="eraseme2" localSheetId="9" hidden="1">{"cptwor",#N/A,FALSE,"CP";"cpthreer",#N/A,FALSE,"CP";"sumr",#N/A,FALSE,"CP";"odcr",#N/A,FALSE,"CP"}</definedName>
    <definedName name="eraseme2" hidden="1">{"cptwor",#N/A,FALSE,"CP";"cpthreer",#N/A,FALSE,"CP";"sumr",#N/A,FALSE,"CP";"odcr",#N/A,FALSE,"CP"}</definedName>
    <definedName name="eraseme3" localSheetId="10" hidden="1">{"laborr",#N/A,FALSE,"Sheet1";"sumr",#N/A,FALSE,"Sheet1";"odcr",#N/A,FALSE,"Sheet1";"trip1r",#N/A,FALSE,"Sheet1"}</definedName>
    <definedName name="eraseme3" localSheetId="8" hidden="1">{"laborr",#N/A,FALSE,"Sheet1";"sumr",#N/A,FALSE,"Sheet1";"odcr",#N/A,FALSE,"Sheet1";"trip1r",#N/A,FALSE,"Sheet1"}</definedName>
    <definedName name="eraseme3" localSheetId="9" hidden="1">{"laborr",#N/A,FALSE,"Sheet1";"sumr",#N/A,FALSE,"Sheet1";"odcr",#N/A,FALSE,"Sheet1";"trip1r",#N/A,FALSE,"Sheet1"}</definedName>
    <definedName name="eraseme3" hidden="1">{"laborr",#N/A,FALSE,"Sheet1";"sumr",#N/A,FALSE,"Sheet1";"odcr",#N/A,FALSE,"Sheet1";"trip1r",#N/A,FALSE,"Sheet1"}</definedName>
    <definedName name="eraseme4" localSheetId="10" hidden="1">{"laborr",#N/A,FALSE,"costprop";"sumr",#N/A,FALSE,"costprop";"odcr",#N/A,FALSE,"costprop";"trip1r",#N/A,FALSE,"costprop";"trip2r",#N/A,FALSE,"costprop"}</definedName>
    <definedName name="eraseme4" localSheetId="8" hidden="1">{"laborr",#N/A,FALSE,"costprop";"sumr",#N/A,FALSE,"costprop";"odcr",#N/A,FALSE,"costprop";"trip1r",#N/A,FALSE,"costprop";"trip2r",#N/A,FALSE,"costprop"}</definedName>
    <definedName name="eraseme4" localSheetId="9" hidden="1">{"laborr",#N/A,FALSE,"costprop";"sumr",#N/A,FALSE,"costprop";"odcr",#N/A,FALSE,"costprop";"trip1r",#N/A,FALSE,"costprop";"trip2r",#N/A,FALSE,"costprop"}</definedName>
    <definedName name="eraseme4" hidden="1">{"laborr",#N/A,FALSE,"costprop";"sumr",#N/A,FALSE,"costprop";"odcr",#N/A,FALSE,"costprop";"trip1r",#N/A,FALSE,"costprop";"trip2r",#N/A,FALSE,"costprop"}</definedName>
    <definedName name="eraseme5" localSheetId="10" hidden="1">{"laborr",#N/A,FALSE,"costprop";"sumr",#N/A,FALSE,"costprop";"odcr",#N/A,FALSE,"costprop";"trip1r",#N/A,FALSE,"costprop";"trip2r",#N/A,FALSE,"costprop";"trip3r",#N/A,FALSE,"costprop"}</definedName>
    <definedName name="eraseme5" localSheetId="8" hidden="1">{"laborr",#N/A,FALSE,"costprop";"sumr",#N/A,FALSE,"costprop";"odcr",#N/A,FALSE,"costprop";"trip1r",#N/A,FALSE,"costprop";"trip2r",#N/A,FALSE,"costprop";"trip3r",#N/A,FALSE,"costprop"}</definedName>
    <definedName name="eraseme5" localSheetId="9" hidden="1">{"laborr",#N/A,FALSE,"costprop";"sumr",#N/A,FALSE,"costprop";"odcr",#N/A,FALSE,"costprop";"trip1r",#N/A,FALSE,"costprop";"trip2r",#N/A,FALSE,"costprop";"trip3r",#N/A,FALSE,"costprop"}</definedName>
    <definedName name="eraseme5" hidden="1">{"laborr",#N/A,FALSE,"costprop";"sumr",#N/A,FALSE,"costprop";"odcr",#N/A,FALSE,"costprop";"trip1r",#N/A,FALSE,"costprop";"trip2r",#N/A,FALSE,"costprop";"trip3r",#N/A,FALSE,"costprop"}</definedName>
    <definedName name="eraseme6" localSheetId="10" hidden="1">{"par",#N/A,FALSE,"PA";"odcr",#N/A,FALSE,"PA";"paxr",#N/A,FALSE,"PA"}</definedName>
    <definedName name="eraseme6" localSheetId="8" hidden="1">{"par",#N/A,FALSE,"PA";"odcr",#N/A,FALSE,"PA";"paxr",#N/A,FALSE,"PA"}</definedName>
    <definedName name="eraseme6" localSheetId="9" hidden="1">{"par",#N/A,FALSE,"PA";"odcr",#N/A,FALSE,"PA";"paxr",#N/A,FALSE,"PA"}</definedName>
    <definedName name="eraseme6" hidden="1">{"par",#N/A,FALSE,"PA";"odcr",#N/A,FALSE,"PA";"paxr",#N/A,FALSE,"PA"}</definedName>
    <definedName name="eraseme7" localSheetId="10" hidden="1">{"PAGE1",#N/A,FALSE,"CPFFMSTR";"PAGE2",#N/A,FALSE,"CPFFMSTR"}</definedName>
    <definedName name="eraseme7" localSheetId="8" hidden="1">{"PAGE1",#N/A,FALSE,"CPFFMSTR";"PAGE2",#N/A,FALSE,"CPFFMSTR"}</definedName>
    <definedName name="eraseme7" localSheetId="9" hidden="1">{"PAGE1",#N/A,FALSE,"CPFFMSTR";"PAGE2",#N/A,FALSE,"CPFFMSTR"}</definedName>
    <definedName name="eraseme7" hidden="1">{"PAGE1",#N/A,FALSE,"CPFFMSTR";"PAGE2",#N/A,FALSE,"CPFFMSTR"}</definedName>
    <definedName name="EV__LASTREFTIME__" hidden="1">38817.3804861111</definedName>
    <definedName name="EV__MAXEXPCOLS__" hidden="1">100</definedName>
    <definedName name="EV__MAXEXPROWS__" hidden="1">1000</definedName>
    <definedName name="EV__WBEVMODE__" hidden="1">0</definedName>
    <definedName name="EV__WBREFOPTIONS__" hidden="1">134217728</definedName>
    <definedName name="ff" hidden="1">#REF!</definedName>
    <definedName name="fffff" localSheetId="10" hidden="1">{"projected revenue",#N/A,FALSE,"GA97"}</definedName>
    <definedName name="fffff" localSheetId="8" hidden="1">{"projected revenue",#N/A,FALSE,"GA97"}</definedName>
    <definedName name="fffff" localSheetId="9" hidden="1">{"projected revenue",#N/A,FALSE,"GA97"}</definedName>
    <definedName name="fffff" hidden="1">{"projected revenue",#N/A,FALSE,"GA97"}</definedName>
    <definedName name="ffffffffff" localSheetId="10" hidden="1">{#N/A,#N/A,FALSE,"Sheet1"}</definedName>
    <definedName name="ffffffffff" localSheetId="8" hidden="1">{#N/A,#N/A,FALSE,"Sheet1"}</definedName>
    <definedName name="ffffffffff" localSheetId="9" hidden="1">{#N/A,#N/A,FALSE,"Sheet1"}</definedName>
    <definedName name="ffffffffff" hidden="1">{#N/A,#N/A,FALSE,"Sheet1"}</definedName>
    <definedName name="gf" hidden="1">[5]RATETEMP!#REF!</definedName>
    <definedName name="ggdfggfdgfd" hidden="1">'[3]Sum of FDC'!#REF!</definedName>
    <definedName name="Govt_1_2_3" localSheetId="10" hidden="1">{#N/A,#N/A,FALSE,"Base Info";#N/A,#N/A,FALSE,"Base Info"}</definedName>
    <definedName name="Govt_1_2_3" localSheetId="8" hidden="1">{#N/A,#N/A,FALSE,"Base Info";#N/A,#N/A,FALSE,"Base Info"}</definedName>
    <definedName name="Govt_1_2_3" localSheetId="9" hidden="1">{#N/A,#N/A,FALSE,"Base Info";#N/A,#N/A,FALSE,"Base Info"}</definedName>
    <definedName name="Govt_1_2_3" hidden="1">{#N/A,#N/A,FALSE,"Base Info";#N/A,#N/A,FALSE,"Base Info"}</definedName>
    <definedName name="Hello" hidden="1">#REF!</definedName>
    <definedName name="hh" hidden="1">#REF!</definedName>
    <definedName name="Hickam" localSheetId="10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Hickam" localSheetId="8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Hickam" localSheetId="9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Hickam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Hour" localSheetId="10" hidden="1">{"GFY 1997 Summary",#N/A,FALSE,"Summary";"GFY 1998 Summary",#N/A,FALSE,"Summary";"GFY 1999 Summary",#N/A,FALSE,"Summary";"GFY 2000 Summary",#N/A,FALSE,"Summary"}</definedName>
    <definedName name="Hour" localSheetId="8" hidden="1">{"GFY 1997 Summary",#N/A,FALSE,"Summary";"GFY 1998 Summary",#N/A,FALSE,"Summary";"GFY 1999 Summary",#N/A,FALSE,"Summary";"GFY 2000 Summary",#N/A,FALSE,"Summary"}</definedName>
    <definedName name="Hour" localSheetId="9" hidden="1">{"GFY 1997 Summary",#N/A,FALSE,"Summary";"GFY 1998 Summary",#N/A,FALSE,"Summary";"GFY 1999 Summary",#N/A,FALSE,"Summary";"GFY 2000 Summary",#N/A,FALSE,"Summary"}</definedName>
    <definedName name="Hour" hidden="1">{"GFY 1997 Summary",#N/A,FALSE,"Summary";"GFY 1998 Summary",#N/A,FALSE,"Summary";"GFY 1999 Summary",#N/A,FALSE,"Summary";"GFY 2000 Summary",#N/A,FALSE,"Summary"}</definedName>
    <definedName name="hour1" localSheetId="10" hidden="1">{"GFY 1997 Summary",#N/A,FALSE,"Summary";"GFY 1998 Summary",#N/A,FALSE,"Summary";"GFY 1999 Summary",#N/A,FALSE,"Summary";"GFY 2000 Summary",#N/A,FALSE,"Summary"}</definedName>
    <definedName name="hour1" localSheetId="8" hidden="1">{"GFY 1997 Summary",#N/A,FALSE,"Summary";"GFY 1998 Summary",#N/A,FALSE,"Summary";"GFY 1999 Summary",#N/A,FALSE,"Summary";"GFY 2000 Summary",#N/A,FALSE,"Summary"}</definedName>
    <definedName name="hour1" localSheetId="9" hidden="1">{"GFY 1997 Summary",#N/A,FALSE,"Summary";"GFY 1998 Summary",#N/A,FALSE,"Summary";"GFY 1999 Summary",#N/A,FALSE,"Summary";"GFY 2000 Summary",#N/A,FALSE,"Summary"}</definedName>
    <definedName name="hour1" hidden="1">{"GFY 1997 Summary",#N/A,FALSE,"Summary";"GFY 1998 Summary",#N/A,FALSE,"Summary";"GFY 1999 Summary",#N/A,FALSE,"Summary";"GFY 2000 Summary",#N/A,FALSE,"Summary"}</definedName>
    <definedName name="hour23" localSheetId="10" hidden="1">{"GFY 1997 Summary",#N/A,FALSE,"Summary";"GFY 1998 Summary",#N/A,FALSE,"Summary";"GFY 1999 Summary",#N/A,FALSE,"Summary";"GFY 2000 Summary",#N/A,FALSE,"Summary"}</definedName>
    <definedName name="hour23" localSheetId="8" hidden="1">{"GFY 1997 Summary",#N/A,FALSE,"Summary";"GFY 1998 Summary",#N/A,FALSE,"Summary";"GFY 1999 Summary",#N/A,FALSE,"Summary";"GFY 2000 Summary",#N/A,FALSE,"Summary"}</definedName>
    <definedName name="hour23" localSheetId="9" hidden="1">{"GFY 1997 Summary",#N/A,FALSE,"Summary";"GFY 1998 Summary",#N/A,FALSE,"Summary";"GFY 1999 Summary",#N/A,FALSE,"Summary";"GFY 2000 Summary",#N/A,FALSE,"Summary"}</definedName>
    <definedName name="hour23" hidden="1">{"GFY 1997 Summary",#N/A,FALSE,"Summary";"GFY 1998 Summary",#N/A,FALSE,"Summary";"GFY 1999 Summary",#N/A,FALSE,"Summary";"GFY 2000 Summary",#N/A,FALSE,"Summary"}</definedName>
    <definedName name="Hours" localSheetId="10" hidden="1">{"GFY 1997 Summary",#N/A,FALSE,"Summary";"GFY 1998 Summary",#N/A,FALSE,"Summary";"GFY 1999 Summary",#N/A,FALSE,"Summary";"GFY 2000 Summary",#N/A,FALSE,"Summary"}</definedName>
    <definedName name="Hours" localSheetId="8" hidden="1">{"GFY 1997 Summary",#N/A,FALSE,"Summary";"GFY 1998 Summary",#N/A,FALSE,"Summary";"GFY 1999 Summary",#N/A,FALSE,"Summary";"GFY 2000 Summary",#N/A,FALSE,"Summary"}</definedName>
    <definedName name="Hours" localSheetId="9" hidden="1">{"GFY 1997 Summary",#N/A,FALSE,"Summary";"GFY 1998 Summary",#N/A,FALSE,"Summary";"GFY 1999 Summary",#N/A,FALSE,"Summary";"GFY 2000 Summary",#N/A,FALSE,"Summary"}</definedName>
    <definedName name="Hours" hidden="1">{"GFY 1997 Summary",#N/A,FALSE,"Summary";"GFY 1998 Summary",#N/A,FALSE,"Summary";"GFY 1999 Summary",#N/A,FALSE,"Summary";"GFY 2000 Summary",#N/A,FALSE,"Summary"}</definedName>
    <definedName name="HTML_CodePage" hidden="1">1252</definedName>
    <definedName name="HTML_Control" localSheetId="10" hidden="1">{"'Year 8'!$A$1:$L$22"}</definedName>
    <definedName name="HTML_Control" localSheetId="8" hidden="1">{"'Year 8'!$A$1:$L$22"}</definedName>
    <definedName name="HTML_Control" localSheetId="9" hidden="1">{"'Year 8'!$A$1:$L$22"}</definedName>
    <definedName name="HTML_Control" hidden="1">{"'Year 8'!$A$1:$L$22"}</definedName>
    <definedName name="HTML_Control2" localSheetId="10" hidden="1">{"'Year 8'!$A$1:$L$22"}</definedName>
    <definedName name="HTML_Control2" localSheetId="8" hidden="1">{"'Year 8'!$A$1:$L$22"}</definedName>
    <definedName name="HTML_Control2" localSheetId="9" hidden="1">{"'Year 8'!$A$1:$L$22"}</definedName>
    <definedName name="HTML_Control2" hidden="1">{"'Year 8'!$A$1:$L$22"}</definedName>
    <definedName name="HTML_Description" hidden="1">""</definedName>
    <definedName name="HTML_Email" hidden="1">""</definedName>
    <definedName name="HTML_Header" hidden="1">"Year 8"</definedName>
    <definedName name="HTML_LastUpdate" hidden="1">"2/7/00"</definedName>
    <definedName name="HTML_LineAfter" hidden="1">FALSE</definedName>
    <definedName name="HTML_LineBefore" hidden="1">FALSE</definedName>
    <definedName name="HTML_Name" hidden="1">"Dorothy Cestrone"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"Millennia8"</definedName>
    <definedName name="HUH?" localSheetId="10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HUH?" localSheetId="8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HUH?" localSheetId="9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HUH?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Indirects" localSheetId="10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Indirects" localSheetId="8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Indirects" localSheetId="9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Indirects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install_123graph_e" hidden="1">#REF!</definedName>
    <definedName name="install_123graph_ereport" hidden="1">#REF!</definedName>
    <definedName name="install_123graph_f" hidden="1">#REF!</definedName>
    <definedName name="install_123graph_freport" hidden="1">#REF!</definedName>
    <definedName name="install_key1" hidden="1">#REF!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42089.8706597222</definedName>
    <definedName name="IQ_QTD" hidden="1">750000</definedName>
    <definedName name="IQ_TODAY" hidden="1">0</definedName>
    <definedName name="IQ_YTDMONTH" hidden="1">130000</definedName>
    <definedName name="its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its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its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its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J" hidden="1">[5]RATETEMP!#REF!</definedName>
    <definedName name="jj" hidden="1">#REF!</definedName>
    <definedName name="jjj" localSheetId="10" hidden="1">{#N/A,#N/A,FALSE,"Sheet1"}</definedName>
    <definedName name="jjj" localSheetId="8" hidden="1">{#N/A,#N/A,FALSE,"Sheet1"}</definedName>
    <definedName name="jjj" localSheetId="9" hidden="1">{#N/A,#N/A,FALSE,"Sheet1"}</definedName>
    <definedName name="jjj" hidden="1">{#N/A,#N/A,FALSE,"Sheet1"}</definedName>
    <definedName name="jjjjj" localSheetId="10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jjjjj" localSheetId="8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jjjjj" localSheetId="9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jjjjj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jk" hidden="1">[5]RATETEMP!#REF!</definedName>
    <definedName name="K2_WBEVMODE" hidden="1">0</definedName>
    <definedName name="kkkk" localSheetId="10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kkkk" localSheetId="8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kkkk" localSheetId="9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kkkk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LAB" localSheetId="10" hidden="1">{"GFY 97",#N/A,FALSE,"SCRA LABOR";"GFY 98",#N/A,FALSE,"SCRA LABOR";"GFY 99",#N/A,FALSE,"SCRA LABOR";"GFY 00",#N/A,FALSE,"SCRA LABOR"}</definedName>
    <definedName name="LAB" localSheetId="8" hidden="1">{"GFY 97",#N/A,FALSE,"SCRA LABOR";"GFY 98",#N/A,FALSE,"SCRA LABOR";"GFY 99",#N/A,FALSE,"SCRA LABOR";"GFY 00",#N/A,FALSE,"SCRA LABOR"}</definedName>
    <definedName name="LAB" localSheetId="9" hidden="1">{"GFY 97",#N/A,FALSE,"SCRA LABOR";"GFY 98",#N/A,FALSE,"SCRA LABOR";"GFY 99",#N/A,FALSE,"SCRA LABOR";"GFY 00",#N/A,FALSE,"SCRA LABOR"}</definedName>
    <definedName name="LAB" hidden="1">{"GFY 97",#N/A,FALSE,"SCRA LABOR";"GFY 98",#N/A,FALSE,"SCRA LABOR";"GFY 99",#N/A,FALSE,"SCRA LABOR";"GFY 00",#N/A,FALSE,"SCRA LABOR"}</definedName>
    <definedName name="LaborStuff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LaborStuff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LaborStuff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LaborStuff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MATERIAL" localSheetId="10" hidden="1">{"BASE",#N/A,FALSE,"CE BY WBS";"OPTION",#N/A,FALSE,"CE BY WBS"}</definedName>
    <definedName name="MATERIAL" localSheetId="8" hidden="1">{"BASE",#N/A,FALSE,"CE BY WBS";"OPTION",#N/A,FALSE,"CE BY WBS"}</definedName>
    <definedName name="MATERIAL" localSheetId="9" hidden="1">{"BASE",#N/A,FALSE,"CE BY WBS";"OPTION",#N/A,FALSE,"CE BY WBS"}</definedName>
    <definedName name="MATERIAL" hidden="1">{"BASE",#N/A,FALSE,"CE BY WBS";"OPTION",#N/A,FALSE,"CE BY WBS"}</definedName>
    <definedName name="maybe" localSheetId="10" hidden="1">{#N/A,#N/A,FALSE,"ManLoading"}</definedName>
    <definedName name="maybe" localSheetId="8" hidden="1">{#N/A,#N/A,FALSE,"ManLoading"}</definedName>
    <definedName name="maybe" localSheetId="9" hidden="1">{#N/A,#N/A,FALSE,"ManLoading"}</definedName>
    <definedName name="maybe" hidden="1">{#N/A,#N/A,FALSE,"ManLoading"}</definedName>
    <definedName name="mm" hidden="1">#REF!</definedName>
    <definedName name="MNTHOPT" localSheetId="10" hidden="1">{"GFY 97",#N/A,FALSE,"MONTHLY FLOW (OPTION)";"GFY 98",#N/A,FALSE,"MONTHLY FLOW (OPTION)";"GFY 99",#N/A,FALSE,"MONTHLY FLOW (OPTION)";"GFY 00",#N/A,FALSE,"MONTHLY FLOW (OPTION)";"TTL PROGRAM",#N/A,FALSE,"MONTHLY FLOW (OPTION)"}</definedName>
    <definedName name="MNTHOPT" localSheetId="8" hidden="1">{"GFY 97",#N/A,FALSE,"MONTHLY FLOW (OPTION)";"GFY 98",#N/A,FALSE,"MONTHLY FLOW (OPTION)";"GFY 99",#N/A,FALSE,"MONTHLY FLOW (OPTION)";"GFY 00",#N/A,FALSE,"MONTHLY FLOW (OPTION)";"TTL PROGRAM",#N/A,FALSE,"MONTHLY FLOW (OPTION)"}</definedName>
    <definedName name="MNTHOPT" localSheetId="9" hidden="1">{"GFY 97",#N/A,FALSE,"MONTHLY FLOW (OPTION)";"GFY 98",#N/A,FALSE,"MONTHLY FLOW (OPTION)";"GFY 99",#N/A,FALSE,"MONTHLY FLOW (OPTION)";"GFY 00",#N/A,FALSE,"MONTHLY FLOW (OPTION)";"TTL PROGRAM",#N/A,FALSE,"MONTHLY FLOW (OPTION)"}</definedName>
    <definedName name="MNTHOPT" hidden="1">{"GFY 97",#N/A,FALSE,"MONTHLY FLOW (OPTION)";"GFY 98",#N/A,FALSE,"MONTHLY FLOW (OPTION)";"GFY 99",#N/A,FALSE,"MONTHLY FLOW (OPTION)";"GFY 00",#N/A,FALSE,"MONTHLY FLOW (OPTION)";"TTL PROGRAM",#N/A,FALSE,"MONTHLY FLOW (OPTION)"}</definedName>
    <definedName name="MTHLY" localSheetId="10" hidden="1">{"GFY 97",#N/A,FALSE,"MONTHLY FLOW";"GFY 98",#N/A,FALSE,"MONTHLY FLOW";"GFY 99",#N/A,FALSE,"MONTHLY FLOW";"TOTAL PROGRAM",#N/A,FALSE,"MONTHLY FLOW"}</definedName>
    <definedName name="MTHLY" localSheetId="8" hidden="1">{"GFY 97",#N/A,FALSE,"MONTHLY FLOW";"GFY 98",#N/A,FALSE,"MONTHLY FLOW";"GFY 99",#N/A,FALSE,"MONTHLY FLOW";"TOTAL PROGRAM",#N/A,FALSE,"MONTHLY FLOW"}</definedName>
    <definedName name="MTHLY" localSheetId="9" hidden="1">{"GFY 97",#N/A,FALSE,"MONTHLY FLOW";"GFY 98",#N/A,FALSE,"MONTHLY FLOW";"GFY 99",#N/A,FALSE,"MONTHLY FLOW";"TOTAL PROGRAM",#N/A,FALSE,"MONTHLY FLOW"}</definedName>
    <definedName name="MTHLY" hidden="1">{"GFY 97",#N/A,FALSE,"MONTHLY FLOW";"GFY 98",#N/A,FALSE,"MONTHLY FLOW";"GFY 99",#N/A,FALSE,"MONTHLY FLOW";"TOTAL PROGRAM",#N/A,FALSE,"MONTHLY FLOW"}</definedName>
    <definedName name="n" localSheetId="10" hidden="1">{#N/A,#N/A,FALSE,"FAC_RATE.XLS";#N/A,#N/A,FALSE,"TFC";#N/A,#N/A,FALSE,"SETA";#N/A,#N/A,FALSE,"ESC";#N/A,#N/A,FALSE,"MHX.XLS";#N/A,#N/A,FALSE,"DOM_G&amp;A"}</definedName>
    <definedName name="n" localSheetId="8" hidden="1">{#N/A,#N/A,FALSE,"FAC_RATE.XLS";#N/A,#N/A,FALSE,"TFC";#N/A,#N/A,FALSE,"SETA";#N/A,#N/A,FALSE,"ESC";#N/A,#N/A,FALSE,"MHX.XLS";#N/A,#N/A,FALSE,"DOM_G&amp;A"}</definedName>
    <definedName name="n" localSheetId="9" hidden="1">{#N/A,#N/A,FALSE,"FAC_RATE.XLS";#N/A,#N/A,FALSE,"TFC";#N/A,#N/A,FALSE,"SETA";#N/A,#N/A,FALSE,"ESC";#N/A,#N/A,FALSE,"MHX.XLS";#N/A,#N/A,FALSE,"DOM_G&amp;A"}</definedName>
    <definedName name="n" hidden="1">{#N/A,#N/A,FALSE,"FAC_RATE.XLS";#N/A,#N/A,FALSE,"TFC";#N/A,#N/A,FALSE,"SETA";#N/A,#N/A,FALSE,"ESC";#N/A,#N/A,FALSE,"MHX.XLS";#N/A,#N/A,FALSE,"DOM_G&amp;A"}</definedName>
    <definedName name="naw" localSheetId="10" hidden="1">{#N/A,#N/A,FALSE,"TOTAL"}</definedName>
    <definedName name="naw" localSheetId="8" hidden="1">{#N/A,#N/A,FALSE,"TOTAL"}</definedName>
    <definedName name="naw" localSheetId="9" hidden="1">{#N/A,#N/A,FALSE,"TOTAL"}</definedName>
    <definedName name="naw" hidden="1">{#N/A,#N/A,FALSE,"TOTAL"}</definedName>
    <definedName name="New" hidden="1">'[4]J-SEC'!#REF!</definedName>
    <definedName name="no" localSheetId="10" hidden="1">{#N/A,#N/A,FALSE,"ManLoading"}</definedName>
    <definedName name="no" localSheetId="8" hidden="1">{#N/A,#N/A,FALSE,"ManLoading"}</definedName>
    <definedName name="no" localSheetId="9" hidden="1">{#N/A,#N/A,FALSE,"ManLoading"}</definedName>
    <definedName name="no" hidden="1">{#N/A,#N/A,FALSE,"ManLoading"}</definedName>
    <definedName name="none" localSheetId="10" hidden="1">{#N/A,#N/A,FALSE,"ManLoading"}</definedName>
    <definedName name="none" localSheetId="8" hidden="1">{#N/A,#N/A,FALSE,"ManLoading"}</definedName>
    <definedName name="none" localSheetId="9" hidden="1">{#N/A,#N/A,FALSE,"ManLoading"}</definedName>
    <definedName name="none" hidden="1">{#N/A,#N/A,FALSE,"ManLoading"}</definedName>
    <definedName name="odc__2" localSheetId="10" hidden="1">{#N/A,#N/A,FALSE,"ManLoading"}</definedName>
    <definedName name="odc__2" localSheetId="8" hidden="1">{#N/A,#N/A,FALSE,"ManLoading"}</definedName>
    <definedName name="odc__2" localSheetId="9" hidden="1">{#N/A,#N/A,FALSE,"ManLoading"}</definedName>
    <definedName name="odc__2" hidden="1">{#N/A,#N/A,FALSE,"ManLoading"}</definedName>
    <definedName name="odc1__" localSheetId="10" hidden="1">{#N/A,#N/A,FALSE,"ManLoading"}</definedName>
    <definedName name="odc1__" localSheetId="8" hidden="1">{#N/A,#N/A,FALSE,"ManLoading"}</definedName>
    <definedName name="odc1__" localSheetId="9" hidden="1">{#N/A,#N/A,FALSE,"ManLoading"}</definedName>
    <definedName name="odc1__" hidden="1">{#N/A,#N/A,FALSE,"ManLoading"}</definedName>
    <definedName name="OK" hidden="1">#REF!</definedName>
    <definedName name="Order2" hidden="1">255</definedName>
    <definedName name="OSDCostBuidup2" localSheetId="10" hidden="1">{#N/A,#N/A,FALSE,"Sheet1"}</definedName>
    <definedName name="OSDCostBuidup2" localSheetId="8" hidden="1">{#N/A,#N/A,FALSE,"Sheet1"}</definedName>
    <definedName name="OSDCostBuidup2" localSheetId="9" hidden="1">{#N/A,#N/A,FALSE,"Sheet1"}</definedName>
    <definedName name="OSDCostBuidup2" hidden="1">{#N/A,#N/A,FALSE,"Sheet1"}</definedName>
    <definedName name="pp" hidden="1">#REF!</definedName>
    <definedName name="_xlnm.Print_Area" localSheetId="2">'Base - NB'!$D$1:$W$60</definedName>
    <definedName name="_xlnm.Print_Area" localSheetId="3">'OY1 - NB'!$A$1:$AN$42</definedName>
    <definedName name="PROJECT_NUMBER" localSheetId="10" hidden="1">Prj_ID</definedName>
    <definedName name="PROJECT_NUMBER" localSheetId="8" hidden="1">Prj_ID</definedName>
    <definedName name="PROJECT_NUMBER" localSheetId="9" hidden="1">Prj_ID</definedName>
    <definedName name="PROJECT_NUMBER" localSheetId="7" hidden="1">Prj_ID</definedName>
    <definedName name="PROJECT_NUMBER" hidden="1">Prj_ID</definedName>
    <definedName name="PROJECT_TITLE" localSheetId="10" hidden="1">Prj_Title</definedName>
    <definedName name="PROJECT_TITLE" localSheetId="8" hidden="1">Prj_Title</definedName>
    <definedName name="PROJECT_TITLE" localSheetId="9" hidden="1">Prj_Title</definedName>
    <definedName name="PROJECT_TITLE" localSheetId="7" hidden="1">Prj_Title</definedName>
    <definedName name="PROJECT_TITLE" hidden="1">Prj_Title</definedName>
    <definedName name="S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bdfbb" localSheetId="10" hidden="1">{"commercial rate calculation",#N/A,FALSE,"GA97"}</definedName>
    <definedName name="sbdfbb" localSheetId="8" hidden="1">{"commercial rate calculation",#N/A,FALSE,"GA97"}</definedName>
    <definedName name="sbdfbb" localSheetId="9" hidden="1">{"commercial rate calculation",#N/A,FALSE,"GA97"}</definedName>
    <definedName name="sbdfbb" hidden="1">{"commercial rate calculation",#N/A,FALSE,"GA97"}</definedName>
    <definedName name="sbfdbsfdbsfd" localSheetId="10" hidden="1">{#N/A,#N/A,FALSE,"Sheet1"}</definedName>
    <definedName name="sbfdbsfdbsfd" localSheetId="8" hidden="1">{#N/A,#N/A,FALSE,"Sheet1"}</definedName>
    <definedName name="sbfdbsfdbsfd" localSheetId="9" hidden="1">{#N/A,#N/A,FALSE,"Sheet1"}</definedName>
    <definedName name="sbfdbsfdbsfd" hidden="1">{#N/A,#N/A,FALSE,"Sheet1"}</definedName>
    <definedName name="sda" localSheetId="10" hidden="1">{#N/A,#N/A,FALSE,"ManLoading"}</definedName>
    <definedName name="sda" localSheetId="8" hidden="1">{#N/A,#N/A,FALSE,"ManLoading"}</definedName>
    <definedName name="sda" localSheetId="9" hidden="1">{#N/A,#N/A,FALSE,"ManLoading"}</definedName>
    <definedName name="sda" hidden="1">{#N/A,#N/A,FALSE,"ManLoading"}</definedName>
    <definedName name="sdbfbfbs" localSheetId="10" hidden="1">{"commercial profit",#N/A,FALSE,"GA97"}</definedName>
    <definedName name="sdbfbfbs" localSheetId="8" hidden="1">{"commercial profit",#N/A,FALSE,"GA97"}</definedName>
    <definedName name="sdbfbfbs" localSheetId="9" hidden="1">{"commercial profit",#N/A,FALSE,"GA97"}</definedName>
    <definedName name="sdbfbfbs" hidden="1">{"commercial profit",#N/A,FALSE,"GA97"}</definedName>
    <definedName name="sdbffbfsfd" localSheetId="10" hidden="1">{#N/A,#N/A,FALSE,"GA97"}</definedName>
    <definedName name="sdbffbfsfd" localSheetId="8" hidden="1">{#N/A,#N/A,FALSE,"GA97"}</definedName>
    <definedName name="sdbffbfsfd" localSheetId="9" hidden="1">{#N/A,#N/A,FALSE,"GA97"}</definedName>
    <definedName name="sdbffbfsfd" hidden="1">{#N/A,#N/A,FALSE,"GA97"}</definedName>
    <definedName name="sill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2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2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2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ll2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SIRP" localSheetId="10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SIRP" localSheetId="8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SIRP" localSheetId="9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SIRP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ss" hidden="1">#REF!</definedName>
    <definedName name="ss_2" hidden="1">[7]ic!#REF!</definedName>
    <definedName name="sss" localSheetId="10" hidden="1">{#N/A,#N/A,FALSE,"Sheet1"}</definedName>
    <definedName name="sss" localSheetId="8" hidden="1">{#N/A,#N/A,FALSE,"Sheet1"}</definedName>
    <definedName name="sss" localSheetId="9" hidden="1">{#N/A,#N/A,FALSE,"Sheet1"}</definedName>
    <definedName name="sss" hidden="1">{#N/A,#N/A,FALSE,"Sheet1"}</definedName>
    <definedName name="Subcontractors" localSheetId="10" hidden="1">{"Cover Page",#N/A,FALSE,"NIST-1263 Cover Page";"Cover Page Back",#N/A,FALSE,"NIST-1263 Cover Page";#N/A,#N/A,FALSE,"NIST-1263 Page 3";#N/A,#N/A,FALSE,"NIST-1263 Page 4"}</definedName>
    <definedName name="Subcontractors" localSheetId="8" hidden="1">{"Cover Page",#N/A,FALSE,"NIST-1263 Cover Page";"Cover Page Back",#N/A,FALSE,"NIST-1263 Cover Page";#N/A,#N/A,FALSE,"NIST-1263 Page 3";#N/A,#N/A,FALSE,"NIST-1263 Page 4"}</definedName>
    <definedName name="Subcontractors" localSheetId="9" hidden="1">{"Cover Page",#N/A,FALSE,"NIST-1263 Cover Page";"Cover Page Back",#N/A,FALSE,"NIST-1263 Cover Page";#N/A,#N/A,FALSE,"NIST-1263 Page 3";#N/A,#N/A,FALSE,"NIST-1263 Page 4"}</definedName>
    <definedName name="Subcontractors" hidden="1">{"Cover Page",#N/A,FALSE,"NIST-1263 Cover Page";"Cover Page Back",#N/A,FALSE,"NIST-1263 Cover Page";#N/A,#N/A,FALSE,"NIST-1263 Page 3";#N/A,#N/A,FALSE,"NIST-1263 Page 4"}</definedName>
    <definedName name="Tbl_8.2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Tbl_8.2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Tbl_8.2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Tbl_8.2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Temp" localSheetId="10" hidden="1">{#N/A,#N/A,FALSE,"ManLoading"}</definedName>
    <definedName name="Temp" localSheetId="8" hidden="1">{#N/A,#N/A,FALSE,"ManLoading"}</definedName>
    <definedName name="Temp" localSheetId="9" hidden="1">{#N/A,#N/A,FALSE,"ManLoading"}</definedName>
    <definedName name="Temp" hidden="1">{#N/A,#N/A,FALSE,"ManLoading"}</definedName>
    <definedName name="test" localSheetId="10" hidden="1">{"Cover Page",#N/A,FALSE,"NIST-1263 Cover Page";"Cover Page Back",#N/A,FALSE,"NIST-1263 Cover Page";#N/A,#N/A,FALSE,"NIST-1263 Page 3";#N/A,#N/A,FALSE,"NIST-1263 Page 4"}</definedName>
    <definedName name="test" localSheetId="8" hidden="1">{"Cover Page",#N/A,FALSE,"NIST-1263 Cover Page";"Cover Page Back",#N/A,FALSE,"NIST-1263 Cover Page";#N/A,#N/A,FALSE,"NIST-1263 Page 3";#N/A,#N/A,FALSE,"NIST-1263 Page 4"}</definedName>
    <definedName name="test" localSheetId="9" hidden="1">{"Cover Page",#N/A,FALSE,"NIST-1263 Cover Page";"Cover Page Back",#N/A,FALSE,"NIST-1263 Cover Page";#N/A,#N/A,FALSE,"NIST-1263 Page 3";#N/A,#N/A,FALSE,"NIST-1263 Page 4"}</definedName>
    <definedName name="test" hidden="1">{"Cover Page",#N/A,FALSE,"NIST-1263 Cover Page";"Cover Page Back",#N/A,FALSE,"NIST-1263 Cover Page";#N/A,#N/A,FALSE,"NIST-1263 Page 3";#N/A,#N/A,FALSE,"NIST-1263 Page 4"}</definedName>
    <definedName name="Tinker" localSheetId="10" hidden="1">{#N/A,#N/A,FALSE,"Sheet1"}</definedName>
    <definedName name="Tinker" localSheetId="8" hidden="1">{#N/A,#N/A,FALSE,"Sheet1"}</definedName>
    <definedName name="Tinker" localSheetId="9" hidden="1">{#N/A,#N/A,FALSE,"Sheet1"}</definedName>
    <definedName name="Tinker" hidden="1">{#N/A,#N/A,FALSE,"Sheet1"}</definedName>
    <definedName name="ttt" localSheetId="10" hidden="1">{#N/A,#N/A,FALSE,"Sheet1"}</definedName>
    <definedName name="ttt" localSheetId="8" hidden="1">{#N/A,#N/A,FALSE,"Sheet1"}</definedName>
    <definedName name="ttt" localSheetId="9" hidden="1">{#N/A,#N/A,FALSE,"Sheet1"}</definedName>
    <definedName name="ttt" hidden="1">{#N/A,#N/A,FALSE,"Sheet1"}</definedName>
    <definedName name="UNALLOW2" localSheetId="10" hidden="1">{#N/A,#N/A,FALSE,"FAC_RATE.XLS";#N/A,#N/A,FALSE,"TFC";#N/A,#N/A,FALSE,"SETA";#N/A,#N/A,FALSE,"ESC";#N/A,#N/A,FALSE,"MHX.XLS";#N/A,#N/A,FALSE,"DOM_G&amp;A"}</definedName>
    <definedName name="UNALLOW2" localSheetId="8" hidden="1">{#N/A,#N/A,FALSE,"FAC_RATE.XLS";#N/A,#N/A,FALSE,"TFC";#N/A,#N/A,FALSE,"SETA";#N/A,#N/A,FALSE,"ESC";#N/A,#N/A,FALSE,"MHX.XLS";#N/A,#N/A,FALSE,"DOM_G&amp;A"}</definedName>
    <definedName name="UNALLOW2" localSheetId="9" hidden="1">{#N/A,#N/A,FALSE,"FAC_RATE.XLS";#N/A,#N/A,FALSE,"TFC";#N/A,#N/A,FALSE,"SETA";#N/A,#N/A,FALSE,"ESC";#N/A,#N/A,FALSE,"MHX.XLS";#N/A,#N/A,FALSE,"DOM_G&amp;A"}</definedName>
    <definedName name="UNALLOW2" hidden="1">{#N/A,#N/A,FALSE,"FAC_RATE.XLS";#N/A,#N/A,FALSE,"TFC";#N/A,#N/A,FALSE,"SETA";#N/A,#N/A,FALSE,"ESC";#N/A,#N/A,FALSE,"MHX.XLS";#N/A,#N/A,FALSE,"DOM_G&amp;A"}</definedName>
    <definedName name="Unsure" localSheetId="10" hidden="1">{#N/A,#N/A,FALSE,"ManLoading"}</definedName>
    <definedName name="Unsure" localSheetId="8" hidden="1">{#N/A,#N/A,FALSE,"ManLoading"}</definedName>
    <definedName name="Unsure" localSheetId="9" hidden="1">{#N/A,#N/A,FALSE,"ManLoading"}</definedName>
    <definedName name="Unsure" hidden="1">{#N/A,#N/A,FALSE,"ManLoading"}</definedName>
    <definedName name="usafa2" localSheetId="10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usafa2" localSheetId="8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usafa2" localSheetId="9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usafa2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wahiawanew3" localSheetId="10" hidden="1">{"G A expense entry",#N/A,FALSE,"GA97"}</definedName>
    <definedName name="wahiawanew3" localSheetId="8" hidden="1">{"G A expense entry",#N/A,FALSE,"GA97"}</definedName>
    <definedName name="wahiawanew3" localSheetId="9" hidden="1">{"G A expense entry",#N/A,FALSE,"GA97"}</definedName>
    <definedName name="wahiawanew3" hidden="1">{"G A expense entry",#N/A,FALSE,"GA97"}</definedName>
    <definedName name="WBSSUMM" localSheetId="10" hidden="1">{"BASE",#N/A,FALSE,"WBS SUMMARY";"OPTION",#N/A,FALSE,"WBS SUMMARY"}</definedName>
    <definedName name="WBSSUMM" localSheetId="8" hidden="1">{"BASE",#N/A,FALSE,"WBS SUMMARY";"OPTION",#N/A,FALSE,"WBS SUMMARY"}</definedName>
    <definedName name="WBSSUMM" localSheetId="9" hidden="1">{"BASE",#N/A,FALSE,"WBS SUMMARY";"OPTION",#N/A,FALSE,"WBS SUMMARY"}</definedName>
    <definedName name="WBSSUMM" hidden="1">{"BASE",#N/A,FALSE,"WBS SUMMARY";"OPTION",#N/A,FALSE,"WBS SUMMARY"}</definedName>
    <definedName name="what" localSheetId="10" hidden="1">{#N/A,#N/A,FALSE,"Base Info";#N/A,#N/A,FALSE,"Base Info"}</definedName>
    <definedName name="what" localSheetId="8" hidden="1">{#N/A,#N/A,FALSE,"Base Info";#N/A,#N/A,FALSE,"Base Info"}</definedName>
    <definedName name="what" localSheetId="9" hidden="1">{#N/A,#N/A,FALSE,"Base Info";#N/A,#N/A,FALSE,"Base Info"}</definedName>
    <definedName name="what" hidden="1">{#N/A,#N/A,FALSE,"Base Info";#N/A,#N/A,FALSE,"Base Info"}</definedName>
    <definedName name="why" localSheetId="10" hidden="1">{#N/A,#N/A,FALSE,"FAC_RATE.XLS";#N/A,#N/A,FALSE,"TFC";#N/A,#N/A,FALSE,"SETA";#N/A,#N/A,FALSE,"ESC";#N/A,#N/A,FALSE,"MHX.XLS";#N/A,#N/A,FALSE,"DOM_G&amp;A"}</definedName>
    <definedName name="why" localSheetId="8" hidden="1">{#N/A,#N/A,FALSE,"FAC_RATE.XLS";#N/A,#N/A,FALSE,"TFC";#N/A,#N/A,FALSE,"SETA";#N/A,#N/A,FALSE,"ESC";#N/A,#N/A,FALSE,"MHX.XLS";#N/A,#N/A,FALSE,"DOM_G&amp;A"}</definedName>
    <definedName name="why" localSheetId="9" hidden="1">{#N/A,#N/A,FALSE,"FAC_RATE.XLS";#N/A,#N/A,FALSE,"TFC";#N/A,#N/A,FALSE,"SETA";#N/A,#N/A,FALSE,"ESC";#N/A,#N/A,FALSE,"MHX.XLS";#N/A,#N/A,FALSE,"DOM_G&amp;A"}</definedName>
    <definedName name="why" hidden="1">{#N/A,#N/A,FALSE,"FAC_RATE.XLS";#N/A,#N/A,FALSE,"TFC";#N/A,#N/A,FALSE,"SETA";#N/A,#N/A,FALSE,"ESC";#N/A,#N/A,FALSE,"MHX.XLS";#N/A,#N/A,FALSE,"DOM_G&amp;A"}</definedName>
    <definedName name="wrn.04fringe" localSheetId="10" hidden="1">{"OTHFRINGE",#N/A,FALSE,"TOTAL";"SVCFRINGE",#N/A,FALSE,"TOTAL";"TOTFRINGE",#N/A,FALSE,"TOTAL"}</definedName>
    <definedName name="wrn.04fringe" localSheetId="8" hidden="1">{"OTHFRINGE",#N/A,FALSE,"TOTAL";"SVCFRINGE",#N/A,FALSE,"TOTAL";"TOTFRINGE",#N/A,FALSE,"TOTAL"}</definedName>
    <definedName name="wrn.04fringe" localSheetId="9" hidden="1">{"OTHFRINGE",#N/A,FALSE,"TOTAL";"SVCFRINGE",#N/A,FALSE,"TOTAL";"TOTFRINGE",#N/A,FALSE,"TOTAL"}</definedName>
    <definedName name="wrn.04fringe" hidden="1">{"OTHFRINGE",#N/A,FALSE,"TOTAL";"SVCFRINGE",#N/A,FALSE,"TOTAL";"TOTFRINGE",#N/A,FALSE,"TOTAL"}</definedName>
    <definedName name="wrn.95FRINGE." localSheetId="10" hidden="1">{"OTHFRINGE",#N/A,FALSE,"TOTAL";"SVCFRINGE",#N/A,FALSE,"TOTAL";"TOTFRINGE",#N/A,FALSE,"TOTAL"}</definedName>
    <definedName name="wrn.95FRINGE." localSheetId="8" hidden="1">{"OTHFRINGE",#N/A,FALSE,"TOTAL";"SVCFRINGE",#N/A,FALSE,"TOTAL";"TOTFRINGE",#N/A,FALSE,"TOTAL"}</definedName>
    <definedName name="wrn.95FRINGE." localSheetId="9" hidden="1">{"OTHFRINGE",#N/A,FALSE,"TOTAL";"SVCFRINGE",#N/A,FALSE,"TOTAL";"TOTFRINGE",#N/A,FALSE,"TOTAL"}</definedName>
    <definedName name="wrn.95FRINGE." hidden="1">{"OTHFRINGE",#N/A,FALSE,"TOTAL";"SVCFRINGE",#N/A,FALSE,"TOTAL";"TOTFRINGE",#N/A,FALSE,"TOTAL"}</definedName>
    <definedName name="wrn.ACC_Cars_125K_Co1." localSheetId="10" hidden="1">{"ACC_Cars_125K_PA",#N/A,FALSE,"ACC Cars Co1 125K ";"ACC_Cars_125K_Prop",#N/A,FALSE,"ACC Cars Co1 125K "}</definedName>
    <definedName name="wrn.ACC_Cars_125K_Co1." localSheetId="8" hidden="1">{"ACC_Cars_125K_PA",#N/A,FALSE,"ACC Cars Co1 125K ";"ACC_Cars_125K_Prop",#N/A,FALSE,"ACC Cars Co1 125K "}</definedName>
    <definedName name="wrn.ACC_Cars_125K_Co1." localSheetId="9" hidden="1">{"ACC_Cars_125K_PA",#N/A,FALSE,"ACC Cars Co1 125K ";"ACC_Cars_125K_Prop",#N/A,FALSE,"ACC Cars Co1 125K "}</definedName>
    <definedName name="wrn.ACC_Cars_125K_Co1." hidden="1">{"ACC_Cars_125K_PA",#N/A,FALSE,"ACC Cars Co1 125K ";"ACC_Cars_125K_Prop",#N/A,FALSE,"ACC Cars Co1 125K "}</definedName>
    <definedName name="wrn.ACC_Cars_400K_Co1." localSheetId="10" hidden="1">{"ACC_Cars_400K_PA",#N/A,FALSE,"ACC Cars Co1 400K";"ACC_Cars_400K_Prop",#N/A,FALSE,"ACC Cars Co1 400K"}</definedName>
    <definedName name="wrn.ACC_Cars_400K_Co1." localSheetId="8" hidden="1">{"ACC_Cars_400K_PA",#N/A,FALSE,"ACC Cars Co1 400K";"ACC_Cars_400K_Prop",#N/A,FALSE,"ACC Cars Co1 400K"}</definedName>
    <definedName name="wrn.ACC_Cars_400K_Co1." localSheetId="9" hidden="1">{"ACC_Cars_400K_PA",#N/A,FALSE,"ACC Cars Co1 400K";"ACC_Cars_400K_Prop",#N/A,FALSE,"ACC Cars Co1 400K"}</definedName>
    <definedName name="wrn.ACC_Cars_400K_Co1." hidden="1">{"ACC_Cars_400K_PA",#N/A,FALSE,"ACC Cars Co1 400K";"ACC_Cars_400K_Prop",#N/A,FALSE,"ACC Cars Co1 400K"}</definedName>
    <definedName name="wrn.ACC_Cars_Travel_125K." localSheetId="10" hidden="1">{"PAGE1",#N/A,FALSE,"ACC_CARS Travel 125K";"PAGE2",#N/A,FALSE,"ACC_CARS Travel 125K"}</definedName>
    <definedName name="wrn.ACC_Cars_Travel_125K." localSheetId="8" hidden="1">{"PAGE1",#N/A,FALSE,"ACC_CARS Travel 125K";"PAGE2",#N/A,FALSE,"ACC_CARS Travel 125K"}</definedName>
    <definedName name="wrn.ACC_Cars_Travel_125K." localSheetId="9" hidden="1">{"PAGE1",#N/A,FALSE,"ACC_CARS Travel 125K";"PAGE2",#N/A,FALSE,"ACC_CARS Travel 125K"}</definedName>
    <definedName name="wrn.ACC_Cars_Travel_125K." hidden="1">{"PAGE1",#N/A,FALSE,"ACC_CARS Travel 125K";"PAGE2",#N/A,FALSE,"ACC_CARS Travel 125K"}</definedName>
    <definedName name="wrn.ACC_CARS_Travel_400K." localSheetId="10" hidden="1">{"Page1",#N/A,FALSE,"ACC_CARS Travel 400K";"Page2",#N/A,FALSE,"ACC_CARS Travel 400K"}</definedName>
    <definedName name="wrn.ACC_CARS_Travel_400K." localSheetId="8" hidden="1">{"Page1",#N/A,FALSE,"ACC_CARS Travel 400K";"Page2",#N/A,FALSE,"ACC_CARS Travel 400K"}</definedName>
    <definedName name="wrn.ACC_CARS_Travel_400K." localSheetId="9" hidden="1">{"Page1",#N/A,FALSE,"ACC_CARS Travel 400K";"Page2",#N/A,FALSE,"ACC_CARS Travel 400K"}</definedName>
    <definedName name="wrn.ACC_CARS_Travel_400K." hidden="1">{"Page1",#N/A,FALSE,"ACC_CARS Travel 400K";"Page2",#N/A,FALSE,"ACC_CARS Travel 400K"}</definedName>
    <definedName name="wrn.ALL." localSheetId="10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wrn.ALL." localSheetId="8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wrn.ALL." localSheetId="9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wrn.ALL." hidden="1">{#N/A,#N/A,TRUE,"Summary";#N/A,#N/A,TRUE,"NT 4.0";#N/A,#N/A,TRUE,"Win2K";#N/A,#N/A,TRUE,"Exchange";#N/A,#N/A,TRUE,"SNA";#N/A,#N/A,TRUE,"SQL_2K";#N/A,#N/A,TRUE,"SQL (7.0)";#N/A,#N/A,TRUE,"SQL (6.5)";#N/A,#N/A,TRUE,"SMS";#N/A,#N/A,TRUE,"IIS";#N/A,#N/A,TRUE,"OTHER"}</definedName>
    <definedName name="wrn.All._.Forms." localSheetId="10" hidden="1">{"Cover Page",#N/A,FALSE,"NIST-1263 Cover Page";"Cover Page Back",#N/A,FALSE,"NIST-1263 Cover Page";#N/A,#N/A,FALSE,"NIST-1263 Page 3";#N/A,#N/A,FALSE,"NIST-1263 Page 4"}</definedName>
    <definedName name="wrn.All._.Forms." localSheetId="8" hidden="1">{"Cover Page",#N/A,FALSE,"NIST-1263 Cover Page";"Cover Page Back",#N/A,FALSE,"NIST-1263 Cover Page";#N/A,#N/A,FALSE,"NIST-1263 Page 3";#N/A,#N/A,FALSE,"NIST-1263 Page 4"}</definedName>
    <definedName name="wrn.All._.Forms." localSheetId="9" hidden="1">{"Cover Page",#N/A,FALSE,"NIST-1263 Cover Page";"Cover Page Back",#N/A,FALSE,"NIST-1263 Cover Page";#N/A,#N/A,FALSE,"NIST-1263 Page 3";#N/A,#N/A,FALSE,"NIST-1263 Page 4"}</definedName>
    <definedName name="wrn.All._.Forms." hidden="1">{"Cover Page",#N/A,FALSE,"NIST-1263 Cover Page";"Cover Page Back",#N/A,FALSE,"NIST-1263 Cover Page";#N/A,#N/A,FALSE,"NIST-1263 Page 3";#N/A,#N/A,FALSE,"NIST-1263 Page 4"}</definedName>
    <definedName name="wrn.ANGIE." localSheetId="10" hidden="1">{#N/A,#N/A,FALSE,"TOTAL"}</definedName>
    <definedName name="wrn.ANGIE." localSheetId="8" hidden="1">{#N/A,#N/A,FALSE,"TOTAL"}</definedName>
    <definedName name="wrn.ANGIE." localSheetId="9" hidden="1">{#N/A,#N/A,FALSE,"TOTAL"}</definedName>
    <definedName name="wrn.ANGIE." hidden="1">{#N/A,#N/A,FALSE,"TOTAL"}</definedName>
    <definedName name="wrn.Backup." localSheetId="10" hidden="1">{#N/A,#N/A,FALSE,"Labor Dump";#N/A,#N/A,FALSE,"CO 1 Yrs";#N/A,#N/A,FALSE,"INPUT"}</definedName>
    <definedName name="wrn.Backup." localSheetId="8" hidden="1">{#N/A,#N/A,FALSE,"Labor Dump";#N/A,#N/A,FALSE,"CO 1 Yrs";#N/A,#N/A,FALSE,"INPUT"}</definedName>
    <definedName name="wrn.Backup." localSheetId="9" hidden="1">{#N/A,#N/A,FALSE,"Labor Dump";#N/A,#N/A,FALSE,"CO 1 Yrs";#N/A,#N/A,FALSE,"INPUT"}</definedName>
    <definedName name="wrn.Backup." hidden="1">{#N/A,#N/A,FALSE,"Labor Dump";#N/A,#N/A,FALSE,"CO 1 Yrs";#N/A,#N/A,FALSE,"INPUT"}</definedName>
    <definedName name="wrn.BARB." localSheetId="10" hidden="1">{#N/A,#N/A,FALSE,"FAC_RATE.XLS";#N/A,#N/A,FALSE,"TFC";#N/A,#N/A,FALSE,"SETA";#N/A,#N/A,FALSE,"ESC";#N/A,#N/A,FALSE,"MHX.XLS";#N/A,#N/A,FALSE,"DOM_G&amp;A"}</definedName>
    <definedName name="wrn.BARB." localSheetId="8" hidden="1">{#N/A,#N/A,FALSE,"FAC_RATE.XLS";#N/A,#N/A,FALSE,"TFC";#N/A,#N/A,FALSE,"SETA";#N/A,#N/A,FALSE,"ESC";#N/A,#N/A,FALSE,"MHX.XLS";#N/A,#N/A,FALSE,"DOM_G&amp;A"}</definedName>
    <definedName name="wrn.BARB." localSheetId="9" hidden="1">{#N/A,#N/A,FALSE,"FAC_RATE.XLS";#N/A,#N/A,FALSE,"TFC";#N/A,#N/A,FALSE,"SETA";#N/A,#N/A,FALSE,"ESC";#N/A,#N/A,FALSE,"MHX.XLS";#N/A,#N/A,FALSE,"DOM_G&amp;A"}</definedName>
    <definedName name="wrn.BARB." hidden="1">{#N/A,#N/A,FALSE,"FAC_RATE.XLS";#N/A,#N/A,FALSE,"TFC";#N/A,#N/A,FALSE,"SETA";#N/A,#N/A,FALSE,"ESC";#N/A,#N/A,FALSE,"MHX.XLS";#N/A,#N/A,FALSE,"DOM_G&amp;A"}</definedName>
    <definedName name="WRN.BARB1" localSheetId="10" hidden="1">{#N/A,#N/A,FALSE,"FAC_RATE.XLS";#N/A,#N/A,FALSE,"TFC";#N/A,#N/A,FALSE,"SETA";#N/A,#N/A,FALSE,"ESC";#N/A,#N/A,FALSE,"MHX.XLS";#N/A,#N/A,FALSE,"DOM_G&amp;A"}</definedName>
    <definedName name="WRN.BARB1" localSheetId="8" hidden="1">{#N/A,#N/A,FALSE,"FAC_RATE.XLS";#N/A,#N/A,FALSE,"TFC";#N/A,#N/A,FALSE,"SETA";#N/A,#N/A,FALSE,"ESC";#N/A,#N/A,FALSE,"MHX.XLS";#N/A,#N/A,FALSE,"DOM_G&amp;A"}</definedName>
    <definedName name="WRN.BARB1" localSheetId="9" hidden="1">{#N/A,#N/A,FALSE,"FAC_RATE.XLS";#N/A,#N/A,FALSE,"TFC";#N/A,#N/A,FALSE,"SETA";#N/A,#N/A,FALSE,"ESC";#N/A,#N/A,FALSE,"MHX.XLS";#N/A,#N/A,FALSE,"DOM_G&amp;A"}</definedName>
    <definedName name="WRN.BARB1" hidden="1">{#N/A,#N/A,FALSE,"FAC_RATE.XLS";#N/A,#N/A,FALSE,"TFC";#N/A,#N/A,FALSE,"SETA";#N/A,#N/A,FALSE,"ESC";#N/A,#N/A,FALSE,"MHX.XLS";#N/A,#N/A,FALSE,"DOM_G&amp;A"}</definedName>
    <definedName name="wrn.BIDSHEET.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wrn.BIDSHEET.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wrn.BIDSHEET.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wrn.BIDSHEET.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wrn.BTables." localSheetId="10" hidden="1">{#N/A,#N/A,FALSE,"Proposal"}</definedName>
    <definedName name="wrn.BTables." localSheetId="8" hidden="1">{#N/A,#N/A,FALSE,"Proposal"}</definedName>
    <definedName name="wrn.BTables." localSheetId="9" hidden="1">{#N/A,#N/A,FALSE,"Proposal"}</definedName>
    <definedName name="wrn.BTables." hidden="1">{#N/A,#N/A,FALSE,"Proposal"}</definedName>
    <definedName name="wrn.Budget." localSheetId="10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wrn.Budget." localSheetId="8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wrn.Budget." localSheetId="9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wrn.Budget." hidden="1">{#N/A,#N/A,TRUE,"Title Budget";#N/A,#N/A,TRUE,"Index Budget";#N/A,#N/A,TRUE,"Indirect Rate Summary";#N/A,#N/A,TRUE,"Indirect Rate Check";#N/A,#N/A,TRUE,"Fringe Full";#N/A,#N/A,TRUE,"Fringe Part";#N/A,#N/A,TRUE,"Fringe Score";#N/A,#N/A,TRUE,"OH HQ Office";#N/A,#N/A,TRUE,"HQ Off Telecom";#N/A,#N/A,TRUE,"OH HQ Office - CON";#N/A,#N/A,TRUE,"OH HQ Office - NSP";#N/A,#N/A,TRUE,"Client";#N/A,#N/A,TRUE,"Client Telecom";#N/A,#N/A,TRUE,"Client - CON";#N/A,#N/A,TRUE,"Client - NSP";#N/A,#N/A,TRUE,"Non-HQ";#N/A,#N/A,TRUE,"ITOP";#N/A,#N/A,TRUE,"TCC";#N/A,#N/A,TRUE,"Score";#N/A,#N/A,TRUE,"Telecom";#N/A,#N/A,TRUE,"G&amp;A I&amp;ET";#N/A,#N/A,TRUE,"G&amp;A I&amp;ET DOD";#N/A,#N/A,TRUE,"B&amp;P IET";#N/A,#N/A,TRUE,"Mktg IET";#N/A,#N/A,TRUE,"Prog Mgr IET";#N/A,#N/A,TRUE,"CON Div Mgmt GA";#N/A,#N/A,TRUE,"ESD Div Mgmt GA";#N/A,#N/A,TRUE,"SSD Div Mgmt GA";#N/A,#N/A,TRUE,"G&amp;A NSP";#N/A,#N/A,TRUE,"G&amp;A NSP DOD";#N/A,#N/A,TRUE,"B&amp;P NSP";#N/A,#N/A,TRUE,"Mktg NSP";#N/A,#N/A,TRUE,"Prog Mgr NSP";#N/A,#N/A,TRUE,"NSP Div Mgmt GA";#N/A,#N/A,TRUE,"G&amp;A Telecom";#N/A,#N/A,TRUE,"G&amp;A Telecom DOD";#N/A,#N/A,TRUE,"B&amp;P NMD";#N/A,#N/A,TRUE,"Mktg NMD";#N/A,#N/A,TRUE,"Prog Mgr NMD";#N/A,#N/A,TRUE,"NMD Div Mgmt GA";#N/A,#N/A,TRUE,"Mat Handling";#N/A,#N/A,TRUE,"G&amp;A HO";#N/A,#N/A,TRUE,"G&amp;A I&amp;ET Sup HO";#N/A,#N/A,TRUE,"Pres";#N/A,#N/A,TRUE,"VP Fina";#N/A,#N/A,TRUE,"Dyn Allo";#N/A,#N/A,TRUE,"VP HR";#N/A,#N/A,TRUE,"VP Cont";#N/A,#N/A,TRUE,"SEI";#N/A,#N/A,TRUE,"VP Bus Dev";#N/A,#N/A,TRUE,"G&amp;A I&amp;ET Sup XComp";#N/A,#N/A,TRUE,"G&amp;A I&amp;ET Adj";#N/A,#N/A,TRUE,"G&amp;A I&amp;ET Sup G&amp;A";#N/A,#N/A,TRUE,"Prop Sup";#N/A,#N/A,TRUE,"Security";#N/A,#N/A,TRUE,"Acctg";#N/A,#N/A,TRUE,"Payroll"}</definedName>
    <definedName name="wrn.CCB_JDISS." localSheetId="10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wrn.CCB_JDISS." localSheetId="8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wrn.CCB_JDISS." localSheetId="9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wrn.CCB_JDISS." hidden="1">{"Pre_CCB",#N/A,FALSE,"Pre CCB Pkg ";"CCB_Memb_Notbk",#N/A,FALSE,"CCB_Memb_Notebk";"CCB_Handouts",#N/A,FALSE,"Handouts";"JDISS_Brochure",#N/A,FALSE,"JDISS_Brochure";"JDISS_Minutes",#N/A,FALSE,"JDISS_Minutes";"Total_JDISS",#N/A,FALSE,"Total JDISS"}</definedName>
    <definedName name="wrn.CE._.BY._.WBS." localSheetId="10" hidden="1">{"BASE",#N/A,FALSE,"CE BY WBS";"OPTION",#N/A,FALSE,"CE BY WBS"}</definedName>
    <definedName name="wrn.CE._.BY._.WBS." localSheetId="8" hidden="1">{"BASE",#N/A,FALSE,"CE BY WBS";"OPTION",#N/A,FALSE,"CE BY WBS"}</definedName>
    <definedName name="wrn.CE._.BY._.WBS." localSheetId="9" hidden="1">{"BASE",#N/A,FALSE,"CE BY WBS";"OPTION",#N/A,FALSE,"CE BY WBS"}</definedName>
    <definedName name="wrn.CE._.BY._.WBS." hidden="1">{"BASE",#N/A,FALSE,"CE BY WBS";"OPTION",#N/A,FALSE,"CE BY WBS"}</definedName>
    <definedName name="wrn.commercial._.profit." localSheetId="10" hidden="1">{"commercial profit",#N/A,FALSE,"GA97"}</definedName>
    <definedName name="wrn.commercial._.profit." localSheetId="8" hidden="1">{"commercial profit",#N/A,FALSE,"GA97"}</definedName>
    <definedName name="wrn.commercial._.profit." localSheetId="9" hidden="1">{"commercial profit",#N/A,FALSE,"GA97"}</definedName>
    <definedName name="wrn.commercial._.profit." hidden="1">{"commercial profit",#N/A,FALSE,"GA97"}</definedName>
    <definedName name="wrn.commercial._.rate._.calculation." localSheetId="10" hidden="1">{"commercial rate calculation",#N/A,FALSE,"GA97"}</definedName>
    <definedName name="wrn.commercial._.rate._.calculation." localSheetId="8" hidden="1">{"commercial rate calculation",#N/A,FALSE,"GA97"}</definedName>
    <definedName name="wrn.commercial._.rate._.calculation." localSheetId="9" hidden="1">{"commercial rate calculation",#N/A,FALSE,"GA97"}</definedName>
    <definedName name="wrn.commercial._.rate._.calculation." hidden="1">{"commercial rate calculation",#N/A,FALSE,"GA97"}</definedName>
    <definedName name="wrn.CONTRACTS." localSheetId="10" hidden="1">{"CONTRACTS",#N/A,FALSE,"8401detail"}</definedName>
    <definedName name="wrn.CONTRACTS." localSheetId="8" hidden="1">{"CONTRACTS",#N/A,FALSE,"8401detail"}</definedName>
    <definedName name="wrn.CONTRACTS." localSheetId="9" hidden="1">{"CONTRACTS",#N/A,FALSE,"8401detail"}</definedName>
    <definedName name="wrn.CONTRACTS." hidden="1">{"CONTRACTS",#N/A,FALSE,"8401detail"}</definedName>
    <definedName name="wrn.costprop." localSheetId="10" hidden="1">{"laborr",#N/A,FALSE,"Sheet1";"sumr",#N/A,FALSE,"Sheet1";"odcr",#N/A,FALSE,"Sheet1";"trip1r",#N/A,FALSE,"Sheet1";"trip2r",#N/A,FALSE,"Sheet1";"trip3r",#N/A,FALSE,"Sheet1";"trip4r",#N/A,FALSE,"Sheet1"}</definedName>
    <definedName name="wrn.costprop." localSheetId="8" hidden="1">{"laborr",#N/A,FALSE,"Sheet1";"sumr",#N/A,FALSE,"Sheet1";"odcr",#N/A,FALSE,"Sheet1";"trip1r",#N/A,FALSE,"Sheet1";"trip2r",#N/A,FALSE,"Sheet1";"trip3r",#N/A,FALSE,"Sheet1";"trip4r",#N/A,FALSE,"Sheet1"}</definedName>
    <definedName name="wrn.costprop." localSheetId="9" hidden="1">{"laborr",#N/A,FALSE,"Sheet1";"sumr",#N/A,FALSE,"Sheet1";"odcr",#N/A,FALSE,"Sheet1";"trip1r",#N/A,FALSE,"Sheet1";"trip2r",#N/A,FALSE,"Sheet1";"trip3r",#N/A,FALSE,"Sheet1";"trip4r",#N/A,FALSE,"Sheet1"}</definedName>
    <definedName name="wrn.costprop." hidden="1">{"laborr",#N/A,FALSE,"Sheet1";"sumr",#N/A,FALSE,"Sheet1";"odcr",#N/A,FALSE,"Sheet1";"trip1r",#N/A,FALSE,"Sheet1";"trip2r",#N/A,FALSE,"Sheet1";"trip3r",#N/A,FALSE,"Sheet1";"trip4r",#N/A,FALSE,"Sheet1"}</definedName>
    <definedName name="wrn.costprt0." localSheetId="10" hidden="1">{"cptwor",#N/A,FALSE,"CP";"cpthreer",#N/A,FALSE,"CP";"sumr",#N/A,FALSE,"CP";"odcr",#N/A,FALSE,"CP"}</definedName>
    <definedName name="wrn.costprt0." localSheetId="8" hidden="1">{"cptwor",#N/A,FALSE,"CP";"cpthreer",#N/A,FALSE,"CP";"sumr",#N/A,FALSE,"CP";"odcr",#N/A,FALSE,"CP"}</definedName>
    <definedName name="wrn.costprt0." localSheetId="9" hidden="1">{"cptwor",#N/A,FALSE,"CP";"cpthreer",#N/A,FALSE,"CP";"sumr",#N/A,FALSE,"CP";"odcr",#N/A,FALSE,"CP"}</definedName>
    <definedName name="wrn.costprt0." hidden="1">{"cptwor",#N/A,FALSE,"CP";"cpthreer",#N/A,FALSE,"CP";"sumr",#N/A,FALSE,"CP";"odcr",#N/A,FALSE,"CP"}</definedName>
    <definedName name="wrn.costprt1." localSheetId="10" hidden="1">{"laborr",#N/A,FALSE,"Sheet1";"sumr",#N/A,FALSE,"Sheet1";"odcr",#N/A,FALSE,"Sheet1";"trip1r",#N/A,FALSE,"Sheet1"}</definedName>
    <definedName name="wrn.costprt1." localSheetId="8" hidden="1">{"laborr",#N/A,FALSE,"Sheet1";"sumr",#N/A,FALSE,"Sheet1";"odcr",#N/A,FALSE,"Sheet1";"trip1r",#N/A,FALSE,"Sheet1"}</definedName>
    <definedName name="wrn.costprt1." localSheetId="9" hidden="1">{"laborr",#N/A,FALSE,"Sheet1";"sumr",#N/A,FALSE,"Sheet1";"odcr",#N/A,FALSE,"Sheet1";"trip1r",#N/A,FALSE,"Sheet1"}</definedName>
    <definedName name="wrn.costprt1." hidden="1">{"laborr",#N/A,FALSE,"Sheet1";"sumr",#N/A,FALSE,"Sheet1";"odcr",#N/A,FALSE,"Sheet1";"trip1r",#N/A,FALSE,"Sheet1"}</definedName>
    <definedName name="wrn.costprt2." localSheetId="10" hidden="1">{"laborr",#N/A,FALSE,"costprop";"sumr",#N/A,FALSE,"costprop";"odcr",#N/A,FALSE,"costprop";"trip1r",#N/A,FALSE,"costprop";"trip2r",#N/A,FALSE,"costprop"}</definedName>
    <definedName name="wrn.costprt2." localSheetId="8" hidden="1">{"laborr",#N/A,FALSE,"costprop";"sumr",#N/A,FALSE,"costprop";"odcr",#N/A,FALSE,"costprop";"trip1r",#N/A,FALSE,"costprop";"trip2r",#N/A,FALSE,"costprop"}</definedName>
    <definedName name="wrn.costprt2." localSheetId="9" hidden="1">{"laborr",#N/A,FALSE,"costprop";"sumr",#N/A,FALSE,"costprop";"odcr",#N/A,FALSE,"costprop";"trip1r",#N/A,FALSE,"costprop";"trip2r",#N/A,FALSE,"costprop"}</definedName>
    <definedName name="wrn.costprt2." hidden="1">{"laborr",#N/A,FALSE,"costprop";"sumr",#N/A,FALSE,"costprop";"odcr",#N/A,FALSE,"costprop";"trip1r",#N/A,FALSE,"costprop";"trip2r",#N/A,FALSE,"costprop"}</definedName>
    <definedName name="wrn.costprt3." localSheetId="10" hidden="1">{"laborr",#N/A,FALSE,"costprop";"sumr",#N/A,FALSE,"costprop";"odcr",#N/A,FALSE,"costprop";"trip1r",#N/A,FALSE,"costprop";"trip2r",#N/A,FALSE,"costprop";"trip3r",#N/A,FALSE,"costprop"}</definedName>
    <definedName name="wrn.costprt3." localSheetId="8" hidden="1">{"laborr",#N/A,FALSE,"costprop";"sumr",#N/A,FALSE,"costprop";"odcr",#N/A,FALSE,"costprop";"trip1r",#N/A,FALSE,"costprop";"trip2r",#N/A,FALSE,"costprop";"trip3r",#N/A,FALSE,"costprop"}</definedName>
    <definedName name="wrn.costprt3." localSheetId="9" hidden="1">{"laborr",#N/A,FALSE,"costprop";"sumr",#N/A,FALSE,"costprop";"odcr",#N/A,FALSE,"costprop";"trip1r",#N/A,FALSE,"costprop";"trip2r",#N/A,FALSE,"costprop";"trip3r",#N/A,FALSE,"costprop"}</definedName>
    <definedName name="wrn.costprt3." hidden="1">{"laborr",#N/A,FALSE,"costprop";"sumr",#N/A,FALSE,"costprop";"odcr",#N/A,FALSE,"costprop";"trip1r",#N/A,FALSE,"costprop";"trip2r",#N/A,FALSE,"costprop";"trip3r",#N/A,FALSE,"costprop"}</definedName>
    <definedName name="wrn.divisional._.overhead._.entry." localSheetId="10" hidden="1">{#N/A,#N/A,FALSE,"GA97"}</definedName>
    <definedName name="wrn.divisional._.overhead._.entry." localSheetId="8" hidden="1">{#N/A,#N/A,FALSE,"GA97"}</definedName>
    <definedName name="wrn.divisional._.overhead._.entry." localSheetId="9" hidden="1">{#N/A,#N/A,FALSE,"GA97"}</definedName>
    <definedName name="wrn.divisional._.overhead._.entry." hidden="1">{#N/A,#N/A,FALSE,"GA97"}</definedName>
    <definedName name="wrn.Dolan_Co1." localSheetId="10" hidden="1">{"DolanCo1_PA",#N/A,FALSE,"Tina Dolan";"DolanCo1_Prop",#N/A,FALSE,"Tina Dolan"}</definedName>
    <definedName name="wrn.Dolan_Co1." localSheetId="8" hidden="1">{"DolanCo1_PA",#N/A,FALSE,"Tina Dolan";"DolanCo1_Prop",#N/A,FALSE,"Tina Dolan"}</definedName>
    <definedName name="wrn.Dolan_Co1." localSheetId="9" hidden="1">{"DolanCo1_PA",#N/A,FALSE,"Tina Dolan";"DolanCo1_Prop",#N/A,FALSE,"Tina Dolan"}</definedName>
    <definedName name="wrn.Dolan_Co1." hidden="1">{"DolanCo1_PA",#N/A,FALSE,"Tina Dolan";"DolanCo1_Prop",#N/A,FALSE,"Tina Dolan"}</definedName>
    <definedName name="wrn.DRUM._.COST._.VOLUME." localSheetId="10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wrn.DRUM._.COST._.VOLUME." localSheetId="8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wrn.DRUM._.COST._.VOLUME." localSheetId="9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wrn.DRUM._.COST._.VOLUME." hidden="1">{#N/A,#N/A,TRUE,"Tab 1- Proposal Cover";#N/A,#N/A,TRUE,"Table 15-2";#N/A,#N/A,TRUE,"Tab 3 - Section B";#N/A,#N/A,TRUE,"Tab 4 - ATT 5 Summary";#N/A,#N/A,TRUE,"Tab  6 - ODC Detail";#N/A,#N/A,TRUE,"Tab 6 - ODC Summary";#N/A,#N/A,TRUE,"A6 CLIN 0001";#N/A,#N/A,TRUE,"A6 CLIN 0002";#N/A,#N/A,TRUE,"A6 CLIN 0003";#N/A,#N/A,TRUE,"A6 CLIN 0004";#N/A,#N/A,TRUE,"A6 CLIN 0005";#N/A,#N/A,TRUE,"A6 CLIN 0006";#N/A,#N/A,TRUE,"travel ";#N/A,#N/A,TRUE,"MH Summ CLIN 0001 - 0006";#N/A,#N/A,TRUE,"RATES";#N/A,#N/A,TRUE,"PR CHGS"}</definedName>
    <definedName name="wrn.Ebron_350K." localSheetId="10" hidden="1">{"Prop_350K",#N/A,FALSE,"Ebron-350K";"PA_350K",#N/A,FALSE,"Ebron-350K";"Ebron350KTrvl",#N/A,FALSE,"Ebrons Travel 350k"}</definedName>
    <definedName name="wrn.Ebron_350K." localSheetId="8" hidden="1">{"Prop_350K",#N/A,FALSE,"Ebron-350K";"PA_350K",#N/A,FALSE,"Ebron-350K";"Ebron350KTrvl",#N/A,FALSE,"Ebrons Travel 350k"}</definedName>
    <definedName name="wrn.Ebron_350K." localSheetId="9" hidden="1">{"Prop_350K",#N/A,FALSE,"Ebron-350K";"PA_350K",#N/A,FALSE,"Ebron-350K";"Ebron350KTrvl",#N/A,FALSE,"Ebrons Travel 350k"}</definedName>
    <definedName name="wrn.Ebron_350K." hidden="1">{"Prop_350K",#N/A,FALSE,"Ebron-350K";"PA_350K",#N/A,FALSE,"Ebron-350K";"Ebron350KTrvl",#N/A,FALSE,"Ebrons Travel 350k"}</definedName>
    <definedName name="wrn.Ebron_Co1." localSheetId="10" hidden="1">{"EbronCo1_PA",#N/A,FALSE,"Ebrons Task Co1";"EbronCo1_Prop",#N/A,FALSE,"Ebrons Task Co1";"Ebron316KTrvl",#N/A,FALSE,"Ebrons Travel 316k"}</definedName>
    <definedName name="wrn.Ebron_Co1." localSheetId="8" hidden="1">{"EbronCo1_PA",#N/A,FALSE,"Ebrons Task Co1";"EbronCo1_Prop",#N/A,FALSE,"Ebrons Task Co1";"Ebron316KTrvl",#N/A,FALSE,"Ebrons Travel 316k"}</definedName>
    <definedName name="wrn.Ebron_Co1." localSheetId="9" hidden="1">{"EbronCo1_PA",#N/A,FALSE,"Ebrons Task Co1";"EbronCo1_Prop",#N/A,FALSE,"Ebrons Task Co1";"Ebron316KTrvl",#N/A,FALSE,"Ebrons Travel 316k"}</definedName>
    <definedName name="wrn.Ebron_Co1." hidden="1">{"EbronCo1_PA",#N/A,FALSE,"Ebrons Task Co1";"EbronCo1_Prop",#N/A,FALSE,"Ebrons Task Co1";"Ebron316KTrvl",#N/A,FALSE,"Ebrons Travel 316k"}</definedName>
    <definedName name="wrn.Ebron_Co5." localSheetId="10" hidden="1">{"EbronCo5_PA",#N/A,FALSE,"Ebrons Task Co5";"EbronCo5_Prop",#N/A,FALSE,"Ebrons Task Co5"}</definedName>
    <definedName name="wrn.Ebron_Co5." localSheetId="8" hidden="1">{"EbronCo5_PA",#N/A,FALSE,"Ebrons Task Co5";"EbronCo5_Prop",#N/A,FALSE,"Ebrons Task Co5"}</definedName>
    <definedName name="wrn.Ebron_Co5." localSheetId="9" hidden="1">{"EbronCo5_PA",#N/A,FALSE,"Ebrons Task Co5";"EbronCo5_Prop",#N/A,FALSE,"Ebrons Task Co5"}</definedName>
    <definedName name="wrn.Ebron_Co5." hidden="1">{"EbronCo5_PA",#N/A,FALSE,"Ebrons Task Co5";"EbronCo5_Prop",#N/A,FALSE,"Ebrons Task Co5"}</definedName>
    <definedName name="wrn.ED." localSheetId="10" hidden="1">{"FAC_RATE",#N/A,FALSE,"FAC_RATE.XLS";#N/A,#N/A,FALSE,"SETA";#N/A,#N/A,FALSE,"SSC_SPA";#N/A,#N/A,FALSE,"SSC_NEMA";#N/A,#N/A,FALSE,"MHX.XLS";#N/A,#N/A,FALSE,"DOM_G&amp;A"}</definedName>
    <definedName name="wrn.ED." localSheetId="8" hidden="1">{"FAC_RATE",#N/A,FALSE,"FAC_RATE.XLS";#N/A,#N/A,FALSE,"SETA";#N/A,#N/A,FALSE,"SSC_SPA";#N/A,#N/A,FALSE,"SSC_NEMA";#N/A,#N/A,FALSE,"MHX.XLS";#N/A,#N/A,FALSE,"DOM_G&amp;A"}</definedName>
    <definedName name="wrn.ED." localSheetId="9" hidden="1">{"FAC_RATE",#N/A,FALSE,"FAC_RATE.XLS";#N/A,#N/A,FALSE,"SETA";#N/A,#N/A,FALSE,"SSC_SPA";#N/A,#N/A,FALSE,"SSC_NEMA";#N/A,#N/A,FALSE,"MHX.XLS";#N/A,#N/A,FALSE,"DOM_G&amp;A"}</definedName>
    <definedName name="wrn.ED." hidden="1">{"FAC_RATE",#N/A,FALSE,"FAC_RATE.XLS";#N/A,#N/A,FALSE,"SETA";#N/A,#N/A,FALSE,"SSC_SPA";#N/A,#N/A,FALSE,"SSC_NEMA";#N/A,#N/A,FALSE,"MHX.XLS";#N/A,#N/A,FALSE,"DOM_G&amp;A"}</definedName>
    <definedName name="wrn.ed1." localSheetId="10" hidden="1">{"FAC_RATE",#N/A,FALSE,"FAC_RATE.XLS";#N/A,#N/A,FALSE,"SETA";#N/A,#N/A,FALSE,"SSC_SPA";#N/A,#N/A,FALSE,"SSC_NEMA";#N/A,#N/A,FALSE,"MHX.XLS";#N/A,#N/A,FALSE,"DOM_G&amp;A"}</definedName>
    <definedName name="wrn.ed1." localSheetId="8" hidden="1">{"FAC_RATE",#N/A,FALSE,"FAC_RATE.XLS";#N/A,#N/A,FALSE,"SETA";#N/A,#N/A,FALSE,"SSC_SPA";#N/A,#N/A,FALSE,"SSC_NEMA";#N/A,#N/A,FALSE,"MHX.XLS";#N/A,#N/A,FALSE,"DOM_G&amp;A"}</definedName>
    <definedName name="wrn.ed1." localSheetId="9" hidden="1">{"FAC_RATE",#N/A,FALSE,"FAC_RATE.XLS";#N/A,#N/A,FALSE,"SETA";#N/A,#N/A,FALSE,"SSC_SPA";#N/A,#N/A,FALSE,"SSC_NEMA";#N/A,#N/A,FALSE,"MHX.XLS";#N/A,#N/A,FALSE,"DOM_G&amp;A"}</definedName>
    <definedName name="wrn.ed1." hidden="1">{"FAC_RATE",#N/A,FALSE,"FAC_RATE.XLS";#N/A,#N/A,FALSE,"SETA";#N/A,#N/A,FALSE,"SSC_SPA";#N/A,#N/A,FALSE,"SSC_NEMA";#N/A,#N/A,FALSE,"MHX.XLS";#N/A,#N/A,FALSE,"DOM_G&amp;A"}</definedName>
    <definedName name="WRN.ED2" localSheetId="10" hidden="1">{"FAC_RATE",#N/A,FALSE,"FAC_RATE.XLS";#N/A,#N/A,FALSE,"SETA";#N/A,#N/A,FALSE,"SSC_SPA";#N/A,#N/A,FALSE,"SSC_NEMA";#N/A,#N/A,FALSE,"MHX.XLS";#N/A,#N/A,FALSE,"DOM_G&amp;A"}</definedName>
    <definedName name="WRN.ED2" localSheetId="8" hidden="1">{"FAC_RATE",#N/A,FALSE,"FAC_RATE.XLS";#N/A,#N/A,FALSE,"SETA";#N/A,#N/A,FALSE,"SSC_SPA";#N/A,#N/A,FALSE,"SSC_NEMA";#N/A,#N/A,FALSE,"MHX.XLS";#N/A,#N/A,FALSE,"DOM_G&amp;A"}</definedName>
    <definedName name="WRN.ED2" localSheetId="9" hidden="1">{"FAC_RATE",#N/A,FALSE,"FAC_RATE.XLS";#N/A,#N/A,FALSE,"SETA";#N/A,#N/A,FALSE,"SSC_SPA";#N/A,#N/A,FALSE,"SSC_NEMA";#N/A,#N/A,FALSE,"MHX.XLS";#N/A,#N/A,FALSE,"DOM_G&amp;A"}</definedName>
    <definedName name="WRN.ED2" hidden="1">{"FAC_RATE",#N/A,FALSE,"FAC_RATE.XLS";#N/A,#N/A,FALSE,"SETA";#N/A,#N/A,FALSE,"SSC_SPA";#N/A,#N/A,FALSE,"SSC_NEMA";#N/A,#N/A,FALSE,"MHX.XLS";#N/A,#N/A,FALSE,"DOM_G&amp;A"}</definedName>
    <definedName name="wrn.ENTIRE._.PROPOSAL." localSheetId="10" hidden="1">{"GFY SUMMARY","ATT. A",FALSE,"TOTALS";"GFY 95","GFY 95",FALSE,"TOTALS";"GFY 96","GFY 96",FALSE,"TOTALS";"GFY 97","GFY 97",FALSE,"TOTALS";"GFY WBS","ATT. A-1",FALSE,"TOTALS";"WBS TOTALS","ATT. A-2",FALSE,"TOTALS";"proposal",#N/A,FALSE,"Hours Summary";"SCRA FY SUMMARY","ATT. B",FALSE,"TOTALS";"proposal",#N/A,FALSE,"BILL OF MATERIAL";"proposal",#N/A,FALSE,"SCRA LABOR";"proposal",#N/A,FALSE,"SUBCONTRACTORS";"proposal",#N/A,FALSE,"ODC's";"proposal",#N/A,FALSE,"PSSC";"proposal",#N/A,FALSE,"TRAVEL";"proposal",#N/A,FALSE,"OTHER";"proposal",#N/A,FALSE,"RATES"}</definedName>
    <definedName name="wrn.ENTIRE._.PROPOSAL." localSheetId="8" hidden="1">{"GFY SUMMARY","ATT. A",FALSE,"TOTALS";"GFY 95","GFY 95",FALSE,"TOTALS";"GFY 96","GFY 96",FALSE,"TOTALS";"GFY 97","GFY 97",FALSE,"TOTALS";"GFY WBS","ATT. A-1",FALSE,"TOTALS";"WBS TOTALS","ATT. A-2",FALSE,"TOTALS";"proposal",#N/A,FALSE,"Hours Summary";"SCRA FY SUMMARY","ATT. B",FALSE,"TOTALS";"proposal",#N/A,FALSE,"BILL OF MATERIAL";"proposal",#N/A,FALSE,"SCRA LABOR";"proposal",#N/A,FALSE,"SUBCONTRACTORS";"proposal",#N/A,FALSE,"ODC's";"proposal",#N/A,FALSE,"PSSC";"proposal",#N/A,FALSE,"TRAVEL";"proposal",#N/A,FALSE,"OTHER";"proposal",#N/A,FALSE,"RATES"}</definedName>
    <definedName name="wrn.ENTIRE._.PROPOSAL." localSheetId="9" hidden="1">{"GFY SUMMARY","ATT. A",FALSE,"TOTALS";"GFY 95","GFY 95",FALSE,"TOTALS";"GFY 96","GFY 96",FALSE,"TOTALS";"GFY 97","GFY 97",FALSE,"TOTALS";"GFY WBS","ATT. A-1",FALSE,"TOTALS";"WBS TOTALS","ATT. A-2",FALSE,"TOTALS";"proposal",#N/A,FALSE,"Hours Summary";"SCRA FY SUMMARY","ATT. B",FALSE,"TOTALS";"proposal",#N/A,FALSE,"BILL OF MATERIAL";"proposal",#N/A,FALSE,"SCRA LABOR";"proposal",#N/A,FALSE,"SUBCONTRACTORS";"proposal",#N/A,FALSE,"ODC's";"proposal",#N/A,FALSE,"PSSC";"proposal",#N/A,FALSE,"TRAVEL";"proposal",#N/A,FALSE,"OTHER";"proposal",#N/A,FALSE,"RATES"}</definedName>
    <definedName name="wrn.ENTIRE._.PROPOSAL." hidden="1">{"GFY SUMMARY","ATT. A",FALSE,"TOTALS";"GFY 95","GFY 95",FALSE,"TOTALS";"GFY 96","GFY 96",FALSE,"TOTALS";"GFY 97","GFY 97",FALSE,"TOTALS";"GFY WBS","ATT. A-1",FALSE,"TOTALS";"WBS TOTALS","ATT. A-2",FALSE,"TOTALS";"proposal",#N/A,FALSE,"Hours Summary";"SCRA FY SUMMARY","ATT. B",FALSE,"TOTALS";"proposal",#N/A,FALSE,"BILL OF MATERIAL";"proposal",#N/A,FALSE,"SCRA LABOR";"proposal",#N/A,FALSE,"SUBCONTRACTORS";"proposal",#N/A,FALSE,"ODC's";"proposal",#N/A,FALSE,"PSSC";"proposal",#N/A,FALSE,"TRAVEL";"proposal",#N/A,FALSE,"OTHER";"proposal",#N/A,FALSE,"RATES"}</definedName>
    <definedName name="wrn.Expenditures._.Graph." localSheetId="10" hidden="1">{"Graphics View",#N/A,FALSE,"Task Order Status"}</definedName>
    <definedName name="wrn.Expenditures._.Graph." localSheetId="8" hidden="1">{"Graphics View",#N/A,FALSE,"Task Order Status"}</definedName>
    <definedName name="wrn.Expenditures._.Graph." localSheetId="9" hidden="1">{"Graphics View",#N/A,FALSE,"Task Order Status"}</definedName>
    <definedName name="wrn.Expenditures._.Graph." hidden="1">{"Graphics View",#N/A,FALSE,"Task Order Status"}</definedName>
    <definedName name="wrn.extrnal._.reporting." localSheetId="10" hidden="1">{"outside reptg",#N/A,FALSE,"ovhd summary"}</definedName>
    <definedName name="wrn.extrnal._.reporting." localSheetId="8" hidden="1">{"outside reptg",#N/A,FALSE,"ovhd summary"}</definedName>
    <definedName name="wrn.extrnal._.reporting." localSheetId="9" hidden="1">{"outside reptg",#N/A,FALSE,"ovhd summary"}</definedName>
    <definedName name="wrn.extrnal._.reporting." hidden="1">{"outside reptg",#N/A,FALSE,"ovhd summary"}</definedName>
    <definedName name="wrn.FERN." localSheetId="10" hidden="1">{#N/A,#N/A,FALSE,"FAC_RATE.XLS";#N/A,#N/A,FALSE,"ISC";#N/A,#N/A,FALSE,"SETA";#N/A,#N/A,FALSE,"MHX.XLS";#N/A,#N/A,FALSE,"DOM_G&amp;A"}</definedName>
    <definedName name="wrn.FERN." localSheetId="8" hidden="1">{#N/A,#N/A,FALSE,"FAC_RATE.XLS";#N/A,#N/A,FALSE,"ISC";#N/A,#N/A,FALSE,"SETA";#N/A,#N/A,FALSE,"MHX.XLS";#N/A,#N/A,FALSE,"DOM_G&amp;A"}</definedName>
    <definedName name="wrn.FERN." localSheetId="9" hidden="1">{#N/A,#N/A,FALSE,"FAC_RATE.XLS";#N/A,#N/A,FALSE,"ISC";#N/A,#N/A,FALSE,"SETA";#N/A,#N/A,FALSE,"MHX.XLS";#N/A,#N/A,FALSE,"DOM_G&amp;A"}</definedName>
    <definedName name="wrn.FERN." hidden="1">{#N/A,#N/A,FALSE,"FAC_RATE.XLS";#N/A,#N/A,FALSE,"ISC";#N/A,#N/A,FALSE,"SETA";#N/A,#N/A,FALSE,"MHX.XLS";#N/A,#N/A,FALSE,"DOM_G&amp;A"}</definedName>
    <definedName name="WRN.FERN2" localSheetId="10" hidden="1">{#N/A,#N/A,FALSE,"FAC_RATE.XLS";#N/A,#N/A,FALSE,"ISC";#N/A,#N/A,FALSE,"SETA";#N/A,#N/A,FALSE,"MHX.XLS";#N/A,#N/A,FALSE,"DOM_G&amp;A"}</definedName>
    <definedName name="WRN.FERN2" localSheetId="8" hidden="1">{#N/A,#N/A,FALSE,"FAC_RATE.XLS";#N/A,#N/A,FALSE,"ISC";#N/A,#N/A,FALSE,"SETA";#N/A,#N/A,FALSE,"MHX.XLS";#N/A,#N/A,FALSE,"DOM_G&amp;A"}</definedName>
    <definedName name="WRN.FERN2" localSheetId="9" hidden="1">{#N/A,#N/A,FALSE,"FAC_RATE.XLS";#N/A,#N/A,FALSE,"ISC";#N/A,#N/A,FALSE,"SETA";#N/A,#N/A,FALSE,"MHX.XLS";#N/A,#N/A,FALSE,"DOM_G&amp;A"}</definedName>
    <definedName name="WRN.FERN2" hidden="1">{#N/A,#N/A,FALSE,"FAC_RATE.XLS";#N/A,#N/A,FALSE,"ISC";#N/A,#N/A,FALSE,"SETA";#N/A,#N/A,FALSE,"MHX.XLS";#N/A,#N/A,FALSE,"DOM_G&amp;A"}</definedName>
    <definedName name="wrn.financial." localSheetId="10" hidden="1">{"income stmt",#N/A,FALSE,"INCOME STATEMENT";"balance sheet",#N/A,FALSE,"INCOME STATEMENT"}</definedName>
    <definedName name="wrn.financial." localSheetId="8" hidden="1">{"income stmt",#N/A,FALSE,"INCOME STATEMENT";"balance sheet",#N/A,FALSE,"INCOME STATEMENT"}</definedName>
    <definedName name="wrn.financial." localSheetId="9" hidden="1">{"income stmt",#N/A,FALSE,"INCOME STATEMENT";"balance sheet",#N/A,FALSE,"INCOME STATEMENT"}</definedName>
    <definedName name="wrn.financial." hidden="1">{"income stmt",#N/A,FALSE,"INCOME STATEMENT";"balance sheet",#N/A,FALSE,"INCOME STATEMENT"}</definedName>
    <definedName name="wrn.financial.2" localSheetId="10" hidden="1">{"income stmt",#N/A,FALSE,"INCOME STATEMENT";"balance sheet",#N/A,FALSE,"INCOME STATEMENT"}</definedName>
    <definedName name="wrn.financial.2" localSheetId="8" hidden="1">{"income stmt",#N/A,FALSE,"INCOME STATEMENT";"balance sheet",#N/A,FALSE,"INCOME STATEMENT"}</definedName>
    <definedName name="wrn.financial.2" localSheetId="9" hidden="1">{"income stmt",#N/A,FALSE,"INCOME STATEMENT";"balance sheet",#N/A,FALSE,"INCOME STATEMENT"}</definedName>
    <definedName name="wrn.financial.2" hidden="1">{"income stmt",#N/A,FALSE,"INCOME STATEMENT";"balance sheet",#N/A,FALSE,"INCOME STATEMENT"}</definedName>
    <definedName name="wrn.G._.A._.expense._.entry." localSheetId="10" hidden="1">{"G A expense entry",#N/A,FALSE,"GA97"}</definedName>
    <definedName name="wrn.G._.A._.expense._.entry." localSheetId="8" hidden="1">{"G A expense entry",#N/A,FALSE,"GA97"}</definedName>
    <definedName name="wrn.G._.A._.expense._.entry." localSheetId="9" hidden="1">{"G A expense entry",#N/A,FALSE,"GA97"}</definedName>
    <definedName name="wrn.G._.A._.expense._.entry." hidden="1">{"G A expense entry",#N/A,FALSE,"GA97"}</definedName>
    <definedName name="wrn.GFY._.Summary._.Report." localSheetId="10" hidden="1">{"GFY 1997 Summary",#N/A,FALSE,"Summary";"GFY 1998 Summary",#N/A,FALSE,"Summary";"GFY 1999 Summary",#N/A,FALSE,"Summary";"GFY 2000 Summary",#N/A,FALSE,"Summary"}</definedName>
    <definedName name="wrn.GFY._.Summary._.Report." localSheetId="8" hidden="1">{"GFY 1997 Summary",#N/A,FALSE,"Summary";"GFY 1998 Summary",#N/A,FALSE,"Summary";"GFY 1999 Summary",#N/A,FALSE,"Summary";"GFY 2000 Summary",#N/A,FALSE,"Summary"}</definedName>
    <definedName name="wrn.GFY._.Summary._.Report." localSheetId="9" hidden="1">{"GFY 1997 Summary",#N/A,FALSE,"Summary";"GFY 1998 Summary",#N/A,FALSE,"Summary";"GFY 1999 Summary",#N/A,FALSE,"Summary";"GFY 2000 Summary",#N/A,FALSE,"Summary"}</definedName>
    <definedName name="wrn.GFY._.Summary._.Report." hidden="1">{"GFY 1997 Summary",#N/A,FALSE,"Summary";"GFY 1998 Summary",#N/A,FALSE,"Summary";"GFY 1999 Summary",#N/A,FALSE,"Summary";"GFY 2000 Summary",#N/A,FALSE,"Summary"}</definedName>
    <definedName name="wrn.government._.rate._.calculation." localSheetId="10" hidden="1">{"government rate calculation",#N/A,FALSE,"GA97"}</definedName>
    <definedName name="wrn.government._.rate._.calculation." localSheetId="8" hidden="1">{"government rate calculation",#N/A,FALSE,"GA97"}</definedName>
    <definedName name="wrn.government._.rate._.calculation." localSheetId="9" hidden="1">{"government rate calculation",#N/A,FALSE,"GA97"}</definedName>
    <definedName name="wrn.government._.rate._.calculation." hidden="1">{"government rate calculation",#N/A,FALSE,"GA97"}</definedName>
    <definedName name="wrn.internal._.report." localSheetId="10" hidden="1">{"internal rptg",#N/A,FALSE,"ovhd summary"}</definedName>
    <definedName name="wrn.internal._.report." localSheetId="8" hidden="1">{"internal rptg",#N/A,FALSE,"ovhd summary"}</definedName>
    <definedName name="wrn.internal._.report." localSheetId="9" hidden="1">{"internal rptg",#N/A,FALSE,"ovhd summary"}</definedName>
    <definedName name="wrn.internal._.report." hidden="1">{"internal rptg",#N/A,FALSE,"ovhd summary"}</definedName>
    <definedName name="wrn.Invoice." localSheetId="10" hidden="1">{#N/A,#N/A,FALSE,"1034";#N/A,#N/A,FALSE,"Invoice"}</definedName>
    <definedName name="wrn.Invoice." localSheetId="8" hidden="1">{#N/A,#N/A,FALSE,"1034";#N/A,#N/A,FALSE,"Invoice"}</definedName>
    <definedName name="wrn.Invoice." localSheetId="9" hidden="1">{#N/A,#N/A,FALSE,"1034";#N/A,#N/A,FALSE,"Invoice"}</definedName>
    <definedName name="wrn.Invoice." hidden="1">{#N/A,#N/A,FALSE,"1034";#N/A,#N/A,FALSE,"Invoice"}</definedName>
    <definedName name="wrn.JDISS_Co1." localSheetId="10" hidden="1">{"JDISS_Co1",#N/A,FALSE,"JDISS_Co1";"JDISSCo1_PA",#N/A,FALSE,"JDISS_Co1"}</definedName>
    <definedName name="wrn.JDISS_Co1." localSheetId="8" hidden="1">{"JDISS_Co1",#N/A,FALSE,"JDISS_Co1";"JDISSCo1_PA",#N/A,FALSE,"JDISS_Co1"}</definedName>
    <definedName name="wrn.JDISS_Co1." localSheetId="9" hidden="1">{"JDISS_Co1",#N/A,FALSE,"JDISS_Co1";"JDISSCo1_PA",#N/A,FALSE,"JDISS_Co1"}</definedName>
    <definedName name="wrn.JDISS_Co1." hidden="1">{"JDISS_Co1",#N/A,FALSE,"JDISS_Co1";"JDISSCo1_PA",#N/A,FALSE,"JDISS_Co1"}</definedName>
    <definedName name="wrn.JIM." localSheetId="10" hidden="1">{"JIM",#N/A,FALSE,"8401detail"}</definedName>
    <definedName name="wrn.JIM." localSheetId="8" hidden="1">{"JIM",#N/A,FALSE,"8401detail"}</definedName>
    <definedName name="wrn.JIM." localSheetId="9" hidden="1">{"JIM",#N/A,FALSE,"8401detail"}</definedName>
    <definedName name="wrn.JIM." hidden="1">{"JIM",#N/A,FALSE,"8401detail"}</definedName>
    <definedName name="wrn.LABOR." localSheetId="10" hidden="1">{"GFY 97",#N/A,FALSE,"SCRA LABOR";"GFY 98",#N/A,FALSE,"SCRA LABOR";"GFY 99",#N/A,FALSE,"SCRA LABOR";"GFY 00",#N/A,FALSE,"SCRA LABOR"}</definedName>
    <definedName name="wrn.LABOR." localSheetId="8" hidden="1">{"GFY 97",#N/A,FALSE,"SCRA LABOR";"GFY 98",#N/A,FALSE,"SCRA LABOR";"GFY 99",#N/A,FALSE,"SCRA LABOR";"GFY 00",#N/A,FALSE,"SCRA LABOR"}</definedName>
    <definedName name="wrn.LABOR." localSheetId="9" hidden="1">{"GFY 97",#N/A,FALSE,"SCRA LABOR";"GFY 98",#N/A,FALSE,"SCRA LABOR";"GFY 99",#N/A,FALSE,"SCRA LABOR";"GFY 00",#N/A,FALSE,"SCRA LABOR"}</definedName>
    <definedName name="wrn.LABOR." hidden="1">{"GFY 97",#N/A,FALSE,"SCRA LABOR";"GFY 98",#N/A,FALSE,"SCRA LABOR";"GFY 99",#N/A,FALSE,"SCRA LABOR";"GFY 00",#N/A,FALSE,"SCRA LABOR"}</definedName>
    <definedName name="wrn.Man._.hour._.summary._.by._.CLIN." localSheetId="10" hidden="1">{#N/A,#N/A,FALSE,"A6 CLIN 0001";#N/A,#N/A,FALSE,"A6 CLIN 0002";#N/A,#N/A,FALSE,"A6 CLIN 0003";#N/A,#N/A,FALSE,"A6 CLIN 0004";#N/A,#N/A,FALSE,"A6 CLIN 0005";#N/A,#N/A,FALSE,"A6 CLIN 0006"}</definedName>
    <definedName name="wrn.Man._.hour._.summary._.by._.CLIN." localSheetId="8" hidden="1">{#N/A,#N/A,FALSE,"A6 CLIN 0001";#N/A,#N/A,FALSE,"A6 CLIN 0002";#N/A,#N/A,FALSE,"A6 CLIN 0003";#N/A,#N/A,FALSE,"A6 CLIN 0004";#N/A,#N/A,FALSE,"A6 CLIN 0005";#N/A,#N/A,FALSE,"A6 CLIN 0006"}</definedName>
    <definedName name="wrn.Man._.hour._.summary._.by._.CLIN." localSheetId="9" hidden="1">{#N/A,#N/A,FALSE,"A6 CLIN 0001";#N/A,#N/A,FALSE,"A6 CLIN 0002";#N/A,#N/A,FALSE,"A6 CLIN 0003";#N/A,#N/A,FALSE,"A6 CLIN 0004";#N/A,#N/A,FALSE,"A6 CLIN 0005";#N/A,#N/A,FALSE,"A6 CLIN 0006"}</definedName>
    <definedName name="wrn.Man._.hour._.summary._.by._.CLIN." hidden="1">{#N/A,#N/A,FALSE,"A6 CLIN 0001";#N/A,#N/A,FALSE,"A6 CLIN 0002";#N/A,#N/A,FALSE,"A6 CLIN 0003";#N/A,#N/A,FALSE,"A6 CLIN 0004";#N/A,#N/A,FALSE,"A6 CLIN 0005";#N/A,#N/A,FALSE,"A6 CLIN 0006"}</definedName>
    <definedName name="wrn.Man._.Loading._.Sheet." localSheetId="10" hidden="1">{#N/A,#N/A,FALSE,"ManLoading"}</definedName>
    <definedName name="wrn.Man._.Loading._.Sheet." localSheetId="8" hidden="1">{#N/A,#N/A,FALSE,"ManLoading"}</definedName>
    <definedName name="wrn.Man._.Loading._.Sheet." localSheetId="9" hidden="1">{#N/A,#N/A,FALSE,"ManLoading"}</definedName>
    <definedName name="wrn.Man._.Loading._.Sheet." hidden="1">{#N/A,#N/A,FALSE,"ManLoading"}</definedName>
    <definedName name="wrn.man2" localSheetId="10" hidden="1">{#N/A,#N/A,FALSE,"A6 CLIN 0001";#N/A,#N/A,FALSE,"A6 CLIN 0002";#N/A,#N/A,FALSE,"A6 CLIN 0003";#N/A,#N/A,FALSE,"A6 CLIN 0004";#N/A,#N/A,FALSE,"A6 CLIN 0005";#N/A,#N/A,FALSE,"A6 CLIN 0006"}</definedName>
    <definedName name="wrn.man2" localSheetId="8" hidden="1">{#N/A,#N/A,FALSE,"A6 CLIN 0001";#N/A,#N/A,FALSE,"A6 CLIN 0002";#N/A,#N/A,FALSE,"A6 CLIN 0003";#N/A,#N/A,FALSE,"A6 CLIN 0004";#N/A,#N/A,FALSE,"A6 CLIN 0005";#N/A,#N/A,FALSE,"A6 CLIN 0006"}</definedName>
    <definedName name="wrn.man2" localSheetId="9" hidden="1">{#N/A,#N/A,FALSE,"A6 CLIN 0001";#N/A,#N/A,FALSE,"A6 CLIN 0002";#N/A,#N/A,FALSE,"A6 CLIN 0003";#N/A,#N/A,FALSE,"A6 CLIN 0004";#N/A,#N/A,FALSE,"A6 CLIN 0005";#N/A,#N/A,FALSE,"A6 CLIN 0006"}</definedName>
    <definedName name="wrn.man2" hidden="1">{#N/A,#N/A,FALSE,"A6 CLIN 0001";#N/A,#N/A,FALSE,"A6 CLIN 0002";#N/A,#N/A,FALSE,"A6 CLIN 0003";#N/A,#N/A,FALSE,"A6 CLIN 0004";#N/A,#N/A,FALSE,"A6 CLIN 0005";#N/A,#N/A,FALSE,"A6 CLIN 0006"}</definedName>
    <definedName name="wrn.MARC." localSheetId="10" hidden="1">{#N/A,#N/A,FALSE,"FAC_RATE.XLS";#N/A,#N/A,FALSE,"EIA";#N/A,#N/A,FALSE,"FCC";#N/A,#N/A,FALSE,"SETA";#N/A,#N/A,FALSE,"MHX.XLS";#N/A,#N/A,FALSE,"DOM_G&amp;A"}</definedName>
    <definedName name="wrn.MARC." localSheetId="8" hidden="1">{#N/A,#N/A,FALSE,"FAC_RATE.XLS";#N/A,#N/A,FALSE,"EIA";#N/A,#N/A,FALSE,"FCC";#N/A,#N/A,FALSE,"SETA";#N/A,#N/A,FALSE,"MHX.XLS";#N/A,#N/A,FALSE,"DOM_G&amp;A"}</definedName>
    <definedName name="wrn.MARC." localSheetId="9" hidden="1">{#N/A,#N/A,FALSE,"FAC_RATE.XLS";#N/A,#N/A,FALSE,"EIA";#N/A,#N/A,FALSE,"FCC";#N/A,#N/A,FALSE,"SETA";#N/A,#N/A,FALSE,"MHX.XLS";#N/A,#N/A,FALSE,"DOM_G&amp;A"}</definedName>
    <definedName name="wrn.MARC." hidden="1">{#N/A,#N/A,FALSE,"FAC_RATE.XLS";#N/A,#N/A,FALSE,"EIA";#N/A,#N/A,FALSE,"FCC";#N/A,#N/A,FALSE,"SETA";#N/A,#N/A,FALSE,"MHX.XLS";#N/A,#N/A,FALSE,"DOM_G&amp;A"}</definedName>
    <definedName name="WRN.MARC2" localSheetId="10" hidden="1">{#N/A,#N/A,FALSE,"FAC_RATE.XLS";#N/A,#N/A,FALSE,"EIA";#N/A,#N/A,FALSE,"FCC";#N/A,#N/A,FALSE,"SETA";#N/A,#N/A,FALSE,"MHX.XLS";#N/A,#N/A,FALSE,"DOM_G&amp;A"}</definedName>
    <definedName name="WRN.MARC2" localSheetId="8" hidden="1">{#N/A,#N/A,FALSE,"FAC_RATE.XLS";#N/A,#N/A,FALSE,"EIA";#N/A,#N/A,FALSE,"FCC";#N/A,#N/A,FALSE,"SETA";#N/A,#N/A,FALSE,"MHX.XLS";#N/A,#N/A,FALSE,"DOM_G&amp;A"}</definedName>
    <definedName name="WRN.MARC2" localSheetId="9" hidden="1">{#N/A,#N/A,FALSE,"FAC_RATE.XLS";#N/A,#N/A,FALSE,"EIA";#N/A,#N/A,FALSE,"FCC";#N/A,#N/A,FALSE,"SETA";#N/A,#N/A,FALSE,"MHX.XLS";#N/A,#N/A,FALSE,"DOM_G&amp;A"}</definedName>
    <definedName name="WRN.MARC2" hidden="1">{#N/A,#N/A,FALSE,"FAC_RATE.XLS";#N/A,#N/A,FALSE,"EIA";#N/A,#N/A,FALSE,"FCC";#N/A,#N/A,FALSE,"SETA";#N/A,#N/A,FALSE,"MHX.XLS";#N/A,#N/A,FALSE,"DOM_G&amp;A"}</definedName>
    <definedName name="wrn.MONTHLY." localSheetId="10" hidden="1">{"statr",#N/A,FALSE,"STAT";"cssrr",#N/A,FALSE,"CSSR";"cap1r",#N/A,FALSE,"CAP";"cap2r",#N/A,FALSE,"CAP"}</definedName>
    <definedName name="wrn.MONTHLY." localSheetId="8" hidden="1">{"statr",#N/A,FALSE,"STAT";"cssrr",#N/A,FALSE,"CSSR";"cap1r",#N/A,FALSE,"CAP";"cap2r",#N/A,FALSE,"CAP"}</definedName>
    <definedName name="wrn.MONTHLY." localSheetId="9" hidden="1">{"statr",#N/A,FALSE,"STAT";"cssrr",#N/A,FALSE,"CSSR";"cap1r",#N/A,FALSE,"CAP";"cap2r",#N/A,FALSE,"CAP"}</definedName>
    <definedName name="wrn.MONTHLY." hidden="1">{"statr",#N/A,FALSE,"STAT";"cssrr",#N/A,FALSE,"CSSR";"cap1r",#N/A,FALSE,"CAP";"cap2r",#N/A,FALSE,"CAP"}</definedName>
    <definedName name="wrn.monthlyoption." localSheetId="10" hidden="1">{"GFY 97",#N/A,FALSE,"MONTHLY FLOW (OPTION)";"GFY 98",#N/A,FALSE,"MONTHLY FLOW (OPTION)";"GFY 99",#N/A,FALSE,"MONTHLY FLOW (OPTION)";"GFY 00",#N/A,FALSE,"MONTHLY FLOW (OPTION)";"TTL PROGRAM",#N/A,FALSE,"MONTHLY FLOW (OPTION)"}</definedName>
    <definedName name="wrn.monthlyoption." localSheetId="8" hidden="1">{"GFY 97",#N/A,FALSE,"MONTHLY FLOW (OPTION)";"GFY 98",#N/A,FALSE,"MONTHLY FLOW (OPTION)";"GFY 99",#N/A,FALSE,"MONTHLY FLOW (OPTION)";"GFY 00",#N/A,FALSE,"MONTHLY FLOW (OPTION)";"TTL PROGRAM",#N/A,FALSE,"MONTHLY FLOW (OPTION)"}</definedName>
    <definedName name="wrn.monthlyoption." localSheetId="9" hidden="1">{"GFY 97",#N/A,FALSE,"MONTHLY FLOW (OPTION)";"GFY 98",#N/A,FALSE,"MONTHLY FLOW (OPTION)";"GFY 99",#N/A,FALSE,"MONTHLY FLOW (OPTION)";"GFY 00",#N/A,FALSE,"MONTHLY FLOW (OPTION)";"TTL PROGRAM",#N/A,FALSE,"MONTHLY FLOW (OPTION)"}</definedName>
    <definedName name="wrn.monthlyoption." hidden="1">{"GFY 97",#N/A,FALSE,"MONTHLY FLOW (OPTION)";"GFY 98",#N/A,FALSE,"MONTHLY FLOW (OPTION)";"GFY 99",#N/A,FALSE,"MONTHLY FLOW (OPTION)";"GFY 00",#N/A,FALSE,"MONTHLY FLOW (OPTION)";"TTL PROGRAM",#N/A,FALSE,"MONTHLY FLOW (OPTION)"}</definedName>
    <definedName name="wrn.P01055._.Print." localSheetId="10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wrn.P01055._.Print." localSheetId="8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wrn.P01055._.Print." localSheetId="9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wrn.P01055._.Print." hidden="1">{#N/A,#N/A,TRUE,"Prop Cvr";#N/A,#N/A,TRUE,"Program Summary";#N/A,#N/A,TRUE,"Base Summary";#N/A,#N/A,TRUE,"Base CLIN1 Summary";#N/A,#N/A,TRUE," BASE CLIN1.1 Solers";#N/A,#N/A,TRUE,"BASE CLIN1.1SSB";#N/A,#N/A,TRUE," BASE CLIN1.2 Solers";#N/A,#N/A,TRUE,"BASE CLIN1.2SSB";#N/A,#N/A,TRUE,"BASE CLIN2 Summary";#N/A,#N/A,TRUE,"BASE CLIN2 Solers";#N/A,#N/A,TRUE,"BASE CLIN2 SSB";#N/A,#N/A,TRUE,"BASE CLIN3 Summary";#N/A,#N/A,TRUE,"BASE CLIN3 Solers";#N/A,#N/A,TRUE,"BASE1 CLIN3 SSB";#N/A,#N/A,TRUE,"BASE CLIN4 Summary";#N/A,#N/A,TRUE,"BASE  CLIN4 Solers";#N/A,#N/A,TRUE,"BASE CLIN4 SSB";#N/A,#N/A,TRUE,"OPT1 Summary";#N/A,#N/A,TRUE,"OPT1 CLIN1 Summary";#N/A,#N/A,TRUE,"OPT1 CLIN1.1 Solers";#N/A,#N/A,TRUE,"OPT1 CLIN1.1 SSB";#N/A,#N/A,TRUE,"OPT1 CLIN1.2 Solers ";#N/A,#N/A,TRUE,"OPT1 CLIN1.2 SSB ";#N/A,#N/A,TRUE,"OPT1 CLIN2 Summary ";#N/A,#N/A,TRUE,"OPT1 CLIN2 Solers";#N/A,#N/A,TRUE,"OPT1 CLIN2 SSB";#N/A,#N/A,TRUE,"OPT1 CLIN3 Summary ";#N/A,#N/A,TRUE,"OPT1CLIN3 Solers";#N/A,#N/A,TRUE,"OPT1 CLIN3 SSB";#N/A,#N/A,TRUE,"OPT1 CLIN4 Summary ";#N/A,#N/A,TRUE,"OPT1 CLIN4 Solers";#N/A,#N/A,TRUE,"OPT1 CLIN4 SSB";#N/A,#N/A,TRUE,"OPT2 Summary";#N/A,#N/A,TRUE,"OPT2 CLIN1 Summary";#N/A,#N/A,TRUE,"OPT2 CLIN1.1 Solers";#N/A,#N/A,TRUE," OPT2 CLIN1.1 SSB";#N/A,#N/A,TRUE,"OPT2 CLIN1.2 Solers ";#N/A,#N/A,TRUE," OPT2 CLIN1.2 SSB ";#N/A,#N/A,TRUE,"OPT2 CLIN2 Summary  ";#N/A,#N/A,TRUE,"OPT2 CLIN2 Solers";#N/A,#N/A,TRUE,"OPT2 CLIN2 SSB";#N/A,#N/A,TRUE,"OPT2 CLIN3 Summary ";#N/A,#N/A,TRUE,"OPT2 CLIN3 Solers";#N/A,#N/A,TRUE,"OPT2 CLIN3 SSB";#N/A,#N/A,TRUE,"OPT2 CLIN4 Summary  ";#N/A,#N/A,TRUE,"OPT2 CLIN4 Solers";#N/A,#N/A,TRUE,"OPT2 CLIN4 SSB"}</definedName>
    <definedName name="wrn.PA." localSheetId="10" hidden="1">{"summary",#N/A,FALSE,"GRP SUMMARY";"ytd",#N/A,FALSE,"GRP SUMMARY";"curr",#N/A,FALSE,"GRP SUMMARY"}</definedName>
    <definedName name="wrn.PA." localSheetId="8" hidden="1">{"summary",#N/A,FALSE,"GRP SUMMARY";"ytd",#N/A,FALSE,"GRP SUMMARY";"curr",#N/A,FALSE,"GRP SUMMARY"}</definedName>
    <definedName name="wrn.PA." localSheetId="9" hidden="1">{"summary",#N/A,FALSE,"GRP SUMMARY";"ytd",#N/A,FALSE,"GRP SUMMARY";"curr",#N/A,FALSE,"GRP SUMMARY"}</definedName>
    <definedName name="wrn.PA." hidden="1">{"summary",#N/A,FALSE,"GRP SUMMARY";"ytd",#N/A,FALSE,"GRP SUMMARY";"curr",#N/A,FALSE,"GRP SUMMARY"}</definedName>
    <definedName name="wrn.PAODC." localSheetId="10" hidden="1">{"par",#N/A,FALSE,"PA";"odcr",#N/A,FALSE,"PA";"paxr",#N/A,FALSE,"PA"}</definedName>
    <definedName name="wrn.PAODC." localSheetId="8" hidden="1">{"par",#N/A,FALSE,"PA";"odcr",#N/A,FALSE,"PA";"paxr",#N/A,FALSE,"PA"}</definedName>
    <definedName name="wrn.PAODC." localSheetId="9" hidden="1">{"par",#N/A,FALSE,"PA";"odcr",#N/A,FALSE,"PA";"paxr",#N/A,FALSE,"PA"}</definedName>
    <definedName name="wrn.PAODC." hidden="1">{"par",#N/A,FALSE,"PA";"odcr",#N/A,FALSE,"PA";"paxr",#N/A,FALSE,"PA"}</definedName>
    <definedName name="wrn.Pearson_Co1." localSheetId="10" hidden="1">{"PearsonCo1_Prop",#N/A,FALSE,"Pearsons Task Co1";"PearsonCo1_PA",#N/A,FALSE,"Pearsons Task Co1"}</definedName>
    <definedName name="wrn.Pearson_Co1." localSheetId="8" hidden="1">{"PearsonCo1_Prop",#N/A,FALSE,"Pearsons Task Co1";"PearsonCo1_PA",#N/A,FALSE,"Pearsons Task Co1"}</definedName>
    <definedName name="wrn.Pearson_Co1." localSheetId="9" hidden="1">{"PearsonCo1_Prop",#N/A,FALSE,"Pearsons Task Co1";"PearsonCo1_PA",#N/A,FALSE,"Pearsons Task Co1"}</definedName>
    <definedName name="wrn.Pearson_Co1." hidden="1">{"PearsonCo1_Prop",#N/A,FALSE,"Pearsons Task Co1";"PearsonCo1_PA",#N/A,FALSE,"Pearsons Task Co1"}</definedName>
    <definedName name="wrn.Pearson_Co5." localSheetId="10" hidden="1">{"PearsonCo5_Prop",#N/A,FALSE,"Pearsons Task Co5";"PearsonCo5_PA",#N/A,FALSE,"Pearsons Task Co5"}</definedName>
    <definedName name="wrn.Pearson_Co5." localSheetId="8" hidden="1">{"PearsonCo5_Prop",#N/A,FALSE,"Pearsons Task Co5";"PearsonCo5_PA",#N/A,FALSE,"Pearsons Task Co5"}</definedName>
    <definedName name="wrn.Pearson_Co5." localSheetId="9" hidden="1">{"PearsonCo5_Prop",#N/A,FALSE,"Pearsons Task Co5";"PearsonCo5_PA",#N/A,FALSE,"Pearsons Task Co5"}</definedName>
    <definedName name="wrn.Pearson_Co5." hidden="1">{"PearsonCo5_Prop",#N/A,FALSE,"Pearsons Task Co5";"PearsonCo5_PA",#N/A,FALSE,"Pearsons Task Co5"}</definedName>
    <definedName name="wrn.PETE." localSheetId="10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." localSheetId="8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." localSheetId="9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.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2" localSheetId="10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2" localSheetId="8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2" localSheetId="9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ETE2" hidden="1">{#N/A,#N/A,FALSE,"FAC_RATE.XLS";#N/A,#N/A,FALSE,"TFC";#N/A,#N/A,FALSE,"ISC";#N/A,#N/A,FALSE,"ESC";#N/A,#N/A,FALSE,"EIA";#N/A,#N/A,FALSE,"FCC";#N/A,#N/A,FALSE,"SETA";#N/A,#N/A,FALSE,"MSC";#N/A,#N/A,FALSE,"SSC_SPA";#N/A,#N/A,FALSE,"SSC_NEMA";#N/A,#N/A,FALSE,"MHX.XLS";#N/A,#N/A,FALSE,"DOM_G&amp;A"}</definedName>
    <definedName name="wrn.price." localSheetId="10" hidden="1">{"PAGE1",#N/A,FALSE,"CPFFMSTR";"PAGE2",#N/A,FALSE,"CPFFMSTR"}</definedName>
    <definedName name="wrn.price." localSheetId="8" hidden="1">{"PAGE1",#N/A,FALSE,"CPFFMSTR";"PAGE2",#N/A,FALSE,"CPFFMSTR"}</definedName>
    <definedName name="wrn.price." localSheetId="9" hidden="1">{"PAGE1",#N/A,FALSE,"CPFFMSTR";"PAGE2",#N/A,FALSE,"CPFFMSTR"}</definedName>
    <definedName name="wrn.price." hidden="1">{"PAGE1",#N/A,FALSE,"CPFFMSTR";"PAGE2",#N/A,FALSE,"CPFFMSTR"}</definedName>
    <definedName name="wrn.price.1" localSheetId="10" hidden="1">{"PAGE1",#N/A,FALSE,"CPFFMSTR";"PAGE2",#N/A,FALSE,"CPFFMSTR"}</definedName>
    <definedName name="wrn.price.1" localSheetId="8" hidden="1">{"PAGE1",#N/A,FALSE,"CPFFMSTR";"PAGE2",#N/A,FALSE,"CPFFMSTR"}</definedName>
    <definedName name="wrn.price.1" localSheetId="9" hidden="1">{"PAGE1",#N/A,FALSE,"CPFFMSTR";"PAGE2",#N/A,FALSE,"CPFFMSTR"}</definedName>
    <definedName name="wrn.price.1" hidden="1">{"PAGE1",#N/A,FALSE,"CPFFMSTR";"PAGE2",#N/A,FALSE,"CPFFMSTR"}</definedName>
    <definedName name="wrn.PriceSheetNoMargins." localSheetId="10" hidden="1">{"PriceSheetNoMargins",#N/A,FALSE,"PriceSheet"}</definedName>
    <definedName name="wrn.PriceSheetNoMargins." localSheetId="8" hidden="1">{"PriceSheetNoMargins",#N/A,FALSE,"PriceSheet"}</definedName>
    <definedName name="wrn.PriceSheetNoMargins." localSheetId="9" hidden="1">{"PriceSheetNoMargins",#N/A,FALSE,"PriceSheet"}</definedName>
    <definedName name="wrn.PriceSheetNoMargins." hidden="1">{"PriceSheetNoMargins",#N/A,FALSE,"PriceSheet"}</definedName>
    <definedName name="wrn.pricesheetNoMarkgin1" localSheetId="10" hidden="1">{"PriceSheetNoMargins",#N/A,FALSE,"PriceSheet"}</definedName>
    <definedName name="wrn.pricesheetNoMarkgin1" localSheetId="8" hidden="1">{"PriceSheetNoMargins",#N/A,FALSE,"PriceSheet"}</definedName>
    <definedName name="wrn.pricesheetNoMarkgin1" localSheetId="9" hidden="1">{"PriceSheetNoMargins",#N/A,FALSE,"PriceSheet"}</definedName>
    <definedName name="wrn.pricesheetNoMarkgin1" hidden="1">{"PriceSheetNoMargins",#N/A,FALSE,"PriceSheet"}</definedName>
    <definedName name="wrn.Print." localSheetId="10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wrn.Print." localSheetId="8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wrn.Print." localSheetId="9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wrn.Print.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wrn.PRINT._.ALL." localSheetId="10" hidden="1">{"ORIG",#N/A,FALSE,"Sheet1";"GOVT LABOR",#N/A,FALSE,"Sheet1";"INT LABOR",#N/A,FALSE,"Sheet1"}</definedName>
    <definedName name="wrn.PRINT._.ALL." localSheetId="8" hidden="1">{"ORIG",#N/A,FALSE,"Sheet1";"GOVT LABOR",#N/A,FALSE,"Sheet1";"INT LABOR",#N/A,FALSE,"Sheet1"}</definedName>
    <definedName name="wrn.PRINT._.ALL." localSheetId="9" hidden="1">{"ORIG",#N/A,FALSE,"Sheet1";"GOVT LABOR",#N/A,FALSE,"Sheet1";"INT LABOR",#N/A,FALSE,"Sheet1"}</definedName>
    <definedName name="wrn.PRINT._.ALL." hidden="1">{"ORIG",#N/A,FALSE,"Sheet1";"GOVT LABOR",#N/A,FALSE,"Sheet1";"INT LABOR",#N/A,FALSE,"Sheet1"}</definedName>
    <definedName name="wrn.print._.form." localSheetId="10" hidden="1">{"Form 1263 Total",#N/A,FALSE,"NIST-1263 Total"}</definedName>
    <definedName name="wrn.print._.form." localSheetId="8" hidden="1">{"Form 1263 Total",#N/A,FALSE,"NIST-1263 Total"}</definedName>
    <definedName name="wrn.print._.form." localSheetId="9" hidden="1">{"Form 1263 Total",#N/A,FALSE,"NIST-1263 Total"}</definedName>
    <definedName name="wrn.print._.form." hidden="1">{"Form 1263 Total",#N/A,FALSE,"NIST-1263 Total"}</definedName>
    <definedName name="wrn.PRINT1._.ALL." localSheetId="10" hidden="1">{"ORIG",#N/A,FALSE,"Sheet1";"GOVT LABOR",#N/A,FALSE,"Sheet1";"INT LABOR",#N/A,FALSE,"Sheet1"}</definedName>
    <definedName name="wrn.PRINT1._.ALL." localSheetId="8" hidden="1">{"ORIG",#N/A,FALSE,"Sheet1";"GOVT LABOR",#N/A,FALSE,"Sheet1";"INT LABOR",#N/A,FALSE,"Sheet1"}</definedName>
    <definedName name="wrn.PRINT1._.ALL." localSheetId="9" hidden="1">{"ORIG",#N/A,FALSE,"Sheet1";"GOVT LABOR",#N/A,FALSE,"Sheet1";"INT LABOR",#N/A,FALSE,"Sheet1"}</definedName>
    <definedName name="wrn.PRINT1._.ALL." hidden="1">{"ORIG",#N/A,FALSE,"Sheet1";"GOVT LABOR",#N/A,FALSE,"Sheet1";"INT LABOR",#N/A,FALSE,"Sheet1"}</definedName>
    <definedName name="wrn.projected._.1995._.balance._.sheet." localSheetId="10" hidden="1">{#N/A,#N/A,FALSE,"Base Info"}</definedName>
    <definedName name="wrn.projected._.1995._.balance._.sheet." localSheetId="8" hidden="1">{#N/A,#N/A,FALSE,"Base Info"}</definedName>
    <definedName name="wrn.projected._.1995._.balance._.sheet." localSheetId="9" hidden="1">{#N/A,#N/A,FALSE,"Base Info"}</definedName>
    <definedName name="wrn.projected._.1995._.balance._.sheet." hidden="1">{#N/A,#N/A,FALSE,"Base Info"}</definedName>
    <definedName name="wrn.projected._.1995._.cash._.receipts." localSheetId="10" hidden="1">{#N/A,#N/A,FALSE,"Base Info"}</definedName>
    <definedName name="wrn.projected._.1995._.cash._.receipts." localSheetId="8" hidden="1">{#N/A,#N/A,FALSE,"Base Info"}</definedName>
    <definedName name="wrn.projected._.1995._.cash._.receipts." localSheetId="9" hidden="1">{#N/A,#N/A,FALSE,"Base Info"}</definedName>
    <definedName name="wrn.projected._.1995._.cash._.receipts." hidden="1">{#N/A,#N/A,FALSE,"Base Info"}</definedName>
    <definedName name="wrn.projected._.1995._.revenues." localSheetId="10" hidden="1">{#N/A,#N/A,FALSE,"Base Info";#N/A,#N/A,FALSE,"Base Info"}</definedName>
    <definedName name="wrn.projected._.1995._.revenues." localSheetId="8" hidden="1">{#N/A,#N/A,FALSE,"Base Info";#N/A,#N/A,FALSE,"Base Info"}</definedName>
    <definedName name="wrn.projected._.1995._.revenues." localSheetId="9" hidden="1">{#N/A,#N/A,FALSE,"Base Info";#N/A,#N/A,FALSE,"Base Info"}</definedName>
    <definedName name="wrn.projected._.1995._.revenues." hidden="1">{#N/A,#N/A,FALSE,"Base Info";#N/A,#N/A,FALSE,"Base Info"}</definedName>
    <definedName name="wrn.projected._.revenue." localSheetId="10" hidden="1">{"projected revenue",#N/A,FALSE,"GA97"}</definedName>
    <definedName name="wrn.projected._.revenue." localSheetId="8" hidden="1">{"projected revenue",#N/A,FALSE,"GA97"}</definedName>
    <definedName name="wrn.projected._.revenue." localSheetId="9" hidden="1">{"projected revenue",#N/A,FALSE,"GA97"}</definedName>
    <definedName name="wrn.projected._.revenue." hidden="1">{"projected revenue",#N/A,FALSE,"GA97"}</definedName>
    <definedName name="wrn.projected._.revenue.2" localSheetId="10" hidden="1">{"projected revenue",#N/A,FALSE,"GA97"}</definedName>
    <definedName name="wrn.projected._.revenue.2" localSheetId="8" hidden="1">{"projected revenue",#N/A,FALSE,"GA97"}</definedName>
    <definedName name="wrn.projected._.revenue.2" localSheetId="9" hidden="1">{"projected revenue",#N/A,FALSE,"GA97"}</definedName>
    <definedName name="wrn.projected._.revenue.2" hidden="1">{"projected revenue",#N/A,FALSE,"GA97"}</definedName>
    <definedName name="wrn.proposal." localSheetId="10" hidden="1">{"summary",#N/A,TRUE,"SUMMARY";"travel_1",#N/A,TRUE,"TRAVEL";"travel_2",#N/A,TRUE,"TRAVEL";"travel_3",#N/A,TRUE,"TRAVEL";"material",#N/A,TRUE,"MATERIALS &amp; EQUIP"}</definedName>
    <definedName name="wrn.proposal." localSheetId="8" hidden="1">{"summary",#N/A,TRUE,"SUMMARY";"travel_1",#N/A,TRUE,"TRAVEL";"travel_2",#N/A,TRUE,"TRAVEL";"travel_3",#N/A,TRUE,"TRAVEL";"material",#N/A,TRUE,"MATERIALS &amp; EQUIP"}</definedName>
    <definedName name="wrn.proposal." localSheetId="9" hidden="1">{"summary",#N/A,TRUE,"SUMMARY";"travel_1",#N/A,TRUE,"TRAVEL";"travel_2",#N/A,TRUE,"TRAVEL";"travel_3",#N/A,TRUE,"TRAVEL";"material",#N/A,TRUE,"MATERIALS &amp; EQUIP"}</definedName>
    <definedName name="wrn.proposal." hidden="1">{"summary",#N/A,TRUE,"SUMMARY";"travel_1",#N/A,TRUE,"TRAVEL";"travel_2",#N/A,TRUE,"TRAVEL";"travel_3",#N/A,TRUE,"TRAVEL";"material",#N/A,TRUE,"MATERIALS &amp; EQUIP"}</definedName>
    <definedName name="wrn.proposala" localSheetId="10" hidden="1">{"summary",#N/A,TRUE,"SUMMARY";"travel_1",#N/A,TRUE,"TRAVEL";"travel_2",#N/A,TRUE,"TRAVEL";"travel_3",#N/A,TRUE,"TRAVEL";"material",#N/A,TRUE,"MATERIALS &amp; EQUIP"}</definedName>
    <definedName name="wrn.proposala" localSheetId="8" hidden="1">{"summary",#N/A,TRUE,"SUMMARY";"travel_1",#N/A,TRUE,"TRAVEL";"travel_2",#N/A,TRUE,"TRAVEL";"travel_3",#N/A,TRUE,"TRAVEL";"material",#N/A,TRUE,"MATERIALS &amp; EQUIP"}</definedName>
    <definedName name="wrn.proposala" localSheetId="9" hidden="1">{"summary",#N/A,TRUE,"SUMMARY";"travel_1",#N/A,TRUE,"TRAVEL";"travel_2",#N/A,TRUE,"TRAVEL";"travel_3",#N/A,TRUE,"TRAVEL";"material",#N/A,TRUE,"MATERIALS &amp; EQUIP"}</definedName>
    <definedName name="wrn.proposala" hidden="1">{"summary",#N/A,TRUE,"SUMMARY";"travel_1",#N/A,TRUE,"TRAVEL";"travel_2",#N/A,TRUE,"TRAVEL";"travel_3",#N/A,TRUE,"TRAVEL";"material",#N/A,TRUE,"MATERIALS &amp; EQUIP"}</definedName>
    <definedName name="wrn.SCOTT." localSheetId="10" hidden="1">{#N/A,#N/A,FALSE,"FAC_RATE.XLS";#N/A,#N/A,FALSE,"SETA";#N/A,#N/A,FALSE,"MSC";#N/A,#N/A,FALSE,"MHX.XLS"}</definedName>
    <definedName name="wrn.SCOTT." localSheetId="8" hidden="1">{#N/A,#N/A,FALSE,"FAC_RATE.XLS";#N/A,#N/A,FALSE,"SETA";#N/A,#N/A,FALSE,"MSC";#N/A,#N/A,FALSE,"MHX.XLS"}</definedName>
    <definedName name="wrn.SCOTT." localSheetId="9" hidden="1">{#N/A,#N/A,FALSE,"FAC_RATE.XLS";#N/A,#N/A,FALSE,"SETA";#N/A,#N/A,FALSE,"MSC";#N/A,#N/A,FALSE,"MHX.XLS"}</definedName>
    <definedName name="wrn.SCOTT." hidden="1">{#N/A,#N/A,FALSE,"FAC_RATE.XLS";#N/A,#N/A,FALSE,"SETA";#N/A,#N/A,FALSE,"MSC";#N/A,#N/A,FALSE,"MHX.XLS"}</definedName>
    <definedName name="WRN.SCOTT2" localSheetId="10" hidden="1">{#N/A,#N/A,FALSE,"FAC_RATE.XLS";#N/A,#N/A,FALSE,"SETA";#N/A,#N/A,FALSE,"MSC";#N/A,#N/A,FALSE,"MHX.XLS"}</definedName>
    <definedName name="WRN.SCOTT2" localSheetId="8" hidden="1">{#N/A,#N/A,FALSE,"FAC_RATE.XLS";#N/A,#N/A,FALSE,"SETA";#N/A,#N/A,FALSE,"MSC";#N/A,#N/A,FALSE,"MHX.XLS"}</definedName>
    <definedName name="WRN.SCOTT2" localSheetId="9" hidden="1">{#N/A,#N/A,FALSE,"FAC_RATE.XLS";#N/A,#N/A,FALSE,"SETA";#N/A,#N/A,FALSE,"MSC";#N/A,#N/A,FALSE,"MHX.XLS"}</definedName>
    <definedName name="WRN.SCOTT2" hidden="1">{#N/A,#N/A,FALSE,"FAC_RATE.XLS";#N/A,#N/A,FALSE,"SETA";#N/A,#N/A,FALSE,"MSC";#N/A,#N/A,FALSE,"MHX.XLS"}</definedName>
    <definedName name="wrn.Seal._.Team._.J6." localSheetId="10" hidden="1">{"Seal Team J6 Sum",#N/A,FALSE,"Seal Team Summary";"Seal Team J6",#N/A,FALSE,"Seal Team ";"Seal Team ODC J6",#N/A,FALSE,"Seal Team ODCs";"Seal Team Trvl J6",#N/A,FALSE," Seal Team Trvl"}</definedName>
    <definedName name="wrn.Seal._.Team._.J6." localSheetId="8" hidden="1">{"Seal Team J6 Sum",#N/A,FALSE,"Seal Team Summary";"Seal Team J6",#N/A,FALSE,"Seal Team ";"Seal Team ODC J6",#N/A,FALSE,"Seal Team ODCs";"Seal Team Trvl J6",#N/A,FALSE," Seal Team Trvl"}</definedName>
    <definedName name="wrn.Seal._.Team._.J6." localSheetId="9" hidden="1">{"Seal Team J6 Sum",#N/A,FALSE,"Seal Team Summary";"Seal Team J6",#N/A,FALSE,"Seal Team ";"Seal Team ODC J6",#N/A,FALSE,"Seal Team ODCs";"Seal Team Trvl J6",#N/A,FALSE," Seal Team Trvl"}</definedName>
    <definedName name="wrn.Seal._.Team._.J6." hidden="1">{"Seal Team J6 Sum",#N/A,FALSE,"Seal Team Summary";"Seal Team J6",#N/A,FALSE,"Seal Team ";"Seal Team ODC J6",#N/A,FALSE,"Seal Team ODCs";"Seal Team Trvl J6",#N/A,FALSE," Seal Team Trvl"}</definedName>
    <definedName name="wrn.Sheet1.Shhet8." localSheetId="10" hidden="1">{#N/A,#N/A,FALSE,"Sheet1"}</definedName>
    <definedName name="wrn.Sheet1.Shhet8." localSheetId="8" hidden="1">{#N/A,#N/A,FALSE,"Sheet1"}</definedName>
    <definedName name="wrn.Sheet1.Shhet8." localSheetId="9" hidden="1">{#N/A,#N/A,FALSE,"Sheet1"}</definedName>
    <definedName name="wrn.Sheet1.Shhet8." hidden="1">{#N/A,#N/A,FALSE,"Sheet1"}</definedName>
    <definedName name="wrn.SummaryBudget." localSheetId="10" hidden="1">{"Normal",#N/A,FALSE,"SummaryBudget";"Baseandoy",#N/A,FALSE,"SummaryBudget"}</definedName>
    <definedName name="wrn.SummaryBudget." localSheetId="8" hidden="1">{"Normal",#N/A,FALSE,"SummaryBudget";"Baseandoy",#N/A,FALSE,"SummaryBudget"}</definedName>
    <definedName name="wrn.SummaryBudget." localSheetId="9" hidden="1">{"Normal",#N/A,FALSE,"SummaryBudget";"Baseandoy",#N/A,FALSE,"SummaryBudget"}</definedName>
    <definedName name="wrn.SummaryBudget." hidden="1">{"Normal",#N/A,FALSE,"SummaryBudget";"Baseandoy",#N/A,FALSE,"SummaryBudget"}</definedName>
    <definedName name="wrn.Task._.Order._.Status." localSheetId="10" hidden="1">{"Text View",#N/A,FALSE,"Task Order Status"}</definedName>
    <definedName name="wrn.Task._.Order._.Status." localSheetId="8" hidden="1">{"Text View",#N/A,FALSE,"Task Order Status"}</definedName>
    <definedName name="wrn.Task._.Order._.Status." localSheetId="9" hidden="1">{"Text View",#N/A,FALSE,"Task Order Status"}</definedName>
    <definedName name="wrn.Task._.Order._.Status." hidden="1">{"Text View",#N/A,FALSE,"Task Order Status"}</definedName>
    <definedName name="wrn.TOP._.LEVEL." localSheetId="10" hidden="1">{"GFY SUMMARY","ATT. A",FALSE,"TOTALS";"GFY 95","GFY 95",FALSE,"TOTALS";"GFY 96","GFY 96",FALSE,"TOTALS";"GFY 97","GFY 97",FALSE,"TOTALS"}</definedName>
    <definedName name="wrn.TOP._.LEVEL." localSheetId="8" hidden="1">{"GFY SUMMARY","ATT. A",FALSE,"TOTALS";"GFY 95","GFY 95",FALSE,"TOTALS";"GFY 96","GFY 96",FALSE,"TOTALS";"GFY 97","GFY 97",FALSE,"TOTALS"}</definedName>
    <definedName name="wrn.TOP._.LEVEL." localSheetId="9" hidden="1">{"GFY SUMMARY","ATT. A",FALSE,"TOTALS";"GFY 95","GFY 95",FALSE,"TOTALS";"GFY 96","GFY 96",FALSE,"TOTALS";"GFY 97","GFY 97",FALSE,"TOTALS"}</definedName>
    <definedName name="wrn.TOP._.LEVEL." hidden="1">{"GFY SUMMARY","ATT. A",FALSE,"TOTALS";"GFY 95","GFY 95",FALSE,"TOTALS";"GFY 96","GFY 96",FALSE,"TOTALS";"GFY 97","GFY 97",FALSE,"TOTALS"}</definedName>
    <definedName name="wrn.TRAVEL._.DETAIL." localSheetId="10" hidden="1">{#N/A,#N/A,FALSE,"Sheet1"}</definedName>
    <definedName name="wrn.TRAVEL._.DETAIL." localSheetId="8" hidden="1">{#N/A,#N/A,FALSE,"Sheet1"}</definedName>
    <definedName name="wrn.TRAVEL._.DETAIL." localSheetId="9" hidden="1">{#N/A,#N/A,FALSE,"Sheet1"}</definedName>
    <definedName name="wrn.TRAVEL._.DETAIL." hidden="1">{#N/A,#N/A,FALSE,"Sheet1"}</definedName>
    <definedName name="wrn.USAFA._.FPR." localSheetId="10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wrn.USAFA._.FPR." localSheetId="8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wrn.USAFA._.FPR." localSheetId="9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wrn.USAFA._.FPR." hidden="1">{#N/A,#N/A,FALSE,"TAB 4 total  contract rollup";#N/A,#N/A,FALSE,"TAB 9 Price Support Data";#N/A,#N/A,FALSE,"TAB 9 Direct Rate Table";#N/A,#N/A,FALSE,"TAB 9 indirect rate table";#N/A,#N/A,FALSE,"TAB 9 SCA_Project Fringe";#N/A,#N/A,FALSE,"TAB 9 davis bacon Fringe"}</definedName>
    <definedName name="wrn.wbs._.summary." localSheetId="10" hidden="1">{"BASE",#N/A,FALSE,"WBS SUMMARY";"OPTION",#N/A,FALSE,"WBS SUMMARY"}</definedName>
    <definedName name="wrn.wbs._.summary." localSheetId="8" hidden="1">{"BASE",#N/A,FALSE,"WBS SUMMARY";"OPTION",#N/A,FALSE,"WBS SUMMARY"}</definedName>
    <definedName name="wrn.wbs._.summary." localSheetId="9" hidden="1">{"BASE",#N/A,FALSE,"WBS SUMMARY";"OPTION",#N/A,FALSE,"WBS SUMMARY"}</definedName>
    <definedName name="wrn.wbs._.summary." hidden="1">{"BASE",#N/A,FALSE,"WBS SUMMARY";"OPTION",#N/A,FALSE,"WBS SUMMARY"}</definedName>
    <definedName name="wrn.workpapers." localSheetId="10" hidden="1">{"dl",#N/A,FALSE,"Core";"indirects",#N/A,FALSE,"Core";"profit",#N/A,FALSE,"Core"}</definedName>
    <definedName name="wrn.workpapers." localSheetId="8" hidden="1">{"dl",#N/A,FALSE,"Core";"indirects",#N/A,FALSE,"Core";"profit",#N/A,FALSE,"Core"}</definedName>
    <definedName name="wrn.workpapers." localSheetId="9" hidden="1">{"dl",#N/A,FALSE,"Core";"indirects",#N/A,FALSE,"Core";"profit",#N/A,FALSE,"Core"}</definedName>
    <definedName name="wrn.workpapers." hidden="1">{"dl",#N/A,FALSE,"Core";"indirects",#N/A,FALSE,"Core";"profit",#N/A,FALSE,"Core"}</definedName>
    <definedName name="wrn.Yr1." localSheetId="10" hidden="1">{"Expat1",#N/A,TRUE,"Detailed Budget Year One";"Home1",#N/A,TRUE,"Detailed Budget Year One";"Egypt1",#N/A,TRUE,"Detailed Budget Year One"}</definedName>
    <definedName name="wrn.Yr1." localSheetId="8" hidden="1">{"Expat1",#N/A,TRUE,"Detailed Budget Year One";"Home1",#N/A,TRUE,"Detailed Budget Year One";"Egypt1",#N/A,TRUE,"Detailed Budget Year One"}</definedName>
    <definedName name="wrn.Yr1." localSheetId="9" hidden="1">{"Expat1",#N/A,TRUE,"Detailed Budget Year One";"Home1",#N/A,TRUE,"Detailed Budget Year One";"Egypt1",#N/A,TRUE,"Detailed Budget Year One"}</definedName>
    <definedName name="wrn.Yr1." hidden="1">{"Expat1",#N/A,TRUE,"Detailed Budget Year One";"Home1",#N/A,TRUE,"Detailed Budget Year One";"Egypt1",#N/A,TRUE,"Detailed Budget Year One"}</definedName>
    <definedName name="wrn.Yr2." localSheetId="10" hidden="1">{"ExpatandhomeYr2",#N/A,FALSE,"Detailed Budget Year Two";"EgyptandtotYr2",#N/A,FALSE,"Detailed Budget Year Two"}</definedName>
    <definedName name="wrn.Yr2." localSheetId="8" hidden="1">{"ExpatandhomeYr2",#N/A,FALSE,"Detailed Budget Year Two";"EgyptandtotYr2",#N/A,FALSE,"Detailed Budget Year Two"}</definedName>
    <definedName name="wrn.Yr2." localSheetId="9" hidden="1">{"ExpatandhomeYr2",#N/A,FALSE,"Detailed Budget Year Two";"EgyptandtotYr2",#N/A,FALSE,"Detailed Budget Year Two"}</definedName>
    <definedName name="wrn.Yr2." hidden="1">{"ExpatandhomeYr2",#N/A,FALSE,"Detailed Budget Year Two";"EgyptandtotYr2",#N/A,FALSE,"Detailed Budget Year Two"}</definedName>
    <definedName name="wrn.YTD._.PA." localSheetId="10" hidden="1">{"YTD PA",#N/A,FALSE,"SEGMENT SUMMARY"}</definedName>
    <definedName name="wrn.YTD._.PA." localSheetId="8" hidden="1">{"YTD PA",#N/A,FALSE,"SEGMENT SUMMARY"}</definedName>
    <definedName name="wrn.YTD._.PA." localSheetId="9" hidden="1">{"YTD PA",#N/A,FALSE,"SEGMENT SUMMARY"}</definedName>
    <definedName name="wrn.YTD._.PA." hidden="1">{"YTD PA",#N/A,FALSE,"SEGMENT SUMMARY"}</definedName>
    <definedName name="wrn.ZONI." localSheetId="10" hidden="1">{"ZONI",#N/A,FALSE,"8401detail"}</definedName>
    <definedName name="wrn.ZONI." localSheetId="8" hidden="1">{"ZONI",#N/A,FALSE,"8401detail"}</definedName>
    <definedName name="wrn.ZONI." localSheetId="9" hidden="1">{"ZONI",#N/A,FALSE,"8401detail"}</definedName>
    <definedName name="wrn.ZONI." hidden="1">{"ZONI",#N/A,FALSE,"8401detail"}</definedName>
    <definedName name="wrn.zonib" localSheetId="10" hidden="1">{"ZONI",#N/A,FALSE,"8401detail"}</definedName>
    <definedName name="wrn.zonib" localSheetId="8" hidden="1">{"ZONI",#N/A,FALSE,"8401detail"}</definedName>
    <definedName name="wrn.zonib" localSheetId="9" hidden="1">{"ZONI",#N/A,FALSE,"8401detail"}</definedName>
    <definedName name="wrn.zonib" hidden="1">{"ZONI",#N/A,FALSE,"8401detail"}</definedName>
    <definedName name="wrn1.price." localSheetId="10" hidden="1">{"PAGE1",#N/A,FALSE,"CPFFMSTR";"PAGE2",#N/A,FALSE,"CPFFMSTR"}</definedName>
    <definedName name="wrn1.price." localSheetId="8" hidden="1">{"PAGE1",#N/A,FALSE,"CPFFMSTR";"PAGE2",#N/A,FALSE,"CPFFMSTR"}</definedName>
    <definedName name="wrn1.price." localSheetId="9" hidden="1">{"PAGE1",#N/A,FALSE,"CPFFMSTR";"PAGE2",#N/A,FALSE,"CPFFMSTR"}</definedName>
    <definedName name="wrn1.price." hidden="1">{"PAGE1",#N/A,FALSE,"CPFFMSTR";"PAGE2",#N/A,FALSE,"CPFFMSTR"}</definedName>
    <definedName name="X" localSheetId="10" hidden="1">{#N/A,#N/A,FALSE,"FAC_RATE.XLS";#N/A,#N/A,FALSE,"TFC";#N/A,#N/A,FALSE,"SETA";#N/A,#N/A,FALSE,"ESC";#N/A,#N/A,FALSE,"MHX.XLS";#N/A,#N/A,FALSE,"DOM_G&amp;A"}</definedName>
    <definedName name="X" localSheetId="8" hidden="1">{#N/A,#N/A,FALSE,"FAC_RATE.XLS";#N/A,#N/A,FALSE,"TFC";#N/A,#N/A,FALSE,"SETA";#N/A,#N/A,FALSE,"ESC";#N/A,#N/A,FALSE,"MHX.XLS";#N/A,#N/A,FALSE,"DOM_G&amp;A"}</definedName>
    <definedName name="X" localSheetId="9" hidden="1">{#N/A,#N/A,FALSE,"FAC_RATE.XLS";#N/A,#N/A,FALSE,"TFC";#N/A,#N/A,FALSE,"SETA";#N/A,#N/A,FALSE,"ESC";#N/A,#N/A,FALSE,"MHX.XLS";#N/A,#N/A,FALSE,"DOM_G&amp;A"}</definedName>
    <definedName name="X" hidden="1">{#N/A,#N/A,FALSE,"FAC_RATE.XLS";#N/A,#N/A,FALSE,"TFC";#N/A,#N/A,FALSE,"SETA";#N/A,#N/A,FALSE,"ESC";#N/A,#N/A,FALSE,"MHX.XLS";#N/A,#N/A,FALSE,"DOM_G&amp;A"}</definedName>
    <definedName name="xx" localSheetId="10" hidden="1">{#N/A,#N/A,FALSE,"Sheet1"}</definedName>
    <definedName name="xx" localSheetId="8" hidden="1">{#N/A,#N/A,FALSE,"Sheet1"}</definedName>
    <definedName name="xx" localSheetId="9" hidden="1">{#N/A,#N/A,FALSE,"Sheet1"}</definedName>
    <definedName name="xx" hidden="1">{#N/A,#N/A,FALSE,"Sheet1"}</definedName>
    <definedName name="xxx" localSheetId="10" hidden="1">{"commercial rate calculation",#N/A,FALSE,"GA97"}</definedName>
    <definedName name="xxx" localSheetId="8" hidden="1">{"commercial rate calculation",#N/A,FALSE,"GA97"}</definedName>
    <definedName name="xxx" localSheetId="9" hidden="1">{"commercial rate calculation",#N/A,FALSE,"GA97"}</definedName>
    <definedName name="xxx" hidden="1">{"commercial rate calculation",#N/A,FALSE,"GA97"}</definedName>
    <definedName name="xxx1" localSheetId="10" hidden="1">{"ACC_Cars_400K_PA",#N/A,FALSE,"ACC Cars Co1 400K";"ACC_Cars_400K_Prop",#N/A,FALSE,"ACC Cars Co1 400K"}</definedName>
    <definedName name="xxx1" localSheetId="8" hidden="1">{"ACC_Cars_400K_PA",#N/A,FALSE,"ACC Cars Co1 400K";"ACC_Cars_400K_Prop",#N/A,FALSE,"ACC Cars Co1 400K"}</definedName>
    <definedName name="xxx1" localSheetId="9" hidden="1">{"ACC_Cars_400K_PA",#N/A,FALSE,"ACC Cars Co1 400K";"ACC_Cars_400K_Prop",#N/A,FALSE,"ACC Cars Co1 400K"}</definedName>
    <definedName name="xxx1" hidden="1">{"ACC_Cars_400K_PA",#N/A,FALSE,"ACC Cars Co1 400K";"ACC_Cars_400K_Prop",#N/A,FALSE,"ACC Cars Co1 400K"}</definedName>
    <definedName name="XXXX" localSheetId="10" hidden="1">{"G A expense entry",#N/A,FALSE,"GA97"}</definedName>
    <definedName name="XXXX" localSheetId="8" hidden="1">{"G A expense entry",#N/A,FALSE,"GA97"}</definedName>
    <definedName name="XXXX" localSheetId="9" hidden="1">{"G A expense entry",#N/A,FALSE,"GA97"}</definedName>
    <definedName name="XXXX" hidden="1">{"G A expense entry",#N/A,FALSE,"GA97"}</definedName>
    <definedName name="xxxxx" localSheetId="10" hidden="1">{#N/A,#N/A,FALSE,"Sheet1"}</definedName>
    <definedName name="xxxxx" localSheetId="8" hidden="1">{#N/A,#N/A,FALSE,"Sheet1"}</definedName>
    <definedName name="xxxxx" localSheetId="9" hidden="1">{#N/A,#N/A,FALSE,"Sheet1"}</definedName>
    <definedName name="xxxxx" hidden="1">{#N/A,#N/A,FALSE,"Sheet1"}</definedName>
    <definedName name="XXXXXX.print." localSheetId="10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XXXXXX.print." localSheetId="8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XXXXXX.print." localSheetId="9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XXXXXX.print.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xxxxxxxx" localSheetId="10" hidden="1">{#N/A,#N/A,FALSE,"GA97"}</definedName>
    <definedName name="xxxxxxxx" localSheetId="8" hidden="1">{#N/A,#N/A,FALSE,"GA97"}</definedName>
    <definedName name="xxxxxxxx" localSheetId="9" hidden="1">{#N/A,#N/A,FALSE,"GA97"}</definedName>
    <definedName name="xxxxxxxx" hidden="1">{#N/A,#N/A,FALSE,"GA97"}</definedName>
    <definedName name="xxxxxxxxxx" localSheetId="10" hidden="1">{"G A expense entry",#N/A,FALSE,"GA97"}</definedName>
    <definedName name="xxxxxxxxxx" localSheetId="8" hidden="1">{"G A expense entry",#N/A,FALSE,"GA97"}</definedName>
    <definedName name="xxxxxxxxxx" localSheetId="9" hidden="1">{"G A expense entry",#N/A,FALSE,"GA97"}</definedName>
    <definedName name="xxxxxxxxxx" hidden="1">{"G A expense entry",#N/A,FALSE,"GA97"}</definedName>
    <definedName name="yes" localSheetId="10" hidden="1">{#N/A,#N/A,FALSE,"ManLoading"}</definedName>
    <definedName name="yes" localSheetId="8" hidden="1">{#N/A,#N/A,FALSE,"ManLoading"}</definedName>
    <definedName name="yes" localSheetId="9" hidden="1">{#N/A,#N/A,FALSE,"ManLoading"}</definedName>
    <definedName name="yes" hidden="1">{#N/A,#N/A,FALSE,"ManLoading"}</definedName>
    <definedName name="yyy" hidden="1">#REF!</definedName>
    <definedName name="z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z" localSheetId="10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z" localSheetId="8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z" localSheetId="9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z" hidden="1">{#N/A,#N/A,TRUE,"Instructions";#N/A,#N/A,TRUE,"Config1 OC-48";#N/A,#N/A,TRUE,"Config1 Max";#N/A,#N/A,TRUE,"Config2 OC-48";#N/A,#N/A,TRUE,"Config2 Max";#N/A,#N/A,TRUE,"Total";#N/A,#N/A,TRUE,"List-EndTerminal";#N/A,#N/A,TRUE,"List-BacktoBack";#N/A,#N/A,TRUE,"List-LineAmplifiers";#N/A,#N/A,TRUE,"List-OADMs";#N/A,#N/A,TRUE,"Future elements";#N/A,#N/A,TRUE,"Training";#N/A,#N/A,TRUE,"Comments"}</definedName>
    <definedName name="zzzzzzzz" localSheetId="10" hidden="1">{"government rate calculation",#N/A,FALSE,"GA97"}</definedName>
    <definedName name="zzzzzzzz" localSheetId="8" hidden="1">{"government rate calculation",#N/A,FALSE,"GA97"}</definedName>
    <definedName name="zzzzzzzz" localSheetId="9" hidden="1">{"government rate calculation",#N/A,FALSE,"GA97"}</definedName>
    <definedName name="zzzzzzzz" hidden="1">{"government rate calculation",#N/A,FALSE,"GA97"}</definedName>
    <definedName name="zzzzzzzzzsz" localSheetId="10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zzzzzzzzzsz" localSheetId="8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zzzzzzzzzsz" localSheetId="9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  <definedName name="zzzzzzzzzsz" hidden="1">{"Base Cost",#N/A,FALSE,"Cost Formats";"Base",#N/A,FALSE,"Composite Rate";"Option 1 Cost",#N/A,FALSE,"Cost Formats";"Option 1",#N/A,FALSE,"Composite Rate";"Option 2 Cost",#N/A,FALSE,"Cost Formats";"Option 2",#N/A,FALSE,"Composite Rate";"Option 3 Cost",#N/A,FALSE,"Cost Formats";"Option 3",#N/A,FALSE,"Composite Rate";"Option 4 Cost",#N/A,FALSE,"Cost Formats";"Option 4",#N/A,FALSE,"Composite Rate";"Option 5 Cost",#N/A,FALSE,"Cost Formats";"Option 5",#N/A,FALSE,"Composite Rate";"Total Cost",#N/A,FALSE,"Cost Formats"}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3" l="1" a="1"/>
  <c r="I44" i="3" s="1"/>
  <c r="I43" i="3" a="1"/>
  <c r="I43" i="3" s="1"/>
  <c r="I41" i="3" a="1"/>
  <c r="I41" i="3" s="1"/>
  <c r="I37" i="3" a="1"/>
  <c r="I37" i="3" s="1"/>
  <c r="I35" i="3" a="1"/>
  <c r="I35" i="3" s="1"/>
  <c r="I21" i="3" a="1"/>
  <c r="I21" i="3" s="1"/>
  <c r="I19" i="3" a="1"/>
  <c r="I19" i="3" s="1"/>
  <c r="I17" i="3" a="1"/>
  <c r="I17" i="3" s="1"/>
  <c r="I16" i="3" a="1"/>
  <c r="I16" i="3" s="1"/>
  <c r="I13" i="3" a="1"/>
  <c r="I13" i="3" s="1"/>
  <c r="I12" i="3" a="1"/>
  <c r="I12" i="3" s="1"/>
  <c r="I41" i="4" a="1"/>
  <c r="I41" i="4" s="1"/>
  <c r="I37" i="4" a="1"/>
  <c r="I37" i="4" s="1"/>
  <c r="I35" i="4" a="1"/>
  <c r="I35" i="4" s="1"/>
  <c r="I21" i="4" a="1"/>
  <c r="I21" i="4" s="1"/>
  <c r="I19" i="4" a="1"/>
  <c r="I19" i="4" s="1"/>
  <c r="I17" i="4" a="1"/>
  <c r="I17" i="4" s="1"/>
  <c r="I16" i="4" a="1"/>
  <c r="I16" i="4" s="1"/>
  <c r="I13" i="4" a="1"/>
  <c r="I13" i="4" s="1"/>
  <c r="I12" i="4" a="1"/>
  <c r="I12" i="4" s="1"/>
  <c r="I41" i="5" a="1"/>
  <c r="I41" i="5" s="1"/>
  <c r="I37" i="5" a="1"/>
  <c r="I37" i="5" s="1"/>
  <c r="I35" i="5" a="1"/>
  <c r="I35" i="5" s="1"/>
  <c r="I21" i="5" a="1"/>
  <c r="I21" i="5" s="1"/>
  <c r="I19" i="5" a="1"/>
  <c r="I19" i="5" s="1"/>
  <c r="I17" i="5" a="1"/>
  <c r="I17" i="5" s="1"/>
  <c r="I16" i="5" a="1"/>
  <c r="I16" i="5" s="1"/>
  <c r="I13" i="5" a="1"/>
  <c r="I13" i="5" s="1"/>
  <c r="I12" i="5" a="1"/>
  <c r="I12" i="5" s="1"/>
  <c r="I41" i="6" a="1"/>
  <c r="I41" i="6" s="1"/>
  <c r="I37" i="6" a="1"/>
  <c r="I37" i="6" s="1"/>
  <c r="I35" i="6" a="1"/>
  <c r="I35" i="6" s="1"/>
  <c r="I21" i="6" a="1"/>
  <c r="I21" i="6" s="1"/>
  <c r="I19" i="6" a="1"/>
  <c r="I19" i="6" s="1"/>
  <c r="I17" i="6" a="1"/>
  <c r="I17" i="6" s="1"/>
  <c r="I16" i="6" a="1"/>
  <c r="I16" i="6" s="1"/>
  <c r="I13" i="6" a="1"/>
  <c r="I13" i="6" s="1"/>
  <c r="I12" i="6" a="1"/>
  <c r="I12" i="6" s="1"/>
  <c r="I41" i="7" a="1"/>
  <c r="I41" i="7" s="1"/>
  <c r="I37" i="7" a="1"/>
  <c r="I37" i="7" s="1"/>
  <c r="I35" i="7" a="1"/>
  <c r="I35" i="7" s="1"/>
  <c r="I21" i="7" a="1"/>
  <c r="I21" i="7" s="1"/>
  <c r="I19" i="7" a="1"/>
  <c r="I19" i="7" s="1"/>
  <c r="I17" i="7" a="1"/>
  <c r="I17" i="7" s="1"/>
  <c r="I16" i="7" a="1"/>
  <c r="I16" i="7" s="1"/>
  <c r="I13" i="7" a="1"/>
  <c r="I13" i="7" s="1"/>
  <c r="I12" i="7" a="1"/>
  <c r="I12" i="7" s="1"/>
  <c r="I14" i="7" l="1" a="1"/>
  <c r="I14" i="7" s="1"/>
  <c r="I15" i="7" a="1"/>
  <c r="I15" i="7" s="1"/>
  <c r="I18" i="7" a="1"/>
  <c r="I18" i="7" s="1"/>
  <c r="I20" i="7" a="1"/>
  <c r="I20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6" i="7" a="1"/>
  <c r="I36" i="7" s="1"/>
  <c r="I38" i="7" a="1"/>
  <c r="I38" i="7" s="1"/>
  <c r="I39" i="7" a="1"/>
  <c r="I39" i="7" s="1"/>
  <c r="I40" i="7" a="1"/>
  <c r="I40" i="7" s="1"/>
  <c r="I42" i="7" a="1"/>
  <c r="I42" i="7" s="1"/>
  <c r="I45" i="7" a="1"/>
  <c r="I45" i="7" s="1"/>
  <c r="I46" i="7" a="1"/>
  <c r="I46" i="7" s="1"/>
  <c r="I14" i="6" a="1"/>
  <c r="I14" i="6" s="1"/>
  <c r="I15" i="6" a="1"/>
  <c r="I15" i="6" s="1"/>
  <c r="I18" i="6" a="1"/>
  <c r="I18" i="6" s="1"/>
  <c r="I20" i="6" a="1"/>
  <c r="I20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6" i="6" a="1"/>
  <c r="I36" i="6" s="1"/>
  <c r="I38" i="6" a="1"/>
  <c r="I38" i="6" s="1"/>
  <c r="I39" i="6" a="1"/>
  <c r="I39" i="6" s="1"/>
  <c r="I40" i="6" a="1"/>
  <c r="I40" i="6" s="1"/>
  <c r="I14" i="5" a="1"/>
  <c r="I14" i="5" s="1"/>
  <c r="I15" i="5" a="1"/>
  <c r="I15" i="5" s="1"/>
  <c r="I18" i="5" a="1"/>
  <c r="I18" i="5" s="1"/>
  <c r="I20" i="5" a="1"/>
  <c r="I20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6" i="5" a="1"/>
  <c r="I36" i="5" s="1"/>
  <c r="I38" i="5" a="1"/>
  <c r="I38" i="5" s="1"/>
  <c r="I39" i="5" a="1"/>
  <c r="I39" i="5" s="1"/>
  <c r="I40" i="5" a="1"/>
  <c r="I40" i="5" s="1"/>
  <c r="I14" i="4" a="1"/>
  <c r="I14" i="4" s="1"/>
  <c r="I15" i="4" a="1"/>
  <c r="I15" i="4" s="1"/>
  <c r="I18" i="4" a="1"/>
  <c r="I18" i="4" s="1"/>
  <c r="I20" i="4" a="1"/>
  <c r="I20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6" i="4" a="1"/>
  <c r="I36" i="4" s="1"/>
  <c r="I38" i="4" a="1"/>
  <c r="I38" i="4" s="1"/>
  <c r="I39" i="4" a="1"/>
  <c r="I39" i="4" s="1"/>
  <c r="I40" i="4" a="1"/>
  <c r="I40" i="4" s="1"/>
  <c r="I14" i="3" a="1"/>
  <c r="I14" i="3" s="1"/>
  <c r="I15" i="3" a="1"/>
  <c r="I15" i="3" s="1"/>
  <c r="I18" i="3" a="1"/>
  <c r="I18" i="3" s="1"/>
  <c r="I20" i="3" a="1"/>
  <c r="I20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6" i="3" a="1"/>
  <c r="I36" i="3" s="1"/>
  <c r="I38" i="3" a="1"/>
  <c r="I38" i="3" s="1"/>
  <c r="I39" i="3" a="1"/>
  <c r="I39" i="3" s="1"/>
  <c r="I40" i="3" a="1"/>
  <c r="I40" i="3" s="1"/>
  <c r="I42" i="3" a="1"/>
  <c r="I42" i="3" s="1"/>
  <c r="F3" i="9"/>
  <c r="F2" i="9"/>
  <c r="E2" i="11"/>
  <c r="E1" i="11"/>
  <c r="D2" i="8"/>
  <c r="D1" i="8"/>
  <c r="C2" i="4"/>
  <c r="C1" i="4"/>
  <c r="C2" i="5"/>
  <c r="C1" i="5"/>
  <c r="C2" i="6"/>
  <c r="C1" i="6"/>
  <c r="C2" i="7"/>
  <c r="C1" i="7"/>
  <c r="C2" i="3"/>
  <c r="C1" i="3"/>
  <c r="C2" i="2"/>
  <c r="C1" i="2"/>
  <c r="D5" i="6"/>
  <c r="D5" i="7"/>
  <c r="D5" i="5"/>
  <c r="D5" i="4"/>
  <c r="D5" i="3"/>
  <c r="A3" i="2"/>
  <c r="C5" i="3" s="1"/>
  <c r="C5" i="4" s="1"/>
  <c r="I11" i="3" a="1"/>
  <c r="I11" i="3" s="1"/>
  <c r="I10" i="3" a="1"/>
  <c r="I10" i="3" s="1"/>
  <c r="AH33" i="7"/>
  <c r="AF33" i="7"/>
  <c r="AD33" i="7"/>
  <c r="AB33" i="7"/>
  <c r="Z33" i="7"/>
  <c r="X33" i="7"/>
  <c r="V33" i="7"/>
  <c r="T33" i="7"/>
  <c r="R33" i="7"/>
  <c r="P33" i="7"/>
  <c r="N33" i="7"/>
  <c r="L33" i="7"/>
  <c r="J33" i="7"/>
  <c r="AH32" i="7"/>
  <c r="AF32" i="7"/>
  <c r="AD32" i="7"/>
  <c r="AB32" i="7"/>
  <c r="Z32" i="7"/>
  <c r="X32" i="7"/>
  <c r="V32" i="7"/>
  <c r="T32" i="7"/>
  <c r="R32" i="7"/>
  <c r="P32" i="7"/>
  <c r="N32" i="7"/>
  <c r="L32" i="7"/>
  <c r="J32" i="7"/>
  <c r="AH30" i="7"/>
  <c r="AF30" i="7"/>
  <c r="AD30" i="7"/>
  <c r="AB30" i="7"/>
  <c r="Z30" i="7"/>
  <c r="X30" i="7"/>
  <c r="V30" i="7"/>
  <c r="T30" i="7"/>
  <c r="R30" i="7"/>
  <c r="P30" i="7"/>
  <c r="N30" i="7"/>
  <c r="L30" i="7"/>
  <c r="J30" i="7"/>
  <c r="AH28" i="7"/>
  <c r="AF28" i="7"/>
  <c r="AD28" i="7"/>
  <c r="AB28" i="7"/>
  <c r="Z28" i="7"/>
  <c r="X28" i="7"/>
  <c r="V28" i="7"/>
  <c r="T28" i="7"/>
  <c r="R28" i="7"/>
  <c r="P28" i="7"/>
  <c r="N28" i="7"/>
  <c r="L28" i="7"/>
  <c r="J28" i="7"/>
  <c r="AH25" i="7"/>
  <c r="AF25" i="7"/>
  <c r="AD25" i="7"/>
  <c r="AB25" i="7"/>
  <c r="Z25" i="7"/>
  <c r="X25" i="7"/>
  <c r="V25" i="7"/>
  <c r="T25" i="7"/>
  <c r="R25" i="7"/>
  <c r="P25" i="7"/>
  <c r="N25" i="7"/>
  <c r="L25" i="7"/>
  <c r="J25" i="7"/>
  <c r="AH24" i="7"/>
  <c r="AF24" i="7"/>
  <c r="AD24" i="7"/>
  <c r="AB24" i="7"/>
  <c r="Z24" i="7"/>
  <c r="X24" i="7"/>
  <c r="V24" i="7"/>
  <c r="T24" i="7"/>
  <c r="R24" i="7"/>
  <c r="P24" i="7"/>
  <c r="N24" i="7"/>
  <c r="L24" i="7"/>
  <c r="J24" i="7"/>
  <c r="AH23" i="7"/>
  <c r="AF23" i="7"/>
  <c r="AD23" i="7"/>
  <c r="AB23" i="7"/>
  <c r="Z23" i="7"/>
  <c r="X23" i="7"/>
  <c r="V23" i="7"/>
  <c r="T23" i="7"/>
  <c r="R23" i="7"/>
  <c r="P23" i="7"/>
  <c r="N23" i="7"/>
  <c r="L23" i="7"/>
  <c r="J23" i="7"/>
  <c r="AH22" i="7"/>
  <c r="AF22" i="7"/>
  <c r="AD22" i="7"/>
  <c r="AB22" i="7"/>
  <c r="Z22" i="7"/>
  <c r="X22" i="7"/>
  <c r="V22" i="7"/>
  <c r="T22" i="7"/>
  <c r="R22" i="7"/>
  <c r="P22" i="7"/>
  <c r="N22" i="7"/>
  <c r="L22" i="7"/>
  <c r="J22" i="7"/>
  <c r="AH20" i="7"/>
  <c r="AF20" i="7"/>
  <c r="AD20" i="7"/>
  <c r="AB20" i="7"/>
  <c r="Z20" i="7"/>
  <c r="X20" i="7"/>
  <c r="V20" i="7"/>
  <c r="T20" i="7"/>
  <c r="R20" i="7"/>
  <c r="P20" i="7"/>
  <c r="N20" i="7"/>
  <c r="L20" i="7"/>
  <c r="J20" i="7"/>
  <c r="AH15" i="7"/>
  <c r="AF15" i="7"/>
  <c r="AD15" i="7"/>
  <c r="AB15" i="7"/>
  <c r="Z15" i="7"/>
  <c r="X15" i="7"/>
  <c r="V15" i="7"/>
  <c r="T15" i="7"/>
  <c r="R15" i="7"/>
  <c r="P15" i="7"/>
  <c r="N15" i="7"/>
  <c r="L15" i="7"/>
  <c r="J15" i="7"/>
  <c r="AH11" i="7"/>
  <c r="AF11" i="7"/>
  <c r="AD11" i="7"/>
  <c r="AB11" i="7"/>
  <c r="Z11" i="7"/>
  <c r="X11" i="7"/>
  <c r="V11" i="7"/>
  <c r="T11" i="7"/>
  <c r="R11" i="7"/>
  <c r="P11" i="7"/>
  <c r="N11" i="7"/>
  <c r="L11" i="7"/>
  <c r="J11" i="7"/>
  <c r="I11" i="7" a="1"/>
  <c r="I11" i="7" s="1"/>
  <c r="AH10" i="7"/>
  <c r="AF10" i="7"/>
  <c r="AD10" i="7"/>
  <c r="AB10" i="7"/>
  <c r="Z10" i="7"/>
  <c r="X10" i="7"/>
  <c r="V10" i="7"/>
  <c r="T10" i="7"/>
  <c r="R10" i="7"/>
  <c r="P10" i="7"/>
  <c r="N10" i="7"/>
  <c r="L10" i="7"/>
  <c r="J10" i="7"/>
  <c r="I10" i="7" a="1"/>
  <c r="I10" i="7" s="1"/>
  <c r="AH9" i="7"/>
  <c r="AF9" i="7"/>
  <c r="AD9" i="7"/>
  <c r="AB9" i="7"/>
  <c r="Z9" i="7"/>
  <c r="X9" i="7"/>
  <c r="V9" i="7"/>
  <c r="T9" i="7"/>
  <c r="R9" i="7"/>
  <c r="P9" i="7"/>
  <c r="N9" i="7"/>
  <c r="L9" i="7"/>
  <c r="J9" i="7"/>
  <c r="I9" i="7" a="1"/>
  <c r="I9" i="7" s="1"/>
  <c r="AH33" i="6"/>
  <c r="AF33" i="6"/>
  <c r="AD33" i="6"/>
  <c r="AB33" i="6"/>
  <c r="Z33" i="6"/>
  <c r="X33" i="6"/>
  <c r="V33" i="6"/>
  <c r="T33" i="6"/>
  <c r="R33" i="6"/>
  <c r="P33" i="6"/>
  <c r="N33" i="6"/>
  <c r="L33" i="6"/>
  <c r="J33" i="6"/>
  <c r="AH32" i="6"/>
  <c r="AF32" i="6"/>
  <c r="AD32" i="6"/>
  <c r="AB32" i="6"/>
  <c r="Z32" i="6"/>
  <c r="X32" i="6"/>
  <c r="V32" i="6"/>
  <c r="T32" i="6"/>
  <c r="R32" i="6"/>
  <c r="P32" i="6"/>
  <c r="N32" i="6"/>
  <c r="L32" i="6"/>
  <c r="J32" i="6"/>
  <c r="AH30" i="6"/>
  <c r="AF30" i="6"/>
  <c r="AD30" i="6"/>
  <c r="AB30" i="6"/>
  <c r="Z30" i="6"/>
  <c r="X30" i="6"/>
  <c r="V30" i="6"/>
  <c r="T30" i="6"/>
  <c r="R30" i="6"/>
  <c r="P30" i="6"/>
  <c r="N30" i="6"/>
  <c r="L30" i="6"/>
  <c r="J30" i="6"/>
  <c r="AH28" i="6"/>
  <c r="AF28" i="6"/>
  <c r="AD28" i="6"/>
  <c r="AB28" i="6"/>
  <c r="Z28" i="6"/>
  <c r="X28" i="6"/>
  <c r="V28" i="6"/>
  <c r="T28" i="6"/>
  <c r="R28" i="6"/>
  <c r="P28" i="6"/>
  <c r="N28" i="6"/>
  <c r="L28" i="6"/>
  <c r="J28" i="6"/>
  <c r="AH25" i="6"/>
  <c r="AF25" i="6"/>
  <c r="AD25" i="6"/>
  <c r="AB25" i="6"/>
  <c r="Z25" i="6"/>
  <c r="X25" i="6"/>
  <c r="V25" i="6"/>
  <c r="T25" i="6"/>
  <c r="R25" i="6"/>
  <c r="P25" i="6"/>
  <c r="N25" i="6"/>
  <c r="L25" i="6"/>
  <c r="J25" i="6"/>
  <c r="AH24" i="6"/>
  <c r="AF24" i="6"/>
  <c r="AD24" i="6"/>
  <c r="AB24" i="6"/>
  <c r="Z24" i="6"/>
  <c r="X24" i="6"/>
  <c r="V24" i="6"/>
  <c r="T24" i="6"/>
  <c r="R24" i="6"/>
  <c r="P24" i="6"/>
  <c r="N24" i="6"/>
  <c r="L24" i="6"/>
  <c r="J24" i="6"/>
  <c r="AH23" i="6"/>
  <c r="AF23" i="6"/>
  <c r="AD23" i="6"/>
  <c r="AB23" i="6"/>
  <c r="Z23" i="6"/>
  <c r="X23" i="6"/>
  <c r="V23" i="6"/>
  <c r="T23" i="6"/>
  <c r="R23" i="6"/>
  <c r="P23" i="6"/>
  <c r="N23" i="6"/>
  <c r="L23" i="6"/>
  <c r="J23" i="6"/>
  <c r="AH22" i="6"/>
  <c r="AF22" i="6"/>
  <c r="AD22" i="6"/>
  <c r="AB22" i="6"/>
  <c r="Z22" i="6"/>
  <c r="X22" i="6"/>
  <c r="V22" i="6"/>
  <c r="T22" i="6"/>
  <c r="R22" i="6"/>
  <c r="P22" i="6"/>
  <c r="N22" i="6"/>
  <c r="L22" i="6"/>
  <c r="J22" i="6"/>
  <c r="AH20" i="6"/>
  <c r="AF20" i="6"/>
  <c r="AD20" i="6"/>
  <c r="AB20" i="6"/>
  <c r="Z20" i="6"/>
  <c r="X20" i="6"/>
  <c r="V20" i="6"/>
  <c r="T20" i="6"/>
  <c r="R20" i="6"/>
  <c r="P20" i="6"/>
  <c r="N20" i="6"/>
  <c r="L20" i="6"/>
  <c r="J20" i="6"/>
  <c r="AH15" i="6"/>
  <c r="AF15" i="6"/>
  <c r="AD15" i="6"/>
  <c r="AB15" i="6"/>
  <c r="Z15" i="6"/>
  <c r="X15" i="6"/>
  <c r="V15" i="6"/>
  <c r="T15" i="6"/>
  <c r="R15" i="6"/>
  <c r="P15" i="6"/>
  <c r="N15" i="6"/>
  <c r="L15" i="6"/>
  <c r="J15" i="6"/>
  <c r="AH11" i="6"/>
  <c r="AF11" i="6"/>
  <c r="AD11" i="6"/>
  <c r="AB11" i="6"/>
  <c r="Z11" i="6"/>
  <c r="X11" i="6"/>
  <c r="V11" i="6"/>
  <c r="T11" i="6"/>
  <c r="R11" i="6"/>
  <c r="P11" i="6"/>
  <c r="N11" i="6"/>
  <c r="L11" i="6"/>
  <c r="J11" i="6"/>
  <c r="I11" i="6" a="1"/>
  <c r="I11" i="6" s="1"/>
  <c r="AH10" i="6"/>
  <c r="AF10" i="6"/>
  <c r="AD10" i="6"/>
  <c r="AB10" i="6"/>
  <c r="Z10" i="6"/>
  <c r="X10" i="6"/>
  <c r="V10" i="6"/>
  <c r="T10" i="6"/>
  <c r="R10" i="6"/>
  <c r="P10" i="6"/>
  <c r="N10" i="6"/>
  <c r="L10" i="6"/>
  <c r="J10" i="6"/>
  <c r="I10" i="6" a="1"/>
  <c r="I10" i="6" s="1"/>
  <c r="AH9" i="6"/>
  <c r="AF9" i="6"/>
  <c r="AD9" i="6"/>
  <c r="AB9" i="6"/>
  <c r="Z9" i="6"/>
  <c r="X9" i="6"/>
  <c r="V9" i="6"/>
  <c r="T9" i="6"/>
  <c r="R9" i="6"/>
  <c r="P9" i="6"/>
  <c r="N9" i="6"/>
  <c r="L9" i="6"/>
  <c r="J9" i="6"/>
  <c r="I9" i="6" a="1"/>
  <c r="I9" i="6" s="1"/>
  <c r="AH33" i="5"/>
  <c r="AF33" i="5"/>
  <c r="AD33" i="5"/>
  <c r="AB33" i="5"/>
  <c r="Z33" i="5"/>
  <c r="X33" i="5"/>
  <c r="V33" i="5"/>
  <c r="T33" i="5"/>
  <c r="R33" i="5"/>
  <c r="P33" i="5"/>
  <c r="N33" i="5"/>
  <c r="L33" i="5"/>
  <c r="J33" i="5"/>
  <c r="AH32" i="5"/>
  <c r="AF32" i="5"/>
  <c r="AD32" i="5"/>
  <c r="AB32" i="5"/>
  <c r="Z32" i="5"/>
  <c r="X32" i="5"/>
  <c r="V32" i="5"/>
  <c r="T32" i="5"/>
  <c r="R32" i="5"/>
  <c r="P32" i="5"/>
  <c r="N32" i="5"/>
  <c r="L32" i="5"/>
  <c r="J32" i="5"/>
  <c r="AH30" i="5"/>
  <c r="AF30" i="5"/>
  <c r="AD30" i="5"/>
  <c r="AB30" i="5"/>
  <c r="Z30" i="5"/>
  <c r="X30" i="5"/>
  <c r="V30" i="5"/>
  <c r="T30" i="5"/>
  <c r="R30" i="5"/>
  <c r="P30" i="5"/>
  <c r="N30" i="5"/>
  <c r="L30" i="5"/>
  <c r="J30" i="5"/>
  <c r="AH28" i="5"/>
  <c r="AF28" i="5"/>
  <c r="AD28" i="5"/>
  <c r="AB28" i="5"/>
  <c r="Z28" i="5"/>
  <c r="X28" i="5"/>
  <c r="V28" i="5"/>
  <c r="T28" i="5"/>
  <c r="R28" i="5"/>
  <c r="P28" i="5"/>
  <c r="N28" i="5"/>
  <c r="L28" i="5"/>
  <c r="J28" i="5"/>
  <c r="AH25" i="5"/>
  <c r="AF25" i="5"/>
  <c r="AD25" i="5"/>
  <c r="AB25" i="5"/>
  <c r="Z25" i="5"/>
  <c r="X25" i="5"/>
  <c r="V25" i="5"/>
  <c r="T25" i="5"/>
  <c r="R25" i="5"/>
  <c r="P25" i="5"/>
  <c r="N25" i="5"/>
  <c r="L25" i="5"/>
  <c r="J25" i="5"/>
  <c r="AH24" i="5"/>
  <c r="AF24" i="5"/>
  <c r="AD24" i="5"/>
  <c r="AB24" i="5"/>
  <c r="Z24" i="5"/>
  <c r="X24" i="5"/>
  <c r="V24" i="5"/>
  <c r="T24" i="5"/>
  <c r="R24" i="5"/>
  <c r="P24" i="5"/>
  <c r="N24" i="5"/>
  <c r="L24" i="5"/>
  <c r="J24" i="5"/>
  <c r="AH23" i="5"/>
  <c r="AF23" i="5"/>
  <c r="AD23" i="5"/>
  <c r="AB23" i="5"/>
  <c r="Z23" i="5"/>
  <c r="X23" i="5"/>
  <c r="V23" i="5"/>
  <c r="T23" i="5"/>
  <c r="R23" i="5"/>
  <c r="P23" i="5"/>
  <c r="N23" i="5"/>
  <c r="L23" i="5"/>
  <c r="J23" i="5"/>
  <c r="AH22" i="5"/>
  <c r="AF22" i="5"/>
  <c r="AD22" i="5"/>
  <c r="AB22" i="5"/>
  <c r="Z22" i="5"/>
  <c r="X22" i="5"/>
  <c r="V22" i="5"/>
  <c r="T22" i="5"/>
  <c r="R22" i="5"/>
  <c r="P22" i="5"/>
  <c r="N22" i="5"/>
  <c r="L22" i="5"/>
  <c r="J22" i="5"/>
  <c r="AH20" i="5"/>
  <c r="AF20" i="5"/>
  <c r="AD20" i="5"/>
  <c r="AB20" i="5"/>
  <c r="Z20" i="5"/>
  <c r="X20" i="5"/>
  <c r="V20" i="5"/>
  <c r="T20" i="5"/>
  <c r="R20" i="5"/>
  <c r="P20" i="5"/>
  <c r="N20" i="5"/>
  <c r="L20" i="5"/>
  <c r="J20" i="5"/>
  <c r="AH15" i="5"/>
  <c r="AF15" i="5"/>
  <c r="AD15" i="5"/>
  <c r="AB15" i="5"/>
  <c r="Z15" i="5"/>
  <c r="X15" i="5"/>
  <c r="V15" i="5"/>
  <c r="T15" i="5"/>
  <c r="R15" i="5"/>
  <c r="P15" i="5"/>
  <c r="N15" i="5"/>
  <c r="L15" i="5"/>
  <c r="J15" i="5"/>
  <c r="AH11" i="5"/>
  <c r="AF11" i="5"/>
  <c r="AD11" i="5"/>
  <c r="AB11" i="5"/>
  <c r="Z11" i="5"/>
  <c r="X11" i="5"/>
  <c r="V11" i="5"/>
  <c r="T11" i="5"/>
  <c r="R11" i="5"/>
  <c r="P11" i="5"/>
  <c r="N11" i="5"/>
  <c r="L11" i="5"/>
  <c r="J11" i="5"/>
  <c r="I11" i="5" a="1"/>
  <c r="I11" i="5" s="1"/>
  <c r="AH10" i="5"/>
  <c r="AF10" i="5"/>
  <c r="AD10" i="5"/>
  <c r="AB10" i="5"/>
  <c r="Z10" i="5"/>
  <c r="X10" i="5"/>
  <c r="V10" i="5"/>
  <c r="T10" i="5"/>
  <c r="R10" i="5"/>
  <c r="P10" i="5"/>
  <c r="N10" i="5"/>
  <c r="L10" i="5"/>
  <c r="J10" i="5"/>
  <c r="I10" i="5" a="1"/>
  <c r="I10" i="5" s="1"/>
  <c r="AH9" i="5"/>
  <c r="AF9" i="5"/>
  <c r="AD9" i="5"/>
  <c r="AB9" i="5"/>
  <c r="Z9" i="5"/>
  <c r="X9" i="5"/>
  <c r="V9" i="5"/>
  <c r="T9" i="5"/>
  <c r="R9" i="5"/>
  <c r="P9" i="5"/>
  <c r="N9" i="5"/>
  <c r="L9" i="5"/>
  <c r="J9" i="5"/>
  <c r="I9" i="5" a="1"/>
  <c r="I9" i="5" s="1"/>
  <c r="AH33" i="4"/>
  <c r="AF33" i="4"/>
  <c r="AD33" i="4"/>
  <c r="AB33" i="4"/>
  <c r="Z33" i="4"/>
  <c r="X33" i="4"/>
  <c r="V33" i="4"/>
  <c r="T33" i="4"/>
  <c r="R33" i="4"/>
  <c r="P33" i="4"/>
  <c r="N33" i="4"/>
  <c r="L33" i="4"/>
  <c r="J33" i="4"/>
  <c r="AH32" i="4"/>
  <c r="AF32" i="4"/>
  <c r="AD32" i="4"/>
  <c r="AB32" i="4"/>
  <c r="Z32" i="4"/>
  <c r="X32" i="4"/>
  <c r="V32" i="4"/>
  <c r="T32" i="4"/>
  <c r="R32" i="4"/>
  <c r="P32" i="4"/>
  <c r="N32" i="4"/>
  <c r="L32" i="4"/>
  <c r="J32" i="4"/>
  <c r="AH30" i="4"/>
  <c r="AF30" i="4"/>
  <c r="AD30" i="4"/>
  <c r="AB30" i="4"/>
  <c r="Z30" i="4"/>
  <c r="X30" i="4"/>
  <c r="V30" i="4"/>
  <c r="T30" i="4"/>
  <c r="R30" i="4"/>
  <c r="P30" i="4"/>
  <c r="N30" i="4"/>
  <c r="L30" i="4"/>
  <c r="J30" i="4"/>
  <c r="AH28" i="4"/>
  <c r="AF28" i="4"/>
  <c r="AD28" i="4"/>
  <c r="AB28" i="4"/>
  <c r="Z28" i="4"/>
  <c r="X28" i="4"/>
  <c r="V28" i="4"/>
  <c r="T28" i="4"/>
  <c r="R28" i="4"/>
  <c r="P28" i="4"/>
  <c r="N28" i="4"/>
  <c r="L28" i="4"/>
  <c r="J28" i="4"/>
  <c r="AH25" i="4"/>
  <c r="AF25" i="4"/>
  <c r="AD25" i="4"/>
  <c r="AB25" i="4"/>
  <c r="Z25" i="4"/>
  <c r="X25" i="4"/>
  <c r="V25" i="4"/>
  <c r="T25" i="4"/>
  <c r="R25" i="4"/>
  <c r="P25" i="4"/>
  <c r="N25" i="4"/>
  <c r="L25" i="4"/>
  <c r="J25" i="4"/>
  <c r="AH24" i="4"/>
  <c r="AF24" i="4"/>
  <c r="AD24" i="4"/>
  <c r="AB24" i="4"/>
  <c r="Z24" i="4"/>
  <c r="X24" i="4"/>
  <c r="V24" i="4"/>
  <c r="T24" i="4"/>
  <c r="R24" i="4"/>
  <c r="P24" i="4"/>
  <c r="N24" i="4"/>
  <c r="L24" i="4"/>
  <c r="J24" i="4"/>
  <c r="AH23" i="4"/>
  <c r="AF23" i="4"/>
  <c r="AD23" i="4"/>
  <c r="AB23" i="4"/>
  <c r="Z23" i="4"/>
  <c r="X23" i="4"/>
  <c r="V23" i="4"/>
  <c r="T23" i="4"/>
  <c r="R23" i="4"/>
  <c r="P23" i="4"/>
  <c r="N23" i="4"/>
  <c r="L23" i="4"/>
  <c r="J23" i="4"/>
  <c r="AH22" i="4"/>
  <c r="AF22" i="4"/>
  <c r="AD22" i="4"/>
  <c r="AB22" i="4"/>
  <c r="Z22" i="4"/>
  <c r="X22" i="4"/>
  <c r="V22" i="4"/>
  <c r="T22" i="4"/>
  <c r="R22" i="4"/>
  <c r="P22" i="4"/>
  <c r="N22" i="4"/>
  <c r="L22" i="4"/>
  <c r="J22" i="4"/>
  <c r="AH20" i="4"/>
  <c r="AF20" i="4"/>
  <c r="AD20" i="4"/>
  <c r="AB20" i="4"/>
  <c r="Z20" i="4"/>
  <c r="X20" i="4"/>
  <c r="V20" i="4"/>
  <c r="T20" i="4"/>
  <c r="R20" i="4"/>
  <c r="P20" i="4"/>
  <c r="N20" i="4"/>
  <c r="L20" i="4"/>
  <c r="J20" i="4"/>
  <c r="AH15" i="4"/>
  <c r="AF15" i="4"/>
  <c r="AD15" i="4"/>
  <c r="AB15" i="4"/>
  <c r="Z15" i="4"/>
  <c r="X15" i="4"/>
  <c r="V15" i="4"/>
  <c r="T15" i="4"/>
  <c r="R15" i="4"/>
  <c r="P15" i="4"/>
  <c r="N15" i="4"/>
  <c r="L15" i="4"/>
  <c r="J15" i="4"/>
  <c r="AH11" i="4"/>
  <c r="AF11" i="4"/>
  <c r="AD11" i="4"/>
  <c r="AB11" i="4"/>
  <c r="Z11" i="4"/>
  <c r="X11" i="4"/>
  <c r="V11" i="4"/>
  <c r="T11" i="4"/>
  <c r="R11" i="4"/>
  <c r="P11" i="4"/>
  <c r="N11" i="4"/>
  <c r="L11" i="4"/>
  <c r="J11" i="4"/>
  <c r="I11" i="4" a="1"/>
  <c r="I11" i="4" s="1"/>
  <c r="AH10" i="4"/>
  <c r="AF10" i="4"/>
  <c r="AD10" i="4"/>
  <c r="AB10" i="4"/>
  <c r="Z10" i="4"/>
  <c r="X10" i="4"/>
  <c r="V10" i="4"/>
  <c r="T10" i="4"/>
  <c r="R10" i="4"/>
  <c r="P10" i="4"/>
  <c r="N10" i="4"/>
  <c r="L10" i="4"/>
  <c r="J10" i="4"/>
  <c r="I10" i="4" a="1"/>
  <c r="I10" i="4" s="1"/>
  <c r="AH9" i="4"/>
  <c r="AF9" i="4"/>
  <c r="AD9" i="4"/>
  <c r="AB9" i="4"/>
  <c r="Z9" i="4"/>
  <c r="X9" i="4"/>
  <c r="V9" i="4"/>
  <c r="T9" i="4"/>
  <c r="R9" i="4"/>
  <c r="P9" i="4"/>
  <c r="N9" i="4"/>
  <c r="L9" i="4"/>
  <c r="J9" i="4"/>
  <c r="I9" i="4" a="1"/>
  <c r="I9" i="4" s="1"/>
  <c r="AH33" i="3"/>
  <c r="AF33" i="3"/>
  <c r="AD33" i="3"/>
  <c r="AB33" i="3"/>
  <c r="Z33" i="3"/>
  <c r="X33" i="3"/>
  <c r="V33" i="3"/>
  <c r="T33" i="3"/>
  <c r="R33" i="3"/>
  <c r="P33" i="3"/>
  <c r="N33" i="3"/>
  <c r="L33" i="3"/>
  <c r="J33" i="3"/>
  <c r="AH32" i="3"/>
  <c r="AF32" i="3"/>
  <c r="AD32" i="3"/>
  <c r="AB32" i="3"/>
  <c r="Z32" i="3"/>
  <c r="X32" i="3"/>
  <c r="V32" i="3"/>
  <c r="T32" i="3"/>
  <c r="R32" i="3"/>
  <c r="P32" i="3"/>
  <c r="N32" i="3"/>
  <c r="L32" i="3"/>
  <c r="J32" i="3"/>
  <c r="AH30" i="3"/>
  <c r="AF30" i="3"/>
  <c r="AD30" i="3"/>
  <c r="AB30" i="3"/>
  <c r="Z30" i="3"/>
  <c r="X30" i="3"/>
  <c r="V30" i="3"/>
  <c r="T30" i="3"/>
  <c r="R30" i="3"/>
  <c r="P30" i="3"/>
  <c r="N30" i="3"/>
  <c r="L30" i="3"/>
  <c r="J30" i="3"/>
  <c r="AH28" i="3"/>
  <c r="AF28" i="3"/>
  <c r="AD28" i="3"/>
  <c r="AB28" i="3"/>
  <c r="Z28" i="3"/>
  <c r="X28" i="3"/>
  <c r="V28" i="3"/>
  <c r="T28" i="3"/>
  <c r="R28" i="3"/>
  <c r="P28" i="3"/>
  <c r="N28" i="3"/>
  <c r="L28" i="3"/>
  <c r="J28" i="3"/>
  <c r="AH25" i="3"/>
  <c r="AF25" i="3"/>
  <c r="AD25" i="3"/>
  <c r="AB25" i="3"/>
  <c r="Z25" i="3"/>
  <c r="X25" i="3"/>
  <c r="V25" i="3"/>
  <c r="T25" i="3"/>
  <c r="R25" i="3"/>
  <c r="P25" i="3"/>
  <c r="N25" i="3"/>
  <c r="L25" i="3"/>
  <c r="J25" i="3"/>
  <c r="AH24" i="3"/>
  <c r="AF24" i="3"/>
  <c r="AD24" i="3"/>
  <c r="AB24" i="3"/>
  <c r="Z24" i="3"/>
  <c r="X24" i="3"/>
  <c r="V24" i="3"/>
  <c r="T24" i="3"/>
  <c r="R24" i="3"/>
  <c r="P24" i="3"/>
  <c r="N24" i="3"/>
  <c r="L24" i="3"/>
  <c r="J24" i="3"/>
  <c r="AH23" i="3"/>
  <c r="AF23" i="3"/>
  <c r="AD23" i="3"/>
  <c r="AB23" i="3"/>
  <c r="Z23" i="3"/>
  <c r="X23" i="3"/>
  <c r="V23" i="3"/>
  <c r="T23" i="3"/>
  <c r="R23" i="3"/>
  <c r="P23" i="3"/>
  <c r="N23" i="3"/>
  <c r="L23" i="3"/>
  <c r="J23" i="3"/>
  <c r="AH22" i="3"/>
  <c r="AF22" i="3"/>
  <c r="AD22" i="3"/>
  <c r="AB22" i="3"/>
  <c r="Z22" i="3"/>
  <c r="X22" i="3"/>
  <c r="V22" i="3"/>
  <c r="T22" i="3"/>
  <c r="R22" i="3"/>
  <c r="P22" i="3"/>
  <c r="N22" i="3"/>
  <c r="L22" i="3"/>
  <c r="J22" i="3"/>
  <c r="AH20" i="3"/>
  <c r="AF20" i="3"/>
  <c r="AD20" i="3"/>
  <c r="AB20" i="3"/>
  <c r="Z20" i="3"/>
  <c r="X20" i="3"/>
  <c r="V20" i="3"/>
  <c r="T20" i="3"/>
  <c r="R20" i="3"/>
  <c r="P20" i="3"/>
  <c r="N20" i="3"/>
  <c r="L20" i="3"/>
  <c r="J20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G20" i="8"/>
  <c r="F20" i="8"/>
  <c r="AK49" i="7"/>
  <c r="AK48" i="7"/>
  <c r="AK46" i="7"/>
  <c r="H45" i="7"/>
  <c r="H44" i="7"/>
  <c r="H43" i="7"/>
  <c r="H42" i="7"/>
  <c r="H11" i="7"/>
  <c r="H10" i="7"/>
  <c r="H9" i="7"/>
  <c r="AK49" i="6"/>
  <c r="AK48" i="6"/>
  <c r="AK46" i="6"/>
  <c r="H45" i="6"/>
  <c r="H44" i="6"/>
  <c r="H43" i="6"/>
  <c r="H42" i="6"/>
  <c r="H11" i="6"/>
  <c r="H10" i="6"/>
  <c r="H9" i="6"/>
  <c r="AK49" i="5"/>
  <c r="AK48" i="5"/>
  <c r="AK46" i="5"/>
  <c r="H45" i="5"/>
  <c r="H44" i="5"/>
  <c r="H43" i="5"/>
  <c r="H42" i="5"/>
  <c r="H11" i="5"/>
  <c r="H10" i="5"/>
  <c r="H9" i="5"/>
  <c r="AK49" i="4"/>
  <c r="AK48" i="4"/>
  <c r="AK46" i="4"/>
  <c r="H45" i="4"/>
  <c r="H44" i="4"/>
  <c r="H43" i="4"/>
  <c r="H42" i="4"/>
  <c r="H11" i="4"/>
  <c r="H10" i="4"/>
  <c r="H9" i="4"/>
  <c r="AK49" i="3"/>
  <c r="AK48" i="3"/>
  <c r="C9" i="1" s="1"/>
  <c r="C14" i="1" s="1"/>
  <c r="AK46" i="3"/>
  <c r="H45" i="3"/>
  <c r="H11" i="3"/>
  <c r="H10" i="3"/>
  <c r="H9" i="3"/>
  <c r="AI54" i="2"/>
  <c r="AC54" i="2"/>
  <c r="Y54" i="2"/>
  <c r="U54" i="2"/>
  <c r="Q54" i="2"/>
  <c r="O54" i="2"/>
  <c r="K54" i="2"/>
  <c r="I54" i="2"/>
  <c r="AI53" i="2"/>
  <c r="AC53" i="2"/>
  <c r="Y53" i="2"/>
  <c r="U53" i="2"/>
  <c r="Q53" i="2"/>
  <c r="O53" i="2"/>
  <c r="K53" i="2"/>
  <c r="I53" i="2"/>
  <c r="AI52" i="2"/>
  <c r="AC52" i="2"/>
  <c r="Y52" i="2"/>
  <c r="U52" i="2"/>
  <c r="Q52" i="2"/>
  <c r="O52" i="2"/>
  <c r="K52" i="2"/>
  <c r="I52" i="2"/>
  <c r="AI51" i="2"/>
  <c r="AC51" i="2"/>
  <c r="Y51" i="2"/>
  <c r="U51" i="2"/>
  <c r="Q51" i="2"/>
  <c r="O51" i="2"/>
  <c r="K51" i="2"/>
  <c r="I51" i="2"/>
  <c r="AI47" i="2"/>
  <c r="AI46" i="2"/>
  <c r="AI44" i="2"/>
  <c r="D13" i="1"/>
  <c r="C13" i="1"/>
  <c r="D12" i="1"/>
  <c r="C12" i="1"/>
  <c r="D11" i="1"/>
  <c r="C11" i="1"/>
  <c r="D10" i="1"/>
  <c r="C10" i="1"/>
  <c r="D9" i="1"/>
  <c r="I45" i="3" a="1"/>
  <c r="I45" i="4" a="1"/>
  <c r="I45" i="6" a="1"/>
  <c r="I42" i="5" a="1"/>
  <c r="I45" i="5" a="1"/>
  <c r="I42" i="4" a="1"/>
  <c r="I42" i="6" a="1"/>
  <c r="I43" i="7" a="1"/>
  <c r="I44" i="7" a="1"/>
  <c r="I44" i="7" l="1"/>
  <c r="I43" i="7"/>
  <c r="C5" i="5"/>
  <c r="C5" i="7"/>
  <c r="C3" i="8" s="1"/>
  <c r="C5" i="6"/>
  <c r="AI23" i="3"/>
  <c r="W28" i="3"/>
  <c r="I9" i="3" a="1"/>
  <c r="I9" i="3" s="1"/>
  <c r="K9" i="3" s="1"/>
  <c r="V7" i="2"/>
  <c r="I45" i="3"/>
  <c r="D14" i="1"/>
  <c r="AI11" i="3"/>
  <c r="AD8" i="2"/>
  <c r="AF9" i="2"/>
  <c r="AB31" i="2"/>
  <c r="I42" i="6"/>
  <c r="I42" i="4"/>
  <c r="I45" i="5"/>
  <c r="I42" i="5"/>
  <c r="I45" i="6"/>
  <c r="I45" i="4"/>
  <c r="N8" i="2"/>
  <c r="O33" i="3"/>
  <c r="AF18" i="2"/>
  <c r="S23" i="6"/>
  <c r="O24" i="4"/>
  <c r="R22" i="2"/>
  <c r="AF7" i="2"/>
  <c r="AG11" i="5"/>
  <c r="K10" i="3"/>
  <c r="H22" i="2"/>
  <c r="N28" i="2"/>
  <c r="T9" i="2"/>
  <c r="X13" i="2"/>
  <c r="AA30" i="7"/>
  <c r="J30" i="2"/>
  <c r="T8" i="2"/>
  <c r="J13" i="2"/>
  <c r="P18" i="2"/>
  <c r="O10" i="6"/>
  <c r="X18" i="2"/>
  <c r="AD13" i="2"/>
  <c r="L30" i="2"/>
  <c r="V31" i="2"/>
  <c r="V13" i="2"/>
  <c r="L18" i="2"/>
  <c r="AB18" i="2"/>
  <c r="P20" i="2"/>
  <c r="V23" i="2"/>
  <c r="T28" i="2"/>
  <c r="O32" i="6"/>
  <c r="R26" i="2"/>
  <c r="X7" i="2"/>
  <c r="L8" i="2"/>
  <c r="AB8" i="2"/>
  <c r="AF22" i="2"/>
  <c r="R23" i="2"/>
  <c r="P28" i="2"/>
  <c r="P30" i="2"/>
  <c r="AF30" i="2"/>
  <c r="J21" i="2"/>
  <c r="Z21" i="2"/>
  <c r="N23" i="2"/>
  <c r="AD23" i="2"/>
  <c r="L26" i="2"/>
  <c r="AB26" i="2"/>
  <c r="AB28" i="2"/>
  <c r="L9" i="2"/>
  <c r="AB30" i="2"/>
  <c r="V20" i="2"/>
  <c r="L7" i="2"/>
  <c r="AB7" i="2"/>
  <c r="AF20" i="2"/>
  <c r="R21" i="2"/>
  <c r="T26" i="2"/>
  <c r="AG15" i="4"/>
  <c r="AG28" i="7"/>
  <c r="AE10" i="6"/>
  <c r="K24" i="6"/>
  <c r="H30" i="2"/>
  <c r="P7" i="2"/>
  <c r="H31" i="2"/>
  <c r="AD9" i="2"/>
  <c r="H18" i="2"/>
  <c r="N21" i="2"/>
  <c r="AD21" i="2"/>
  <c r="P22" i="2"/>
  <c r="AF28" i="2"/>
  <c r="R31" i="2"/>
  <c r="H7" i="2"/>
  <c r="Z20" i="2"/>
  <c r="V9" i="2"/>
  <c r="P9" i="2"/>
  <c r="J18" i="2"/>
  <c r="Z18" i="2"/>
  <c r="H13" i="2"/>
  <c r="N18" i="2"/>
  <c r="AD18" i="2"/>
  <c r="R20" i="2"/>
  <c r="T21" i="2"/>
  <c r="H23" i="2"/>
  <c r="X23" i="2"/>
  <c r="AD7" i="2"/>
  <c r="AI9" i="5"/>
  <c r="AA24" i="6"/>
  <c r="K25" i="6"/>
  <c r="W11" i="7"/>
  <c r="Z13" i="2"/>
  <c r="T30" i="2"/>
  <c r="H9" i="2"/>
  <c r="X9" i="2"/>
  <c r="L13" i="2"/>
  <c r="AB13" i="2"/>
  <c r="R18" i="2"/>
  <c r="H21" i="2"/>
  <c r="X21" i="2"/>
  <c r="J22" i="2"/>
  <c r="Z22" i="2"/>
  <c r="L23" i="2"/>
  <c r="AB23" i="2"/>
  <c r="J26" i="2"/>
  <c r="Z26" i="2"/>
  <c r="J28" i="2"/>
  <c r="Z28" i="2"/>
  <c r="Z30" i="2"/>
  <c r="J31" i="2"/>
  <c r="Z31" i="2"/>
  <c r="R7" i="2"/>
  <c r="AI25" i="4"/>
  <c r="AC24" i="6"/>
  <c r="L31" i="2"/>
  <c r="T7" i="2"/>
  <c r="AI30" i="4"/>
  <c r="Q22" i="5"/>
  <c r="AG22" i="5"/>
  <c r="AF21" i="2"/>
  <c r="U24" i="5"/>
  <c r="T23" i="2"/>
  <c r="R28" i="2"/>
  <c r="R30" i="2"/>
  <c r="T31" i="2"/>
  <c r="J7" i="2"/>
  <c r="Z7" i="2"/>
  <c r="J8" i="2"/>
  <c r="J9" i="2"/>
  <c r="Z9" i="2"/>
  <c r="N13" i="2"/>
  <c r="H20" i="2"/>
  <c r="X20" i="2"/>
  <c r="U9" i="7"/>
  <c r="M24" i="7"/>
  <c r="AB9" i="2"/>
  <c r="P13" i="2"/>
  <c r="AF13" i="2"/>
  <c r="AG20" i="3"/>
  <c r="J20" i="2"/>
  <c r="AB21" i="2"/>
  <c r="P23" i="2"/>
  <c r="AF23" i="2"/>
  <c r="N26" i="2"/>
  <c r="AD26" i="2"/>
  <c r="AD28" i="2"/>
  <c r="N31" i="2"/>
  <c r="AD31" i="2"/>
  <c r="AG22" i="4"/>
  <c r="AG23" i="4"/>
  <c r="V21" i="2"/>
  <c r="X22" i="2"/>
  <c r="Z23" i="2"/>
  <c r="H26" i="2"/>
  <c r="X26" i="2"/>
  <c r="H28" i="2"/>
  <c r="X28" i="2"/>
  <c r="V30" i="2"/>
  <c r="P31" i="2"/>
  <c r="AF31" i="2"/>
  <c r="Z8" i="2"/>
  <c r="AE11" i="7"/>
  <c r="Y33" i="4"/>
  <c r="T18" i="2"/>
  <c r="AG25" i="5"/>
  <c r="Q33" i="5"/>
  <c r="K10" i="7"/>
  <c r="AA10" i="7"/>
  <c r="W15" i="4"/>
  <c r="AD20" i="2"/>
  <c r="N9" i="2"/>
  <c r="R13" i="2"/>
  <c r="AI23" i="6"/>
  <c r="S28" i="6"/>
  <c r="AI28" i="6"/>
  <c r="M9" i="7"/>
  <c r="AC9" i="7"/>
  <c r="K22" i="7"/>
  <c r="AC24" i="7"/>
  <c r="AC25" i="7"/>
  <c r="P21" i="2"/>
  <c r="W25" i="3"/>
  <c r="AI10" i="6"/>
  <c r="U30" i="6"/>
  <c r="AE24" i="7"/>
  <c r="M25" i="7"/>
  <c r="N20" i="2"/>
  <c r="R9" i="2"/>
  <c r="AI15" i="3"/>
  <c r="M15" i="4"/>
  <c r="W24" i="6"/>
  <c r="Q30" i="5"/>
  <c r="AG30" i="5"/>
  <c r="AG15" i="7"/>
  <c r="Q22" i="7"/>
  <c r="V18" i="2"/>
  <c r="T13" i="2"/>
  <c r="L21" i="2"/>
  <c r="V8" i="2"/>
  <c r="J23" i="2"/>
  <c r="X31" i="2"/>
  <c r="O22" i="5"/>
  <c r="K10" i="6"/>
  <c r="K23" i="6"/>
  <c r="AA23" i="6"/>
  <c r="AI33" i="7"/>
  <c r="W33" i="7"/>
  <c r="S33" i="7"/>
  <c r="N7" i="2"/>
  <c r="AE23" i="4"/>
  <c r="Q24" i="4"/>
  <c r="M11" i="5"/>
  <c r="U10" i="6"/>
  <c r="W20" i="6"/>
  <c r="U25" i="6"/>
  <c r="W32" i="6"/>
  <c r="AI15" i="7"/>
  <c r="S22" i="7"/>
  <c r="AI22" i="7"/>
  <c r="AJ23" i="7"/>
  <c r="S24" i="7"/>
  <c r="S25" i="7"/>
  <c r="AI25" i="7"/>
  <c r="O30" i="7"/>
  <c r="AC30" i="7"/>
  <c r="M33" i="7"/>
  <c r="W15" i="3"/>
  <c r="AG32" i="3"/>
  <c r="O15" i="4"/>
  <c r="AE30" i="4"/>
  <c r="W23" i="5"/>
  <c r="AG10" i="6"/>
  <c r="W10" i="6"/>
  <c r="AE23" i="6"/>
  <c r="M24" i="6"/>
  <c r="O33" i="7"/>
  <c r="Q9" i="4"/>
  <c r="AE15" i="4"/>
  <c r="Q23" i="6"/>
  <c r="AC33" i="7"/>
  <c r="U23" i="4"/>
  <c r="W25" i="4"/>
  <c r="S30" i="4"/>
  <c r="AE33" i="4"/>
  <c r="AI11" i="5"/>
  <c r="K23" i="5"/>
  <c r="AA23" i="5"/>
  <c r="M28" i="5"/>
  <c r="M32" i="5"/>
  <c r="AC32" i="5"/>
  <c r="AA10" i="6"/>
  <c r="Q24" i="6"/>
  <c r="S32" i="7"/>
  <c r="AI32" i="7"/>
  <c r="M15" i="3"/>
  <c r="W30" i="3"/>
  <c r="U15" i="4"/>
  <c r="AJ15" i="4"/>
  <c r="AG33" i="4"/>
  <c r="U11" i="5"/>
  <c r="K22" i="5"/>
  <c r="AA22" i="5"/>
  <c r="O30" i="5"/>
  <c r="AE30" i="5"/>
  <c r="S24" i="6"/>
  <c r="AE24" i="6"/>
  <c r="AE28" i="6"/>
  <c r="AE32" i="6"/>
  <c r="AA15" i="7"/>
  <c r="Y20" i="7"/>
  <c r="AA22" i="7"/>
  <c r="AA25" i="7"/>
  <c r="O15" i="3"/>
  <c r="AC15" i="7"/>
  <c r="U33" i="7"/>
  <c r="W22" i="3"/>
  <c r="K10" i="4"/>
  <c r="AA10" i="4"/>
  <c r="AC25" i="4"/>
  <c r="Y23" i="6"/>
  <c r="AI24" i="6"/>
  <c r="O15" i="7"/>
  <c r="O22" i="7"/>
  <c r="AE22" i="7"/>
  <c r="O24" i="7"/>
  <c r="K28" i="7"/>
  <c r="K30" i="7"/>
  <c r="AJ11" i="3"/>
  <c r="O25" i="4"/>
  <c r="AE25" i="4"/>
  <c r="K11" i="5"/>
  <c r="AA11" i="5"/>
  <c r="K33" i="7"/>
  <c r="AC25" i="3"/>
  <c r="AE25" i="3"/>
  <c r="O25" i="3"/>
  <c r="AC15" i="5"/>
  <c r="S15" i="5"/>
  <c r="AA15" i="5"/>
  <c r="AG22" i="6"/>
  <c r="Y22" i="6"/>
  <c r="M22" i="6"/>
  <c r="AA10" i="3"/>
  <c r="U11" i="3"/>
  <c r="AG11" i="3"/>
  <c r="U15" i="3"/>
  <c r="AE15" i="3"/>
  <c r="K20" i="3"/>
  <c r="AA20" i="3"/>
  <c r="U30" i="3"/>
  <c r="K15" i="5"/>
  <c r="Y25" i="5"/>
  <c r="Y33" i="5"/>
  <c r="AI15" i="6"/>
  <c r="AA15" i="6"/>
  <c r="P26" i="2"/>
  <c r="M10" i="3"/>
  <c r="AC10" i="3"/>
  <c r="K11" i="3"/>
  <c r="M20" i="3"/>
  <c r="AC20" i="3"/>
  <c r="AE20" i="6"/>
  <c r="S20" i="6"/>
  <c r="Y20" i="6"/>
  <c r="AG28" i="6"/>
  <c r="W28" i="6"/>
  <c r="K28" i="6"/>
  <c r="AA28" i="6"/>
  <c r="O28" i="6"/>
  <c r="AI30" i="6"/>
  <c r="M30" i="6"/>
  <c r="AC30" i="6"/>
  <c r="S10" i="7"/>
  <c r="O20" i="3"/>
  <c r="AE20" i="3"/>
  <c r="AJ25" i="3"/>
  <c r="W32" i="3"/>
  <c r="AG23" i="5"/>
  <c r="AE23" i="5"/>
  <c r="S23" i="5"/>
  <c r="O23" i="5"/>
  <c r="AI23" i="5"/>
  <c r="AC15" i="6"/>
  <c r="K20" i="6"/>
  <c r="Q10" i="3"/>
  <c r="AG10" i="3"/>
  <c r="M11" i="3"/>
  <c r="AC33" i="3"/>
  <c r="AE33" i="3"/>
  <c r="W33" i="3"/>
  <c r="W10" i="7"/>
  <c r="AG25" i="7"/>
  <c r="U25" i="7"/>
  <c r="K25" i="7"/>
  <c r="S10" i="3"/>
  <c r="AI10" i="3"/>
  <c r="S20" i="3"/>
  <c r="M30" i="3"/>
  <c r="Q25" i="5"/>
  <c r="AG10" i="7"/>
  <c r="U10" i="7"/>
  <c r="AI10" i="7"/>
  <c r="O10" i="7"/>
  <c r="AD30" i="2"/>
  <c r="U10" i="3"/>
  <c r="AC11" i="3"/>
  <c r="AJ15" i="3"/>
  <c r="U20" i="3"/>
  <c r="AC30" i="3"/>
  <c r="U22" i="6"/>
  <c r="AC15" i="3"/>
  <c r="W20" i="3"/>
  <c r="U22" i="3"/>
  <c r="AJ23" i="3"/>
  <c r="Q30" i="3"/>
  <c r="AE30" i="3"/>
  <c r="M10" i="7"/>
  <c r="AC10" i="7"/>
  <c r="O10" i="4"/>
  <c r="AE10" i="4"/>
  <c r="W22" i="4"/>
  <c r="S23" i="4"/>
  <c r="AC23" i="4"/>
  <c r="M24" i="4"/>
  <c r="AC24" i="4"/>
  <c r="M25" i="4"/>
  <c r="AC30" i="4"/>
  <c r="AE22" i="5"/>
  <c r="M23" i="5"/>
  <c r="AJ23" i="5"/>
  <c r="S24" i="5"/>
  <c r="AI24" i="5"/>
  <c r="AE25" i="5"/>
  <c r="AC11" i="6"/>
  <c r="Q20" i="6"/>
  <c r="W22" i="6"/>
  <c r="U23" i="6"/>
  <c r="AG23" i="6"/>
  <c r="M32" i="6"/>
  <c r="Y32" i="6"/>
  <c r="S11" i="7"/>
  <c r="U15" i="7"/>
  <c r="AJ15" i="7"/>
  <c r="Y28" i="7"/>
  <c r="W32" i="7"/>
  <c r="S11" i="5"/>
  <c r="AC11" i="5"/>
  <c r="O15" i="5"/>
  <c r="AJ25" i="5"/>
  <c r="AA9" i="6"/>
  <c r="S10" i="6"/>
  <c r="M15" i="6"/>
  <c r="AC20" i="6"/>
  <c r="W23" i="6"/>
  <c r="Y25" i="6"/>
  <c r="AE30" i="6"/>
  <c r="M15" i="7"/>
  <c r="AE15" i="7"/>
  <c r="AG33" i="7"/>
  <c r="AA33" i="7"/>
  <c r="AJ11" i="4"/>
  <c r="K22" i="4"/>
  <c r="AA22" i="4"/>
  <c r="K23" i="4"/>
  <c r="AG24" i="4"/>
  <c r="U30" i="4"/>
  <c r="AG30" i="4"/>
  <c r="AE11" i="5"/>
  <c r="O15" i="6"/>
  <c r="AC28" i="6"/>
  <c r="AC32" i="6"/>
  <c r="W15" i="7"/>
  <c r="W25" i="7"/>
  <c r="AI30" i="3"/>
  <c r="AA15" i="4"/>
  <c r="M22" i="4"/>
  <c r="AC22" i="4"/>
  <c r="AE32" i="4"/>
  <c r="O33" i="4"/>
  <c r="AE11" i="6"/>
  <c r="U20" i="6"/>
  <c r="AG20" i="6"/>
  <c r="AC25" i="6"/>
  <c r="O11" i="7"/>
  <c r="U20" i="4"/>
  <c r="O22" i="4"/>
  <c r="AE22" i="4"/>
  <c r="M23" i="4"/>
  <c r="W23" i="4"/>
  <c r="AJ23" i="4"/>
  <c r="U24" i="4"/>
  <c r="K30" i="4"/>
  <c r="W30" i="4"/>
  <c r="Q33" i="4"/>
  <c r="W11" i="5"/>
  <c r="W22" i="5"/>
  <c r="AC23" i="5"/>
  <c r="K24" i="5"/>
  <c r="AA24" i="5"/>
  <c r="S30" i="5"/>
  <c r="AJ30" i="5"/>
  <c r="AJ33" i="5"/>
  <c r="M10" i="6"/>
  <c r="S15" i="6"/>
  <c r="U24" i="6"/>
  <c r="U28" i="6"/>
  <c r="W30" i="6"/>
  <c r="K11" i="7"/>
  <c r="Y11" i="7"/>
  <c r="U24" i="7"/>
  <c r="O25" i="7"/>
  <c r="Q28" i="7"/>
  <c r="Q30" i="7"/>
  <c r="AE30" i="7"/>
  <c r="AJ33" i="7"/>
  <c r="AA11" i="4"/>
  <c r="S15" i="4"/>
  <c r="AC15" i="4"/>
  <c r="U25" i="4"/>
  <c r="M30" i="4"/>
  <c r="Y30" i="4"/>
  <c r="S32" i="4"/>
  <c r="S33" i="4"/>
  <c r="AJ15" i="5"/>
  <c r="M20" i="5"/>
  <c r="M24" i="5"/>
  <c r="AC24" i="5"/>
  <c r="AG33" i="5"/>
  <c r="S11" i="6"/>
  <c r="U15" i="6"/>
  <c r="S22" i="6"/>
  <c r="AE22" i="6"/>
  <c r="O23" i="6"/>
  <c r="M11" i="7"/>
  <c r="K20" i="7"/>
  <c r="Y22" i="7"/>
  <c r="S30" i="7"/>
  <c r="AG30" i="7"/>
  <c r="Q32" i="7"/>
  <c r="AG32" i="7"/>
  <c r="AE33" i="7"/>
  <c r="S22" i="4"/>
  <c r="AI22" i="4"/>
  <c r="O23" i="4"/>
  <c r="AA23" i="4"/>
  <c r="O30" i="4"/>
  <c r="AA30" i="4"/>
  <c r="O11" i="5"/>
  <c r="W15" i="5"/>
  <c r="U23" i="5"/>
  <c r="O25" i="5"/>
  <c r="W15" i="6"/>
  <c r="M28" i="6"/>
  <c r="AJ10" i="7"/>
  <c r="S15" i="7"/>
  <c r="K15" i="4"/>
  <c r="U22" i="4"/>
  <c r="Q30" i="4"/>
  <c r="W33" i="4"/>
  <c r="Q24" i="5"/>
  <c r="O30" i="6"/>
  <c r="K15" i="7"/>
  <c r="M22" i="7"/>
  <c r="AA24" i="7"/>
  <c r="U32" i="7"/>
  <c r="Y30" i="3"/>
  <c r="V28" i="2"/>
  <c r="Y11" i="3"/>
  <c r="M22" i="3"/>
  <c r="AC22" i="3"/>
  <c r="O24" i="3"/>
  <c r="L22" i="2"/>
  <c r="AE24" i="3"/>
  <c r="AB22" i="2"/>
  <c r="AJ10" i="3"/>
  <c r="AF26" i="2"/>
  <c r="AJ28" i="3"/>
  <c r="N30" i="2"/>
  <c r="Q32" i="3"/>
  <c r="H8" i="2"/>
  <c r="P8" i="2"/>
  <c r="X8" i="2"/>
  <c r="AF8" i="2"/>
  <c r="AE10" i="3"/>
  <c r="W10" i="3"/>
  <c r="O10" i="3"/>
  <c r="Y10" i="3"/>
  <c r="Q11" i="3"/>
  <c r="O22" i="3"/>
  <c r="AE22" i="3"/>
  <c r="Q24" i="3"/>
  <c r="AG24" i="3"/>
  <c r="O30" i="3"/>
  <c r="L28" i="2"/>
  <c r="AJ9" i="3"/>
  <c r="AE11" i="3"/>
  <c r="W11" i="3"/>
  <c r="O11" i="3"/>
  <c r="AA11" i="3"/>
  <c r="AJ20" i="3"/>
  <c r="AI20" i="3"/>
  <c r="Q22" i="3"/>
  <c r="AG22" i="3"/>
  <c r="S24" i="3"/>
  <c r="AJ24" i="3"/>
  <c r="V26" i="2"/>
  <c r="R8" i="2"/>
  <c r="S11" i="3"/>
  <c r="Y32" i="3"/>
  <c r="O32" i="3"/>
  <c r="AJ22" i="3"/>
  <c r="W24" i="3"/>
  <c r="T22" i="2"/>
  <c r="AA32" i="3"/>
  <c r="X30" i="2"/>
  <c r="AC24" i="3"/>
  <c r="U24" i="3"/>
  <c r="M24" i="3"/>
  <c r="Y24" i="3"/>
  <c r="AJ30" i="3"/>
  <c r="AI22" i="3"/>
  <c r="AA22" i="3"/>
  <c r="S22" i="3"/>
  <c r="K22" i="3"/>
  <c r="Y22" i="3"/>
  <c r="K24" i="3"/>
  <c r="AA24" i="3"/>
  <c r="AJ32" i="3"/>
  <c r="AE28" i="4"/>
  <c r="W28" i="4"/>
  <c r="O28" i="4"/>
  <c r="Y28" i="4"/>
  <c r="L20" i="2"/>
  <c r="T20" i="2"/>
  <c r="AB20" i="2"/>
  <c r="AA30" i="3"/>
  <c r="AC32" i="3"/>
  <c r="K11" i="4"/>
  <c r="W11" i="4"/>
  <c r="AG11" i="4"/>
  <c r="K28" i="4"/>
  <c r="AA28" i="4"/>
  <c r="Q32" i="4"/>
  <c r="Q25" i="3"/>
  <c r="Y25" i="3"/>
  <c r="AG25" i="3"/>
  <c r="S32" i="3"/>
  <c r="Q33" i="3"/>
  <c r="Y33" i="3"/>
  <c r="AG33" i="3"/>
  <c r="AI9" i="4"/>
  <c r="AA9" i="4"/>
  <c r="S9" i="4"/>
  <c r="K9" i="4"/>
  <c r="AE9" i="4"/>
  <c r="AE20" i="4"/>
  <c r="W20" i="4"/>
  <c r="O20" i="4"/>
  <c r="Y20" i="4"/>
  <c r="M28" i="4"/>
  <c r="AC28" i="4"/>
  <c r="Q10" i="5"/>
  <c r="Y10" i="5"/>
  <c r="AG10" i="5"/>
  <c r="AC10" i="5"/>
  <c r="N22" i="2"/>
  <c r="V22" i="2"/>
  <c r="AD22" i="2"/>
  <c r="S30" i="3"/>
  <c r="U32" i="3"/>
  <c r="AE32" i="3"/>
  <c r="AJ33" i="3"/>
  <c r="Q10" i="4"/>
  <c r="AG10" i="4"/>
  <c r="O11" i="4"/>
  <c r="Y11" i="4"/>
  <c r="AI11" i="4"/>
  <c r="K20" i="4"/>
  <c r="AA20" i="4"/>
  <c r="AJ22" i="4"/>
  <c r="W24" i="4"/>
  <c r="Q15" i="3"/>
  <c r="Y15" i="3"/>
  <c r="AG15" i="3"/>
  <c r="K25" i="3"/>
  <c r="S25" i="3"/>
  <c r="AA25" i="3"/>
  <c r="AI25" i="3"/>
  <c r="K32" i="3"/>
  <c r="K33" i="3"/>
  <c r="S33" i="3"/>
  <c r="AA33" i="3"/>
  <c r="AI33" i="3"/>
  <c r="W9" i="4"/>
  <c r="AG9" i="4"/>
  <c r="S10" i="4"/>
  <c r="AJ10" i="4"/>
  <c r="AI10" i="4"/>
  <c r="M20" i="4"/>
  <c r="AC20" i="4"/>
  <c r="AI24" i="4"/>
  <c r="AA24" i="4"/>
  <c r="S24" i="4"/>
  <c r="K24" i="4"/>
  <c r="Y24" i="4"/>
  <c r="Q28" i="4"/>
  <c r="AG28" i="4"/>
  <c r="AJ33" i="4"/>
  <c r="AI33" i="4"/>
  <c r="AI24" i="3"/>
  <c r="K30" i="3"/>
  <c r="M32" i="3"/>
  <c r="Q11" i="4"/>
  <c r="S28" i="4"/>
  <c r="AJ28" i="4"/>
  <c r="AI28" i="4"/>
  <c r="AJ30" i="4"/>
  <c r="AG32" i="4"/>
  <c r="O32" i="4"/>
  <c r="W32" i="4"/>
  <c r="M32" i="4"/>
  <c r="U32" i="4"/>
  <c r="AC32" i="4"/>
  <c r="Y32" i="4"/>
  <c r="K15" i="3"/>
  <c r="S15" i="3"/>
  <c r="AA15" i="3"/>
  <c r="M25" i="3"/>
  <c r="U25" i="3"/>
  <c r="AG30" i="3"/>
  <c r="AI32" i="3"/>
  <c r="M33" i="3"/>
  <c r="U33" i="3"/>
  <c r="O9" i="4"/>
  <c r="Y9" i="4"/>
  <c r="W10" i="4"/>
  <c r="Q20" i="4"/>
  <c r="AG20" i="4"/>
  <c r="U28" i="4"/>
  <c r="Q20" i="3"/>
  <c r="Y20" i="3"/>
  <c r="AC10" i="4"/>
  <c r="U10" i="4"/>
  <c r="M10" i="4"/>
  <c r="Y10" i="4"/>
  <c r="AC11" i="4"/>
  <c r="U11" i="4"/>
  <c r="M11" i="4"/>
  <c r="S11" i="4"/>
  <c r="AE11" i="4"/>
  <c r="S20" i="4"/>
  <c r="AJ20" i="4"/>
  <c r="AI20" i="4"/>
  <c r="AJ24" i="4"/>
  <c r="AE24" i="4"/>
  <c r="K32" i="4"/>
  <c r="K15" i="6"/>
  <c r="AJ15" i="6"/>
  <c r="Q25" i="4"/>
  <c r="Y25" i="4"/>
  <c r="AG25" i="4"/>
  <c r="AC33" i="4"/>
  <c r="U33" i="4"/>
  <c r="M33" i="4"/>
  <c r="AA33" i="4"/>
  <c r="O9" i="5"/>
  <c r="M10" i="5"/>
  <c r="AJ10" i="5"/>
  <c r="AC20" i="5"/>
  <c r="AJ20" i="5"/>
  <c r="Q15" i="4"/>
  <c r="Y15" i="4"/>
  <c r="Q23" i="4"/>
  <c r="Y23" i="4"/>
  <c r="K25" i="4"/>
  <c r="S25" i="4"/>
  <c r="AA25" i="4"/>
  <c r="K33" i="4"/>
  <c r="AE9" i="5"/>
  <c r="AJ9" i="4"/>
  <c r="Q22" i="4"/>
  <c r="Y22" i="4"/>
  <c r="AJ25" i="4"/>
  <c r="S10" i="5"/>
  <c r="M9" i="4"/>
  <c r="U9" i="4"/>
  <c r="AC9" i="4"/>
  <c r="AI15" i="4"/>
  <c r="AI23" i="4"/>
  <c r="AJ32" i="4"/>
  <c r="AI32" i="4"/>
  <c r="U10" i="5"/>
  <c r="AC28" i="5"/>
  <c r="AJ28" i="5"/>
  <c r="AA32" i="4"/>
  <c r="W9" i="5"/>
  <c r="AE10" i="5"/>
  <c r="Q11" i="5"/>
  <c r="Y11" i="5"/>
  <c r="O20" i="5"/>
  <c r="AE20" i="5"/>
  <c r="S22" i="5"/>
  <c r="AJ22" i="5"/>
  <c r="O28" i="5"/>
  <c r="AE28" i="5"/>
  <c r="O33" i="5"/>
  <c r="Q9" i="5"/>
  <c r="Y9" i="5"/>
  <c r="AG9" i="5"/>
  <c r="K10" i="5"/>
  <c r="AJ11" i="5"/>
  <c r="M15" i="5"/>
  <c r="U15" i="5"/>
  <c r="Q20" i="5"/>
  <c r="AG20" i="5"/>
  <c r="AE24" i="5"/>
  <c r="W24" i="5"/>
  <c r="O24" i="5"/>
  <c r="Y24" i="5"/>
  <c r="AC25" i="5"/>
  <c r="U25" i="5"/>
  <c r="M25" i="5"/>
  <c r="AI25" i="5"/>
  <c r="AA25" i="5"/>
  <c r="S25" i="5"/>
  <c r="K25" i="5"/>
  <c r="W25" i="5"/>
  <c r="Q28" i="5"/>
  <c r="AG28" i="5"/>
  <c r="W30" i="5"/>
  <c r="Q32" i="5"/>
  <c r="AG32" i="5"/>
  <c r="AE9" i="6"/>
  <c r="AJ9" i="6"/>
  <c r="W10" i="5"/>
  <c r="AE15" i="5"/>
  <c r="AC30" i="5"/>
  <c r="U30" i="5"/>
  <c r="M30" i="5"/>
  <c r="Y30" i="5"/>
  <c r="S32" i="5"/>
  <c r="AJ32" i="5"/>
  <c r="AE33" i="5"/>
  <c r="K9" i="5"/>
  <c r="S9" i="5"/>
  <c r="AA9" i="5"/>
  <c r="AI10" i="5"/>
  <c r="U20" i="5"/>
  <c r="AC22" i="5"/>
  <c r="U22" i="5"/>
  <c r="M22" i="5"/>
  <c r="Y22" i="5"/>
  <c r="U28" i="5"/>
  <c r="K30" i="5"/>
  <c r="AA30" i="5"/>
  <c r="U32" i="5"/>
  <c r="AJ9" i="5"/>
  <c r="O10" i="5"/>
  <c r="AG15" i="5"/>
  <c r="W20" i="5"/>
  <c r="W28" i="5"/>
  <c r="M9" i="5"/>
  <c r="U9" i="5"/>
  <c r="AC9" i="5"/>
  <c r="AA10" i="5"/>
  <c r="Q15" i="5"/>
  <c r="Y15" i="5"/>
  <c r="AI20" i="5"/>
  <c r="AA20" i="5"/>
  <c r="S20" i="5"/>
  <c r="K20" i="5"/>
  <c r="Y20" i="5"/>
  <c r="AJ24" i="5"/>
  <c r="AG24" i="5"/>
  <c r="AI28" i="5"/>
  <c r="AA28" i="5"/>
  <c r="S28" i="5"/>
  <c r="K28" i="5"/>
  <c r="Y28" i="5"/>
  <c r="AE32" i="5"/>
  <c r="W32" i="5"/>
  <c r="O32" i="5"/>
  <c r="Y32" i="5"/>
  <c r="AC33" i="5"/>
  <c r="U33" i="5"/>
  <c r="M33" i="5"/>
  <c r="AI33" i="5"/>
  <c r="AA33" i="5"/>
  <c r="S33" i="5"/>
  <c r="K33" i="5"/>
  <c r="W33" i="5"/>
  <c r="AI15" i="5"/>
  <c r="K32" i="5"/>
  <c r="AA32" i="5"/>
  <c r="AJ10" i="6"/>
  <c r="AC10" i="6"/>
  <c r="S9" i="6"/>
  <c r="AJ11" i="6"/>
  <c r="AG11" i="6"/>
  <c r="AJ20" i="6"/>
  <c r="Q23" i="5"/>
  <c r="Y23" i="5"/>
  <c r="U9" i="6"/>
  <c r="U11" i="6"/>
  <c r="AI11" i="6"/>
  <c r="AG24" i="6"/>
  <c r="AJ24" i="6"/>
  <c r="AI32" i="5"/>
  <c r="W9" i="6"/>
  <c r="AI9" i="6"/>
  <c r="K11" i="6"/>
  <c r="W11" i="6"/>
  <c r="AJ25" i="6"/>
  <c r="AG25" i="6"/>
  <c r="K9" i="6"/>
  <c r="Y11" i="6"/>
  <c r="AJ22" i="6"/>
  <c r="AI22" i="6"/>
  <c r="AC33" i="6"/>
  <c r="U33" i="6"/>
  <c r="M33" i="6"/>
  <c r="AI33" i="6"/>
  <c r="AA33" i="6"/>
  <c r="S33" i="6"/>
  <c r="K33" i="6"/>
  <c r="Q33" i="6"/>
  <c r="Y33" i="6"/>
  <c r="AI22" i="5"/>
  <c r="AI30" i="5"/>
  <c r="M9" i="6"/>
  <c r="M11" i="6"/>
  <c r="AA11" i="6"/>
  <c r="O9" i="6"/>
  <c r="O11" i="6"/>
  <c r="AJ23" i="6"/>
  <c r="Q25" i="6"/>
  <c r="M25" i="6"/>
  <c r="AC9" i="6"/>
  <c r="Q11" i="6"/>
  <c r="O20" i="6"/>
  <c r="Q22" i="6"/>
  <c r="O24" i="6"/>
  <c r="Y24" i="6"/>
  <c r="W25" i="6"/>
  <c r="Q32" i="6"/>
  <c r="Q10" i="6"/>
  <c r="Y10" i="6"/>
  <c r="AE15" i="6"/>
  <c r="AA22" i="6"/>
  <c r="AI25" i="6"/>
  <c r="AJ30" i="6"/>
  <c r="O33" i="6"/>
  <c r="Q9" i="6"/>
  <c r="Y9" i="6"/>
  <c r="AG9" i="6"/>
  <c r="AG15" i="6"/>
  <c r="AI20" i="6"/>
  <c r="AC23" i="6"/>
  <c r="O25" i="6"/>
  <c r="AJ28" i="6"/>
  <c r="U32" i="6"/>
  <c r="AJ32" i="6"/>
  <c r="AG32" i="6"/>
  <c r="AE9" i="7"/>
  <c r="Y15" i="6"/>
  <c r="AA20" i="6"/>
  <c r="K22" i="6"/>
  <c r="AC22" i="6"/>
  <c r="AA25" i="6"/>
  <c r="AI32" i="6"/>
  <c r="AA32" i="6"/>
  <c r="S32" i="6"/>
  <c r="K32" i="6"/>
  <c r="AE33" i="6"/>
  <c r="AI23" i="7"/>
  <c r="Q23" i="7"/>
  <c r="Y23" i="7"/>
  <c r="AG23" i="7"/>
  <c r="K23" i="7"/>
  <c r="S23" i="7"/>
  <c r="AA23" i="7"/>
  <c r="Q15" i="6"/>
  <c r="AJ33" i="6"/>
  <c r="S25" i="6"/>
  <c r="AG33" i="6"/>
  <c r="M20" i="6"/>
  <c r="O22" i="6"/>
  <c r="M23" i="6"/>
  <c r="AE25" i="6"/>
  <c r="W33" i="6"/>
  <c r="AE10" i="7"/>
  <c r="AA11" i="7"/>
  <c r="AC22" i="7"/>
  <c r="AJ22" i="7"/>
  <c r="M23" i="7"/>
  <c r="W9" i="7"/>
  <c r="AC11" i="7"/>
  <c r="Q20" i="7"/>
  <c r="Q30" i="6"/>
  <c r="Y30" i="6"/>
  <c r="AG30" i="6"/>
  <c r="Q11" i="7"/>
  <c r="AC23" i="7"/>
  <c r="Q28" i="6"/>
  <c r="Y28" i="6"/>
  <c r="K30" i="6"/>
  <c r="S30" i="6"/>
  <c r="AA30" i="6"/>
  <c r="O9" i="7"/>
  <c r="U11" i="7"/>
  <c r="AJ11" i="7"/>
  <c r="AG11" i="7"/>
  <c r="AJ25" i="7"/>
  <c r="AE25" i="7"/>
  <c r="AJ32" i="7"/>
  <c r="AI11" i="7"/>
  <c r="AC20" i="7"/>
  <c r="U20" i="7"/>
  <c r="M20" i="7"/>
  <c r="AG20" i="7"/>
  <c r="U23" i="7"/>
  <c r="Q15" i="7"/>
  <c r="Y15" i="7"/>
  <c r="O20" i="7"/>
  <c r="AA20" i="7"/>
  <c r="AG22" i="7"/>
  <c r="O28" i="7"/>
  <c r="AA28" i="7"/>
  <c r="U30" i="7"/>
  <c r="AJ30" i="7"/>
  <c r="Y32" i="7"/>
  <c r="Q10" i="7"/>
  <c r="Y10" i="7"/>
  <c r="U22" i="7"/>
  <c r="AE23" i="7"/>
  <c r="AG24" i="7"/>
  <c r="Y24" i="7"/>
  <c r="Q24" i="7"/>
  <c r="AI24" i="7"/>
  <c r="W30" i="7"/>
  <c r="AI30" i="7"/>
  <c r="K32" i="7"/>
  <c r="AA32" i="7"/>
  <c r="Q9" i="7"/>
  <c r="Y9" i="7"/>
  <c r="AG9" i="7"/>
  <c r="AE20" i="7"/>
  <c r="W22" i="7"/>
  <c r="W23" i="7"/>
  <c r="K24" i="7"/>
  <c r="W24" i="7"/>
  <c r="AJ24" i="7"/>
  <c r="AE28" i="7"/>
  <c r="Y30" i="7"/>
  <c r="M32" i="7"/>
  <c r="AC32" i="7"/>
  <c r="S20" i="7"/>
  <c r="O23" i="7"/>
  <c r="S28" i="7"/>
  <c r="M30" i="7"/>
  <c r="O32" i="7"/>
  <c r="AE32" i="7"/>
  <c r="K9" i="7"/>
  <c r="S9" i="7"/>
  <c r="AA9" i="7"/>
  <c r="AI9" i="7"/>
  <c r="AJ9" i="7"/>
  <c r="W20" i="7"/>
  <c r="AJ20" i="7"/>
  <c r="AI20" i="7"/>
  <c r="AC28" i="7"/>
  <c r="U28" i="7"/>
  <c r="M28" i="7"/>
  <c r="W28" i="7"/>
  <c r="AJ28" i="7"/>
  <c r="AI28" i="7"/>
  <c r="Q25" i="7"/>
  <c r="Y25" i="7"/>
  <c r="Q33" i="7"/>
  <c r="Y33" i="7"/>
  <c r="AB19" i="4"/>
  <c r="AB35" i="4"/>
  <c r="AD17" i="7"/>
  <c r="AD35" i="6"/>
  <c r="Z12" i="4"/>
  <c r="AD41" i="5"/>
  <c r="N41" i="3"/>
  <c r="X19" i="4"/>
  <c r="J41" i="4"/>
  <c r="AB19" i="7"/>
  <c r="AD12" i="6"/>
  <c r="T21" i="4"/>
  <c r="P21" i="5"/>
  <c r="P12" i="5"/>
  <c r="N21" i="3"/>
  <c r="N41" i="4"/>
  <c r="J21" i="4"/>
  <c r="L37" i="5"/>
  <c r="AB35" i="6"/>
  <c r="R12" i="6"/>
  <c r="P16" i="5"/>
  <c r="N16" i="3"/>
  <c r="P12" i="4"/>
  <c r="X37" i="4"/>
  <c r="X12" i="7"/>
  <c r="J21" i="7"/>
  <c r="P35" i="3"/>
  <c r="X17" i="7"/>
  <c r="AD13" i="7"/>
  <c r="AH41" i="5"/>
  <c r="Z19" i="6"/>
  <c r="AD12" i="7"/>
  <c r="L16" i="5"/>
  <c r="X16" i="7"/>
  <c r="AF21" i="7"/>
  <c r="X21" i="3"/>
  <c r="P37" i="5"/>
  <c r="T19" i="4"/>
  <c r="N37" i="5"/>
  <c r="V16" i="4"/>
  <c r="AF41" i="4"/>
  <c r="AF41" i="6"/>
  <c r="V13" i="7"/>
  <c r="Z37" i="5"/>
  <c r="AH13" i="5"/>
  <c r="R41" i="5"/>
  <c r="J12" i="3"/>
  <c r="AD37" i="6"/>
  <c r="J19" i="6"/>
  <c r="X37" i="3"/>
  <c r="Z43" i="3"/>
  <c r="J16" i="5"/>
  <c r="J17" i="7"/>
  <c r="AH16" i="6"/>
  <c r="AD16" i="5"/>
  <c r="AB13" i="3"/>
  <c r="AH37" i="4"/>
  <c r="T17" i="7"/>
  <c r="R17" i="5"/>
  <c r="AD13" i="4"/>
  <c r="P13" i="4"/>
  <c r="R21" i="5"/>
  <c r="N16" i="6"/>
  <c r="AF17" i="7"/>
  <c r="X12" i="4"/>
  <c r="R41" i="3"/>
  <c r="AD19" i="7"/>
  <c r="Z13" i="4"/>
  <c r="R12" i="3"/>
  <c r="AB35" i="5"/>
  <c r="V13" i="6"/>
  <c r="AB13" i="6"/>
  <c r="AD21" i="5"/>
  <c r="Z17" i="7"/>
  <c r="R37" i="4"/>
  <c r="Z12" i="7"/>
  <c r="N21" i="7"/>
  <c r="P41" i="4"/>
  <c r="V17" i="4"/>
  <c r="P37" i="6"/>
  <c r="T17" i="3"/>
  <c r="T16" i="5"/>
  <c r="T12" i="5"/>
  <c r="J19" i="4"/>
  <c r="AH21" i="7"/>
  <c r="P19" i="5"/>
  <c r="T21" i="7"/>
  <c r="X16" i="6"/>
  <c r="AF35" i="6"/>
  <c r="Z41" i="6"/>
  <c r="J19" i="7"/>
  <c r="AD19" i="5"/>
  <c r="P35" i="5"/>
  <c r="T37" i="4"/>
  <c r="X12" i="6"/>
  <c r="AB41" i="6"/>
  <c r="J12" i="6"/>
  <c r="J16" i="4"/>
  <c r="L13" i="3"/>
  <c r="X35" i="4"/>
  <c r="P21" i="3"/>
  <c r="L21" i="6"/>
  <c r="V41" i="6"/>
  <c r="L41" i="6"/>
  <c r="R13" i="3"/>
  <c r="P13" i="6"/>
  <c r="AD17" i="3"/>
  <c r="AB16" i="3"/>
  <c r="AD12" i="3"/>
  <c r="L35" i="5"/>
  <c r="AB37" i="4"/>
  <c r="N13" i="7"/>
  <c r="J21" i="5"/>
  <c r="R19" i="4"/>
  <c r="J12" i="4"/>
  <c r="L35" i="6"/>
  <c r="AB44" i="3"/>
  <c r="AH17" i="3"/>
  <c r="J13" i="3"/>
  <c r="Z35" i="5"/>
  <c r="T19" i="3"/>
  <c r="V37" i="7"/>
  <c r="Z21" i="6"/>
  <c r="L13" i="7"/>
  <c r="AF35" i="5"/>
  <c r="V41" i="4"/>
  <c r="AD17" i="5"/>
  <c r="L17" i="3"/>
  <c r="AF21" i="5"/>
  <c r="AB41" i="7"/>
  <c r="T41" i="3"/>
  <c r="AB19" i="3"/>
  <c r="V12" i="6"/>
  <c r="R35" i="4"/>
  <c r="L17" i="6"/>
  <c r="X13" i="3"/>
  <c r="X17" i="6"/>
  <c r="J12" i="7"/>
  <c r="P17" i="6"/>
  <c r="L19" i="7"/>
  <c r="AB41" i="5"/>
  <c r="P35" i="6"/>
  <c r="R35" i="5"/>
  <c r="R43" i="3"/>
  <c r="AF19" i="3"/>
  <c r="J41" i="7"/>
  <c r="AD35" i="5"/>
  <c r="X37" i="6"/>
  <c r="V41" i="5"/>
  <c r="AF37" i="7"/>
  <c r="Z44" i="3"/>
  <c r="J43" i="3"/>
  <c r="V16" i="7"/>
  <c r="AD35" i="7"/>
  <c r="T16" i="7"/>
  <c r="AH12" i="6"/>
  <c r="AH43" i="3"/>
  <c r="AH41" i="3"/>
  <c r="T35" i="4"/>
  <c r="AB17" i="4"/>
  <c r="Z41" i="7"/>
  <c r="L21" i="5"/>
  <c r="X37" i="7"/>
  <c r="AD35" i="4"/>
  <c r="AH17" i="7"/>
  <c r="L37" i="4"/>
  <c r="Z21" i="5"/>
  <c r="AF12" i="3"/>
  <c r="N12" i="7"/>
  <c r="AD21" i="7"/>
  <c r="N19" i="6"/>
  <c r="R12" i="4"/>
  <c r="Z16" i="7"/>
  <c r="AB12" i="6"/>
  <c r="Z12" i="5"/>
  <c r="J44" i="3"/>
  <c r="N41" i="6"/>
  <c r="AF35" i="7"/>
  <c r="AD16" i="3"/>
  <c r="AF17" i="5"/>
  <c r="N35" i="4"/>
  <c r="R16" i="3"/>
  <c r="AF13" i="3"/>
  <c r="N37" i="3"/>
  <c r="AB37" i="3"/>
  <c r="J13" i="6"/>
  <c r="AF21" i="6"/>
  <c r="Z21" i="3"/>
  <c r="AH21" i="6"/>
  <c r="T35" i="6"/>
  <c r="V41" i="3"/>
  <c r="J41" i="5"/>
  <c r="P21" i="7"/>
  <c r="P13" i="5"/>
  <c r="R17" i="3"/>
  <c r="X41" i="5"/>
  <c r="AD19" i="3"/>
  <c r="T37" i="7"/>
  <c r="X21" i="5"/>
  <c r="J13" i="4"/>
  <c r="T16" i="4"/>
  <c r="AF12" i="7"/>
  <c r="AD37" i="4"/>
  <c r="L21" i="3"/>
  <c r="T13" i="7"/>
  <c r="T12" i="4"/>
  <c r="AF37" i="6"/>
  <c r="AD43" i="3"/>
  <c r="Z41" i="4"/>
  <c r="AD13" i="5"/>
  <c r="T16" i="6"/>
  <c r="V12" i="7"/>
  <c r="R16" i="5"/>
  <c r="AH44" i="3"/>
  <c r="AF37" i="5"/>
  <c r="AH37" i="7"/>
  <c r="AB16" i="4"/>
  <c r="P37" i="4"/>
  <c r="P41" i="5"/>
  <c r="AB21" i="3"/>
  <c r="P19" i="6"/>
  <c r="AH35" i="6"/>
  <c r="R41" i="4"/>
  <c r="AF12" i="5"/>
  <c r="X35" i="3"/>
  <c r="T19" i="6"/>
  <c r="R12" i="5"/>
  <c r="AF16" i="7"/>
  <c r="Z16" i="4"/>
  <c r="X43" i="3"/>
  <c r="T21" i="3"/>
  <c r="AB13" i="4"/>
  <c r="P12" i="6"/>
  <c r="X19" i="7"/>
  <c r="X13" i="6"/>
  <c r="AF16" i="5"/>
  <c r="AH41" i="4"/>
  <c r="N17" i="4"/>
  <c r="AF13" i="6"/>
  <c r="L13" i="6"/>
  <c r="N43" i="3"/>
  <c r="N41" i="5"/>
  <c r="J13" i="5"/>
  <c r="V21" i="3"/>
  <c r="Z35" i="7"/>
  <c r="T41" i="4"/>
  <c r="T41" i="5"/>
  <c r="AH37" i="5"/>
  <c r="AB12" i="4"/>
  <c r="P21" i="6"/>
  <c r="AF16" i="4"/>
  <c r="T44" i="3"/>
  <c r="J16" i="6"/>
  <c r="T17" i="4"/>
  <c r="AB12" i="5"/>
  <c r="AD41" i="6"/>
  <c r="J35" i="6"/>
  <c r="J17" i="3"/>
  <c r="P41" i="7"/>
  <c r="T43" i="3"/>
  <c r="AD12" i="5"/>
  <c r="AH37" i="3"/>
  <c r="X19" i="6"/>
  <c r="L41" i="3"/>
  <c r="V35" i="4"/>
  <c r="AF19" i="7"/>
  <c r="AH12" i="7"/>
  <c r="R13" i="7"/>
  <c r="N12" i="6"/>
  <c r="X17" i="3"/>
  <c r="N13" i="5"/>
  <c r="L21" i="7"/>
  <c r="N16" i="7"/>
  <c r="AF13" i="4"/>
  <c r="J17" i="5"/>
  <c r="X37" i="5"/>
  <c r="N13" i="4"/>
  <c r="X35" i="6"/>
  <c r="L37" i="3"/>
  <c r="T37" i="3"/>
  <c r="T35" i="5"/>
  <c r="R35" i="7"/>
  <c r="AH37" i="6"/>
  <c r="R21" i="6"/>
  <c r="AH12" i="4"/>
  <c r="L13" i="5"/>
  <c r="AF35" i="4"/>
  <c r="N35" i="6"/>
  <c r="T37" i="5"/>
  <c r="N19" i="3"/>
  <c r="AH13" i="6"/>
  <c r="T17" i="5"/>
  <c r="AH13" i="4"/>
  <c r="AH12" i="5"/>
  <c r="AF41" i="3"/>
  <c r="AD17" i="4"/>
  <c r="R16" i="7"/>
  <c r="J21" i="6"/>
  <c r="X13" i="4"/>
  <c r="P16" i="6"/>
  <c r="AB17" i="5"/>
  <c r="AH19" i="3"/>
  <c r="AH35" i="5"/>
  <c r="T13" i="6"/>
  <c r="N13" i="3"/>
  <c r="V43" i="3"/>
  <c r="J17" i="6"/>
  <c r="AB37" i="5"/>
  <c r="X12" i="5"/>
  <c r="V13" i="4"/>
  <c r="AB12" i="7"/>
  <c r="V37" i="4"/>
  <c r="Z21" i="4"/>
  <c r="L16" i="3"/>
  <c r="N17" i="3"/>
  <c r="T41" i="6"/>
  <c r="V35" i="6"/>
  <c r="AF21" i="4"/>
  <c r="N17" i="6"/>
  <c r="T17" i="6"/>
  <c r="X19" i="5"/>
  <c r="J37" i="3"/>
  <c r="N16" i="5"/>
  <c r="R35" i="3"/>
  <c r="P21" i="4"/>
  <c r="V16" i="6"/>
  <c r="P19" i="4"/>
  <c r="AF19" i="6"/>
  <c r="AB41" i="3"/>
  <c r="AD16" i="6"/>
  <c r="J16" i="7"/>
  <c r="AH19" i="7"/>
  <c r="R17" i="4"/>
  <c r="P19" i="7"/>
  <c r="Z13" i="7"/>
  <c r="J35" i="4"/>
  <c r="AF41" i="5"/>
  <c r="V37" i="5"/>
  <c r="Z19" i="5"/>
  <c r="AF16" i="3"/>
  <c r="AF44" i="3"/>
  <c r="AB16" i="5"/>
  <c r="AB12" i="3"/>
  <c r="X41" i="4"/>
  <c r="X19" i="3"/>
  <c r="Z19" i="3"/>
  <c r="X35" i="5"/>
  <c r="AB16" i="6"/>
  <c r="J19" i="5"/>
  <c r="L37" i="7"/>
  <c r="R21" i="4"/>
  <c r="AF41" i="7"/>
  <c r="V19" i="6"/>
  <c r="T13" i="3"/>
  <c r="T12" i="6"/>
  <c r="P44" i="3"/>
  <c r="AH16" i="5"/>
  <c r="AF17" i="4"/>
  <c r="T35" i="3"/>
  <c r="N19" i="7"/>
  <c r="Z37" i="4"/>
  <c r="N17" i="7"/>
  <c r="X16" i="4"/>
  <c r="AH19" i="4"/>
  <c r="R19" i="6"/>
  <c r="AH16" i="7"/>
  <c r="J37" i="6"/>
  <c r="R19" i="5"/>
  <c r="R37" i="7"/>
  <c r="L12" i="3"/>
  <c r="V16" i="3"/>
  <c r="T21" i="6"/>
  <c r="AD21" i="6"/>
  <c r="AH16" i="4"/>
  <c r="X21" i="7"/>
  <c r="V17" i="7"/>
  <c r="V21" i="7"/>
  <c r="L21" i="4"/>
  <c r="J17" i="4"/>
  <c r="R21" i="7"/>
  <c r="X41" i="7"/>
  <c r="L19" i="4"/>
  <c r="N21" i="4"/>
  <c r="L12" i="5"/>
  <c r="Z12" i="3"/>
  <c r="AH19" i="5"/>
  <c r="R13" i="4"/>
  <c r="V13" i="5"/>
  <c r="R19" i="7"/>
  <c r="V13" i="3"/>
  <c r="T12" i="3"/>
  <c r="L37" i="6"/>
  <c r="Z17" i="4"/>
  <c r="L12" i="6"/>
  <c r="AD19" i="6"/>
  <c r="L12" i="4"/>
  <c r="L41" i="7"/>
  <c r="R41" i="7"/>
  <c r="L12" i="7"/>
  <c r="T35" i="7"/>
  <c r="X35" i="7"/>
  <c r="T19" i="5"/>
  <c r="AD13" i="3"/>
  <c r="J35" i="5"/>
  <c r="X13" i="7"/>
  <c r="J35" i="7"/>
  <c r="L17" i="5"/>
  <c r="T12" i="7"/>
  <c r="P41" i="3"/>
  <c r="AD16" i="7"/>
  <c r="AH35" i="4"/>
  <c r="Z37" i="3"/>
  <c r="R37" i="6"/>
  <c r="R12" i="7"/>
  <c r="L19" i="6"/>
  <c r="J41" i="6"/>
  <c r="L16" i="7"/>
  <c r="R37" i="3"/>
  <c r="AH16" i="3"/>
  <c r="R37" i="5"/>
  <c r="Z16" i="3"/>
  <c r="P35" i="7"/>
  <c r="AD41" i="4"/>
  <c r="N35" i="5"/>
  <c r="P16" i="7"/>
  <c r="V19" i="3"/>
  <c r="Z37" i="6"/>
  <c r="AB37" i="6"/>
  <c r="AD37" i="5"/>
  <c r="X44" i="3"/>
  <c r="AF17" i="6"/>
  <c r="AD41" i="7"/>
  <c r="AB21" i="6"/>
  <c r="V17" i="3"/>
  <c r="L19" i="3"/>
  <c r="AB17" i="3"/>
  <c r="AB41" i="4"/>
  <c r="AB35" i="3"/>
  <c r="Z13" i="5"/>
  <c r="Z17" i="6"/>
  <c r="L41" i="5"/>
  <c r="R16" i="6"/>
  <c r="AF19" i="5"/>
  <c r="R35" i="6"/>
  <c r="AD13" i="6"/>
  <c r="T19" i="7"/>
  <c r="X17" i="4"/>
  <c r="R44" i="3"/>
  <c r="V21" i="6"/>
  <c r="R21" i="3"/>
  <c r="AH21" i="3"/>
  <c r="V37" i="6"/>
  <c r="P35" i="4"/>
  <c r="V17" i="5"/>
  <c r="N19" i="4"/>
  <c r="AF21" i="3"/>
  <c r="N12" i="4"/>
  <c r="P37" i="7"/>
  <c r="N37" i="7"/>
  <c r="X21" i="4"/>
  <c r="AH19" i="6"/>
  <c r="Z13" i="6"/>
  <c r="J35" i="3"/>
  <c r="AF13" i="5"/>
  <c r="P16" i="4"/>
  <c r="V21" i="5"/>
  <c r="Z41" i="5"/>
  <c r="AH21" i="4"/>
  <c r="AB37" i="7"/>
  <c r="J37" i="7"/>
  <c r="R13" i="6"/>
  <c r="N21" i="6"/>
  <c r="P17" i="3"/>
  <c r="L35" i="4"/>
  <c r="AD17" i="6"/>
  <c r="V19" i="5"/>
  <c r="J41" i="3"/>
  <c r="Z13" i="3"/>
  <c r="L19" i="5"/>
  <c r="AF37" i="4"/>
  <c r="L13" i="4"/>
  <c r="AD41" i="3"/>
  <c r="AH17" i="6"/>
  <c r="AB35" i="7"/>
  <c r="X17" i="5"/>
  <c r="AH41" i="7"/>
  <c r="AF19" i="4"/>
  <c r="V19" i="7"/>
  <c r="AH35" i="7"/>
  <c r="L44" i="3"/>
  <c r="P37" i="3"/>
  <c r="Z12" i="6"/>
  <c r="N37" i="4"/>
  <c r="T21" i="5"/>
  <c r="T16" i="3"/>
  <c r="AF35" i="3"/>
  <c r="AD21" i="4"/>
  <c r="P13" i="3"/>
  <c r="V21" i="4"/>
  <c r="V35" i="5"/>
  <c r="R41" i="6"/>
  <c r="AF16" i="6"/>
  <c r="AD44" i="3"/>
  <c r="AD37" i="3"/>
  <c r="N12" i="3"/>
  <c r="V16" i="5"/>
  <c r="X21" i="6"/>
  <c r="R17" i="7"/>
  <c r="AB17" i="7"/>
  <c r="N21" i="5"/>
  <c r="P41" i="6"/>
  <c r="Z17" i="5"/>
  <c r="X41" i="3"/>
  <c r="L35" i="7"/>
  <c r="J37" i="4"/>
  <c r="AB16" i="7"/>
  <c r="AF12" i="4"/>
  <c r="Z21" i="7"/>
  <c r="X13" i="5"/>
  <c r="P17" i="5"/>
  <c r="T13" i="4"/>
  <c r="P13" i="7"/>
  <c r="P16" i="3"/>
  <c r="X12" i="3"/>
  <c r="AB17" i="6"/>
  <c r="V17" i="6"/>
  <c r="P19" i="3"/>
  <c r="L16" i="6"/>
  <c r="Z35" i="4"/>
  <c r="AB19" i="6"/>
  <c r="AH12" i="3"/>
  <c r="N12" i="5"/>
  <c r="AB43" i="3"/>
  <c r="T37" i="6"/>
  <c r="AB21" i="7"/>
  <c r="AD35" i="3"/>
  <c r="N35" i="3"/>
  <c r="P43" i="3"/>
  <c r="Z19" i="4"/>
  <c r="AF13" i="7"/>
  <c r="AH17" i="4"/>
  <c r="AF12" i="6"/>
  <c r="X16" i="3"/>
  <c r="N44" i="3"/>
  <c r="AF43" i="3"/>
  <c r="AF37" i="3"/>
  <c r="AB21" i="5"/>
  <c r="AF17" i="3"/>
  <c r="V12" i="3"/>
  <c r="AD12" i="4"/>
  <c r="V41" i="7"/>
  <c r="L41" i="4"/>
  <c r="Z17" i="3"/>
  <c r="AB13" i="7"/>
  <c r="P12" i="3"/>
  <c r="R16" i="4"/>
  <c r="J16" i="3"/>
  <c r="Z19" i="7"/>
  <c r="Z35" i="6"/>
  <c r="Z41" i="3"/>
  <c r="N17" i="5"/>
  <c r="Z37" i="7"/>
  <c r="AH17" i="5"/>
  <c r="N41" i="7"/>
  <c r="V44" i="3"/>
  <c r="L17" i="7"/>
  <c r="X41" i="6"/>
  <c r="R17" i="6"/>
  <c r="AH41" i="6"/>
  <c r="L43" i="3"/>
  <c r="AD21" i="3"/>
  <c r="N19" i="5"/>
  <c r="AB19" i="5"/>
  <c r="Z16" i="5"/>
  <c r="J12" i="5"/>
  <c r="T13" i="5"/>
  <c r="N16" i="4"/>
  <c r="V35" i="3"/>
  <c r="V37" i="3"/>
  <c r="L17" i="4"/>
  <c r="Z16" i="6"/>
  <c r="AH35" i="3"/>
  <c r="AH21" i="5"/>
  <c r="Z35" i="3"/>
  <c r="R19" i="3"/>
  <c r="T41" i="7"/>
  <c r="N13" i="6"/>
  <c r="N37" i="6"/>
  <c r="P17" i="4"/>
  <c r="N35" i="7"/>
  <c r="X16" i="5"/>
  <c r="P17" i="7"/>
  <c r="AB13" i="5"/>
  <c r="AD16" i="4"/>
  <c r="L35" i="3"/>
  <c r="V12" i="4"/>
  <c r="AD37" i="7"/>
  <c r="AH13" i="3"/>
  <c r="AH13" i="7"/>
  <c r="R13" i="5"/>
  <c r="V12" i="5"/>
  <c r="V19" i="4"/>
  <c r="P12" i="7"/>
  <c r="J19" i="3"/>
  <c r="J21" i="3"/>
  <c r="AD19" i="4"/>
  <c r="J13" i="7"/>
  <c r="V35" i="7"/>
  <c r="J37" i="5"/>
  <c r="L16" i="4"/>
  <c r="AB21" i="4"/>
  <c r="P44" i="6"/>
  <c r="R43" i="6"/>
  <c r="X43" i="4"/>
  <c r="X43" i="6"/>
  <c r="I44" i="5" a="1"/>
  <c r="I43" i="6" a="1"/>
  <c r="L44" i="6"/>
  <c r="T44" i="7"/>
  <c r="AB44" i="6"/>
  <c r="AH44" i="6"/>
  <c r="V43" i="6"/>
  <c r="L43" i="7"/>
  <c r="L43" i="5"/>
  <c r="N43" i="7"/>
  <c r="T44" i="5"/>
  <c r="T44" i="6"/>
  <c r="N43" i="6"/>
  <c r="T43" i="4"/>
  <c r="X44" i="6"/>
  <c r="Z43" i="4"/>
  <c r="AF43" i="6"/>
  <c r="AH43" i="6"/>
  <c r="AB44" i="5"/>
  <c r="V44" i="6"/>
  <c r="P44" i="4"/>
  <c r="J44" i="4"/>
  <c r="I44" i="6" a="1"/>
  <c r="J43" i="4"/>
  <c r="L44" i="4"/>
  <c r="Z44" i="4"/>
  <c r="X44" i="5"/>
  <c r="I43" i="4" a="1"/>
  <c r="N44" i="4"/>
  <c r="AH43" i="4"/>
  <c r="P44" i="5"/>
  <c r="L44" i="7"/>
  <c r="AB43" i="4"/>
  <c r="P43" i="4"/>
  <c r="V43" i="7"/>
  <c r="R43" i="5"/>
  <c r="Z43" i="7"/>
  <c r="P43" i="7"/>
  <c r="R43" i="4"/>
  <c r="R44" i="7"/>
  <c r="R44" i="6"/>
  <c r="AF43" i="7"/>
  <c r="J43" i="7"/>
  <c r="Z44" i="6"/>
  <c r="R44" i="4"/>
  <c r="X43" i="7"/>
  <c r="N44" i="6"/>
  <c r="AB44" i="7"/>
  <c r="AB43" i="5"/>
  <c r="AB43" i="7"/>
  <c r="P43" i="6"/>
  <c r="AB43" i="6"/>
  <c r="J43" i="6"/>
  <c r="L44" i="5"/>
  <c r="V44" i="5"/>
  <c r="Z44" i="5"/>
  <c r="AF43" i="4"/>
  <c r="J44" i="7"/>
  <c r="P43" i="5"/>
  <c r="AF44" i="5"/>
  <c r="AH43" i="7"/>
  <c r="AD43" i="6"/>
  <c r="V43" i="4"/>
  <c r="T43" i="7"/>
  <c r="I43" i="5" a="1"/>
  <c r="AH43" i="5"/>
  <c r="X44" i="4"/>
  <c r="N43" i="5"/>
  <c r="AF44" i="6"/>
  <c r="X44" i="7"/>
  <c r="L43" i="4"/>
  <c r="P44" i="7"/>
  <c r="Z43" i="6"/>
  <c r="R44" i="5"/>
  <c r="AH44" i="4"/>
  <c r="AH44" i="5"/>
  <c r="L43" i="6"/>
  <c r="T43" i="5"/>
  <c r="Z44" i="7"/>
  <c r="AD44" i="4"/>
  <c r="N44" i="7"/>
  <c r="AD43" i="5"/>
  <c r="V44" i="7"/>
  <c r="AD44" i="6"/>
  <c r="AH44" i="7"/>
  <c r="T44" i="4"/>
  <c r="X43" i="5"/>
  <c r="J43" i="5"/>
  <c r="AD44" i="5"/>
  <c r="N43" i="4"/>
  <c r="J44" i="5"/>
  <c r="AD44" i="7"/>
  <c r="Z43" i="5"/>
  <c r="V43" i="5"/>
  <c r="R43" i="7"/>
  <c r="J44" i="6"/>
  <c r="AB44" i="4"/>
  <c r="AF43" i="5"/>
  <c r="AD43" i="7"/>
  <c r="T43" i="6"/>
  <c r="AF44" i="4"/>
  <c r="AF44" i="7"/>
  <c r="V44" i="4"/>
  <c r="N44" i="5"/>
  <c r="I44" i="4" a="1"/>
  <c r="AD43" i="4"/>
  <c r="AA28" i="3" l="1"/>
  <c r="Y26" i="2" s="1"/>
  <c r="AC28" i="3"/>
  <c r="AA26" i="2" s="1"/>
  <c r="I43" i="5"/>
  <c r="Y43" i="5" s="1"/>
  <c r="Y13" i="5"/>
  <c r="H19" i="2"/>
  <c r="H17" i="2"/>
  <c r="AJ13" i="7"/>
  <c r="AJ13" i="3"/>
  <c r="AF11" i="2"/>
  <c r="J33" i="2"/>
  <c r="P17" i="2"/>
  <c r="U43" i="3"/>
  <c r="X33" i="2"/>
  <c r="AJ21" i="5"/>
  <c r="AF33" i="2"/>
  <c r="AJ35" i="3"/>
  <c r="I44" i="5"/>
  <c r="W44" i="5" s="1"/>
  <c r="T35" i="2"/>
  <c r="T33" i="2"/>
  <c r="AA37" i="6"/>
  <c r="AB19" i="2"/>
  <c r="J41" i="2"/>
  <c r="AJ41" i="6"/>
  <c r="T42" i="2"/>
  <c r="AJ17" i="5"/>
  <c r="X39" i="2"/>
  <c r="AI35" i="3"/>
  <c r="H14" i="2"/>
  <c r="N10" i="2"/>
  <c r="X15" i="2"/>
  <c r="T10" i="2"/>
  <c r="AD15" i="2"/>
  <c r="AD35" i="2"/>
  <c r="AD41" i="2"/>
  <c r="L42" i="2"/>
  <c r="V14" i="2"/>
  <c r="AJ17" i="4"/>
  <c r="N41" i="2"/>
  <c r="L33" i="2"/>
  <c r="AB33" i="2"/>
  <c r="I43" i="6"/>
  <c r="AA43" i="6" s="1"/>
  <c r="Z41" i="2"/>
  <c r="AF10" i="2"/>
  <c r="AJ12" i="3"/>
  <c r="N17" i="2"/>
  <c r="V10" i="2"/>
  <c r="N14" i="2"/>
  <c r="AJ44" i="5"/>
  <c r="V39" i="2"/>
  <c r="L10" i="2"/>
  <c r="AB35" i="2"/>
  <c r="AB42" i="2"/>
  <c r="N11" i="2"/>
  <c r="AJ43" i="6"/>
  <c r="AD33" i="2"/>
  <c r="R14" i="2"/>
  <c r="M16" i="7"/>
  <c r="N35" i="2"/>
  <c r="J42" i="2"/>
  <c r="AJ35" i="7"/>
  <c r="AJ41" i="7"/>
  <c r="AJ17" i="6"/>
  <c r="AB39" i="2"/>
  <c r="X11" i="2"/>
  <c r="H39" i="2"/>
  <c r="K13" i="7"/>
  <c r="N15" i="2"/>
  <c r="AJ21" i="4"/>
  <c r="H33" i="2"/>
  <c r="AJ19" i="6"/>
  <c r="AD19" i="2"/>
  <c r="AF19" i="2"/>
  <c r="AJ21" i="3"/>
  <c r="P19" i="2"/>
  <c r="P42" i="2"/>
  <c r="Z33" i="2"/>
  <c r="Z15" i="2"/>
  <c r="J17" i="2"/>
  <c r="T15" i="2"/>
  <c r="Y41" i="6"/>
  <c r="V42" i="2"/>
  <c r="T17" i="2"/>
  <c r="AC21" i="5"/>
  <c r="X14" i="2"/>
  <c r="AJ16" i="3"/>
  <c r="AF14" i="2"/>
  <c r="AE16" i="3"/>
  <c r="P35" i="2"/>
  <c r="X35" i="2"/>
  <c r="AJ35" i="4"/>
  <c r="N39" i="2"/>
  <c r="AB11" i="2"/>
  <c r="O35" i="6"/>
  <c r="AG12" i="6"/>
  <c r="AC21" i="3"/>
  <c r="Q17" i="4"/>
  <c r="R10" i="2"/>
  <c r="T11" i="2"/>
  <c r="AJ19" i="5"/>
  <c r="X10" i="2"/>
  <c r="AJ16" i="4"/>
  <c r="T14" i="2"/>
  <c r="U41" i="7"/>
  <c r="J10" i="2"/>
  <c r="K41" i="4"/>
  <c r="AJ16" i="7"/>
  <c r="AJ19" i="4"/>
  <c r="R33" i="2"/>
  <c r="AJ16" i="5"/>
  <c r="N42" i="2"/>
  <c r="R11" i="2"/>
  <c r="W41" i="5"/>
  <c r="AJ44" i="4"/>
  <c r="AJ44" i="7"/>
  <c r="AG17" i="7"/>
  <c r="X17" i="2"/>
  <c r="V17" i="2"/>
  <c r="Z10" i="2"/>
  <c r="AD42" i="2"/>
  <c r="AD14" i="2"/>
  <c r="AJ19" i="7"/>
  <c r="U44" i="7"/>
  <c r="Z39" i="2"/>
  <c r="P33" i="2"/>
  <c r="AC19" i="7"/>
  <c r="H35" i="2"/>
  <c r="L15" i="2"/>
  <c r="J14" i="2"/>
  <c r="T41" i="2"/>
  <c r="L11" i="2"/>
  <c r="AJ35" i="5"/>
  <c r="AJ19" i="3"/>
  <c r="AF17" i="2"/>
  <c r="AD39" i="2"/>
  <c r="W35" i="7"/>
  <c r="AJ12" i="5"/>
  <c r="AJ13" i="4"/>
  <c r="AJ13" i="6"/>
  <c r="L17" i="2"/>
  <c r="AJ12" i="4"/>
  <c r="AJ37" i="6"/>
  <c r="R35" i="2"/>
  <c r="J35" i="2"/>
  <c r="AA41" i="3"/>
  <c r="AJ43" i="7"/>
  <c r="V15" i="2"/>
  <c r="AJ12" i="7"/>
  <c r="J39" i="2"/>
  <c r="K12" i="5"/>
  <c r="AF35" i="2"/>
  <c r="AJ37" i="3"/>
  <c r="R41" i="2"/>
  <c r="O16" i="6"/>
  <c r="AJ43" i="4"/>
  <c r="H15" i="2"/>
  <c r="I43" i="4"/>
  <c r="AA43" i="4" s="1"/>
  <c r="R42" i="2"/>
  <c r="AJ37" i="5"/>
  <c r="T19" i="2"/>
  <c r="L41" i="2"/>
  <c r="I44" i="6"/>
  <c r="AA44" i="6" s="1"/>
  <c r="AJ41" i="4"/>
  <c r="R19" i="2"/>
  <c r="V41" i="2"/>
  <c r="V33" i="2"/>
  <c r="AJ35" i="6"/>
  <c r="Z19" i="2"/>
  <c r="AJ37" i="7"/>
  <c r="AF42" i="2"/>
  <c r="AJ44" i="3"/>
  <c r="K13" i="4"/>
  <c r="AB41" i="2"/>
  <c r="J19" i="2"/>
  <c r="AB17" i="2"/>
  <c r="P15" i="2"/>
  <c r="AJ43" i="5"/>
  <c r="AI17" i="6"/>
  <c r="T39" i="2"/>
  <c r="AJ21" i="6"/>
  <c r="X19" i="2"/>
  <c r="S21" i="6"/>
  <c r="AE37" i="5"/>
  <c r="Z35" i="2"/>
  <c r="Y16" i="4"/>
  <c r="L35" i="2"/>
  <c r="AD11" i="2"/>
  <c r="Q13" i="6"/>
  <c r="P14" i="2"/>
  <c r="AA12" i="4"/>
  <c r="AB14" i="2"/>
  <c r="H42" i="2"/>
  <c r="AD10" i="2"/>
  <c r="AJ17" i="7"/>
  <c r="U12" i="7"/>
  <c r="AF39" i="2"/>
  <c r="AJ41" i="3"/>
  <c r="AF41" i="2"/>
  <c r="AJ43" i="3"/>
  <c r="AJ12" i="6"/>
  <c r="W21" i="7"/>
  <c r="H41" i="2"/>
  <c r="X42" i="2"/>
  <c r="AA19" i="4"/>
  <c r="AD17" i="2"/>
  <c r="P41" i="2"/>
  <c r="V11" i="2"/>
  <c r="Z17" i="2"/>
  <c r="R39" i="2"/>
  <c r="J15" i="2"/>
  <c r="S37" i="4"/>
  <c r="R17" i="2"/>
  <c r="H11" i="2"/>
  <c r="AF15" i="2"/>
  <c r="AJ17" i="3"/>
  <c r="Z42" i="2"/>
  <c r="AI21" i="4"/>
  <c r="AB10" i="2"/>
  <c r="Z14" i="2"/>
  <c r="M35" i="4"/>
  <c r="AB15" i="2"/>
  <c r="P11" i="2"/>
  <c r="N19" i="2"/>
  <c r="J11" i="2"/>
  <c r="I44" i="4"/>
  <c r="O44" i="4" s="1"/>
  <c r="Q43" i="7"/>
  <c r="AJ21" i="7"/>
  <c r="R15" i="2"/>
  <c r="P10" i="2"/>
  <c r="P39" i="2"/>
  <c r="U35" i="5"/>
  <c r="AJ37" i="4"/>
  <c r="Z11" i="2"/>
  <c r="AJ16" i="6"/>
  <c r="X41" i="2"/>
  <c r="U37" i="7"/>
  <c r="V35" i="2"/>
  <c r="M17" i="5"/>
  <c r="AG19" i="5"/>
  <c r="H10" i="2"/>
  <c r="AJ13" i="5"/>
  <c r="V19" i="2"/>
  <c r="M16" i="5"/>
  <c r="AJ41" i="5"/>
  <c r="AJ44" i="6"/>
  <c r="N33" i="2"/>
  <c r="L14" i="2"/>
  <c r="L19" i="2"/>
  <c r="Q12" i="3"/>
  <c r="L39" i="2"/>
  <c r="AE19" i="6"/>
  <c r="AC9" i="3"/>
  <c r="AA7" i="2" s="1"/>
  <c r="AI9" i="3"/>
  <c r="AG7" i="2" s="1"/>
  <c r="S9" i="3"/>
  <c r="Q7" i="2" s="1"/>
  <c r="AE9" i="3"/>
  <c r="AC7" i="2" s="1"/>
  <c r="AG9" i="3"/>
  <c r="AE7" i="2" s="1"/>
  <c r="Q9" i="3"/>
  <c r="O7" i="2" s="1"/>
  <c r="Y9" i="3"/>
  <c r="W7" i="2" s="1"/>
  <c r="O9" i="3"/>
  <c r="M7" i="2" s="1"/>
  <c r="AA9" i="3"/>
  <c r="Y7" i="2" s="1"/>
  <c r="M9" i="3"/>
  <c r="K7" i="2" s="1"/>
  <c r="W9" i="3"/>
  <c r="U9" i="3"/>
  <c r="S7" i="2" s="1"/>
  <c r="U23" i="3"/>
  <c r="S21" i="2" s="1"/>
  <c r="AE23" i="3"/>
  <c r="AC21" i="2" s="1"/>
  <c r="O23" i="3"/>
  <c r="M21" i="2" s="1"/>
  <c r="AC23" i="3"/>
  <c r="AA21" i="2" s="1"/>
  <c r="AA23" i="3"/>
  <c r="Y21" i="2" s="1"/>
  <c r="AG23" i="3"/>
  <c r="AE21" i="2" s="1"/>
  <c r="M23" i="3"/>
  <c r="K21" i="2" s="1"/>
  <c r="S23" i="3"/>
  <c r="Q21" i="2" s="1"/>
  <c r="Y23" i="3"/>
  <c r="W21" i="2" s="1"/>
  <c r="W23" i="3"/>
  <c r="U21" i="2" s="1"/>
  <c r="K23" i="3"/>
  <c r="I21" i="2" s="1"/>
  <c r="Q23" i="3"/>
  <c r="O21" i="2" s="1"/>
  <c r="K28" i="3"/>
  <c r="I26" i="2" s="1"/>
  <c r="Q28" i="3"/>
  <c r="O26" i="2" s="1"/>
  <c r="AG28" i="3"/>
  <c r="AE26" i="2" s="1"/>
  <c r="AE28" i="3"/>
  <c r="AC26" i="2" s="1"/>
  <c r="U28" i="3"/>
  <c r="S26" i="2" s="1"/>
  <c r="M28" i="3"/>
  <c r="K26" i="2" s="1"/>
  <c r="AI28" i="3"/>
  <c r="Y28" i="3"/>
  <c r="W26" i="2" s="1"/>
  <c r="S28" i="3"/>
  <c r="Q26" i="2" s="1"/>
  <c r="O28" i="3"/>
  <c r="M26" i="2" s="1"/>
  <c r="I8" i="2"/>
  <c r="AC20" i="2"/>
  <c r="M28" i="2"/>
  <c r="O28" i="2"/>
  <c r="AH21" i="2"/>
  <c r="AA22" i="2"/>
  <c r="AA23" i="2"/>
  <c r="U20" i="2"/>
  <c r="K22" i="2"/>
  <c r="Y13" i="2"/>
  <c r="AA28" i="2"/>
  <c r="AK30" i="4"/>
  <c r="AK10" i="3"/>
  <c r="M23" i="2"/>
  <c r="AH13" i="2"/>
  <c r="Y8" i="2"/>
  <c r="AK22" i="7"/>
  <c r="I18" i="2"/>
  <c r="M13" i="2"/>
  <c r="S13" i="2"/>
  <c r="AG21" i="2"/>
  <c r="Q13" i="2"/>
  <c r="S22" i="2"/>
  <c r="U13" i="2"/>
  <c r="AK25" i="7"/>
  <c r="AK23" i="6"/>
  <c r="K13" i="2"/>
  <c r="AE8" i="2"/>
  <c r="AK33" i="7"/>
  <c r="AK23" i="5"/>
  <c r="AA9" i="2"/>
  <c r="AK24" i="7"/>
  <c r="AK15" i="6"/>
  <c r="AK25" i="4"/>
  <c r="Q18" i="2"/>
  <c r="K8" i="2"/>
  <c r="I20" i="2"/>
  <c r="M22" i="2"/>
  <c r="AC23" i="2"/>
  <c r="S8" i="2"/>
  <c r="AC28" i="2"/>
  <c r="AK24" i="6"/>
  <c r="AA8" i="2"/>
  <c r="AE31" i="2"/>
  <c r="AE9" i="2"/>
  <c r="AA30" i="2"/>
  <c r="Y20" i="2"/>
  <c r="U22" i="2"/>
  <c r="AK15" i="7"/>
  <c r="AK24" i="5"/>
  <c r="AE30" i="2"/>
  <c r="AK11" i="5"/>
  <c r="Y28" i="2"/>
  <c r="AH20" i="2"/>
  <c r="AK10" i="7"/>
  <c r="AC31" i="2"/>
  <c r="AC13" i="2"/>
  <c r="M31" i="2"/>
  <c r="AK22" i="4"/>
  <c r="O8" i="2"/>
  <c r="AK28" i="6"/>
  <c r="S9" i="2"/>
  <c r="Q28" i="2"/>
  <c r="AK11" i="7"/>
  <c r="AH9" i="2"/>
  <c r="W20" i="2"/>
  <c r="AA13" i="2"/>
  <c r="AK20" i="7"/>
  <c r="AK22" i="5"/>
  <c r="AK32" i="5"/>
  <c r="AK25" i="5"/>
  <c r="AK32" i="4"/>
  <c r="O23" i="2"/>
  <c r="AA18" i="2"/>
  <c r="M30" i="2"/>
  <c r="AK15" i="3"/>
  <c r="AE13" i="2"/>
  <c r="W8" i="2"/>
  <c r="K31" i="2"/>
  <c r="O18" i="2"/>
  <c r="U30" i="2"/>
  <c r="S20" i="2"/>
  <c r="AE28" i="2"/>
  <c r="AK30" i="3"/>
  <c r="AK24" i="3"/>
  <c r="AG22" i="2"/>
  <c r="AK25" i="3"/>
  <c r="AG23" i="2"/>
  <c r="W13" i="2"/>
  <c r="AH18" i="2"/>
  <c r="Y9" i="2"/>
  <c r="AE22" i="2"/>
  <c r="M8" i="2"/>
  <c r="AH8" i="2"/>
  <c r="Y18" i="2"/>
  <c r="AK32" i="7"/>
  <c r="K30" i="2"/>
  <c r="I28" i="2"/>
  <c r="AK9" i="6"/>
  <c r="AK30" i="6"/>
  <c r="I7" i="2"/>
  <c r="Q30" i="2"/>
  <c r="U26" i="2"/>
  <c r="AH28" i="2"/>
  <c r="M9" i="2"/>
  <c r="O30" i="2"/>
  <c r="W18" i="2"/>
  <c r="S30" i="2"/>
  <c r="O9" i="2"/>
  <c r="AK32" i="3"/>
  <c r="AG30" i="2"/>
  <c r="W31" i="2"/>
  <c r="AK28" i="7"/>
  <c r="AK30" i="7"/>
  <c r="AK20" i="6"/>
  <c r="AK9" i="5"/>
  <c r="K9" i="2"/>
  <c r="AK10" i="4"/>
  <c r="AG8" i="2"/>
  <c r="Y31" i="2"/>
  <c r="Q23" i="2"/>
  <c r="W22" i="2"/>
  <c r="AC8" i="2"/>
  <c r="AK30" i="5"/>
  <c r="AG28" i="2"/>
  <c r="AC22" i="2"/>
  <c r="AK15" i="5"/>
  <c r="AH23" i="2"/>
  <c r="K18" i="2"/>
  <c r="AK20" i="3"/>
  <c r="AG18" i="2"/>
  <c r="AK9" i="7"/>
  <c r="S18" i="2"/>
  <c r="I22" i="2"/>
  <c r="AH22" i="2"/>
  <c r="AC9" i="2"/>
  <c r="AK11" i="3"/>
  <c r="W28" i="2"/>
  <c r="AK23" i="7"/>
  <c r="AK32" i="6"/>
  <c r="AK22" i="6"/>
  <c r="AK33" i="5"/>
  <c r="AK10" i="5"/>
  <c r="U28" i="2"/>
  <c r="AK33" i="3"/>
  <c r="AG31" i="2"/>
  <c r="Y23" i="2"/>
  <c r="O13" i="2"/>
  <c r="O31" i="2"/>
  <c r="I9" i="2"/>
  <c r="Q20" i="2"/>
  <c r="U9" i="2"/>
  <c r="O22" i="2"/>
  <c r="U8" i="2"/>
  <c r="S23" i="2"/>
  <c r="AK28" i="4"/>
  <c r="Q31" i="2"/>
  <c r="I23" i="2"/>
  <c r="M18" i="2"/>
  <c r="AK22" i="3"/>
  <c r="AG20" i="2"/>
  <c r="W30" i="2"/>
  <c r="Q22" i="2"/>
  <c r="AH7" i="2"/>
  <c r="M20" i="2"/>
  <c r="AA20" i="2"/>
  <c r="AK25" i="6"/>
  <c r="AK20" i="5"/>
  <c r="K28" i="2"/>
  <c r="U23" i="2"/>
  <c r="AK23" i="4"/>
  <c r="AA31" i="2"/>
  <c r="AK20" i="4"/>
  <c r="AE18" i="2"/>
  <c r="K23" i="2"/>
  <c r="I13" i="2"/>
  <c r="AK33" i="4"/>
  <c r="Q8" i="2"/>
  <c r="I31" i="2"/>
  <c r="AK11" i="4"/>
  <c r="AH31" i="2"/>
  <c r="U18" i="2"/>
  <c r="AE23" i="2"/>
  <c r="AH30" i="2"/>
  <c r="Y30" i="2"/>
  <c r="Q9" i="2"/>
  <c r="AE20" i="2"/>
  <c r="K20" i="2"/>
  <c r="W9" i="2"/>
  <c r="AG9" i="2"/>
  <c r="AK33" i="6"/>
  <c r="AK11" i="6"/>
  <c r="AK10" i="6"/>
  <c r="U31" i="2"/>
  <c r="AK28" i="5"/>
  <c r="S28" i="2"/>
  <c r="AK15" i="4"/>
  <c r="AG13" i="2"/>
  <c r="S31" i="2"/>
  <c r="AK24" i="4"/>
  <c r="I30" i="2"/>
  <c r="AC30" i="2"/>
  <c r="AC18" i="2"/>
  <c r="AK9" i="4"/>
  <c r="W23" i="2"/>
  <c r="Y22" i="2"/>
  <c r="O20" i="2"/>
  <c r="AH26" i="2"/>
  <c r="AC12" i="5" l="1"/>
  <c r="U43" i="4"/>
  <c r="AC41" i="7"/>
  <c r="Q21" i="3"/>
  <c r="AE37" i="6"/>
  <c r="AE43" i="5"/>
  <c r="K21" i="3"/>
  <c r="M12" i="6"/>
  <c r="W13" i="7"/>
  <c r="AG21" i="3"/>
  <c r="O16" i="3"/>
  <c r="Q16" i="3"/>
  <c r="W21" i="3"/>
  <c r="M43" i="3"/>
  <c r="U16" i="3"/>
  <c r="K16" i="3"/>
  <c r="AC13" i="5"/>
  <c r="M16" i="3"/>
  <c r="Q35" i="3"/>
  <c r="AI13" i="5"/>
  <c r="U41" i="6"/>
  <c r="AE44" i="4"/>
  <c r="Y12" i="6"/>
  <c r="U16" i="7"/>
  <c r="S21" i="5"/>
  <c r="U43" i="5"/>
  <c r="AA21" i="5"/>
  <c r="AC12" i="4"/>
  <c r="AI43" i="5"/>
  <c r="AG43" i="5"/>
  <c r="S35" i="5"/>
  <c r="AA41" i="7"/>
  <c r="Q12" i="4"/>
  <c r="AG16" i="3"/>
  <c r="U21" i="3"/>
  <c r="O43" i="5"/>
  <c r="AI12" i="4"/>
  <c r="S12" i="4"/>
  <c r="AC16" i="7"/>
  <c r="Q21" i="7"/>
  <c r="K35" i="5"/>
  <c r="O21" i="4"/>
  <c r="K21" i="7"/>
  <c r="Q12" i="6"/>
  <c r="AA12" i="6"/>
  <c r="AE21" i="7"/>
  <c r="M21" i="7"/>
  <c r="AE13" i="5"/>
  <c r="AC41" i="6"/>
  <c r="Q37" i="6"/>
  <c r="AI21" i="7"/>
  <c r="S12" i="6"/>
  <c r="U12" i="6"/>
  <c r="U16" i="4"/>
  <c r="S43" i="7"/>
  <c r="M37" i="6"/>
  <c r="AA43" i="3"/>
  <c r="Q12" i="5"/>
  <c r="K12" i="6"/>
  <c r="AA21" i="7"/>
  <c r="AA16" i="4"/>
  <c r="S13" i="5"/>
  <c r="AC17" i="7"/>
  <c r="O16" i="4"/>
  <c r="AE12" i="6"/>
  <c r="K43" i="7"/>
  <c r="AI12" i="6"/>
  <c r="AC12" i="6"/>
  <c r="AG16" i="4"/>
  <c r="O13" i="5"/>
  <c r="AE21" i="3"/>
  <c r="AG12" i="4"/>
  <c r="O12" i="4"/>
  <c r="S21" i="3"/>
  <c r="M21" i="3"/>
  <c r="AC37" i="6"/>
  <c r="M16" i="4"/>
  <c r="S43" i="3"/>
  <c r="M44" i="6"/>
  <c r="S44" i="6"/>
  <c r="U13" i="5"/>
  <c r="W16" i="3"/>
  <c r="AA41" i="6"/>
  <c r="AC37" i="7"/>
  <c r="AI21" i="3"/>
  <c r="M12" i="4"/>
  <c r="AA21" i="3"/>
  <c r="O35" i="5"/>
  <c r="Y21" i="3"/>
  <c r="K16" i="4"/>
  <c r="W37" i="7"/>
  <c r="K17" i="7"/>
  <c r="AI16" i="3"/>
  <c r="Q35" i="6"/>
  <c r="AI44" i="4"/>
  <c r="U37" i="6"/>
  <c r="S37" i="6"/>
  <c r="AA35" i="5"/>
  <c r="Y16" i="3"/>
  <c r="Y12" i="4"/>
  <c r="O37" i="6"/>
  <c r="K37" i="6"/>
  <c r="M13" i="5"/>
  <c r="M17" i="7"/>
  <c r="AG21" i="5"/>
  <c r="K41" i="7"/>
  <c r="O41" i="6"/>
  <c r="AI37" i="6"/>
  <c r="S16" i="3"/>
  <c r="O21" i="3"/>
  <c r="AA16" i="3"/>
  <c r="U12" i="4"/>
  <c r="AG37" i="6"/>
  <c r="W37" i="6"/>
  <c r="Y37" i="6"/>
  <c r="S16" i="4"/>
  <c r="M37" i="7"/>
  <c r="Q13" i="5"/>
  <c r="Y37" i="4"/>
  <c r="AC16" i="3"/>
  <c r="AG12" i="5"/>
  <c r="AA44" i="5"/>
  <c r="AI44" i="6"/>
  <c r="AI16" i="7"/>
  <c r="U41" i="4"/>
  <c r="U44" i="5"/>
  <c r="U44" i="4"/>
  <c r="W44" i="4"/>
  <c r="Q43" i="6"/>
  <c r="M35" i="6"/>
  <c r="U13" i="4"/>
  <c r="W12" i="7"/>
  <c r="AG35" i="5"/>
  <c r="AC21" i="7"/>
  <c r="W16" i="4"/>
  <c r="U21" i="7"/>
  <c r="Y37" i="7"/>
  <c r="AE35" i="5"/>
  <c r="M35" i="5"/>
  <c r="AI16" i="4"/>
  <c r="AE16" i="4"/>
  <c r="AI17" i="7"/>
  <c r="AI41" i="3"/>
  <c r="W41" i="3"/>
  <c r="AE13" i="7"/>
  <c r="Q13" i="4"/>
  <c r="Q16" i="4"/>
  <c r="AC16" i="4"/>
  <c r="AG21" i="7"/>
  <c r="O21" i="7"/>
  <c r="O17" i="7"/>
  <c r="AC41" i="3"/>
  <c r="O13" i="7"/>
  <c r="M13" i="7"/>
  <c r="K12" i="7"/>
  <c r="U13" i="7"/>
  <c r="AE37" i="7"/>
  <c r="Y41" i="3"/>
  <c r="Y35" i="5"/>
  <c r="O16" i="7"/>
  <c r="Q35" i="5"/>
  <c r="K13" i="5"/>
  <c r="O37" i="7"/>
  <c r="AA13" i="5"/>
  <c r="U17" i="7"/>
  <c r="AG13" i="5"/>
  <c r="AI43" i="6"/>
  <c r="AE21" i="5"/>
  <c r="M17" i="6"/>
  <c r="AC35" i="5"/>
  <c r="AI35" i="5"/>
  <c r="Q16" i="7"/>
  <c r="AE41" i="4"/>
  <c r="M43" i="6"/>
  <c r="S43" i="6"/>
  <c r="U43" i="6"/>
  <c r="Y43" i="6"/>
  <c r="K21" i="5"/>
  <c r="M21" i="5"/>
  <c r="AE16" i="7"/>
  <c r="AG37" i="7"/>
  <c r="Q37" i="7"/>
  <c r="AA41" i="4"/>
  <c r="AC43" i="6"/>
  <c r="W43" i="6"/>
  <c r="Y17" i="7"/>
  <c r="W17" i="7"/>
  <c r="AE13" i="4"/>
  <c r="K19" i="4"/>
  <c r="Y21" i="5"/>
  <c r="AG16" i="7"/>
  <c r="AA16" i="7"/>
  <c r="W35" i="5"/>
  <c r="K37" i="7"/>
  <c r="Q17" i="7"/>
  <c r="AA17" i="7"/>
  <c r="AH19" i="2"/>
  <c r="AC13" i="7"/>
  <c r="AI41" i="4"/>
  <c r="K43" i="6"/>
  <c r="O43" i="6"/>
  <c r="O35" i="7"/>
  <c r="W16" i="7"/>
  <c r="O41" i="4"/>
  <c r="AA37" i="7"/>
  <c r="S37" i="7"/>
  <c r="AE43" i="6"/>
  <c r="AG43" i="6"/>
  <c r="K16" i="7"/>
  <c r="U19" i="4"/>
  <c r="W43" i="7"/>
  <c r="S35" i="7"/>
  <c r="AI43" i="7"/>
  <c r="S44" i="7"/>
  <c r="AG13" i="6"/>
  <c r="Q44" i="7"/>
  <c r="AC44" i="7"/>
  <c r="AE35" i="6"/>
  <c r="AG35" i="6"/>
  <c r="S19" i="4"/>
  <c r="Y35" i="6"/>
  <c r="AI12" i="5"/>
  <c r="S35" i="3"/>
  <c r="S41" i="7"/>
  <c r="O44" i="7"/>
  <c r="K44" i="7"/>
  <c r="AC19" i="4"/>
  <c r="AC35" i="6"/>
  <c r="AH35" i="2"/>
  <c r="AE43" i="7"/>
  <c r="M44" i="7"/>
  <c r="AC35" i="4"/>
  <c r="AH41" i="2"/>
  <c r="AE12" i="3"/>
  <c r="AH15" i="2"/>
  <c r="AI35" i="6"/>
  <c r="S13" i="7"/>
  <c r="W35" i="6"/>
  <c r="AG41" i="7"/>
  <c r="Y13" i="7"/>
  <c r="AH10" i="2"/>
  <c r="Y44" i="7"/>
  <c r="M43" i="7"/>
  <c r="W44" i="7"/>
  <c r="M13" i="6"/>
  <c r="U16" i="5"/>
  <c r="K21" i="4"/>
  <c r="S16" i="5"/>
  <c r="M19" i="6"/>
  <c r="Q16" i="6"/>
  <c r="K37" i="5"/>
  <c r="O37" i="5"/>
  <c r="AC17" i="5"/>
  <c r="AA17" i="5"/>
  <c r="AC41" i="5"/>
  <c r="O41" i="7"/>
  <c r="AA13" i="6"/>
  <c r="Q16" i="5"/>
  <c r="W16" i="5"/>
  <c r="W21" i="4"/>
  <c r="S13" i="6"/>
  <c r="U21" i="4"/>
  <c r="AI19" i="6"/>
  <c r="W16" i="6"/>
  <c r="S41" i="4"/>
  <c r="Q44" i="4"/>
  <c r="K44" i="4"/>
  <c r="Y37" i="5"/>
  <c r="W37" i="5"/>
  <c r="AE41" i="5"/>
  <c r="S12" i="5"/>
  <c r="O41" i="5"/>
  <c r="AI43" i="4"/>
  <c r="AG19" i="7"/>
  <c r="AC12" i="7"/>
  <c r="AG13" i="7"/>
  <c r="AE13" i="6"/>
  <c r="Q35" i="7"/>
  <c r="AI35" i="7"/>
  <c r="AC35" i="7"/>
  <c r="AA21" i="4"/>
  <c r="AE35" i="7"/>
  <c r="AE21" i="4"/>
  <c r="AC19" i="6"/>
  <c r="W19" i="6"/>
  <c r="AG44" i="4"/>
  <c r="AA44" i="4"/>
  <c r="Y44" i="4"/>
  <c r="AC44" i="4"/>
  <c r="AI37" i="4"/>
  <c r="W37" i="4"/>
  <c r="M37" i="5"/>
  <c r="AA37" i="5"/>
  <c r="AC37" i="5"/>
  <c r="K16" i="6"/>
  <c r="M41" i="5"/>
  <c r="AE19" i="7"/>
  <c r="Y35" i="4"/>
  <c r="Q41" i="5"/>
  <c r="K35" i="7"/>
  <c r="AC21" i="4"/>
  <c r="U19" i="6"/>
  <c r="AI16" i="6"/>
  <c r="AG37" i="5"/>
  <c r="O37" i="4"/>
  <c r="U37" i="4"/>
  <c r="AA41" i="5"/>
  <c r="S41" i="5"/>
  <c r="O12" i="7"/>
  <c r="K41" i="5"/>
  <c r="Y19" i="7"/>
  <c r="M19" i="4"/>
  <c r="O21" i="5"/>
  <c r="K13" i="6"/>
  <c r="Y35" i="7"/>
  <c r="Y21" i="4"/>
  <c r="AA35" i="7"/>
  <c r="M35" i="7"/>
  <c r="AG44" i="6"/>
  <c r="Y44" i="6"/>
  <c r="M44" i="4"/>
  <c r="Q44" i="6"/>
  <c r="Q37" i="4"/>
  <c r="Q41" i="4"/>
  <c r="Y41" i="4"/>
  <c r="S37" i="5"/>
  <c r="K19" i="7"/>
  <c r="M21" i="6"/>
  <c r="AA13" i="7"/>
  <c r="M12" i="5"/>
  <c r="AE41" i="7"/>
  <c r="AE19" i="4"/>
  <c r="S21" i="4"/>
  <c r="U35" i="7"/>
  <c r="AG35" i="7"/>
  <c r="O13" i="6"/>
  <c r="AI16" i="5"/>
  <c r="S19" i="6"/>
  <c r="S44" i="4"/>
  <c r="AG41" i="4"/>
  <c r="O44" i="6"/>
  <c r="U41" i="3"/>
  <c r="Q41" i="3"/>
  <c r="S41" i="3"/>
  <c r="AI41" i="5"/>
  <c r="AA12" i="7"/>
  <c r="AE19" i="5"/>
  <c r="AG13" i="4"/>
  <c r="AI13" i="6"/>
  <c r="Q21" i="4"/>
  <c r="AE16" i="5"/>
  <c r="O43" i="7"/>
  <c r="AC43" i="7"/>
  <c r="U43" i="7"/>
  <c r="Y43" i="7"/>
  <c r="AA44" i="7"/>
  <c r="AG16" i="6"/>
  <c r="AC41" i="4"/>
  <c r="Y16" i="6"/>
  <c r="K17" i="5"/>
  <c r="AG37" i="4"/>
  <c r="AI37" i="5"/>
  <c r="AE17" i="7"/>
  <c r="AE41" i="3"/>
  <c r="U37" i="5"/>
  <c r="W12" i="4"/>
  <c r="S35" i="6"/>
  <c r="AG41" i="6"/>
  <c r="U12" i="5"/>
  <c r="AA43" i="5"/>
  <c r="W41" i="6"/>
  <c r="Q17" i="6"/>
  <c r="AA12" i="5"/>
  <c r="Y41" i="5"/>
  <c r="Y35" i="3"/>
  <c r="AE41" i="6"/>
  <c r="AE12" i="5"/>
  <c r="AI12" i="7"/>
  <c r="K17" i="6"/>
  <c r="U17" i="6"/>
  <c r="AH42" i="2"/>
  <c r="U35" i="3"/>
  <c r="AI19" i="5"/>
  <c r="AH33" i="2"/>
  <c r="AG21" i="4"/>
  <c r="Y13" i="6"/>
  <c r="AC13" i="6"/>
  <c r="Y16" i="7"/>
  <c r="Y16" i="5"/>
  <c r="S16" i="7"/>
  <c r="K12" i="4"/>
  <c r="W12" i="6"/>
  <c r="O12" i="6"/>
  <c r="M21" i="4"/>
  <c r="K16" i="5"/>
  <c r="S21" i="7"/>
  <c r="AI44" i="7"/>
  <c r="AE16" i="6"/>
  <c r="Y21" i="7"/>
  <c r="AE44" i="7"/>
  <c r="AG44" i="7"/>
  <c r="W41" i="4"/>
  <c r="M41" i="4"/>
  <c r="W13" i="5"/>
  <c r="S16" i="6"/>
  <c r="O41" i="3"/>
  <c r="Q37" i="5"/>
  <c r="S17" i="7"/>
  <c r="AC37" i="4"/>
  <c r="K41" i="3"/>
  <c r="AG41" i="3"/>
  <c r="AA35" i="6"/>
  <c r="Q21" i="5"/>
  <c r="M41" i="6"/>
  <c r="M19" i="7"/>
  <c r="U35" i="6"/>
  <c r="K35" i="6"/>
  <c r="Y12" i="5"/>
  <c r="O19" i="7"/>
  <c r="AE17" i="6"/>
  <c r="Q13" i="7"/>
  <c r="Y19" i="6"/>
  <c r="O19" i="6"/>
  <c r="AA19" i="6"/>
  <c r="K19" i="6"/>
  <c r="U17" i="5"/>
  <c r="K21" i="6"/>
  <c r="U21" i="6"/>
  <c r="AH17" i="2"/>
  <c r="S41" i="6"/>
  <c r="W12" i="5"/>
  <c r="AG16" i="5"/>
  <c r="AC16" i="5"/>
  <c r="O16" i="5"/>
  <c r="AA16" i="5"/>
  <c r="AE12" i="4"/>
  <c r="AA43" i="7"/>
  <c r="AG43" i="7"/>
  <c r="AG19" i="6"/>
  <c r="Q19" i="6"/>
  <c r="U16" i="6"/>
  <c r="AA16" i="6"/>
  <c r="M16" i="6"/>
  <c r="AA37" i="4"/>
  <c r="AE37" i="4"/>
  <c r="AI17" i="5"/>
  <c r="Y17" i="5"/>
  <c r="K37" i="4"/>
  <c r="M37" i="4"/>
  <c r="U13" i="6"/>
  <c r="AA13" i="4"/>
  <c r="O43" i="4"/>
  <c r="AA21" i="6"/>
  <c r="S35" i="4"/>
  <c r="AH14" i="2"/>
  <c r="AC35" i="3"/>
  <c r="K35" i="3"/>
  <c r="AG43" i="4"/>
  <c r="O35" i="3"/>
  <c r="O19" i="5"/>
  <c r="M43" i="4"/>
  <c r="M13" i="4"/>
  <c r="AC17" i="6"/>
  <c r="AE17" i="5"/>
  <c r="AG21" i="6"/>
  <c r="Q21" i="6"/>
  <c r="AH11" i="2"/>
  <c r="S19" i="5"/>
  <c r="K41" i="6"/>
  <c r="W43" i="4"/>
  <c r="Y17" i="6"/>
  <c r="AC43" i="4"/>
  <c r="AH39" i="2"/>
  <c r="AI21" i="6"/>
  <c r="O17" i="6"/>
  <c r="AG35" i="3"/>
  <c r="S17" i="6"/>
  <c r="S12" i="3"/>
  <c r="Q19" i="5"/>
  <c r="AC17" i="4"/>
  <c r="K44" i="5"/>
  <c r="AI44" i="5"/>
  <c r="AE44" i="6"/>
  <c r="AG35" i="4"/>
  <c r="Q19" i="4"/>
  <c r="K35" i="4"/>
  <c r="U12" i="3"/>
  <c r="M12" i="7"/>
  <c r="AI35" i="4"/>
  <c r="AC21" i="6"/>
  <c r="Y43" i="4"/>
  <c r="W21" i="5"/>
  <c r="W19" i="5"/>
  <c r="AI41" i="7"/>
  <c r="Q41" i="6"/>
  <c r="W17" i="6"/>
  <c r="M35" i="3"/>
  <c r="W19" i="4"/>
  <c r="AG43" i="3"/>
  <c r="M44" i="5"/>
  <c r="K43" i="3"/>
  <c r="W35" i="4"/>
  <c r="AE17" i="4"/>
  <c r="AG41" i="5"/>
  <c r="AI19" i="4"/>
  <c r="AA12" i="3"/>
  <c r="U19" i="7"/>
  <c r="Q35" i="4"/>
  <c r="AC43" i="5"/>
  <c r="U21" i="5"/>
  <c r="AE43" i="4"/>
  <c r="AE35" i="3"/>
  <c r="AI17" i="4"/>
  <c r="W12" i="3"/>
  <c r="AA19" i="7"/>
  <c r="AI41" i="6"/>
  <c r="W35" i="3"/>
  <c r="AI21" i="5"/>
  <c r="Q12" i="7"/>
  <c r="W43" i="3"/>
  <c r="S44" i="5"/>
  <c r="Q44" i="5"/>
  <c r="U44" i="6"/>
  <c r="W44" i="6"/>
  <c r="K44" i="6"/>
  <c r="W17" i="4"/>
  <c r="AC13" i="4"/>
  <c r="O13" i="4"/>
  <c r="AA19" i="5"/>
  <c r="AA17" i="4"/>
  <c r="Y17" i="4"/>
  <c r="O19" i="4"/>
  <c r="AG19" i="4"/>
  <c r="AA35" i="4"/>
  <c r="W41" i="7"/>
  <c r="AA35" i="3"/>
  <c r="AC44" i="5"/>
  <c r="AE44" i="5"/>
  <c r="O43" i="3"/>
  <c r="O44" i="5"/>
  <c r="AC43" i="3"/>
  <c r="Q17" i="5"/>
  <c r="O17" i="5"/>
  <c r="AE35" i="4"/>
  <c r="K43" i="5"/>
  <c r="U41" i="5"/>
  <c r="AI13" i="4"/>
  <c r="Y13" i="4"/>
  <c r="W13" i="4"/>
  <c r="Y19" i="5"/>
  <c r="AI19" i="7"/>
  <c r="K19" i="5"/>
  <c r="AE21" i="6"/>
  <c r="S43" i="4"/>
  <c r="U19" i="5"/>
  <c r="S12" i="7"/>
  <c r="K43" i="4"/>
  <c r="O21" i="6"/>
  <c r="M19" i="5"/>
  <c r="W19" i="7"/>
  <c r="M17" i="4"/>
  <c r="Y44" i="5"/>
  <c r="Q43" i="3"/>
  <c r="AI43" i="3"/>
  <c r="AG12" i="7"/>
  <c r="Q43" i="5"/>
  <c r="S17" i="4"/>
  <c r="AC12" i="3"/>
  <c r="Q43" i="4"/>
  <c r="K17" i="4"/>
  <c r="S13" i="4"/>
  <c r="AG17" i="6"/>
  <c r="W21" i="6"/>
  <c r="W43" i="5"/>
  <c r="Y12" i="3"/>
  <c r="AI12" i="3"/>
  <c r="AI13" i="7"/>
  <c r="AG17" i="4"/>
  <c r="O12" i="3"/>
  <c r="AG44" i="5"/>
  <c r="Y43" i="3"/>
  <c r="AE43" i="3"/>
  <c r="AC44" i="6"/>
  <c r="AI37" i="7"/>
  <c r="AG17" i="5"/>
  <c r="S17" i="5"/>
  <c r="W17" i="5"/>
  <c r="M41" i="3"/>
  <c r="AC16" i="6"/>
  <c r="W13" i="6"/>
  <c r="Y19" i="4"/>
  <c r="Y12" i="7"/>
  <c r="AE12" i="7"/>
  <c r="K12" i="3"/>
  <c r="U35" i="4"/>
  <c r="AG12" i="3"/>
  <c r="O35" i="4"/>
  <c r="S43" i="5"/>
  <c r="O17" i="4"/>
  <c r="Q41" i="7"/>
  <c r="Q19" i="7"/>
  <c r="M12" i="3"/>
  <c r="Y41" i="7"/>
  <c r="S19" i="7"/>
  <c r="M41" i="7"/>
  <c r="AA17" i="6"/>
  <c r="Y21" i="6"/>
  <c r="O12" i="5"/>
  <c r="AC19" i="5"/>
  <c r="M43" i="5"/>
  <c r="U17" i="4"/>
  <c r="AK9" i="3"/>
  <c r="AI7" i="2" s="1"/>
  <c r="U7" i="2"/>
  <c r="AK23" i="3"/>
  <c r="AI21" i="2" s="1"/>
  <c r="AK28" i="3"/>
  <c r="AI26" i="2" s="1"/>
  <c r="AG26" i="2"/>
  <c r="O37" i="3"/>
  <c r="W37" i="3"/>
  <c r="K37" i="3"/>
  <c r="Q37" i="3"/>
  <c r="AE37" i="3"/>
  <c r="S37" i="3"/>
  <c r="Y37" i="3"/>
  <c r="U37" i="3"/>
  <c r="AG37" i="3"/>
  <c r="AA37" i="3"/>
  <c r="AI37" i="3"/>
  <c r="M37" i="3"/>
  <c r="AC37" i="3"/>
  <c r="K17" i="3"/>
  <c r="W17" i="3"/>
  <c r="AE17" i="3"/>
  <c r="AG17" i="3"/>
  <c r="AC17" i="3"/>
  <c r="Q17" i="3"/>
  <c r="U17" i="3"/>
  <c r="M17" i="3"/>
  <c r="AI17" i="3"/>
  <c r="O17" i="3"/>
  <c r="AA17" i="3"/>
  <c r="Y17" i="3"/>
  <c r="S17" i="3"/>
  <c r="AA44" i="3"/>
  <c r="Y44" i="3"/>
  <c r="Q44" i="3"/>
  <c r="W44" i="3"/>
  <c r="AC44" i="3"/>
  <c r="AE44" i="3"/>
  <c r="U44" i="3"/>
  <c r="M44" i="3"/>
  <c r="S44" i="3"/>
  <c r="AI44" i="3"/>
  <c r="O44" i="3"/>
  <c r="AG44" i="3"/>
  <c r="K44" i="3"/>
  <c r="W19" i="3"/>
  <c r="K19" i="3"/>
  <c r="O19" i="3"/>
  <c r="AC19" i="3"/>
  <c r="AG19" i="3"/>
  <c r="U19" i="3"/>
  <c r="Y19" i="3"/>
  <c r="M19" i="3"/>
  <c r="Q19" i="3"/>
  <c r="AI19" i="3"/>
  <c r="AA19" i="3"/>
  <c r="AE19" i="3"/>
  <c r="S19" i="3"/>
  <c r="U13" i="3"/>
  <c r="Q13" i="3"/>
  <c r="AI13" i="3"/>
  <c r="S13" i="3"/>
  <c r="Y13" i="3"/>
  <c r="W13" i="3"/>
  <c r="AA13" i="3"/>
  <c r="O13" i="3"/>
  <c r="M13" i="3"/>
  <c r="AG13" i="3"/>
  <c r="AE13" i="3"/>
  <c r="AC13" i="3"/>
  <c r="K13" i="3"/>
  <c r="AI20" i="2"/>
  <c r="AI8" i="2"/>
  <c r="AI22" i="2"/>
  <c r="AI28" i="2"/>
  <c r="AI18" i="2"/>
  <c r="AI30" i="2"/>
  <c r="AI23" i="2"/>
  <c r="AI13" i="2"/>
  <c r="AI31" i="2"/>
  <c r="AI9" i="2"/>
  <c r="AK21" i="3" l="1"/>
  <c r="Q35" i="2"/>
  <c r="O10" i="2"/>
  <c r="W35" i="2"/>
  <c r="AC11" i="2"/>
  <c r="S39" i="2"/>
  <c r="S14" i="2"/>
  <c r="M14" i="2"/>
  <c r="M41" i="2"/>
  <c r="K14" i="2"/>
  <c r="Y10" i="2"/>
  <c r="AK16" i="4"/>
  <c r="AK16" i="3"/>
  <c r="AA10" i="2"/>
  <c r="Y11" i="2"/>
  <c r="AC17" i="2"/>
  <c r="Y42" i="2"/>
  <c r="AA33" i="2"/>
  <c r="AK43" i="6"/>
  <c r="AK37" i="6"/>
  <c r="AK35" i="5"/>
  <c r="Q14" i="2"/>
  <c r="K11" i="2"/>
  <c r="AC35" i="2"/>
  <c r="M39" i="2"/>
  <c r="Q42" i="2"/>
  <c r="U35" i="2"/>
  <c r="U14" i="2"/>
  <c r="K10" i="2"/>
  <c r="U10" i="2"/>
  <c r="AC19" i="2"/>
  <c r="AG14" i="2"/>
  <c r="U41" i="2"/>
  <c r="AE41" i="2"/>
  <c r="K19" i="2"/>
  <c r="S41" i="2"/>
  <c r="O14" i="2"/>
  <c r="I19" i="2"/>
  <c r="AE19" i="2"/>
  <c r="Y19" i="2"/>
  <c r="AA17" i="2"/>
  <c r="I35" i="2"/>
  <c r="AK37" i="7"/>
  <c r="S10" i="2"/>
  <c r="AA39" i="2"/>
  <c r="Y39" i="2"/>
  <c r="Q19" i="2"/>
  <c r="O11" i="2"/>
  <c r="AE39" i="2"/>
  <c r="I17" i="2"/>
  <c r="AE35" i="2"/>
  <c r="S35" i="2"/>
  <c r="AK13" i="6"/>
  <c r="M19" i="2"/>
  <c r="Y33" i="2"/>
  <c r="AK16" i="7"/>
  <c r="O19" i="2"/>
  <c r="M35" i="2"/>
  <c r="K17" i="2"/>
  <c r="M15" i="2"/>
  <c r="AA14" i="2"/>
  <c r="AA42" i="2"/>
  <c r="AE11" i="2"/>
  <c r="K39" i="2"/>
  <c r="AG41" i="2"/>
  <c r="Q10" i="2"/>
  <c r="AG39" i="2"/>
  <c r="O33" i="2"/>
  <c r="U19" i="2"/>
  <c r="AK12" i="4"/>
  <c r="AK13" i="5"/>
  <c r="W14" i="2"/>
  <c r="AA35" i="2"/>
  <c r="AK17" i="7"/>
  <c r="W10" i="2"/>
  <c r="AK37" i="5"/>
  <c r="AK44" i="4"/>
  <c r="AK12" i="6"/>
  <c r="K33" i="2"/>
  <c r="AE42" i="2"/>
  <c r="U42" i="2"/>
  <c r="AG10" i="2"/>
  <c r="AC33" i="2"/>
  <c r="S11" i="2"/>
  <c r="W33" i="2"/>
  <c r="Q33" i="2"/>
  <c r="AC14" i="2"/>
  <c r="AG33" i="2"/>
  <c r="AK41" i="5"/>
  <c r="O15" i="2"/>
  <c r="I39" i="2"/>
  <c r="K41" i="2"/>
  <c r="Y41" i="2"/>
  <c r="AE33" i="2"/>
  <c r="AK37" i="4"/>
  <c r="AK35" i="6"/>
  <c r="AK35" i="7"/>
  <c r="I11" i="2"/>
  <c r="W11" i="2"/>
  <c r="M33" i="2"/>
  <c r="Y14" i="2"/>
  <c r="U39" i="2"/>
  <c r="S17" i="2"/>
  <c r="I33" i="2"/>
  <c r="I10" i="2"/>
  <c r="Q41" i="2"/>
  <c r="AK41" i="3"/>
  <c r="AK41" i="4"/>
  <c r="I14" i="2"/>
  <c r="K35" i="2"/>
  <c r="AK43" i="7"/>
  <c r="AK13" i="7"/>
  <c r="AA19" i="2"/>
  <c r="AC10" i="2"/>
  <c r="U11" i="2"/>
  <c r="Y17" i="2"/>
  <c r="M17" i="2"/>
  <c r="K42" i="2"/>
  <c r="Q15" i="2"/>
  <c r="AA15" i="2"/>
  <c r="Y35" i="2"/>
  <c r="AE14" i="2"/>
  <c r="AK44" i="7"/>
  <c r="AC39" i="2"/>
  <c r="AK43" i="3"/>
  <c r="AK21" i="5"/>
  <c r="S19" i="2"/>
  <c r="AK19" i="6"/>
  <c r="S42" i="2"/>
  <c r="W19" i="2"/>
  <c r="Q11" i="2"/>
  <c r="W41" i="2"/>
  <c r="I41" i="2"/>
  <c r="AA41" i="2"/>
  <c r="AK44" i="6"/>
  <c r="U33" i="2"/>
  <c r="Q39" i="2"/>
  <c r="AK16" i="6"/>
  <c r="AK21" i="4"/>
  <c r="AK21" i="7"/>
  <c r="AE10" i="2"/>
  <c r="AK17" i="6"/>
  <c r="AK44" i="5"/>
  <c r="AK41" i="6"/>
  <c r="AA11" i="2"/>
  <c r="U17" i="2"/>
  <c r="AC42" i="2"/>
  <c r="Y15" i="2"/>
  <c r="AC15" i="2"/>
  <c r="AK16" i="5"/>
  <c r="AC41" i="2"/>
  <c r="W39" i="2"/>
  <c r="S33" i="2"/>
  <c r="M10" i="2"/>
  <c r="O41" i="2"/>
  <c r="AK13" i="4"/>
  <c r="AK19" i="5"/>
  <c r="W17" i="2"/>
  <c r="AK12" i="7"/>
  <c r="AK17" i="5"/>
  <c r="K15" i="2"/>
  <c r="AK12" i="5"/>
  <c r="O42" i="2"/>
  <c r="O39" i="2"/>
  <c r="AK35" i="3"/>
  <c r="M11" i="2"/>
  <c r="Q17" i="2"/>
  <c r="W42" i="2"/>
  <c r="S15" i="2"/>
  <c r="O35" i="2"/>
  <c r="AK43" i="5"/>
  <c r="W15" i="2"/>
  <c r="AG19" i="2"/>
  <c r="AE15" i="2"/>
  <c r="O17" i="2"/>
  <c r="AK12" i="3"/>
  <c r="AK21" i="6"/>
  <c r="AK41" i="7"/>
  <c r="I42" i="2"/>
  <c r="U15" i="2"/>
  <c r="I15" i="2"/>
  <c r="AK19" i="7"/>
  <c r="AK17" i="4"/>
  <c r="AK19" i="4"/>
  <c r="M42" i="2"/>
  <c r="AE17" i="2"/>
  <c r="AK43" i="4"/>
  <c r="AK35" i="4"/>
  <c r="AG11" i="2"/>
  <c r="AK13" i="3"/>
  <c r="AG15" i="2"/>
  <c r="AK17" i="3"/>
  <c r="AK19" i="3"/>
  <c r="AG17" i="2"/>
  <c r="AG42" i="2"/>
  <c r="AK44" i="3"/>
  <c r="AG35" i="2"/>
  <c r="AK37" i="3"/>
  <c r="AI41" i="2" l="1"/>
  <c r="AI10" i="2"/>
  <c r="AI35" i="2"/>
  <c r="AI14" i="2"/>
  <c r="AI19" i="2"/>
  <c r="AI33" i="2"/>
  <c r="AI42" i="2"/>
  <c r="AI17" i="2"/>
  <c r="AI39" i="2"/>
  <c r="AI15" i="2"/>
  <c r="AI11" i="2"/>
  <c r="AF40" i="5"/>
  <c r="AF45" i="6"/>
  <c r="AF14" i="5"/>
  <c r="AF14" i="4"/>
  <c r="AD34" i="6"/>
  <c r="AF42" i="4"/>
  <c r="AF45" i="5"/>
  <c r="AF14" i="6"/>
  <c r="AF39" i="3"/>
  <c r="AD34" i="7"/>
  <c r="AF42" i="3"/>
  <c r="AF45" i="4"/>
  <c r="AD36" i="5"/>
  <c r="AF27" i="6"/>
  <c r="AF39" i="7"/>
  <c r="AF38" i="3"/>
  <c r="AF18" i="5"/>
  <c r="AD34" i="3"/>
  <c r="AF42" i="7"/>
  <c r="AF45" i="3"/>
  <c r="AF18" i="4"/>
  <c r="AD36" i="4"/>
  <c r="AF27" i="4"/>
  <c r="AF39" i="4"/>
  <c r="AF38" i="7"/>
  <c r="AF40" i="4"/>
  <c r="AD34" i="4"/>
  <c r="AF42" i="6"/>
  <c r="AF45" i="7"/>
  <c r="AF18" i="3"/>
  <c r="AD36" i="7"/>
  <c r="AF27" i="7"/>
  <c r="AF39" i="6"/>
  <c r="AF38" i="6"/>
  <c r="AF40" i="6"/>
  <c r="AD34" i="5"/>
  <c r="AF18" i="6"/>
  <c r="AF14" i="7"/>
  <c r="AD36" i="3"/>
  <c r="AF27" i="3"/>
  <c r="AF39" i="5"/>
  <c r="AF38" i="4"/>
  <c r="AF40" i="7"/>
  <c r="AF42" i="5"/>
  <c r="AF40" i="3"/>
  <c r="AF18" i="7"/>
  <c r="AF14" i="3"/>
  <c r="AD36" i="6"/>
  <c r="AF27" i="5"/>
  <c r="AF38" i="5"/>
  <c r="Z36" i="4"/>
  <c r="Z36" i="6"/>
  <c r="AB39" i="7"/>
  <c r="AB45" i="7"/>
  <c r="AB27" i="7"/>
  <c r="AB18" i="6"/>
  <c r="AB40" i="5"/>
  <c r="Z34" i="3"/>
  <c r="AB38" i="3"/>
  <c r="AB45" i="5"/>
  <c r="AB27" i="4"/>
  <c r="AB18" i="3"/>
  <c r="AB40" i="3"/>
  <c r="Z34" i="5"/>
  <c r="AB39" i="6"/>
  <c r="Z36" i="7"/>
  <c r="AB39" i="5"/>
  <c r="AB45" i="4"/>
  <c r="AB14" i="4"/>
  <c r="AB42" i="3"/>
  <c r="AB27" i="6"/>
  <c r="AB18" i="4"/>
  <c r="AB40" i="7"/>
  <c r="Z34" i="6"/>
  <c r="Z36" i="5"/>
  <c r="AB14" i="3"/>
  <c r="AB38" i="4"/>
  <c r="AB39" i="4"/>
  <c r="AB45" i="3"/>
  <c r="AB14" i="5"/>
  <c r="AB42" i="4"/>
  <c r="AB18" i="5"/>
  <c r="AB40" i="6"/>
  <c r="Z34" i="7"/>
  <c r="AB42" i="6"/>
  <c r="AB18" i="7"/>
  <c r="AB38" i="7"/>
  <c r="AB14" i="6"/>
  <c r="AB42" i="7"/>
  <c r="AB14" i="7"/>
  <c r="Z36" i="3"/>
  <c r="AB38" i="6"/>
  <c r="AB42" i="5"/>
  <c r="AB27" i="3"/>
  <c r="AB45" i="6"/>
  <c r="AB38" i="5"/>
  <c r="AB39" i="3"/>
  <c r="AB27" i="5"/>
  <c r="AB40" i="4"/>
  <c r="Z34" i="4"/>
  <c r="X27" i="6"/>
  <c r="X42" i="7"/>
  <c r="X39" i="4"/>
  <c r="V34" i="7"/>
  <c r="X27" i="7"/>
  <c r="X38" i="3"/>
  <c r="X45" i="4"/>
  <c r="X42" i="3"/>
  <c r="X18" i="5"/>
  <c r="X18" i="4"/>
  <c r="X39" i="3"/>
  <c r="X45" i="6"/>
  <c r="X42" i="4"/>
  <c r="X18" i="6"/>
  <c r="X14" i="5"/>
  <c r="V34" i="6"/>
  <c r="X39" i="5"/>
  <c r="V34" i="5"/>
  <c r="X40" i="5"/>
  <c r="X45" i="3"/>
  <c r="X42" i="5"/>
  <c r="V36" i="5"/>
  <c r="X39" i="7"/>
  <c r="X38" i="6"/>
  <c r="X14" i="3"/>
  <c r="X39" i="6"/>
  <c r="X40" i="4"/>
  <c r="X45" i="7"/>
  <c r="V36" i="4"/>
  <c r="X14" i="4"/>
  <c r="X27" i="3"/>
  <c r="X38" i="7"/>
  <c r="X40" i="7"/>
  <c r="X45" i="5"/>
  <c r="V36" i="3"/>
  <c r="V34" i="3"/>
  <c r="X27" i="5"/>
  <c r="X38" i="4"/>
  <c r="X40" i="3"/>
  <c r="X18" i="7"/>
  <c r="V36" i="6"/>
  <c r="X14" i="6"/>
  <c r="X14" i="7"/>
  <c r="V34" i="4"/>
  <c r="X27" i="4"/>
  <c r="X38" i="5"/>
  <c r="X40" i="6"/>
  <c r="X42" i="6"/>
  <c r="X18" i="3"/>
  <c r="V36" i="7"/>
  <c r="R36" i="3"/>
  <c r="T27" i="3"/>
  <c r="T14" i="6"/>
  <c r="T39" i="3"/>
  <c r="T42" i="5"/>
  <c r="R36" i="5"/>
  <c r="R34" i="4"/>
  <c r="T18" i="7"/>
  <c r="R34" i="3"/>
  <c r="T14" i="3"/>
  <c r="T40" i="5"/>
  <c r="T39" i="6"/>
  <c r="T42" i="4"/>
  <c r="R36" i="6"/>
  <c r="R34" i="6"/>
  <c r="T18" i="4"/>
  <c r="T27" i="4"/>
  <c r="T27" i="5"/>
  <c r="T14" i="4"/>
  <c r="T40" i="4"/>
  <c r="T26" i="3"/>
  <c r="T39" i="5"/>
  <c r="T45" i="4"/>
  <c r="T42" i="3"/>
  <c r="R36" i="7"/>
  <c r="R34" i="7"/>
  <c r="T38" i="4"/>
  <c r="T18" i="3"/>
  <c r="T14" i="7"/>
  <c r="T40" i="6"/>
  <c r="T26" i="4"/>
  <c r="T45" i="3"/>
  <c r="T42" i="7"/>
  <c r="R34" i="5"/>
  <c r="T38" i="7"/>
  <c r="T18" i="6"/>
  <c r="T27" i="7"/>
  <c r="T14" i="5"/>
  <c r="T40" i="7"/>
  <c r="T26" i="5"/>
  <c r="T45" i="5"/>
  <c r="T42" i="6"/>
  <c r="T38" i="6"/>
  <c r="T18" i="5"/>
  <c r="T39" i="7"/>
  <c r="T40" i="3"/>
  <c r="T26" i="6"/>
  <c r="T45" i="6"/>
  <c r="T38" i="5"/>
  <c r="T27" i="6"/>
  <c r="T26" i="7"/>
  <c r="T39" i="4"/>
  <c r="T45" i="7"/>
  <c r="R36" i="4"/>
  <c r="T38" i="3"/>
  <c r="P38" i="6"/>
  <c r="P38" i="7"/>
  <c r="P45" i="4"/>
  <c r="P42" i="5"/>
  <c r="P18" i="5"/>
  <c r="P39" i="6"/>
  <c r="P45" i="6"/>
  <c r="P42" i="7"/>
  <c r="P18" i="7"/>
  <c r="P38" i="4"/>
  <c r="P27" i="6"/>
  <c r="P14" i="4"/>
  <c r="P18" i="4"/>
  <c r="P27" i="4"/>
  <c r="N36" i="3"/>
  <c r="N36" i="4"/>
  <c r="P27" i="3"/>
  <c r="P14" i="7"/>
  <c r="P18" i="6"/>
  <c r="P38" i="5"/>
  <c r="N36" i="7"/>
  <c r="P27" i="7"/>
  <c r="P14" i="5"/>
  <c r="P18" i="3"/>
  <c r="P39" i="4"/>
  <c r="N36" i="5"/>
  <c r="P27" i="5"/>
  <c r="P14" i="6"/>
  <c r="P45" i="3"/>
  <c r="P42" i="4"/>
  <c r="P39" i="5"/>
  <c r="P38" i="3"/>
  <c r="N36" i="6"/>
  <c r="P14" i="3"/>
  <c r="P45" i="7"/>
  <c r="P42" i="6"/>
  <c r="P39" i="7"/>
  <c r="P45" i="5"/>
  <c r="P42" i="3"/>
  <c r="P39" i="3"/>
  <c r="J18" i="3"/>
  <c r="J38" i="3"/>
  <c r="L39" i="3"/>
  <c r="L27" i="3"/>
  <c r="L38" i="3"/>
  <c r="J42" i="4"/>
  <c r="L14" i="7"/>
  <c r="J36" i="6"/>
  <c r="J18" i="4"/>
  <c r="J38" i="4"/>
  <c r="L38" i="4"/>
  <c r="J45" i="5"/>
  <c r="L38" i="6"/>
  <c r="J36" i="7"/>
  <c r="J39" i="5"/>
  <c r="L42" i="3"/>
  <c r="J40" i="6"/>
  <c r="L27" i="5"/>
  <c r="J39" i="7"/>
  <c r="J45" i="4"/>
  <c r="J42" i="3"/>
  <c r="J36" i="5"/>
  <c r="L42" i="7"/>
  <c r="J40" i="5"/>
  <c r="J39" i="3"/>
  <c r="L38" i="5"/>
  <c r="J45" i="7"/>
  <c r="L42" i="5"/>
  <c r="J36" i="3"/>
  <c r="J27" i="6"/>
  <c r="J45" i="3"/>
  <c r="J38" i="7"/>
  <c r="J36" i="4"/>
  <c r="L39" i="6"/>
  <c r="J27" i="5"/>
  <c r="J29" i="5"/>
  <c r="J39" i="4"/>
  <c r="L40" i="4"/>
  <c r="J42" i="5"/>
  <c r="L39" i="7"/>
  <c r="J18" i="7"/>
  <c r="J29" i="7"/>
  <c r="J38" i="6"/>
  <c r="J29" i="6"/>
  <c r="L27" i="4"/>
  <c r="J39" i="6"/>
  <c r="L40" i="3"/>
  <c r="L40" i="7"/>
  <c r="L14" i="5"/>
  <c r="J18" i="5"/>
  <c r="J38" i="5"/>
  <c r="J29" i="3"/>
  <c r="L27" i="7"/>
  <c r="L40" i="6"/>
  <c r="L38" i="7"/>
  <c r="J40" i="4"/>
  <c r="J42" i="7"/>
  <c r="J27" i="4"/>
  <c r="J27" i="3"/>
  <c r="N26" i="3"/>
  <c r="AD26" i="3"/>
  <c r="T29" i="3"/>
  <c r="X31" i="3"/>
  <c r="N34" i="3"/>
  <c r="Z40" i="3"/>
  <c r="P26" i="3"/>
  <c r="AF26" i="3"/>
  <c r="V29" i="3"/>
  <c r="J31" i="3"/>
  <c r="Z31" i="3"/>
  <c r="J14" i="3"/>
  <c r="Z29" i="3"/>
  <c r="N31" i="3"/>
  <c r="AD31" i="3"/>
  <c r="P40" i="3"/>
  <c r="AH26" i="3"/>
  <c r="X29" i="3"/>
  <c r="V26" i="3"/>
  <c r="L29" i="3"/>
  <c r="AB29" i="3"/>
  <c r="P31" i="3"/>
  <c r="AF31" i="3"/>
  <c r="X26" i="3"/>
  <c r="N29" i="3"/>
  <c r="AD29" i="3"/>
  <c r="R31" i="3"/>
  <c r="AH31" i="3"/>
  <c r="AB31" i="3"/>
  <c r="N40" i="3"/>
  <c r="J26" i="3"/>
  <c r="Z26" i="3"/>
  <c r="P29" i="3"/>
  <c r="AF29" i="3"/>
  <c r="R26" i="3"/>
  <c r="L31" i="3"/>
  <c r="L26" i="3"/>
  <c r="AB26" i="3"/>
  <c r="R29" i="3"/>
  <c r="AH29" i="3"/>
  <c r="V31" i="3"/>
  <c r="X31" i="5"/>
  <c r="R26" i="7"/>
  <c r="AB31" i="4"/>
  <c r="N29" i="6"/>
  <c r="AF26" i="7"/>
  <c r="Z31" i="7"/>
  <c r="L31" i="7"/>
  <c r="AH26" i="4"/>
  <c r="AD31" i="4"/>
  <c r="AB29" i="6"/>
  <c r="P31" i="6"/>
  <c r="AH26" i="7"/>
  <c r="AB31" i="7"/>
  <c r="Z29" i="4"/>
  <c r="AD29" i="6"/>
  <c r="R31" i="6"/>
  <c r="N31" i="4"/>
  <c r="AD26" i="5"/>
  <c r="N40" i="4"/>
  <c r="R29" i="5"/>
  <c r="V26" i="6"/>
  <c r="AF31" i="6"/>
  <c r="R26" i="4"/>
  <c r="P40" i="4"/>
  <c r="L26" i="5"/>
  <c r="T29" i="5"/>
  <c r="Z40" i="5"/>
  <c r="X26" i="6"/>
  <c r="AH31" i="6"/>
  <c r="N40" i="7"/>
  <c r="N26" i="5"/>
  <c r="AH29" i="5"/>
  <c r="V29" i="7"/>
  <c r="J14" i="4"/>
  <c r="L29" i="6"/>
  <c r="X29" i="4"/>
  <c r="L31" i="4"/>
  <c r="AB26" i="5"/>
  <c r="V31" i="5"/>
  <c r="N34" i="5"/>
  <c r="P26" i="7"/>
  <c r="X29" i="7"/>
  <c r="J31" i="7"/>
  <c r="V26" i="4"/>
  <c r="L29" i="4"/>
  <c r="AB29" i="4"/>
  <c r="P31" i="4"/>
  <c r="AF31" i="4"/>
  <c r="P26" i="5"/>
  <c r="AF26" i="5"/>
  <c r="V29" i="5"/>
  <c r="J31" i="5"/>
  <c r="Z31" i="5"/>
  <c r="J26" i="6"/>
  <c r="Z26" i="6"/>
  <c r="P29" i="6"/>
  <c r="AF29" i="6"/>
  <c r="Z29" i="7"/>
  <c r="N31" i="7"/>
  <c r="AD31" i="7"/>
  <c r="P40" i="7"/>
  <c r="X26" i="4"/>
  <c r="N29" i="4"/>
  <c r="AD29" i="4"/>
  <c r="R31" i="4"/>
  <c r="AH31" i="4"/>
  <c r="R26" i="5"/>
  <c r="AH26" i="5"/>
  <c r="X29" i="5"/>
  <c r="L31" i="5"/>
  <c r="AB31" i="5"/>
  <c r="N40" i="5"/>
  <c r="L26" i="6"/>
  <c r="AB26" i="6"/>
  <c r="R29" i="6"/>
  <c r="AH29" i="6"/>
  <c r="V31" i="6"/>
  <c r="V26" i="7"/>
  <c r="L29" i="7"/>
  <c r="AB29" i="7"/>
  <c r="P31" i="7"/>
  <c r="AF31" i="7"/>
  <c r="J26" i="4"/>
  <c r="Z26" i="4"/>
  <c r="P29" i="4"/>
  <c r="AF29" i="4"/>
  <c r="Z29" i="5"/>
  <c r="N31" i="5"/>
  <c r="AD31" i="5"/>
  <c r="P40" i="5"/>
  <c r="N26" i="6"/>
  <c r="AD26" i="6"/>
  <c r="T29" i="6"/>
  <c r="X31" i="6"/>
  <c r="N34" i="6"/>
  <c r="Z40" i="6"/>
  <c r="X26" i="7"/>
  <c r="N29" i="7"/>
  <c r="AD29" i="7"/>
  <c r="R31" i="7"/>
  <c r="AH31" i="7"/>
  <c r="L26" i="4"/>
  <c r="AB26" i="4"/>
  <c r="R29" i="4"/>
  <c r="AH29" i="4"/>
  <c r="V31" i="4"/>
  <c r="V26" i="5"/>
  <c r="L29" i="5"/>
  <c r="AB29" i="5"/>
  <c r="P31" i="5"/>
  <c r="AF31" i="5"/>
  <c r="P26" i="6"/>
  <c r="AF26" i="6"/>
  <c r="V29" i="6"/>
  <c r="J31" i="6"/>
  <c r="Z31" i="6"/>
  <c r="J26" i="7"/>
  <c r="Z26" i="7"/>
  <c r="P29" i="7"/>
  <c r="AF29" i="7"/>
  <c r="N26" i="4"/>
  <c r="AD26" i="4"/>
  <c r="T29" i="4"/>
  <c r="X31" i="4"/>
  <c r="N34" i="4"/>
  <c r="Z40" i="4"/>
  <c r="X26" i="5"/>
  <c r="N29" i="5"/>
  <c r="AD29" i="5"/>
  <c r="R31" i="5"/>
  <c r="AH31" i="5"/>
  <c r="R26" i="6"/>
  <c r="AH26" i="6"/>
  <c r="X29" i="6"/>
  <c r="L31" i="6"/>
  <c r="AB31" i="6"/>
  <c r="N40" i="6"/>
  <c r="L26" i="7"/>
  <c r="AB26" i="7"/>
  <c r="R29" i="7"/>
  <c r="AH29" i="7"/>
  <c r="V31" i="7"/>
  <c r="P26" i="4"/>
  <c r="AF26" i="4"/>
  <c r="V29" i="4"/>
  <c r="J31" i="4"/>
  <c r="Z31" i="4"/>
  <c r="J26" i="5"/>
  <c r="Z26" i="5"/>
  <c r="P29" i="5"/>
  <c r="AF29" i="5"/>
  <c r="Z29" i="6"/>
  <c r="N31" i="6"/>
  <c r="AD31" i="6"/>
  <c r="P40" i="6"/>
  <c r="N26" i="7"/>
  <c r="AD26" i="7"/>
  <c r="T29" i="7"/>
  <c r="X31" i="7"/>
  <c r="N34" i="7"/>
  <c r="Z40" i="7"/>
  <c r="L42" i="6"/>
  <c r="L45" i="5"/>
  <c r="L14" i="4"/>
  <c r="L40" i="5"/>
  <c r="J45" i="6"/>
  <c r="L18" i="3"/>
  <c r="L18" i="7"/>
  <c r="J14" i="7"/>
  <c r="L18" i="4"/>
  <c r="J42" i="6"/>
  <c r="J27" i="7"/>
  <c r="J29" i="4"/>
  <c r="L39" i="5"/>
  <c r="J34" i="5"/>
  <c r="J40" i="7"/>
  <c r="L27" i="6"/>
  <c r="L45" i="3"/>
  <c r="J18" i="6"/>
  <c r="J34" i="4"/>
  <c r="L14" i="6"/>
  <c r="J34" i="6"/>
  <c r="L45" i="4"/>
  <c r="L18" i="5"/>
  <c r="J34" i="7"/>
  <c r="J34" i="3"/>
  <c r="L14" i="3"/>
  <c r="L42" i="4"/>
  <c r="L45" i="7"/>
  <c r="J14" i="5"/>
  <c r="L45" i="6"/>
  <c r="J14" i="6"/>
  <c r="L18" i="6"/>
  <c r="L39" i="4"/>
  <c r="J40" i="3"/>
  <c r="N18" i="4"/>
  <c r="L34" i="6"/>
  <c r="N27" i="7"/>
  <c r="N39" i="3"/>
  <c r="N14" i="7"/>
  <c r="N42" i="6"/>
  <c r="L34" i="7"/>
  <c r="N27" i="4"/>
  <c r="N38" i="7"/>
  <c r="N14" i="6"/>
  <c r="N42" i="7"/>
  <c r="L34" i="3"/>
  <c r="N27" i="3"/>
  <c r="N38" i="5"/>
  <c r="N14" i="3"/>
  <c r="L36" i="5"/>
  <c r="N42" i="5"/>
  <c r="N45" i="7"/>
  <c r="L34" i="5"/>
  <c r="N27" i="6"/>
  <c r="N38" i="6"/>
  <c r="N18" i="7"/>
  <c r="N14" i="4"/>
  <c r="L36" i="4"/>
  <c r="N42" i="4"/>
  <c r="N45" i="5"/>
  <c r="L34" i="4"/>
  <c r="N27" i="5"/>
  <c r="N38" i="4"/>
  <c r="N39" i="5"/>
  <c r="N18" i="6"/>
  <c r="N14" i="5"/>
  <c r="L36" i="3"/>
  <c r="N42" i="3"/>
  <c r="N45" i="3"/>
  <c r="N38" i="3"/>
  <c r="N39" i="6"/>
  <c r="N18" i="5"/>
  <c r="L36" i="6"/>
  <c r="N45" i="4"/>
  <c r="N39" i="7"/>
  <c r="N18" i="3"/>
  <c r="L36" i="7"/>
  <c r="N45" i="6"/>
  <c r="N39" i="4"/>
  <c r="R14" i="6"/>
  <c r="R40" i="6"/>
  <c r="R42" i="4"/>
  <c r="R45" i="5"/>
  <c r="R38" i="3"/>
  <c r="R18" i="5"/>
  <c r="P34" i="5"/>
  <c r="R39" i="4"/>
  <c r="R14" i="3"/>
  <c r="R40" i="5"/>
  <c r="R42" i="3"/>
  <c r="R45" i="3"/>
  <c r="R38" i="4"/>
  <c r="R18" i="6"/>
  <c r="R42" i="6"/>
  <c r="P34" i="7"/>
  <c r="P36" i="7"/>
  <c r="R39" i="7"/>
  <c r="R14" i="4"/>
  <c r="R40" i="4"/>
  <c r="R27" i="5"/>
  <c r="R38" i="7"/>
  <c r="R18" i="3"/>
  <c r="P34" i="6"/>
  <c r="P36" i="6"/>
  <c r="R39" i="3"/>
  <c r="R14" i="7"/>
  <c r="R27" i="6"/>
  <c r="R18" i="4"/>
  <c r="R45" i="4"/>
  <c r="P34" i="4"/>
  <c r="P36" i="3"/>
  <c r="R39" i="5"/>
  <c r="R14" i="5"/>
  <c r="R27" i="4"/>
  <c r="R40" i="3"/>
  <c r="P34" i="3"/>
  <c r="P36" i="4"/>
  <c r="R39" i="6"/>
  <c r="R27" i="7"/>
  <c r="R42" i="7"/>
  <c r="R45" i="6"/>
  <c r="R18" i="7"/>
  <c r="P36" i="5"/>
  <c r="R40" i="7"/>
  <c r="R27" i="3"/>
  <c r="R42" i="5"/>
  <c r="R45" i="7"/>
  <c r="R38" i="5"/>
  <c r="R38" i="6"/>
  <c r="T34" i="4"/>
  <c r="V38" i="5"/>
  <c r="V42" i="7"/>
  <c r="T36" i="4"/>
  <c r="V27" i="4"/>
  <c r="V45" i="4"/>
  <c r="T34" i="3"/>
  <c r="V38" i="6"/>
  <c r="V27" i="6"/>
  <c r="V14" i="7"/>
  <c r="T34" i="6"/>
  <c r="V38" i="7"/>
  <c r="V18" i="3"/>
  <c r="T31" i="7"/>
  <c r="T34" i="7"/>
  <c r="V40" i="4"/>
  <c r="V39" i="5"/>
  <c r="V14" i="5"/>
  <c r="T34" i="5"/>
  <c r="V38" i="4"/>
  <c r="V45" i="5"/>
  <c r="V18" i="5"/>
  <c r="T31" i="3"/>
  <c r="V40" i="7"/>
  <c r="V27" i="3"/>
  <c r="V39" i="7"/>
  <c r="V14" i="6"/>
  <c r="V38" i="3"/>
  <c r="V42" i="6"/>
  <c r="V45" i="7"/>
  <c r="V18" i="7"/>
  <c r="T31" i="5"/>
  <c r="T36" i="7"/>
  <c r="V40" i="5"/>
  <c r="V40" i="6"/>
  <c r="V39" i="3"/>
  <c r="V14" i="4"/>
  <c r="V42" i="5"/>
  <c r="V45" i="6"/>
  <c r="V18" i="4"/>
  <c r="T31" i="4"/>
  <c r="T36" i="5"/>
  <c r="V27" i="5"/>
  <c r="V39" i="6"/>
  <c r="V14" i="3"/>
  <c r="V42" i="3"/>
  <c r="V45" i="3"/>
  <c r="V18" i="6"/>
  <c r="T31" i="6"/>
  <c r="T36" i="3"/>
  <c r="V40" i="3"/>
  <c r="V27" i="7"/>
  <c r="V39" i="4"/>
  <c r="V42" i="4"/>
  <c r="T36" i="6"/>
  <c r="Z27" i="5"/>
  <c r="Z14" i="4"/>
  <c r="Z38" i="7"/>
  <c r="X36" i="4"/>
  <c r="X34" i="6"/>
  <c r="Z18" i="4"/>
  <c r="Z39" i="5"/>
  <c r="Z27" i="7"/>
  <c r="Z42" i="5"/>
  <c r="Z38" i="3"/>
  <c r="X36" i="3"/>
  <c r="X34" i="4"/>
  <c r="Z18" i="6"/>
  <c r="Z45" i="3"/>
  <c r="X34" i="7"/>
  <c r="Z39" i="7"/>
  <c r="Z27" i="3"/>
  <c r="Z42" i="6"/>
  <c r="Z38" i="4"/>
  <c r="X34" i="3"/>
  <c r="Z14" i="7"/>
  <c r="Z39" i="4"/>
  <c r="Z45" i="4"/>
  <c r="Z27" i="6"/>
  <c r="Z42" i="4"/>
  <c r="Z38" i="6"/>
  <c r="Z38" i="5"/>
  <c r="Z39" i="3"/>
  <c r="Z45" i="7"/>
  <c r="Z27" i="4"/>
  <c r="Z14" i="6"/>
  <c r="Z42" i="7"/>
  <c r="Z39" i="6"/>
  <c r="Z45" i="6"/>
  <c r="Z14" i="5"/>
  <c r="Z42" i="3"/>
  <c r="X36" i="5"/>
  <c r="Z18" i="5"/>
  <c r="X36" i="6"/>
  <c r="Z18" i="3"/>
  <c r="Z45" i="5"/>
  <c r="Z14" i="3"/>
  <c r="X36" i="7"/>
  <c r="X34" i="5"/>
  <c r="Z18" i="7"/>
  <c r="AD39" i="7"/>
  <c r="AD18" i="5"/>
  <c r="AD42" i="6"/>
  <c r="AD14" i="7"/>
  <c r="AD27" i="7"/>
  <c r="AD40" i="7"/>
  <c r="AD42" i="5"/>
  <c r="AD39" i="6"/>
  <c r="AD42" i="3"/>
  <c r="AD14" i="4"/>
  <c r="AD27" i="5"/>
  <c r="AD40" i="6"/>
  <c r="AD39" i="4"/>
  <c r="AB36" i="3"/>
  <c r="AD42" i="4"/>
  <c r="AD14" i="6"/>
  <c r="AB34" i="7"/>
  <c r="AD27" i="3"/>
  <c r="AD40" i="5"/>
  <c r="AD45" i="6"/>
  <c r="AD38" i="6"/>
  <c r="AD39" i="5"/>
  <c r="AB36" i="4"/>
  <c r="AD14" i="3"/>
  <c r="AB34" i="5"/>
  <c r="AD38" i="7"/>
  <c r="AD27" i="6"/>
  <c r="AD40" i="3"/>
  <c r="AD45" i="3"/>
  <c r="AD39" i="3"/>
  <c r="AB36" i="7"/>
  <c r="AD18" i="6"/>
  <c r="AB34" i="3"/>
  <c r="AD38" i="3"/>
  <c r="AD27" i="4"/>
  <c r="AD40" i="4"/>
  <c r="AD45" i="7"/>
  <c r="AD18" i="4"/>
  <c r="AB36" i="5"/>
  <c r="AD18" i="7"/>
  <c r="AB34" i="4"/>
  <c r="AD38" i="4"/>
  <c r="AD45" i="5"/>
  <c r="AD14" i="5"/>
  <c r="AB36" i="6"/>
  <c r="AD18" i="3"/>
  <c r="AD42" i="7"/>
  <c r="AB34" i="6"/>
  <c r="AD38" i="5"/>
  <c r="AD45" i="4"/>
  <c r="AH39" i="4"/>
  <c r="AH42" i="6"/>
  <c r="AH27" i="7"/>
  <c r="AF36" i="4"/>
  <c r="AH45" i="5"/>
  <c r="AF34" i="4"/>
  <c r="AH14" i="5"/>
  <c r="AF36" i="7"/>
  <c r="AF34" i="3"/>
  <c r="AH39" i="3"/>
  <c r="AH42" i="5"/>
  <c r="AH27" i="4"/>
  <c r="AF36" i="6"/>
  <c r="AH45" i="6"/>
  <c r="AF34" i="6"/>
  <c r="AH38" i="6"/>
  <c r="AH27" i="5"/>
  <c r="AH40" i="7"/>
  <c r="AH18" i="5"/>
  <c r="AH45" i="3"/>
  <c r="AH38" i="4"/>
  <c r="AH40" i="4"/>
  <c r="AH18" i="4"/>
  <c r="AF36" i="3"/>
  <c r="AH14" i="6"/>
  <c r="AH38" i="7"/>
  <c r="AH27" i="3"/>
  <c r="AH40" i="5"/>
  <c r="AH18" i="6"/>
  <c r="AH45" i="7"/>
  <c r="AH42" i="7"/>
  <c r="AF34" i="7"/>
  <c r="AH14" i="7"/>
  <c r="AH38" i="5"/>
  <c r="AH27" i="6"/>
  <c r="AH40" i="6"/>
  <c r="AH18" i="3"/>
  <c r="AH45" i="4"/>
  <c r="AH39" i="7"/>
  <c r="AH39" i="5"/>
  <c r="AH14" i="3"/>
  <c r="AH42" i="4"/>
  <c r="AH38" i="3"/>
  <c r="AF36" i="5"/>
  <c r="AH40" i="3"/>
  <c r="AH18" i="7"/>
  <c r="AF34" i="5"/>
  <c r="AH39" i="6"/>
  <c r="AH14" i="4"/>
  <c r="AH42" i="3"/>
  <c r="U14" i="3" l="1"/>
  <c r="AE45" i="4"/>
  <c r="AE38" i="5"/>
  <c r="AC34" i="6"/>
  <c r="AE42" i="7"/>
  <c r="AB16" i="2"/>
  <c r="AE18" i="3"/>
  <c r="AC36" i="6"/>
  <c r="AE14" i="5"/>
  <c r="AD47" i="5"/>
  <c r="AE45" i="5"/>
  <c r="AE38" i="4"/>
  <c r="AC34" i="4"/>
  <c r="AE18" i="7"/>
  <c r="AC36" i="5"/>
  <c r="AE18" i="4"/>
  <c r="AE45" i="7"/>
  <c r="AE40" i="4"/>
  <c r="AE27" i="4"/>
  <c r="AB36" i="2"/>
  <c r="AE38" i="3"/>
  <c r="Z32" i="2"/>
  <c r="AC34" i="3"/>
  <c r="AE18" i="6"/>
  <c r="AC36" i="7"/>
  <c r="AB37" i="2"/>
  <c r="AE39" i="3"/>
  <c r="AE45" i="3"/>
  <c r="AB43" i="2"/>
  <c r="AB38" i="2"/>
  <c r="AE40" i="3"/>
  <c r="AE27" i="6"/>
  <c r="AE38" i="7"/>
  <c r="AC34" i="5"/>
  <c r="AB12" i="2"/>
  <c r="AE14" i="3"/>
  <c r="AD47" i="3"/>
  <c r="AC36" i="4"/>
  <c r="AE39" i="5"/>
  <c r="AE38" i="6"/>
  <c r="AE45" i="6"/>
  <c r="AE40" i="5"/>
  <c r="AB25" i="2"/>
  <c r="AE27" i="3"/>
  <c r="AC34" i="7"/>
  <c r="AE14" i="6"/>
  <c r="AD47" i="6"/>
  <c r="AE42" i="4"/>
  <c r="Z34" i="2"/>
  <c r="AC36" i="3"/>
  <c r="AE39" i="4"/>
  <c r="AE40" i="6"/>
  <c r="AE27" i="5"/>
  <c r="AE14" i="4"/>
  <c r="AD47" i="4"/>
  <c r="AB40" i="2"/>
  <c r="AE42" i="3"/>
  <c r="AE39" i="6"/>
  <c r="AE42" i="5"/>
  <c r="AE40" i="7"/>
  <c r="AE27" i="7"/>
  <c r="AE14" i="7"/>
  <c r="AD47" i="7"/>
  <c r="AE42" i="6"/>
  <c r="AE18" i="5"/>
  <c r="AE39" i="7"/>
  <c r="AA18" i="7"/>
  <c r="Y34" i="5"/>
  <c r="Y36" i="7"/>
  <c r="X12" i="2"/>
  <c r="AA14" i="3"/>
  <c r="Z47" i="3"/>
  <c r="AA45" i="5"/>
  <c r="X16" i="2"/>
  <c r="AA18" i="3"/>
  <c r="Y36" i="6"/>
  <c r="AA18" i="5"/>
  <c r="Y36" i="5"/>
  <c r="AA42" i="3"/>
  <c r="X40" i="2"/>
  <c r="AA14" i="5"/>
  <c r="Z47" i="5"/>
  <c r="AA45" i="6"/>
  <c r="AA39" i="6"/>
  <c r="AA42" i="7"/>
  <c r="AA14" i="6"/>
  <c r="Z47" i="6"/>
  <c r="AA27" i="4"/>
  <c r="AA45" i="7"/>
  <c r="AA39" i="3"/>
  <c r="X37" i="2"/>
  <c r="AA38" i="5"/>
  <c r="AA38" i="6"/>
  <c r="AA42" i="4"/>
  <c r="AA27" i="6"/>
  <c r="AA45" i="4"/>
  <c r="AA39" i="4"/>
  <c r="AA14" i="7"/>
  <c r="Z47" i="7"/>
  <c r="V32" i="2"/>
  <c r="Y34" i="3"/>
  <c r="AA38" i="4"/>
  <c r="AA42" i="6"/>
  <c r="X25" i="2"/>
  <c r="AA27" i="3"/>
  <c r="AA39" i="7"/>
  <c r="Y34" i="7"/>
  <c r="AA45" i="3"/>
  <c r="X43" i="2"/>
  <c r="AA18" i="6"/>
  <c r="Y34" i="4"/>
  <c r="V34" i="2"/>
  <c r="Y36" i="3"/>
  <c r="X36" i="2"/>
  <c r="AA38" i="3"/>
  <c r="AA42" i="5"/>
  <c r="AA27" i="7"/>
  <c r="AA39" i="5"/>
  <c r="AA18" i="4"/>
  <c r="Y34" i="6"/>
  <c r="Y36" i="4"/>
  <c r="AA38" i="7"/>
  <c r="AA14" i="4"/>
  <c r="Z47" i="4"/>
  <c r="AA27" i="5"/>
  <c r="U36" i="6"/>
  <c r="W42" i="4"/>
  <c r="W39" i="4"/>
  <c r="W27" i="7"/>
  <c r="W40" i="3"/>
  <c r="T38" i="2"/>
  <c r="R34" i="2"/>
  <c r="U36" i="3"/>
  <c r="U31" i="6"/>
  <c r="W18" i="6"/>
  <c r="T43" i="2"/>
  <c r="W45" i="3"/>
  <c r="W42" i="3"/>
  <c r="T40" i="2"/>
  <c r="T12" i="2"/>
  <c r="W14" i="3"/>
  <c r="V47" i="3"/>
  <c r="W39" i="6"/>
  <c r="W27" i="5"/>
  <c r="U36" i="5"/>
  <c r="U31" i="4"/>
  <c r="W18" i="4"/>
  <c r="W45" i="6"/>
  <c r="W42" i="5"/>
  <c r="W14" i="4"/>
  <c r="V47" i="4"/>
  <c r="T37" i="2"/>
  <c r="W39" i="3"/>
  <c r="W40" i="6"/>
  <c r="W40" i="5"/>
  <c r="U36" i="7"/>
  <c r="U31" i="5"/>
  <c r="W18" i="7"/>
  <c r="W45" i="7"/>
  <c r="W42" i="6"/>
  <c r="T36" i="2"/>
  <c r="W38" i="3"/>
  <c r="W14" i="6"/>
  <c r="V47" i="6"/>
  <c r="W39" i="7"/>
  <c r="W27" i="3"/>
  <c r="T25" i="2"/>
  <c r="W40" i="7"/>
  <c r="U31" i="3"/>
  <c r="R29" i="2"/>
  <c r="W18" i="5"/>
  <c r="W45" i="5"/>
  <c r="W38" i="4"/>
  <c r="U34" i="5"/>
  <c r="W14" i="5"/>
  <c r="V47" i="5"/>
  <c r="W39" i="5"/>
  <c r="W40" i="4"/>
  <c r="U34" i="7"/>
  <c r="U31" i="7"/>
  <c r="T16" i="2"/>
  <c r="W18" i="3"/>
  <c r="W38" i="7"/>
  <c r="U34" i="6"/>
  <c r="W14" i="7"/>
  <c r="V47" i="7"/>
  <c r="W27" i="6"/>
  <c r="W38" i="6"/>
  <c r="R32" i="2"/>
  <c r="U34" i="3"/>
  <c r="W45" i="4"/>
  <c r="W27" i="4"/>
  <c r="U36" i="4"/>
  <c r="W42" i="7"/>
  <c r="W38" i="5"/>
  <c r="U34" i="4"/>
  <c r="S38" i="6"/>
  <c r="S38" i="5"/>
  <c r="S45" i="7"/>
  <c r="S42" i="5"/>
  <c r="P25" i="2"/>
  <c r="S27" i="3"/>
  <c r="S40" i="7"/>
  <c r="Q36" i="5"/>
  <c r="S18" i="7"/>
  <c r="S45" i="6"/>
  <c r="S42" i="7"/>
  <c r="S27" i="7"/>
  <c r="S39" i="6"/>
  <c r="Q36" i="4"/>
  <c r="N32" i="2"/>
  <c r="Q34" i="3"/>
  <c r="P38" i="2"/>
  <c r="S40" i="3"/>
  <c r="S27" i="4"/>
  <c r="S14" i="5"/>
  <c r="R47" i="5"/>
  <c r="S39" i="5"/>
  <c r="N34" i="2"/>
  <c r="Q36" i="3"/>
  <c r="Q34" i="4"/>
  <c r="S45" i="4"/>
  <c r="S18" i="4"/>
  <c r="S27" i="6"/>
  <c r="S14" i="7"/>
  <c r="R47" i="7"/>
  <c r="P37" i="2"/>
  <c r="S39" i="3"/>
  <c r="Q36" i="6"/>
  <c r="Q34" i="6"/>
  <c r="S18" i="3"/>
  <c r="P16" i="2"/>
  <c r="S38" i="7"/>
  <c r="S27" i="5"/>
  <c r="S40" i="4"/>
  <c r="S14" i="4"/>
  <c r="R47" i="4"/>
  <c r="S39" i="7"/>
  <c r="Q36" i="7"/>
  <c r="Q34" i="7"/>
  <c r="S42" i="6"/>
  <c r="S18" i="6"/>
  <c r="S38" i="4"/>
  <c r="S45" i="3"/>
  <c r="P43" i="2"/>
  <c r="P40" i="2"/>
  <c r="S42" i="3"/>
  <c r="S40" i="5"/>
  <c r="S14" i="3"/>
  <c r="P12" i="2"/>
  <c r="R47" i="3"/>
  <c r="S39" i="4"/>
  <c r="Q34" i="5"/>
  <c r="S18" i="5"/>
  <c r="P36" i="2"/>
  <c r="S38" i="3"/>
  <c r="S45" i="5"/>
  <c r="S42" i="4"/>
  <c r="S40" i="6"/>
  <c r="S14" i="6"/>
  <c r="R47" i="6"/>
  <c r="O39" i="4"/>
  <c r="O45" i="6"/>
  <c r="M36" i="7"/>
  <c r="L16" i="2"/>
  <c r="O18" i="3"/>
  <c r="O39" i="7"/>
  <c r="O45" i="4"/>
  <c r="M36" i="6"/>
  <c r="O18" i="5"/>
  <c r="O39" i="6"/>
  <c r="L36" i="2"/>
  <c r="O38" i="3"/>
  <c r="L43" i="2"/>
  <c r="O45" i="3"/>
  <c r="L40" i="2"/>
  <c r="O42" i="3"/>
  <c r="J34" i="2"/>
  <c r="M36" i="3"/>
  <c r="O14" i="5"/>
  <c r="N47" i="5"/>
  <c r="O18" i="6"/>
  <c r="O39" i="5"/>
  <c r="O38" i="4"/>
  <c r="O27" i="5"/>
  <c r="M34" i="4"/>
  <c r="O45" i="5"/>
  <c r="O42" i="4"/>
  <c r="M36" i="4"/>
  <c r="O14" i="4"/>
  <c r="N47" i="4"/>
  <c r="O18" i="7"/>
  <c r="O38" i="6"/>
  <c r="O27" i="6"/>
  <c r="M34" i="5"/>
  <c r="O45" i="7"/>
  <c r="O42" i="5"/>
  <c r="M36" i="5"/>
  <c r="L12" i="2"/>
  <c r="O14" i="3"/>
  <c r="N47" i="3"/>
  <c r="O38" i="5"/>
  <c r="L25" i="2"/>
  <c r="O27" i="3"/>
  <c r="J32" i="2"/>
  <c r="M34" i="3"/>
  <c r="O42" i="7"/>
  <c r="O14" i="6"/>
  <c r="N47" i="6"/>
  <c r="O38" i="7"/>
  <c r="O27" i="4"/>
  <c r="M34" i="7"/>
  <c r="O42" i="6"/>
  <c r="O14" i="7"/>
  <c r="N47" i="7"/>
  <c r="L37" i="2"/>
  <c r="O39" i="3"/>
  <c r="O27" i="7"/>
  <c r="M34" i="6"/>
  <c r="O18" i="4"/>
  <c r="H38" i="2"/>
  <c r="K40" i="3"/>
  <c r="M39" i="4"/>
  <c r="M18" i="6"/>
  <c r="J47" i="6"/>
  <c r="K14" i="6"/>
  <c r="M45" i="6"/>
  <c r="K14" i="5"/>
  <c r="J47" i="5"/>
  <c r="M45" i="7"/>
  <c r="M42" i="4"/>
  <c r="J12" i="2"/>
  <c r="M14" i="3"/>
  <c r="L47" i="3"/>
  <c r="H32" i="2"/>
  <c r="K34" i="3"/>
  <c r="K34" i="7"/>
  <c r="M18" i="5"/>
  <c r="M45" i="4"/>
  <c r="K34" i="6"/>
  <c r="M14" i="6"/>
  <c r="L47" i="6"/>
  <c r="K34" i="4"/>
  <c r="K18" i="6"/>
  <c r="J43" i="2"/>
  <c r="M45" i="3"/>
  <c r="M27" i="6"/>
  <c r="K40" i="7"/>
  <c r="K34" i="5"/>
  <c r="M39" i="5"/>
  <c r="K29" i="4"/>
  <c r="K27" i="7"/>
  <c r="K42" i="6"/>
  <c r="M18" i="4"/>
  <c r="J47" i="7"/>
  <c r="K14" i="7"/>
  <c r="M18" i="7"/>
  <c r="J16" i="2"/>
  <c r="M18" i="3"/>
  <c r="K45" i="6"/>
  <c r="M40" i="5"/>
  <c r="L47" i="4"/>
  <c r="M14" i="4"/>
  <c r="M45" i="5"/>
  <c r="M42" i="6"/>
  <c r="AA40" i="7"/>
  <c r="O34" i="7"/>
  <c r="Y31" i="7"/>
  <c r="U29" i="7"/>
  <c r="AE26" i="7"/>
  <c r="O26" i="7"/>
  <c r="Q40" i="6"/>
  <c r="AE31" i="6"/>
  <c r="O31" i="6"/>
  <c r="AA29" i="6"/>
  <c r="AG29" i="5"/>
  <c r="Q29" i="5"/>
  <c r="AA26" i="5"/>
  <c r="K26" i="5"/>
  <c r="AA31" i="4"/>
  <c r="K31" i="4"/>
  <c r="W29" i="4"/>
  <c r="AG26" i="4"/>
  <c r="Q26" i="4"/>
  <c r="W31" i="7"/>
  <c r="AJ29" i="7"/>
  <c r="AI29" i="7"/>
  <c r="S29" i="7"/>
  <c r="AC26" i="7"/>
  <c r="M26" i="7"/>
  <c r="O40" i="6"/>
  <c r="AC31" i="6"/>
  <c r="M31" i="6"/>
  <c r="Y29" i="6"/>
  <c r="AI26" i="6"/>
  <c r="AJ26" i="6"/>
  <c r="S26" i="6"/>
  <c r="AI31" i="5"/>
  <c r="AJ31" i="5"/>
  <c r="S31" i="5"/>
  <c r="AE29" i="5"/>
  <c r="O29" i="5"/>
  <c r="Y26" i="5"/>
  <c r="AA40" i="4"/>
  <c r="O34" i="4"/>
  <c r="Y31" i="4"/>
  <c r="U29" i="4"/>
  <c r="AE26" i="4"/>
  <c r="O26" i="4"/>
  <c r="AG29" i="7"/>
  <c r="Q29" i="7"/>
  <c r="AA26" i="7"/>
  <c r="K26" i="7"/>
  <c r="AA31" i="6"/>
  <c r="K31" i="6"/>
  <c r="W29" i="6"/>
  <c r="AG26" i="6"/>
  <c r="Q26" i="6"/>
  <c r="AG31" i="5"/>
  <c r="Q31" i="5"/>
  <c r="AC29" i="5"/>
  <c r="M29" i="5"/>
  <c r="W26" i="5"/>
  <c r="W31" i="4"/>
  <c r="AJ29" i="4"/>
  <c r="AI29" i="4"/>
  <c r="S29" i="4"/>
  <c r="AC26" i="4"/>
  <c r="M26" i="4"/>
  <c r="AI31" i="7"/>
  <c r="AJ31" i="7"/>
  <c r="S31" i="7"/>
  <c r="AE29" i="7"/>
  <c r="O29" i="7"/>
  <c r="Y26" i="7"/>
  <c r="AA40" i="6"/>
  <c r="O34" i="6"/>
  <c r="Y31" i="6"/>
  <c r="U29" i="6"/>
  <c r="AE26" i="6"/>
  <c r="O26" i="6"/>
  <c r="Q40" i="5"/>
  <c r="AE31" i="5"/>
  <c r="O31" i="5"/>
  <c r="AA29" i="5"/>
  <c r="AG29" i="4"/>
  <c r="Q29" i="4"/>
  <c r="AA26" i="4"/>
  <c r="K26" i="4"/>
  <c r="AG31" i="7"/>
  <c r="Q31" i="7"/>
  <c r="AC29" i="7"/>
  <c r="M29" i="7"/>
  <c r="W26" i="7"/>
  <c r="W31" i="6"/>
  <c r="AJ29" i="6"/>
  <c r="AI29" i="6"/>
  <c r="S29" i="6"/>
  <c r="AC26" i="6"/>
  <c r="M26" i="6"/>
  <c r="O40" i="5"/>
  <c r="AC31" i="5"/>
  <c r="M31" i="5"/>
  <c r="Y29" i="5"/>
  <c r="AI26" i="5"/>
  <c r="AJ26" i="5"/>
  <c r="S26" i="5"/>
  <c r="AI31" i="4"/>
  <c r="AJ31" i="4"/>
  <c r="S31" i="4"/>
  <c r="AE29" i="4"/>
  <c r="O29" i="4"/>
  <c r="Y26" i="4"/>
  <c r="Q40" i="7"/>
  <c r="AE31" i="7"/>
  <c r="O31" i="7"/>
  <c r="AA29" i="7"/>
  <c r="AG29" i="6"/>
  <c r="Q29" i="6"/>
  <c r="AA26" i="6"/>
  <c r="K26" i="6"/>
  <c r="AA31" i="5"/>
  <c r="K31" i="5"/>
  <c r="W29" i="5"/>
  <c r="AG26" i="5"/>
  <c r="Q26" i="5"/>
  <c r="AG31" i="4"/>
  <c r="Q31" i="4"/>
  <c r="AC29" i="4"/>
  <c r="M29" i="4"/>
  <c r="W26" i="4"/>
  <c r="K31" i="7"/>
  <c r="Y29" i="7"/>
  <c r="Q26" i="7"/>
  <c r="O34" i="5"/>
  <c r="W31" i="5"/>
  <c r="AC26" i="5"/>
  <c r="M31" i="4"/>
  <c r="Y29" i="4"/>
  <c r="M29" i="6"/>
  <c r="J47" i="4"/>
  <c r="K14" i="4"/>
  <c r="W29" i="7"/>
  <c r="AJ29" i="5"/>
  <c r="AI29" i="5"/>
  <c r="O26" i="5"/>
  <c r="O40" i="7"/>
  <c r="AI31" i="6"/>
  <c r="AJ31" i="6"/>
  <c r="Y26" i="6"/>
  <c r="AA40" i="5"/>
  <c r="U29" i="5"/>
  <c r="M26" i="5"/>
  <c r="Q40" i="4"/>
  <c r="S26" i="4"/>
  <c r="AG31" i="6"/>
  <c r="W26" i="6"/>
  <c r="S29" i="5"/>
  <c r="O40" i="4"/>
  <c r="AE26" i="5"/>
  <c r="O31" i="4"/>
  <c r="S31" i="6"/>
  <c r="AE29" i="6"/>
  <c r="AA29" i="4"/>
  <c r="AC31" i="7"/>
  <c r="AI26" i="7"/>
  <c r="AJ26" i="7"/>
  <c r="Q31" i="6"/>
  <c r="AC29" i="6"/>
  <c r="AE31" i="4"/>
  <c r="AI26" i="4"/>
  <c r="AJ26" i="4"/>
  <c r="M31" i="7"/>
  <c r="AA31" i="7"/>
  <c r="AG26" i="7"/>
  <c r="O29" i="6"/>
  <c r="AC31" i="4"/>
  <c r="S26" i="7"/>
  <c r="Y31" i="5"/>
  <c r="T29" i="2"/>
  <c r="W31" i="3"/>
  <c r="AF27" i="2"/>
  <c r="AJ29" i="3"/>
  <c r="AI29" i="3"/>
  <c r="P27" i="2"/>
  <c r="S29" i="3"/>
  <c r="Z24" i="2"/>
  <c r="AC26" i="3"/>
  <c r="J24" i="2"/>
  <c r="M26" i="3"/>
  <c r="J29" i="2"/>
  <c r="M31" i="3"/>
  <c r="P24" i="2"/>
  <c r="S26" i="3"/>
  <c r="AD27" i="2"/>
  <c r="AG29" i="3"/>
  <c r="N27" i="2"/>
  <c r="Q29" i="3"/>
  <c r="X24" i="2"/>
  <c r="AA26" i="3"/>
  <c r="H24" i="2"/>
  <c r="K26" i="3"/>
  <c r="L38" i="2"/>
  <c r="O40" i="3"/>
  <c r="Z29" i="2"/>
  <c r="AC31" i="3"/>
  <c r="AF29" i="2"/>
  <c r="AI31" i="3"/>
  <c r="AJ31" i="3"/>
  <c r="P29" i="2"/>
  <c r="S31" i="3"/>
  <c r="AB27" i="2"/>
  <c r="AE29" i="3"/>
  <c r="L27" i="2"/>
  <c r="O29" i="3"/>
  <c r="V24" i="2"/>
  <c r="Y26" i="3"/>
  <c r="AD29" i="2"/>
  <c r="AG31" i="3"/>
  <c r="N29" i="2"/>
  <c r="Q31" i="3"/>
  <c r="Z27" i="2"/>
  <c r="AC29" i="3"/>
  <c r="J27" i="2"/>
  <c r="M29" i="3"/>
  <c r="T24" i="2"/>
  <c r="W26" i="3"/>
  <c r="V27" i="2"/>
  <c r="Y29" i="3"/>
  <c r="AF24" i="2"/>
  <c r="AI26" i="3"/>
  <c r="AJ26" i="3"/>
  <c r="N38" i="2"/>
  <c r="Q40" i="3"/>
  <c r="AB29" i="2"/>
  <c r="AE31" i="3"/>
  <c r="L29" i="2"/>
  <c r="O31" i="3"/>
  <c r="X27" i="2"/>
  <c r="AA29" i="3"/>
  <c r="H12" i="2"/>
  <c r="J47" i="3"/>
  <c r="K14" i="3"/>
  <c r="X29" i="2"/>
  <c r="AA31" i="3"/>
  <c r="H29" i="2"/>
  <c r="K31" i="3"/>
  <c r="T27" i="2"/>
  <c r="W29" i="3"/>
  <c r="AD24" i="2"/>
  <c r="AG26" i="3"/>
  <c r="N24" i="2"/>
  <c r="Q26" i="3"/>
  <c r="X38" i="2"/>
  <c r="AA40" i="3"/>
  <c r="L32" i="2"/>
  <c r="O34" i="3"/>
  <c r="V29" i="2"/>
  <c r="Y31" i="3"/>
  <c r="R27" i="2"/>
  <c r="U29" i="3"/>
  <c r="AB24" i="2"/>
  <c r="AE26" i="3"/>
  <c r="L24" i="2"/>
  <c r="O26" i="3"/>
  <c r="H25" i="2"/>
  <c r="K27" i="3"/>
  <c r="K27" i="4"/>
  <c r="K42" i="7"/>
  <c r="K40" i="4"/>
  <c r="M38" i="7"/>
  <c r="M40" i="6"/>
  <c r="M27" i="7"/>
  <c r="H27" i="2"/>
  <c r="K29" i="3"/>
  <c r="K38" i="5"/>
  <c r="K18" i="5"/>
  <c r="L47" i="5"/>
  <c r="M14" i="5"/>
  <c r="M40" i="7"/>
  <c r="J38" i="2"/>
  <c r="M40" i="3"/>
  <c r="K39" i="6"/>
  <c r="M27" i="4"/>
  <c r="K29" i="6"/>
  <c r="K38" i="6"/>
  <c r="K29" i="7"/>
  <c r="K18" i="7"/>
  <c r="M39" i="7"/>
  <c r="K42" i="5"/>
  <c r="M40" i="4"/>
  <c r="K39" i="4"/>
  <c r="K29" i="5"/>
  <c r="K27" i="5"/>
  <c r="M39" i="6"/>
  <c r="K36" i="4"/>
  <c r="K38" i="7"/>
  <c r="H43" i="2"/>
  <c r="K45" i="3"/>
  <c r="K27" i="6"/>
  <c r="H34" i="2"/>
  <c r="K36" i="3"/>
  <c r="M42" i="5"/>
  <c r="K45" i="7"/>
  <c r="M38" i="5"/>
  <c r="H37" i="2"/>
  <c r="K39" i="3"/>
  <c r="K40" i="5"/>
  <c r="M42" i="7"/>
  <c r="K36" i="5"/>
  <c r="H40" i="2"/>
  <c r="K42" i="3"/>
  <c r="K45" i="4"/>
  <c r="K39" i="7"/>
  <c r="M27" i="5"/>
  <c r="K40" i="6"/>
  <c r="J40" i="2"/>
  <c r="M42" i="3"/>
  <c r="K39" i="5"/>
  <c r="K36" i="7"/>
  <c r="M38" i="6"/>
  <c r="K45" i="5"/>
  <c r="M38" i="4"/>
  <c r="K38" i="4"/>
  <c r="K18" i="4"/>
  <c r="K36" i="6"/>
  <c r="M14" i="7"/>
  <c r="L47" i="7"/>
  <c r="K42" i="4"/>
  <c r="J36" i="2"/>
  <c r="M38" i="3"/>
  <c r="J25" i="2"/>
  <c r="M27" i="3"/>
  <c r="J37" i="2"/>
  <c r="M39" i="3"/>
  <c r="H36" i="2"/>
  <c r="K38" i="3"/>
  <c r="H16" i="2"/>
  <c r="K18" i="3"/>
  <c r="N37" i="2"/>
  <c r="Q39" i="3"/>
  <c r="Q42" i="3"/>
  <c r="N40" i="2"/>
  <c r="Q45" i="5"/>
  <c r="Q39" i="7"/>
  <c r="Q42" i="6"/>
  <c r="Q45" i="7"/>
  <c r="Q14" i="3"/>
  <c r="N12" i="2"/>
  <c r="P47" i="3"/>
  <c r="O36" i="6"/>
  <c r="Q38" i="3"/>
  <c r="N36" i="2"/>
  <c r="Q39" i="5"/>
  <c r="Q42" i="4"/>
  <c r="N43" i="2"/>
  <c r="Q45" i="3"/>
  <c r="Q14" i="6"/>
  <c r="P47" i="6"/>
  <c r="Q27" i="5"/>
  <c r="O36" i="5"/>
  <c r="Q39" i="4"/>
  <c r="N16" i="2"/>
  <c r="Q18" i="3"/>
  <c r="Q14" i="5"/>
  <c r="P47" i="5"/>
  <c r="Q27" i="7"/>
  <c r="O36" i="7"/>
  <c r="Q38" i="5"/>
  <c r="Q18" i="6"/>
  <c r="Q14" i="7"/>
  <c r="P47" i="7"/>
  <c r="N25" i="2"/>
  <c r="Q27" i="3"/>
  <c r="O36" i="4"/>
  <c r="O36" i="3"/>
  <c r="L34" i="2"/>
  <c r="Q27" i="4"/>
  <c r="Q18" i="4"/>
  <c r="Q14" i="4"/>
  <c r="P47" i="4"/>
  <c r="Q27" i="6"/>
  <c r="Q38" i="4"/>
  <c r="Q18" i="7"/>
  <c r="Q42" i="7"/>
  <c r="Q45" i="6"/>
  <c r="Q39" i="6"/>
  <c r="Q18" i="5"/>
  <c r="Q42" i="5"/>
  <c r="Q45" i="4"/>
  <c r="Q38" i="7"/>
  <c r="Q38" i="6"/>
  <c r="U38" i="3"/>
  <c r="R36" i="2"/>
  <c r="S36" i="4"/>
  <c r="U45" i="7"/>
  <c r="U39" i="4"/>
  <c r="U26" i="7"/>
  <c r="U27" i="6"/>
  <c r="U38" i="5"/>
  <c r="U45" i="6"/>
  <c r="U26" i="6"/>
  <c r="U40" i="3"/>
  <c r="R38" i="2"/>
  <c r="U39" i="7"/>
  <c r="U18" i="5"/>
  <c r="U38" i="6"/>
  <c r="U42" i="6"/>
  <c r="U45" i="5"/>
  <c r="U26" i="5"/>
  <c r="U40" i="7"/>
  <c r="U14" i="5"/>
  <c r="T47" i="5"/>
  <c r="U27" i="7"/>
  <c r="U18" i="6"/>
  <c r="U38" i="7"/>
  <c r="S34" i="5"/>
  <c r="U42" i="7"/>
  <c r="R43" i="2"/>
  <c r="U45" i="3"/>
  <c r="U26" i="4"/>
  <c r="U40" i="6"/>
  <c r="U14" i="7"/>
  <c r="T47" i="7"/>
  <c r="R16" i="2"/>
  <c r="U18" i="3"/>
  <c r="U38" i="4"/>
  <c r="S34" i="7"/>
  <c r="S36" i="7"/>
  <c r="R40" i="2"/>
  <c r="U42" i="3"/>
  <c r="U45" i="4"/>
  <c r="U39" i="5"/>
  <c r="R24" i="2"/>
  <c r="U26" i="3"/>
  <c r="U40" i="4"/>
  <c r="U14" i="4"/>
  <c r="T47" i="4"/>
  <c r="U27" i="5"/>
  <c r="U27" i="4"/>
  <c r="U18" i="4"/>
  <c r="S34" i="6"/>
  <c r="S36" i="6"/>
  <c r="U42" i="4"/>
  <c r="U39" i="6"/>
  <c r="U40" i="5"/>
  <c r="R12" i="2"/>
  <c r="T47" i="3"/>
  <c r="P32" i="2"/>
  <c r="S34" i="3"/>
  <c r="U18" i="7"/>
  <c r="S34" i="4"/>
  <c r="S36" i="5"/>
  <c r="U42" i="5"/>
  <c r="R37" i="2"/>
  <c r="U39" i="3"/>
  <c r="U14" i="6"/>
  <c r="T47" i="6"/>
  <c r="U27" i="3"/>
  <c r="R25" i="2"/>
  <c r="P34" i="2"/>
  <c r="S36" i="3"/>
  <c r="W36" i="7"/>
  <c r="Y18" i="3"/>
  <c r="V16" i="2"/>
  <c r="Y42" i="6"/>
  <c r="Y40" i="6"/>
  <c r="Y38" i="5"/>
  <c r="Y27" i="4"/>
  <c r="W34" i="4"/>
  <c r="Y14" i="7"/>
  <c r="X47" i="7"/>
  <c r="Y14" i="6"/>
  <c r="X47" i="6"/>
  <c r="W36" i="6"/>
  <c r="Y18" i="7"/>
  <c r="V38" i="2"/>
  <c r="Y40" i="3"/>
  <c r="Y38" i="4"/>
  <c r="Y27" i="5"/>
  <c r="T32" i="2"/>
  <c r="W34" i="3"/>
  <c r="T34" i="2"/>
  <c r="W36" i="3"/>
  <c r="Y45" i="5"/>
  <c r="Y40" i="7"/>
  <c r="Y38" i="7"/>
  <c r="V25" i="2"/>
  <c r="Y27" i="3"/>
  <c r="Y14" i="4"/>
  <c r="X47" i="4"/>
  <c r="W36" i="4"/>
  <c r="Y45" i="7"/>
  <c r="Y40" i="4"/>
  <c r="Y39" i="6"/>
  <c r="V12" i="2"/>
  <c r="Y14" i="3"/>
  <c r="X47" i="3"/>
  <c r="Y38" i="6"/>
  <c r="Y39" i="7"/>
  <c r="W36" i="5"/>
  <c r="Y42" i="5"/>
  <c r="V43" i="2"/>
  <c r="Y45" i="3"/>
  <c r="Y40" i="5"/>
  <c r="W34" i="5"/>
  <c r="Y39" i="5"/>
  <c r="W34" i="6"/>
  <c r="Y14" i="5"/>
  <c r="X47" i="5"/>
  <c r="Y18" i="6"/>
  <c r="Y42" i="4"/>
  <c r="Y45" i="6"/>
  <c r="V37" i="2"/>
  <c r="Y39" i="3"/>
  <c r="Y18" i="4"/>
  <c r="Y18" i="5"/>
  <c r="V40" i="2"/>
  <c r="Y42" i="3"/>
  <c r="Y45" i="4"/>
  <c r="V36" i="2"/>
  <c r="Y38" i="3"/>
  <c r="Y27" i="7"/>
  <c r="W34" i="7"/>
  <c r="Y39" i="4"/>
  <c r="Y42" i="7"/>
  <c r="Y27" i="6"/>
  <c r="AA34" i="4"/>
  <c r="AC40" i="4"/>
  <c r="AC27" i="5"/>
  <c r="Z37" i="2"/>
  <c r="AC39" i="3"/>
  <c r="AC38" i="5"/>
  <c r="AC45" i="6"/>
  <c r="Z25" i="2"/>
  <c r="AC27" i="3"/>
  <c r="AC42" i="5"/>
  <c r="AC38" i="6"/>
  <c r="X34" i="2"/>
  <c r="AA36" i="3"/>
  <c r="AC14" i="7"/>
  <c r="AB47" i="7"/>
  <c r="AC42" i="7"/>
  <c r="AC14" i="6"/>
  <c r="AB47" i="6"/>
  <c r="AC38" i="7"/>
  <c r="AC18" i="7"/>
  <c r="AC42" i="6"/>
  <c r="AA34" i="7"/>
  <c r="AC40" i="6"/>
  <c r="AC18" i="5"/>
  <c r="AC42" i="4"/>
  <c r="AC14" i="5"/>
  <c r="AB47" i="5"/>
  <c r="AC45" i="3"/>
  <c r="Z43" i="2"/>
  <c r="AC39" i="4"/>
  <c r="AC38" i="4"/>
  <c r="Z12" i="2"/>
  <c r="AC14" i="3"/>
  <c r="AB47" i="3"/>
  <c r="AA36" i="5"/>
  <c r="AA34" i="6"/>
  <c r="AC40" i="7"/>
  <c r="AC18" i="4"/>
  <c r="AC27" i="6"/>
  <c r="Z40" i="2"/>
  <c r="AC42" i="3"/>
  <c r="AC14" i="4"/>
  <c r="AB47" i="4"/>
  <c r="AC45" i="4"/>
  <c r="AC39" i="5"/>
  <c r="AA36" i="7"/>
  <c r="AC39" i="6"/>
  <c r="AA34" i="5"/>
  <c r="Z38" i="2"/>
  <c r="AC40" i="3"/>
  <c r="Z16" i="2"/>
  <c r="AC18" i="3"/>
  <c r="AC27" i="4"/>
  <c r="AC45" i="5"/>
  <c r="Z36" i="2"/>
  <c r="AC38" i="3"/>
  <c r="X32" i="2"/>
  <c r="AA34" i="3"/>
  <c r="AC40" i="5"/>
  <c r="AC18" i="6"/>
  <c r="AC27" i="7"/>
  <c r="AC45" i="7"/>
  <c r="AC39" i="7"/>
  <c r="AA36" i="6"/>
  <c r="AA36" i="4"/>
  <c r="AG38" i="5"/>
  <c r="AG27" i="5"/>
  <c r="AE36" i="6"/>
  <c r="AD12" i="2"/>
  <c r="AG14" i="3"/>
  <c r="AG18" i="7"/>
  <c r="AD38" i="2"/>
  <c r="AG40" i="3"/>
  <c r="AG42" i="5"/>
  <c r="AG40" i="7"/>
  <c r="AG38" i="4"/>
  <c r="AG39" i="5"/>
  <c r="AG27" i="3"/>
  <c r="AD25" i="2"/>
  <c r="AB34" i="2"/>
  <c r="AE36" i="3"/>
  <c r="AG14" i="7"/>
  <c r="AG18" i="6"/>
  <c r="AE34" i="5"/>
  <c r="AG40" i="6"/>
  <c r="AG38" i="6"/>
  <c r="AG39" i="6"/>
  <c r="AG27" i="7"/>
  <c r="AE36" i="7"/>
  <c r="AD16" i="2"/>
  <c r="AG18" i="3"/>
  <c r="AG45" i="7"/>
  <c r="AG42" i="6"/>
  <c r="AE34" i="4"/>
  <c r="AG40" i="4"/>
  <c r="AG38" i="7"/>
  <c r="AG39" i="4"/>
  <c r="AG27" i="4"/>
  <c r="AE36" i="4"/>
  <c r="AG18" i="4"/>
  <c r="AD43" i="2"/>
  <c r="AG45" i="3"/>
  <c r="AG42" i="7"/>
  <c r="AB32" i="2"/>
  <c r="AE34" i="3"/>
  <c r="AG18" i="5"/>
  <c r="AD36" i="2"/>
  <c r="AG38" i="3"/>
  <c r="AG39" i="7"/>
  <c r="AG27" i="6"/>
  <c r="AE36" i="5"/>
  <c r="AG45" i="4"/>
  <c r="AG42" i="3"/>
  <c r="AD40" i="2"/>
  <c r="AE34" i="7"/>
  <c r="AG39" i="3"/>
  <c r="AD37" i="2"/>
  <c r="AG14" i="6"/>
  <c r="AG45" i="5"/>
  <c r="AG42" i="4"/>
  <c r="AE34" i="6"/>
  <c r="AG14" i="4"/>
  <c r="AG14" i="5"/>
  <c r="AG45" i="6"/>
  <c r="AG40" i="5"/>
  <c r="AG36" i="4"/>
  <c r="AG34" i="4"/>
  <c r="AF47" i="4"/>
  <c r="AJ45" i="6"/>
  <c r="AI45" i="6"/>
  <c r="AD34" i="2"/>
  <c r="AG36" i="3"/>
  <c r="AJ42" i="3"/>
  <c r="AF40" i="2"/>
  <c r="AI42" i="3"/>
  <c r="AJ14" i="4"/>
  <c r="AI14" i="4"/>
  <c r="AJ39" i="4"/>
  <c r="AI39" i="4"/>
  <c r="AD32" i="2"/>
  <c r="AG34" i="3"/>
  <c r="AF47" i="3"/>
  <c r="AI45" i="5"/>
  <c r="AJ45" i="5"/>
  <c r="AF38" i="2"/>
  <c r="AI40" i="3"/>
  <c r="AJ40" i="3"/>
  <c r="AG36" i="5"/>
  <c r="AF36" i="2"/>
  <c r="AJ38" i="3"/>
  <c r="AI38" i="3"/>
  <c r="AJ42" i="4"/>
  <c r="AI42" i="4"/>
  <c r="AF12" i="2"/>
  <c r="AJ14" i="3"/>
  <c r="AI14" i="3"/>
  <c r="AJ39" i="6"/>
  <c r="AI39" i="6"/>
  <c r="AJ27" i="7"/>
  <c r="AI27" i="7"/>
  <c r="AF37" i="2"/>
  <c r="AJ39" i="3"/>
  <c r="AI39" i="3"/>
  <c r="AJ40" i="4"/>
  <c r="AI40" i="4"/>
  <c r="AG36" i="7"/>
  <c r="AJ38" i="4"/>
  <c r="AI38" i="4"/>
  <c r="AJ42" i="7"/>
  <c r="AI42" i="7"/>
  <c r="AJ14" i="5"/>
  <c r="AI14" i="5"/>
  <c r="AJ39" i="5"/>
  <c r="AI39" i="5"/>
  <c r="AG34" i="7"/>
  <c r="AF47" i="7"/>
  <c r="AJ18" i="7"/>
  <c r="AI18" i="7"/>
  <c r="AJ40" i="6"/>
  <c r="AI40" i="6"/>
  <c r="AJ27" i="6"/>
  <c r="AI27" i="6"/>
  <c r="AJ38" i="5"/>
  <c r="AI38" i="5"/>
  <c r="AJ14" i="7"/>
  <c r="AI14" i="7"/>
  <c r="AJ39" i="7"/>
  <c r="AI39" i="7"/>
  <c r="AG34" i="5"/>
  <c r="AF47" i="5"/>
  <c r="AI18" i="4"/>
  <c r="AJ18" i="4"/>
  <c r="AI40" i="5"/>
  <c r="AJ40" i="5"/>
  <c r="AJ27" i="3"/>
  <c r="AF25" i="2"/>
  <c r="AI27" i="3"/>
  <c r="AJ38" i="7"/>
  <c r="AI38" i="7"/>
  <c r="AJ14" i="6"/>
  <c r="AI14" i="6"/>
  <c r="AJ45" i="3"/>
  <c r="AF43" i="2"/>
  <c r="AI45" i="3"/>
  <c r="AJ45" i="4"/>
  <c r="AI45" i="4"/>
  <c r="AJ18" i="3"/>
  <c r="AF16" i="2"/>
  <c r="AI18" i="3"/>
  <c r="AJ40" i="7"/>
  <c r="AI40" i="7"/>
  <c r="AJ27" i="5"/>
  <c r="AI27" i="5"/>
  <c r="AJ38" i="6"/>
  <c r="AI38" i="6"/>
  <c r="AG34" i="6"/>
  <c r="AF47" i="6"/>
  <c r="AJ18" i="5"/>
  <c r="AI18" i="5"/>
  <c r="AJ42" i="6"/>
  <c r="AI42" i="6"/>
  <c r="AJ45" i="7"/>
  <c r="AI45" i="7"/>
  <c r="AJ18" i="6"/>
  <c r="AI18" i="6"/>
  <c r="AG36" i="6"/>
  <c r="AJ27" i="4"/>
  <c r="AI27" i="4"/>
  <c r="AJ42" i="5"/>
  <c r="AI42" i="5"/>
  <c r="AH34" i="5"/>
  <c r="AH36" i="5"/>
  <c r="AH34" i="6"/>
  <c r="AH36" i="6"/>
  <c r="AH34" i="4"/>
  <c r="AH36" i="3"/>
  <c r="AH34" i="7"/>
  <c r="AH36" i="7"/>
  <c r="AH34" i="3"/>
  <c r="AH36" i="4"/>
  <c r="O38" i="2" l="1"/>
  <c r="AE25" i="2"/>
  <c r="AB45" i="2"/>
  <c r="AC24" i="2"/>
  <c r="I29" i="2"/>
  <c r="M27" i="2"/>
  <c r="AK42" i="5"/>
  <c r="AE12" i="2"/>
  <c r="AK38" i="4"/>
  <c r="AE47" i="6"/>
  <c r="AE50" i="6" s="1"/>
  <c r="AE51" i="6" s="1"/>
  <c r="AE52" i="6" s="1"/>
  <c r="AE40" i="2"/>
  <c r="AE38" i="2"/>
  <c r="Y24" i="2"/>
  <c r="AE16" i="2"/>
  <c r="AC29" i="2"/>
  <c r="O47" i="7"/>
  <c r="O50" i="7" s="1"/>
  <c r="O51" i="7" s="1"/>
  <c r="O52" i="7" s="1"/>
  <c r="AE47" i="4"/>
  <c r="AE50" i="4" s="1"/>
  <c r="AE51" i="4" s="1"/>
  <c r="AE52" i="4" s="1"/>
  <c r="AK26" i="7"/>
  <c r="AK40" i="6"/>
  <c r="AE47" i="3"/>
  <c r="AE50" i="3" s="1"/>
  <c r="AE51" i="3" s="1"/>
  <c r="AE52" i="3" s="1"/>
  <c r="AK27" i="4"/>
  <c r="AK40" i="7"/>
  <c r="M38" i="2"/>
  <c r="AK39" i="5"/>
  <c r="AK42" i="6"/>
  <c r="AK39" i="7"/>
  <c r="O47" i="4"/>
  <c r="O50" i="4" s="1"/>
  <c r="O51" i="4" s="1"/>
  <c r="O52" i="4" s="1"/>
  <c r="O47" i="6"/>
  <c r="O50" i="6" s="1"/>
  <c r="O51" i="6" s="1"/>
  <c r="O52" i="6" s="1"/>
  <c r="AA27" i="2"/>
  <c r="AH27" i="2"/>
  <c r="AK18" i="5"/>
  <c r="M29" i="2"/>
  <c r="AA29" i="2"/>
  <c r="O27" i="2"/>
  <c r="AK26" i="4"/>
  <c r="AA24" i="2"/>
  <c r="Y43" i="2"/>
  <c r="AK27" i="7"/>
  <c r="AE47" i="7"/>
  <c r="AE50" i="7" s="1"/>
  <c r="AE51" i="7" s="1"/>
  <c r="AE52" i="7" s="1"/>
  <c r="I16" i="2"/>
  <c r="K36" i="2"/>
  <c r="AE24" i="2"/>
  <c r="AK38" i="5"/>
  <c r="AK45" i="7"/>
  <c r="AK38" i="6"/>
  <c r="AK38" i="7"/>
  <c r="AK26" i="5"/>
  <c r="AK26" i="6"/>
  <c r="I24" i="2"/>
  <c r="AK45" i="4"/>
  <c r="AE36" i="2"/>
  <c r="AC25" i="2"/>
  <c r="AC43" i="2"/>
  <c r="AC32" i="2"/>
  <c r="I40" i="2"/>
  <c r="Y27" i="2"/>
  <c r="AH24" i="2"/>
  <c r="K29" i="2"/>
  <c r="AK39" i="4"/>
  <c r="AE43" i="2"/>
  <c r="Q34" i="2"/>
  <c r="U47" i="7"/>
  <c r="U50" i="7" s="1"/>
  <c r="U51" i="7" s="1"/>
  <c r="U52" i="7" s="1"/>
  <c r="M47" i="7"/>
  <c r="M50" i="7" s="1"/>
  <c r="M51" i="7" s="1"/>
  <c r="M52" i="7" s="1"/>
  <c r="Y38" i="2"/>
  <c r="K34" i="2"/>
  <c r="Q40" i="2"/>
  <c r="Q16" i="2"/>
  <c r="AA32" i="2"/>
  <c r="AE37" i="2"/>
  <c r="AE47" i="5"/>
  <c r="AE50" i="5" s="1"/>
  <c r="AE51" i="5" s="1"/>
  <c r="AE52" i="5" s="1"/>
  <c r="W37" i="2"/>
  <c r="AE27" i="2"/>
  <c r="Q43" i="2"/>
  <c r="AC12" i="2"/>
  <c r="AK18" i="4"/>
  <c r="AK45" i="5"/>
  <c r="AC34" i="2"/>
  <c r="W36" i="2"/>
  <c r="Q32" i="2"/>
  <c r="S24" i="2"/>
  <c r="W29" i="2"/>
  <c r="U24" i="2"/>
  <c r="AE29" i="2"/>
  <c r="Q29" i="2"/>
  <c r="Y36" i="2"/>
  <c r="Q27" i="2"/>
  <c r="AK18" i="6"/>
  <c r="AK40" i="5"/>
  <c r="AK42" i="4"/>
  <c r="AA40" i="2"/>
  <c r="AA12" i="2"/>
  <c r="AC47" i="3"/>
  <c r="AC50" i="3" s="1"/>
  <c r="AC51" i="3" s="1"/>
  <c r="AC52" i="3" s="1"/>
  <c r="AC47" i="6"/>
  <c r="AC50" i="6" s="1"/>
  <c r="AC51" i="6" s="1"/>
  <c r="AC52" i="6" s="1"/>
  <c r="AA25" i="2"/>
  <c r="W43" i="2"/>
  <c r="V45" i="2"/>
  <c r="W16" i="2"/>
  <c r="S37" i="2"/>
  <c r="S36" i="2"/>
  <c r="L45" i="2"/>
  <c r="O47" i="5"/>
  <c r="O50" i="5" s="1"/>
  <c r="O51" i="5" s="1"/>
  <c r="O52" i="5" s="1"/>
  <c r="I36" i="2"/>
  <c r="M24" i="2"/>
  <c r="M32" i="2"/>
  <c r="U27" i="2"/>
  <c r="H45" i="2"/>
  <c r="K27" i="2"/>
  <c r="W24" i="2"/>
  <c r="AH29" i="2"/>
  <c r="AK29" i="5"/>
  <c r="AK29" i="6"/>
  <c r="K38" i="2"/>
  <c r="M36" i="2"/>
  <c r="Q12" i="2"/>
  <c r="S47" i="3"/>
  <c r="S50" i="3" s="1"/>
  <c r="S51" i="3" s="1"/>
  <c r="S52" i="3" s="1"/>
  <c r="S47" i="7"/>
  <c r="S50" i="7" s="1"/>
  <c r="S51" i="7" s="1"/>
  <c r="S52" i="7" s="1"/>
  <c r="W47" i="7"/>
  <c r="W50" i="7" s="1"/>
  <c r="W51" i="7" s="1"/>
  <c r="W52" i="7" s="1"/>
  <c r="S29" i="2"/>
  <c r="U37" i="2"/>
  <c r="U43" i="2"/>
  <c r="W34" i="2"/>
  <c r="Y25" i="2"/>
  <c r="AA47" i="5"/>
  <c r="AA50" i="5" s="1"/>
  <c r="AA51" i="5" s="1"/>
  <c r="AA52" i="5" s="1"/>
  <c r="AC40" i="2"/>
  <c r="AA36" i="2"/>
  <c r="Z45" i="2"/>
  <c r="W40" i="2"/>
  <c r="Y47" i="7"/>
  <c r="Y50" i="7" s="1"/>
  <c r="Y51" i="7" s="1"/>
  <c r="Y52" i="7" s="1"/>
  <c r="R45" i="2"/>
  <c r="O47" i="3"/>
  <c r="O50" i="3" s="1"/>
  <c r="O51" i="3" s="1"/>
  <c r="O52" i="3" s="1"/>
  <c r="M34" i="2"/>
  <c r="O36" i="2"/>
  <c r="AG29" i="2"/>
  <c r="AK31" i="3"/>
  <c r="AK29" i="3"/>
  <c r="AG27" i="2"/>
  <c r="I32" i="2"/>
  <c r="K47" i="5"/>
  <c r="K50" i="5" s="1"/>
  <c r="K51" i="5" s="1"/>
  <c r="K52" i="5" s="1"/>
  <c r="M25" i="2"/>
  <c r="Q36" i="2"/>
  <c r="S47" i="5"/>
  <c r="S50" i="5" s="1"/>
  <c r="S51" i="5" s="1"/>
  <c r="S52" i="5" s="1"/>
  <c r="W38" i="2"/>
  <c r="S12" i="2"/>
  <c r="U47" i="3"/>
  <c r="U50" i="3" s="1"/>
  <c r="U51" i="3" s="1"/>
  <c r="U52" i="3" s="1"/>
  <c r="S40" i="2"/>
  <c r="K37" i="2"/>
  <c r="M47" i="5"/>
  <c r="M50" i="5" s="1"/>
  <c r="M51" i="5" s="1"/>
  <c r="M52" i="5" s="1"/>
  <c r="AG24" i="2"/>
  <c r="AK26" i="3"/>
  <c r="I27" i="2"/>
  <c r="K43" i="2"/>
  <c r="W47" i="5"/>
  <c r="W50" i="5" s="1"/>
  <c r="W51" i="5" s="1"/>
  <c r="W52" i="5" s="1"/>
  <c r="Y40" i="2"/>
  <c r="Y12" i="2"/>
  <c r="AA47" i="3"/>
  <c r="AA50" i="3" s="1"/>
  <c r="AA51" i="3" s="1"/>
  <c r="AA52" i="3" s="1"/>
  <c r="AC38" i="2"/>
  <c r="AC16" i="2"/>
  <c r="AK27" i="6"/>
  <c r="AK39" i="6"/>
  <c r="AC47" i="7"/>
  <c r="AC50" i="7" s="1"/>
  <c r="AC51" i="7" s="1"/>
  <c r="AC52" i="7" s="1"/>
  <c r="Y47" i="5"/>
  <c r="Y50" i="5" s="1"/>
  <c r="Y51" i="5" s="1"/>
  <c r="Y52" i="5" s="1"/>
  <c r="O25" i="2"/>
  <c r="Q47" i="6"/>
  <c r="Q50" i="6" s="1"/>
  <c r="Q51" i="6" s="1"/>
  <c r="Q52" i="6" s="1"/>
  <c r="O40" i="2"/>
  <c r="K40" i="2"/>
  <c r="I34" i="2"/>
  <c r="K24" i="2"/>
  <c r="K47" i="4"/>
  <c r="K50" i="4" s="1"/>
  <c r="K51" i="4" s="1"/>
  <c r="K52" i="4" s="1"/>
  <c r="K47" i="6"/>
  <c r="K50" i="6" s="1"/>
  <c r="K51" i="6" s="1"/>
  <c r="K52" i="6" s="1"/>
  <c r="Q38" i="2"/>
  <c r="S32" i="2"/>
  <c r="U16" i="2"/>
  <c r="U25" i="2"/>
  <c r="W47" i="4"/>
  <c r="W50" i="4" s="1"/>
  <c r="W51" i="4" s="1"/>
  <c r="W52" i="4" s="1"/>
  <c r="AK31" i="6"/>
  <c r="AA47" i="6"/>
  <c r="AA50" i="6" s="1"/>
  <c r="AA51" i="6" s="1"/>
  <c r="AA52" i="6" s="1"/>
  <c r="X45" i="2"/>
  <c r="AK27" i="5"/>
  <c r="AK40" i="4"/>
  <c r="Y34" i="2"/>
  <c r="AA37" i="2"/>
  <c r="U34" i="2"/>
  <c r="U47" i="4"/>
  <c r="U50" i="4" s="1"/>
  <c r="U51" i="4" s="1"/>
  <c r="U52" i="4" s="1"/>
  <c r="Q47" i="5"/>
  <c r="Q50" i="5" s="1"/>
  <c r="Q51" i="5" s="1"/>
  <c r="Q52" i="5" s="1"/>
  <c r="O43" i="2"/>
  <c r="N45" i="2"/>
  <c r="O37" i="2"/>
  <c r="K25" i="2"/>
  <c r="S27" i="2"/>
  <c r="O24" i="2"/>
  <c r="Y29" i="2"/>
  <c r="W27" i="2"/>
  <c r="O29" i="2"/>
  <c r="AC27" i="2"/>
  <c r="U29" i="2"/>
  <c r="M47" i="6"/>
  <c r="M50" i="6" s="1"/>
  <c r="M51" i="6" s="1"/>
  <c r="M52" i="6" s="1"/>
  <c r="K12" i="2"/>
  <c r="M47" i="3"/>
  <c r="M50" i="3" s="1"/>
  <c r="M51" i="3" s="1"/>
  <c r="M52" i="3" s="1"/>
  <c r="M37" i="2"/>
  <c r="M40" i="2"/>
  <c r="AK31" i="5"/>
  <c r="U12" i="2"/>
  <c r="W47" i="3"/>
  <c r="W50" i="3" s="1"/>
  <c r="W51" i="3" s="1"/>
  <c r="W52" i="3" s="1"/>
  <c r="S34" i="2"/>
  <c r="W32" i="2"/>
  <c r="AC36" i="2"/>
  <c r="AA16" i="2"/>
  <c r="AA43" i="2"/>
  <c r="S25" i="2"/>
  <c r="S43" i="2"/>
  <c r="U47" i="5"/>
  <c r="U50" i="5" s="1"/>
  <c r="U51" i="5" s="1"/>
  <c r="U52" i="5" s="1"/>
  <c r="Q47" i="4"/>
  <c r="Q50" i="4" s="1"/>
  <c r="Q51" i="4" s="1"/>
  <c r="Q52" i="4" s="1"/>
  <c r="O16" i="2"/>
  <c r="O12" i="2"/>
  <c r="Q47" i="3"/>
  <c r="Q50" i="3" s="1"/>
  <c r="Q51" i="3" s="1"/>
  <c r="Q52" i="3" s="1"/>
  <c r="K47" i="7"/>
  <c r="K50" i="7" s="1"/>
  <c r="K51" i="7" s="1"/>
  <c r="K52" i="7" s="1"/>
  <c r="J45" i="2"/>
  <c r="K16" i="2"/>
  <c r="M12" i="2"/>
  <c r="S47" i="6"/>
  <c r="S50" i="6" s="1"/>
  <c r="S51" i="6" s="1"/>
  <c r="S52" i="6" s="1"/>
  <c r="S47" i="4"/>
  <c r="S50" i="4" s="1"/>
  <c r="S51" i="4" s="1"/>
  <c r="S52" i="4" s="1"/>
  <c r="Q37" i="2"/>
  <c r="O34" i="2"/>
  <c r="O32" i="2"/>
  <c r="AK31" i="7"/>
  <c r="T45" i="2"/>
  <c r="Y47" i="4"/>
  <c r="Y50" i="4" s="1"/>
  <c r="Y51" i="4" s="1"/>
  <c r="Y52" i="4" s="1"/>
  <c r="U32" i="2"/>
  <c r="S38" i="2"/>
  <c r="Q47" i="7"/>
  <c r="Q50" i="7" s="1"/>
  <c r="Q51" i="7" s="1"/>
  <c r="Q52" i="7" s="1"/>
  <c r="I37" i="2"/>
  <c r="I43" i="2"/>
  <c r="I25" i="2"/>
  <c r="I12" i="2"/>
  <c r="K47" i="3"/>
  <c r="K50" i="3" s="1"/>
  <c r="K51" i="3" s="1"/>
  <c r="K52" i="3" s="1"/>
  <c r="AK29" i="7"/>
  <c r="M47" i="4"/>
  <c r="M50" i="4" s="1"/>
  <c r="M51" i="4" s="1"/>
  <c r="M52" i="4" s="1"/>
  <c r="M43" i="2"/>
  <c r="W47" i="6"/>
  <c r="W50" i="6" s="1"/>
  <c r="W51" i="6" s="1"/>
  <c r="W52" i="6" s="1"/>
  <c r="AA47" i="4"/>
  <c r="AA50" i="4" s="1"/>
  <c r="AA51" i="4" s="1"/>
  <c r="AA52" i="4" s="1"/>
  <c r="Y16" i="2"/>
  <c r="AC37" i="2"/>
  <c r="AK18" i="7"/>
  <c r="AK42" i="7"/>
  <c r="AK45" i="6"/>
  <c r="Y32" i="2"/>
  <c r="AA38" i="2"/>
  <c r="AC47" i="4"/>
  <c r="AC50" i="4" s="1"/>
  <c r="AC51" i="4" s="1"/>
  <c r="AC52" i="4" s="1"/>
  <c r="AC47" i="5"/>
  <c r="AC50" i="5" s="1"/>
  <c r="AC51" i="5" s="1"/>
  <c r="AC52" i="5" s="1"/>
  <c r="W12" i="2"/>
  <c r="Y47" i="3"/>
  <c r="Y50" i="3" s="1"/>
  <c r="Y51" i="3" s="1"/>
  <c r="Y52" i="3" s="1"/>
  <c r="W25" i="2"/>
  <c r="Y47" i="6"/>
  <c r="Y50" i="6" s="1"/>
  <c r="Y51" i="6" s="1"/>
  <c r="Y52" i="6" s="1"/>
  <c r="U47" i="6"/>
  <c r="U50" i="6" s="1"/>
  <c r="U51" i="6" s="1"/>
  <c r="U52" i="6" s="1"/>
  <c r="S16" i="2"/>
  <c r="Q24" i="2"/>
  <c r="AK29" i="4"/>
  <c r="I38" i="2"/>
  <c r="K32" i="2"/>
  <c r="M16" i="2"/>
  <c r="P45" i="2"/>
  <c r="Q25" i="2"/>
  <c r="U36" i="2"/>
  <c r="AK31" i="4"/>
  <c r="U40" i="2"/>
  <c r="U38" i="2"/>
  <c r="AA47" i="7"/>
  <c r="AA50" i="7" s="1"/>
  <c r="AA51" i="7" s="1"/>
  <c r="AA52" i="7" s="1"/>
  <c r="Y37" i="2"/>
  <c r="AA34" i="2"/>
  <c r="AG47" i="3"/>
  <c r="AG50" i="3" s="1"/>
  <c r="AG51" i="3" s="1"/>
  <c r="AG52" i="3" s="1"/>
  <c r="AD45" i="2"/>
  <c r="AG47" i="7"/>
  <c r="AG50" i="7" s="1"/>
  <c r="AG51" i="7" s="1"/>
  <c r="AG52" i="7" s="1"/>
  <c r="AG47" i="4"/>
  <c r="AG50" i="4" s="1"/>
  <c r="AG51" i="4" s="1"/>
  <c r="AG52" i="4" s="1"/>
  <c r="AG47" i="6"/>
  <c r="AG50" i="6" s="1"/>
  <c r="AG51" i="6" s="1"/>
  <c r="AG52" i="6" s="1"/>
  <c r="AH37" i="2"/>
  <c r="AH40" i="2"/>
  <c r="AG47" i="5"/>
  <c r="AG50" i="5" s="1"/>
  <c r="AG51" i="5" s="1"/>
  <c r="AG52" i="5" s="1"/>
  <c r="AH38" i="2"/>
  <c r="AJ36" i="4"/>
  <c r="AI36" i="4"/>
  <c r="AK36" i="4" s="1"/>
  <c r="AJ36" i="7"/>
  <c r="AI36" i="7"/>
  <c r="AK36" i="7" s="1"/>
  <c r="AJ34" i="3"/>
  <c r="AF32" i="2"/>
  <c r="AI34" i="3"/>
  <c r="AH47" i="3"/>
  <c r="AJ34" i="6"/>
  <c r="AI34" i="6"/>
  <c r="AK34" i="6" s="1"/>
  <c r="AH47" i="6"/>
  <c r="AJ34" i="5"/>
  <c r="AI34" i="5"/>
  <c r="AK34" i="5" s="1"/>
  <c r="AH47" i="5"/>
  <c r="AF34" i="2"/>
  <c r="AJ36" i="3"/>
  <c r="AI36" i="3"/>
  <c r="AJ34" i="7"/>
  <c r="AI34" i="7"/>
  <c r="AK34" i="7" s="1"/>
  <c r="AH47" i="7"/>
  <c r="AJ36" i="5"/>
  <c r="AI36" i="5"/>
  <c r="AK36" i="5" s="1"/>
  <c r="AJ36" i="6"/>
  <c r="AI36" i="6"/>
  <c r="AK36" i="6" s="1"/>
  <c r="AJ34" i="4"/>
  <c r="AI34" i="4"/>
  <c r="AK34" i="4" s="1"/>
  <c r="AH47" i="4"/>
  <c r="AK39" i="3"/>
  <c r="AG37" i="2"/>
  <c r="AE34" i="2"/>
  <c r="AG38" i="2"/>
  <c r="AK40" i="3"/>
  <c r="AG12" i="2"/>
  <c r="AK14" i="4"/>
  <c r="AK45" i="3"/>
  <c r="AG43" i="2"/>
  <c r="AK27" i="3"/>
  <c r="AG25" i="2"/>
  <c r="AG36" i="2"/>
  <c r="AK38" i="3"/>
  <c r="AH43" i="2"/>
  <c r="AH25" i="2"/>
  <c r="AK14" i="5"/>
  <c r="AH36" i="2"/>
  <c r="AK42" i="3"/>
  <c r="AG40" i="2"/>
  <c r="AH16" i="2"/>
  <c r="AH12" i="2"/>
  <c r="AG16" i="2"/>
  <c r="AK18" i="3"/>
  <c r="AK14" i="6"/>
  <c r="AK14" i="7"/>
  <c r="AK14" i="3"/>
  <c r="AE32" i="2"/>
  <c r="AI36" i="2" l="1"/>
  <c r="AI43" i="2"/>
  <c r="AI40" i="2"/>
  <c r="AI24" i="2"/>
  <c r="AI37" i="2"/>
  <c r="AC45" i="2"/>
  <c r="AC48" i="2" s="1"/>
  <c r="AC50" i="2" s="1"/>
  <c r="W45" i="2"/>
  <c r="W48" i="2" s="1"/>
  <c r="W50" i="2" s="1"/>
  <c r="AI16" i="2"/>
  <c r="AI38" i="2"/>
  <c r="O45" i="2"/>
  <c r="O48" i="2" s="1"/>
  <c r="O50" i="2" s="1"/>
  <c r="AI29" i="2"/>
  <c r="K45" i="2"/>
  <c r="K48" i="2" s="1"/>
  <c r="K50" i="2" s="1"/>
  <c r="AI25" i="2"/>
  <c r="M45" i="2"/>
  <c r="M48" i="2" s="1"/>
  <c r="M50" i="2" s="1"/>
  <c r="AA45" i="2"/>
  <c r="AA48" i="2" s="1"/>
  <c r="AA50" i="2" s="1"/>
  <c r="I45" i="2"/>
  <c r="I48" i="2" s="1"/>
  <c r="I50" i="2" s="1"/>
  <c r="U45" i="2"/>
  <c r="U48" i="2" s="1"/>
  <c r="U50" i="2" s="1"/>
  <c r="Y45" i="2"/>
  <c r="Y48" i="2" s="1"/>
  <c r="Y50" i="2" s="1"/>
  <c r="Q45" i="2"/>
  <c r="Q48" i="2" s="1"/>
  <c r="Q50" i="2" s="1"/>
  <c r="S45" i="2"/>
  <c r="S48" i="2" s="1"/>
  <c r="S50" i="2" s="1"/>
  <c r="AI27" i="2"/>
  <c r="AJ47" i="4"/>
  <c r="AJ47" i="7"/>
  <c r="AK47" i="7"/>
  <c r="AK50" i="7" s="1"/>
  <c r="AI47" i="7"/>
  <c r="AI50" i="7" s="1"/>
  <c r="AI51" i="7" s="1"/>
  <c r="AI52" i="7" s="1"/>
  <c r="AJ47" i="5"/>
  <c r="AJ47" i="3"/>
  <c r="AE45" i="2"/>
  <c r="AE48" i="2" s="1"/>
  <c r="AE50" i="2" s="1"/>
  <c r="AI47" i="4"/>
  <c r="AI50" i="4" s="1"/>
  <c r="AI51" i="4" s="1"/>
  <c r="AI52" i="4" s="1"/>
  <c r="AJ47" i="6"/>
  <c r="AF45" i="2"/>
  <c r="AH32" i="2"/>
  <c r="AK47" i="4"/>
  <c r="AK50" i="4" s="1"/>
  <c r="AI47" i="5"/>
  <c r="AI50" i="5" s="1"/>
  <c r="AI51" i="5" s="1"/>
  <c r="AI52" i="5" s="1"/>
  <c r="AH34" i="2"/>
  <c r="AI12" i="2"/>
  <c r="AK34" i="3"/>
  <c r="AI32" i="2" s="1"/>
  <c r="AG32" i="2"/>
  <c r="AK47" i="6"/>
  <c r="AK50" i="6" s="1"/>
  <c r="AI47" i="6"/>
  <c r="AI50" i="6" s="1"/>
  <c r="AI51" i="6" s="1"/>
  <c r="AI47" i="3"/>
  <c r="AI50" i="3" s="1"/>
  <c r="AI51" i="3" s="1"/>
  <c r="AK47" i="5"/>
  <c r="AK50" i="5" s="1"/>
  <c r="AK36" i="3"/>
  <c r="AI34" i="2" s="1"/>
  <c r="AG34" i="2"/>
  <c r="AK51" i="7" l="1"/>
  <c r="AK52" i="7" s="1"/>
  <c r="B13" i="1" s="1"/>
  <c r="AH45" i="2"/>
  <c r="AK51" i="4"/>
  <c r="AK52" i="4" s="1"/>
  <c r="B10" i="1" s="1"/>
  <c r="AG45" i="2"/>
  <c r="AG48" i="2" s="1"/>
  <c r="AG50" i="2" s="1"/>
  <c r="AK51" i="5"/>
  <c r="E11" i="1" s="1"/>
  <c r="AI52" i="6"/>
  <c r="AK51" i="6"/>
  <c r="AI45" i="2"/>
  <c r="AI48" i="2" s="1"/>
  <c r="AI50" i="2" s="1"/>
  <c r="AI52" i="3"/>
  <c r="AK51" i="3"/>
  <c r="AK47" i="3"/>
  <c r="AK50" i="3" s="1"/>
  <c r="E13" i="1" l="1"/>
  <c r="F13" i="1" s="1"/>
  <c r="E10" i="1"/>
  <c r="F10" i="1" s="1"/>
  <c r="AK52" i="5"/>
  <c r="B11" i="1" s="1"/>
  <c r="F11" i="1" s="1"/>
  <c r="AK52" i="3"/>
  <c r="B9" i="1" s="1"/>
  <c r="E9" i="1"/>
  <c r="AK52" i="6"/>
  <c r="B12" i="1" s="1"/>
  <c r="E12" i="1"/>
  <c r="F12" i="1" l="1"/>
  <c r="E14" i="1"/>
  <c r="F9" i="1"/>
  <c r="B14" i="1"/>
  <c r="F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<sst xmlns="http://schemas.openxmlformats.org/spreadsheetml/2006/main" count="6113" uniqueCount="604">
  <si>
    <t>Education &amp; Outreach</t>
  </si>
  <si>
    <t xml:space="preserve">Prime Offeror: </t>
  </si>
  <si>
    <t>Subcontractor:</t>
  </si>
  <si>
    <t>NB</t>
  </si>
  <si>
    <t>Time</t>
  </si>
  <si>
    <t>Materials</t>
  </si>
  <si>
    <t>Indirect Costs (Travel &amp; Materials)</t>
  </si>
  <si>
    <t>CAF</t>
  </si>
  <si>
    <t>Total</t>
  </si>
  <si>
    <t>Base Year</t>
  </si>
  <si>
    <t>Option Year 1</t>
  </si>
  <si>
    <t>Option Year 2</t>
  </si>
  <si>
    <t>Option Year 3</t>
  </si>
  <si>
    <t>Option Year 4</t>
  </si>
  <si>
    <t>Labor ID#</t>
  </si>
  <si>
    <t>SOC No.</t>
  </si>
  <si>
    <t>Title</t>
  </si>
  <si>
    <t>Labor Category</t>
  </si>
  <si>
    <t>Task 1:
Outreach Coordination</t>
  </si>
  <si>
    <t xml:space="preserve">Task 2:
Education and Outreach Materials </t>
  </si>
  <si>
    <t xml:space="preserve">Task 3: 
Event Support: Staffing and Facilitation for Non-CMS Conferences </t>
  </si>
  <si>
    <t xml:space="preserve">Task 4: 
CMS Sponsored Trainings: Events, Webinars, and Calls </t>
  </si>
  <si>
    <t xml:space="preserve">Task 5: 
Event Execution Guidelines </t>
  </si>
  <si>
    <t xml:space="preserve">Task 6: 
e-Learning Curriculum &amp; Course Development and Design </t>
  </si>
  <si>
    <t xml:space="preserve">Task 7: 
Video, Audio Recording and Film Production Services  </t>
  </si>
  <si>
    <t xml:space="preserve">Task 8: 
Teleconference and Audio Conference Services  </t>
  </si>
  <si>
    <t xml:space="preserve">Task 9: 
CMS Sponsored Training: Digital Registration Solution </t>
  </si>
  <si>
    <t xml:space="preserve">Task 10: 
Digital Content Development and Maintenance </t>
  </si>
  <si>
    <t xml:space="preserve">Task 11: 
Print and Mail Services Support </t>
  </si>
  <si>
    <t xml:space="preserve">Task 12: 
Ad Hoc Requests </t>
  </si>
  <si>
    <t>Task 13: 
Project Management Support</t>
  </si>
  <si>
    <t>GRAND TOTAL</t>
  </si>
  <si>
    <t>OASIS LABOR CATEGORIES</t>
  </si>
  <si>
    <t>Hours</t>
  </si>
  <si>
    <t>Task Order Labor Category</t>
  </si>
  <si>
    <t>ID</t>
  </si>
  <si>
    <t>Company</t>
  </si>
  <si>
    <t>11-1021</t>
  </si>
  <si>
    <t>Manager Group 1</t>
  </si>
  <si>
    <t>Senior</t>
  </si>
  <si>
    <t>Project Manager</t>
  </si>
  <si>
    <t>P01</t>
  </si>
  <si>
    <t>11-2011</t>
  </si>
  <si>
    <t>Senior Technical Advisor</t>
  </si>
  <si>
    <t>P02</t>
  </si>
  <si>
    <t>QL</t>
  </si>
  <si>
    <t>27-3031</t>
  </si>
  <si>
    <t>Public Relations Specialist</t>
  </si>
  <si>
    <t>Journeyman</t>
  </si>
  <si>
    <t>Outreach Coordinator</t>
  </si>
  <si>
    <t>P03</t>
  </si>
  <si>
    <t>11-2031</t>
  </si>
  <si>
    <t>Manager Group 2</t>
  </si>
  <si>
    <t>Communications Director</t>
  </si>
  <si>
    <t>P04</t>
  </si>
  <si>
    <t>Senior Account Executive</t>
  </si>
  <si>
    <t>P05</t>
  </si>
  <si>
    <t>43-6011</t>
  </si>
  <si>
    <t>Administrative Professional</t>
  </si>
  <si>
    <t>Assistant Project Manager</t>
  </si>
  <si>
    <t>P06</t>
  </si>
  <si>
    <t>ASG</t>
  </si>
  <si>
    <t>15-2031</t>
  </si>
  <si>
    <t>Operations Research Analyst</t>
  </si>
  <si>
    <t>Metric Analyst</t>
  </si>
  <si>
    <t>P07</t>
  </si>
  <si>
    <t>27-3043</t>
  </si>
  <si>
    <t>Writer</t>
  </si>
  <si>
    <t>Graphic Design</t>
  </si>
  <si>
    <t>P08</t>
  </si>
  <si>
    <t>13-1161</t>
  </si>
  <si>
    <t>Business and Financial Operations Specialist Group 4</t>
  </si>
  <si>
    <t>Senior Marketing Consultant</t>
  </si>
  <si>
    <t>P09</t>
  </si>
  <si>
    <t xml:space="preserve">Administrator Assistant </t>
  </si>
  <si>
    <t>P10</t>
  </si>
  <si>
    <t>13-1121</t>
  </si>
  <si>
    <t>Event/Show Coordinator</t>
  </si>
  <si>
    <t>P11</t>
  </si>
  <si>
    <t>Subject Matter Expert (SME)</t>
  </si>
  <si>
    <t xml:space="preserve">Contract Administrator </t>
  </si>
  <si>
    <t>P12</t>
  </si>
  <si>
    <t>11-2021</t>
  </si>
  <si>
    <t>Strategy: Chief Strategist, Content Strategist, Information Architect</t>
  </si>
  <si>
    <t>P13</t>
  </si>
  <si>
    <t>11-2022</t>
  </si>
  <si>
    <t>Subject Matter Experts – FFS Medicare</t>
  </si>
  <si>
    <t>P14</t>
  </si>
  <si>
    <t>Subject Matter Experts – Medicaid</t>
  </si>
  <si>
    <t>P15</t>
  </si>
  <si>
    <t>Subject Matter Experts – Marketplace</t>
  </si>
  <si>
    <t>P16</t>
  </si>
  <si>
    <t>Subject Matter Experts – PI Initiatives in CPI</t>
  </si>
  <si>
    <t>P17</t>
  </si>
  <si>
    <t>Subject Matter Experts – Parts C &amp; D</t>
  </si>
  <si>
    <t>P18</t>
  </si>
  <si>
    <t>Designers: Interaction Designer, Visual Designer, User Experience Designer, User Interface Designer</t>
  </si>
  <si>
    <t>P19</t>
  </si>
  <si>
    <t>13-1151</t>
  </si>
  <si>
    <t>Training and Development Specialists</t>
  </si>
  <si>
    <t>P20</t>
  </si>
  <si>
    <t>Conference Planner</t>
  </si>
  <si>
    <t>P21</t>
  </si>
  <si>
    <t>Web Developer</t>
  </si>
  <si>
    <t>P22</t>
  </si>
  <si>
    <t>Junior</t>
  </si>
  <si>
    <t>Market/Business/User Research</t>
  </si>
  <si>
    <t>P23</t>
  </si>
  <si>
    <t>P24</t>
  </si>
  <si>
    <t>Testing: Quality Assurance Specialist, Usability Specialist, Accessibility Specialist</t>
  </si>
  <si>
    <t>P25</t>
  </si>
  <si>
    <t>P26</t>
  </si>
  <si>
    <t>Copy Writer</t>
  </si>
  <si>
    <t>P27</t>
  </si>
  <si>
    <t>27-3041</t>
  </si>
  <si>
    <t>Editor</t>
  </si>
  <si>
    <t>P28</t>
  </si>
  <si>
    <t>Applicable indirect costs (subcontractor handling)</t>
  </si>
  <si>
    <t>TOTAL LABOR</t>
  </si>
  <si>
    <t>Material/Other Direct Costs/ Travel</t>
  </si>
  <si>
    <t>Applicable indirect costs (material and travel)</t>
  </si>
  <si>
    <t>TOTAL COSTS</t>
  </si>
  <si>
    <t>Contract Access Fee</t>
  </si>
  <si>
    <t>General</t>
  </si>
  <si>
    <t>Travel</t>
  </si>
  <si>
    <t>OCD</t>
  </si>
  <si>
    <t xml:space="preserve"> </t>
  </si>
  <si>
    <t xml:space="preserve">Period of Performance: </t>
  </si>
  <si>
    <t>FTE</t>
  </si>
  <si>
    <t>RATE</t>
  </si>
  <si>
    <t>Attachment C - Total Staffing Summary</t>
  </si>
  <si>
    <t>SLIN(s)</t>
  </si>
  <si>
    <t>Maps to OASIS Labor Category Name</t>
  </si>
  <si>
    <t>Name (If known)</t>
  </si>
  <si>
    <t>FTE per year</t>
  </si>
  <si>
    <t>Location</t>
  </si>
  <si>
    <t>Relevant experience, skills, and qualifications related to the role on the Task Order</t>
  </si>
  <si>
    <t>Rationale</t>
  </si>
  <si>
    <t>Prime/ Sub-contractor</t>
  </si>
  <si>
    <t>Teammate Code*</t>
  </si>
  <si>
    <t>Position ID</t>
  </si>
  <si>
    <t>0001AA-05AA</t>
  </si>
  <si>
    <t>Baltimore, MD</t>
  </si>
  <si>
    <t xml:space="preserve">Communications Director - The Communications Director shall have at least five (5) plus years of professional experience in a communications, public relations or marketing role. Ideally, this person will also have several years of managerial or leadership experience. They should be able to demonstrate their ability to lead a team effectively, have a strong set of problem-solving capabilities as well as strong oral and written communication skills. The Communications Director shall possess least a bachelor’s degree in communications, marketing, public relations, journalism, English or in a related field. Years of relevant work experience can be substituted for the specific degree requirements. </t>
  </si>
  <si>
    <t>Liason between CMS--&gt;OC--&gt;NB works directly with communications/marketing/event team</t>
  </si>
  <si>
    <t>Sub-contractor</t>
  </si>
  <si>
    <t>Project Manager/Account Exec- Senior - A Senior labor category has over ten years of experience and a M.A./M.S. degree. A Senior labor category typically works on high-visibility or mission critical aspects of a given program and performs all functional duties independently and may oversee the efforts of less senior staff and/or be responsible for the efforts of all staff assigned to a specific job.</t>
  </si>
  <si>
    <t>Oversee the account and budgets as well as to make sure we are fulfilling all of the deliverable and meeting client expectations. Our candidate Project Manager/Account Exec- Senior - 20 years managing government contracts and events</t>
  </si>
  <si>
    <t>Graphic Design - This Senior labor category has over ten years of experience and a M.A./M.S. degree. A Senior labor category typically works on high-visibility or mission critical aspects of a given program and performs all functional duties independently and may oversee the efforts of less senior staff and/or be responsible for the efforts of all staff assigned to a specific job.</t>
  </si>
  <si>
    <t>High volume of documents will require a need for a min of 2 designers to be available. Our candidates bring 15 years graphic design background: award winning designers</t>
  </si>
  <si>
    <t>Project Manager- Events  - This Senior labor category has over ten years of experience and a M.A./M.S. degree. A Senior labor category typically works on high-visibility or mission critical aspects of a given program and performs all functional duties independently and may oversee the efforts of less senior staff and/or be responsible for the efforts of all staff assigned to a specific job.</t>
  </si>
  <si>
    <t>High volume of events, we will provide two PM specific to events, they will oversee all of the CMS events our candidate for this role brings 15 Years managing clients: events, live and virtual</t>
  </si>
  <si>
    <t>Project Manager-Events   - This Journeyman labor category has three to ten years of experience and a B.A./B.S. or M.A./M.S. degree. A Journeyman labor category typically performs all functional duties independently.</t>
  </si>
  <si>
    <t>High volume of events, we will provide two PM specific to events, they will oversee all of the CMS events</t>
  </si>
  <si>
    <t>Art Production -  Journeyman labor category has three to ten years of experience and a B.A./B.S. or M.A./M.S. degree. A Journeyman labor category typically performs all functional duties independently.</t>
  </si>
  <si>
    <t>Will manage and review each project before it goes to the client to make sure from a creative standpoint we fulfilled the client need; our candidate has over 20 years of experience</t>
  </si>
  <si>
    <t>Graphics/Installation Supervisor - Subject Matter Expert is an individual whose qualifications and/or particular expertise are exceptional and/or highly unique. SMEs do not have specific experience/education qualifications but are typically identified as recognized industry leaders for a given area of expertise.  Oversees all trade show clients, manages inventory, responsible for all shipments to every trade show/event</t>
  </si>
  <si>
    <t>7 non-sponsored CMS events that will require pack in/pack out, management of CMS inventory</t>
  </si>
  <si>
    <t>Project Manager- Senior - A Journeyman labor category has three to ten years of experience and a B.A./B.S. or M.A./M.S. degree. A Journeyman labor category typically performs all functional duties independently.</t>
  </si>
  <si>
    <t>Web site design / Interactive / Programming / IT Support -  Individual whose qualifications and/or particular expertise are exceptional and/or highly unique. SMEs do not have specific experience/education qualifications but are typically identified as recognized industry leaders for a given area of expertise.20 years exp in film/video, live events, virtual conference, webinars from start to finish</t>
  </si>
  <si>
    <t>20 years exp in meetings, webinars, live events, virtual events, and videography</t>
  </si>
  <si>
    <t>Production/Media/Art Coordination - Motion graphic designer</t>
  </si>
  <si>
    <t>Can create cost effective videos without live shoot</t>
  </si>
  <si>
    <t>Copywriting/Editor - 15 years experience</t>
  </si>
  <si>
    <t>Every document should be proofed</t>
  </si>
  <si>
    <t>Totals</t>
  </si>
  <si>
    <t>Rates By Period</t>
  </si>
  <si>
    <t>Rate Acceptability (Within 1 Standard Deviation)</t>
  </si>
  <si>
    <t>PID</t>
  </si>
  <si>
    <t>Task Order Labor Title Description</t>
  </si>
  <si>
    <t>OASIS Labor Category</t>
  </si>
  <si>
    <t>SOC ID</t>
  </si>
  <si>
    <t>Clearance Level Required</t>
  </si>
  <si>
    <t>BLS.Gov Derived Rate</t>
  </si>
  <si>
    <t>Average Vendor Rate</t>
  </si>
  <si>
    <t>Comp Range Low</t>
  </si>
  <si>
    <t>Comp Range High</t>
  </si>
  <si>
    <t>11-1021: General and Operations Managers</t>
  </si>
  <si>
    <t>Unclass</t>
  </si>
  <si>
    <t>Prime, N/A</t>
  </si>
  <si>
    <t>Within Range</t>
  </si>
  <si>
    <t>N/A</t>
  </si>
  <si>
    <t>11-2011: Advertising and Promotions Managers</t>
  </si>
  <si>
    <t>27-3031: Public Relations Specialists</t>
  </si>
  <si>
    <t>11-2031: Public Relations and Fundraising Managers</t>
  </si>
  <si>
    <t>43-6011: Executive Secretaries and Executive Administrative Assistants</t>
  </si>
  <si>
    <t>15-2031: Operations Research Analysts</t>
  </si>
  <si>
    <t>27-3043: Writers and Authors</t>
  </si>
  <si>
    <t>13-1161: Market Research Analysts and Marketing Specialists</t>
  </si>
  <si>
    <t>13-1121: Meeting, Convention, and Event Planners</t>
  </si>
  <si>
    <t>11-2021: Marketing Managers</t>
  </si>
  <si>
    <t>11-2022: Sales Managers</t>
  </si>
  <si>
    <t>13-1151: Training and Development Specialists</t>
  </si>
  <si>
    <t>27-3041: Editors</t>
  </si>
  <si>
    <t>Schedule F - Staffing</t>
  </si>
  <si>
    <t>TO#</t>
  </si>
  <si>
    <t>TO Title</t>
  </si>
  <si>
    <t>Education and Outreach</t>
  </si>
  <si>
    <t>Contract</t>
  </si>
  <si>
    <t>Contract Type:</t>
  </si>
  <si>
    <t>T&amp;M</t>
  </si>
  <si>
    <t>UPID</t>
  </si>
  <si>
    <t>CLIN</t>
  </si>
  <si>
    <t>TASK</t>
  </si>
  <si>
    <t>CMS E&amp;O Labor Title</t>
  </si>
  <si>
    <t>OASIS Labor Title</t>
  </si>
  <si>
    <t>OASIS LC #</t>
  </si>
  <si>
    <t>OASIS Skill Level</t>
  </si>
  <si>
    <t>Clearance Level</t>
  </si>
  <si>
    <t>Primary Location</t>
  </si>
  <si>
    <t>Vendor</t>
  </si>
  <si>
    <t>P01-01</t>
  </si>
  <si>
    <t>0001AA</t>
  </si>
  <si>
    <t>P02-01</t>
  </si>
  <si>
    <t>P03-01</t>
  </si>
  <si>
    <t>P04-01</t>
  </si>
  <si>
    <t>P05-01</t>
  </si>
  <si>
    <t>P06-01</t>
  </si>
  <si>
    <t>P07-01</t>
  </si>
  <si>
    <t>P08-01</t>
  </si>
  <si>
    <t>P09-01</t>
  </si>
  <si>
    <t>P10-01</t>
  </si>
  <si>
    <t>P11-01</t>
  </si>
  <si>
    <t>P12-01</t>
  </si>
  <si>
    <t>P13-01</t>
  </si>
  <si>
    <t>P14-01</t>
  </si>
  <si>
    <t>P15-01</t>
  </si>
  <si>
    <t>P16-01</t>
  </si>
  <si>
    <t>P17-01</t>
  </si>
  <si>
    <t>P18-01</t>
  </si>
  <si>
    <t>P19-01</t>
  </si>
  <si>
    <t>P20-01</t>
  </si>
  <si>
    <t>P21-01</t>
  </si>
  <si>
    <t>P22-01</t>
  </si>
  <si>
    <t>P23-01</t>
  </si>
  <si>
    <t>P24-01</t>
  </si>
  <si>
    <t>P25-01</t>
  </si>
  <si>
    <t>P26-01</t>
  </si>
  <si>
    <t>P27-01</t>
  </si>
  <si>
    <t>P28-01</t>
  </si>
  <si>
    <t>P01-02</t>
  </si>
  <si>
    <t>P02-02</t>
  </si>
  <si>
    <t>P03-02</t>
  </si>
  <si>
    <t>P04-02</t>
  </si>
  <si>
    <t>P05-02</t>
  </si>
  <si>
    <t>P06-02</t>
  </si>
  <si>
    <t>P07-02</t>
  </si>
  <si>
    <t>P08-02</t>
  </si>
  <si>
    <t>P09-02</t>
  </si>
  <si>
    <t>P10-02</t>
  </si>
  <si>
    <t>P11-02</t>
  </si>
  <si>
    <t>P12-02</t>
  </si>
  <si>
    <t>P13-02</t>
  </si>
  <si>
    <t>P14-02</t>
  </si>
  <si>
    <t>P15-02</t>
  </si>
  <si>
    <t>P16-02</t>
  </si>
  <si>
    <t>P17-02</t>
  </si>
  <si>
    <t>P18-02</t>
  </si>
  <si>
    <t>P19-02</t>
  </si>
  <si>
    <t>P20-02</t>
  </si>
  <si>
    <t>P21-02</t>
  </si>
  <si>
    <t>P22-02</t>
  </si>
  <si>
    <t>P23-02</t>
  </si>
  <si>
    <t>P24-02</t>
  </si>
  <si>
    <t>P25-02</t>
  </si>
  <si>
    <t>P26-02</t>
  </si>
  <si>
    <t>P27-02</t>
  </si>
  <si>
    <t>P28-02</t>
  </si>
  <si>
    <t>P01-03</t>
  </si>
  <si>
    <t>P02-03</t>
  </si>
  <si>
    <t>P03-03</t>
  </si>
  <si>
    <t>P04-03</t>
  </si>
  <si>
    <t>P05-03</t>
  </si>
  <si>
    <t>P06-03</t>
  </si>
  <si>
    <t>P07-03</t>
  </si>
  <si>
    <t>P08-03</t>
  </si>
  <si>
    <t>P09-03</t>
  </si>
  <si>
    <t>P10-03</t>
  </si>
  <si>
    <t>P11-03</t>
  </si>
  <si>
    <t>P12-03</t>
  </si>
  <si>
    <t>P13-03</t>
  </si>
  <si>
    <t>P14-03</t>
  </si>
  <si>
    <t>P15-03</t>
  </si>
  <si>
    <t>P16-03</t>
  </si>
  <si>
    <t>P17-03</t>
  </si>
  <si>
    <t>P18-03</t>
  </si>
  <si>
    <t>P19-03</t>
  </si>
  <si>
    <t>P20-03</t>
  </si>
  <si>
    <t>P21-03</t>
  </si>
  <si>
    <t>P22-03</t>
  </si>
  <si>
    <t>P23-03</t>
  </si>
  <si>
    <t>P24-03</t>
  </si>
  <si>
    <t>P25-03</t>
  </si>
  <si>
    <t>P26-03</t>
  </si>
  <si>
    <t>P27-03</t>
  </si>
  <si>
    <t>P28-03</t>
  </si>
  <si>
    <t>P01-04</t>
  </si>
  <si>
    <t>P02-04</t>
  </si>
  <si>
    <t>P03-04</t>
  </si>
  <si>
    <t>P04-04</t>
  </si>
  <si>
    <t>P05-04</t>
  </si>
  <si>
    <t>P06-04</t>
  </si>
  <si>
    <t>P07-04</t>
  </si>
  <si>
    <t>P08-04</t>
  </si>
  <si>
    <t>P09-04</t>
  </si>
  <si>
    <t>P10-04</t>
  </si>
  <si>
    <t>P11-04</t>
  </si>
  <si>
    <t>P12-04</t>
  </si>
  <si>
    <t>P13-04</t>
  </si>
  <si>
    <t>P14-04</t>
  </si>
  <si>
    <t>P15-04</t>
  </si>
  <si>
    <t>P16-04</t>
  </si>
  <si>
    <t>P17-04</t>
  </si>
  <si>
    <t>P18-04</t>
  </si>
  <si>
    <t>P19-04</t>
  </si>
  <si>
    <t>P20-04</t>
  </si>
  <si>
    <t>P21-04</t>
  </si>
  <si>
    <t>P22-04</t>
  </si>
  <si>
    <t>P23-04</t>
  </si>
  <si>
    <t>P24-04</t>
  </si>
  <si>
    <t>P25-04</t>
  </si>
  <si>
    <t>P26-04</t>
  </si>
  <si>
    <t>P27-04</t>
  </si>
  <si>
    <t>P28-04</t>
  </si>
  <si>
    <t>P01-05</t>
  </si>
  <si>
    <t>P02-05</t>
  </si>
  <si>
    <t>P03-05</t>
  </si>
  <si>
    <t>P04-05</t>
  </si>
  <si>
    <t>P05-05</t>
  </si>
  <si>
    <t>P06-05</t>
  </si>
  <si>
    <t>P07-05</t>
  </si>
  <si>
    <t>P08-05</t>
  </si>
  <si>
    <t>P09-05</t>
  </si>
  <si>
    <t>P10-05</t>
  </si>
  <si>
    <t>P11-05</t>
  </si>
  <si>
    <t>P12-05</t>
  </si>
  <si>
    <t>P13-05</t>
  </si>
  <si>
    <t>P14-05</t>
  </si>
  <si>
    <t>P15-05</t>
  </si>
  <si>
    <t>P16-05</t>
  </si>
  <si>
    <t>P17-05</t>
  </si>
  <si>
    <t>P18-05</t>
  </si>
  <si>
    <t>P19-05</t>
  </si>
  <si>
    <t>P20-05</t>
  </si>
  <si>
    <t>P21-05</t>
  </si>
  <si>
    <t>P22-05</t>
  </si>
  <si>
    <t>P23-05</t>
  </si>
  <si>
    <t>P24-05</t>
  </si>
  <si>
    <t>P25-05</t>
  </si>
  <si>
    <t>P26-05</t>
  </si>
  <si>
    <t>P27-05</t>
  </si>
  <si>
    <t>P28-05</t>
  </si>
  <si>
    <t>P01-06</t>
  </si>
  <si>
    <t>P02-06</t>
  </si>
  <si>
    <t>P03-06</t>
  </si>
  <si>
    <t>P04-06</t>
  </si>
  <si>
    <t>P05-06</t>
  </si>
  <si>
    <t>P06-06</t>
  </si>
  <si>
    <t>P07-06</t>
  </si>
  <si>
    <t>P08-06</t>
  </si>
  <si>
    <t>P09-06</t>
  </si>
  <si>
    <t>P10-06</t>
  </si>
  <si>
    <t>P11-06</t>
  </si>
  <si>
    <t>P12-06</t>
  </si>
  <si>
    <t>P13-06</t>
  </si>
  <si>
    <t>P14-06</t>
  </si>
  <si>
    <t>P15-06</t>
  </si>
  <si>
    <t>P16-06</t>
  </si>
  <si>
    <t>P17-06</t>
  </si>
  <si>
    <t>P18-06</t>
  </si>
  <si>
    <t>P19-06</t>
  </si>
  <si>
    <t>P20-06</t>
  </si>
  <si>
    <t>P21-06</t>
  </si>
  <si>
    <t>P22-06</t>
  </si>
  <si>
    <t>P23-06</t>
  </si>
  <si>
    <t>P24-06</t>
  </si>
  <si>
    <t>P25-06</t>
  </si>
  <si>
    <t>P26-06</t>
  </si>
  <si>
    <t>P27-06</t>
  </si>
  <si>
    <t>P28-06</t>
  </si>
  <si>
    <t>P01-07</t>
  </si>
  <si>
    <t>P02-07</t>
  </si>
  <si>
    <t>P03-07</t>
  </si>
  <si>
    <t>P04-07</t>
  </si>
  <si>
    <t>P05-07</t>
  </si>
  <si>
    <t>P06-07</t>
  </si>
  <si>
    <t>P07-07</t>
  </si>
  <si>
    <t>P08-07</t>
  </si>
  <si>
    <t>P09-07</t>
  </si>
  <si>
    <t>P10-07</t>
  </si>
  <si>
    <t>P11-07</t>
  </si>
  <si>
    <t>P12-07</t>
  </si>
  <si>
    <t>P13-07</t>
  </si>
  <si>
    <t>P14-07</t>
  </si>
  <si>
    <t>P15-07</t>
  </si>
  <si>
    <t>P16-07</t>
  </si>
  <si>
    <t>P17-07</t>
  </si>
  <si>
    <t>P18-07</t>
  </si>
  <si>
    <t>P19-07</t>
  </si>
  <si>
    <t>P20-07</t>
  </si>
  <si>
    <t>P21-07</t>
  </si>
  <si>
    <t>P22-07</t>
  </si>
  <si>
    <t>P23-07</t>
  </si>
  <si>
    <t>P24-07</t>
  </si>
  <si>
    <t>P25-07</t>
  </si>
  <si>
    <t>P26-07</t>
  </si>
  <si>
    <t>P27-07</t>
  </si>
  <si>
    <t>P28-07</t>
  </si>
  <si>
    <t>P01-08</t>
  </si>
  <si>
    <t>P02-08</t>
  </si>
  <si>
    <t>P03-08</t>
  </si>
  <si>
    <t>P04-08</t>
  </si>
  <si>
    <t>P05-08</t>
  </si>
  <si>
    <t>P06-08</t>
  </si>
  <si>
    <t>P07-08</t>
  </si>
  <si>
    <t>P08-08</t>
  </si>
  <si>
    <t>P09-08</t>
  </si>
  <si>
    <t>P10-08</t>
  </si>
  <si>
    <t>P11-08</t>
  </si>
  <si>
    <t>P12-08</t>
  </si>
  <si>
    <t>P13-08</t>
  </si>
  <si>
    <t>P14-08</t>
  </si>
  <si>
    <t>P15-08</t>
  </si>
  <si>
    <t>P16-08</t>
  </si>
  <si>
    <t>P17-08</t>
  </si>
  <si>
    <t>P18-08</t>
  </si>
  <si>
    <t>P19-08</t>
  </si>
  <si>
    <t>P20-08</t>
  </si>
  <si>
    <t>P21-08</t>
  </si>
  <si>
    <t>P22-08</t>
  </si>
  <si>
    <t>P23-08</t>
  </si>
  <si>
    <t>P24-08</t>
  </si>
  <si>
    <t>P25-08</t>
  </si>
  <si>
    <t>P26-08</t>
  </si>
  <si>
    <t>P27-08</t>
  </si>
  <si>
    <t>P28-08</t>
  </si>
  <si>
    <t>P01-09</t>
  </si>
  <si>
    <t>P02-09</t>
  </si>
  <si>
    <t>P03-09</t>
  </si>
  <si>
    <t>P04-09</t>
  </si>
  <si>
    <t>P05-09</t>
  </si>
  <si>
    <t>P06-09</t>
  </si>
  <si>
    <t>P07-09</t>
  </si>
  <si>
    <t>P08-09</t>
  </si>
  <si>
    <t>P09-09</t>
  </si>
  <si>
    <t>P10-09</t>
  </si>
  <si>
    <t>P11-09</t>
  </si>
  <si>
    <t>P12-09</t>
  </si>
  <si>
    <t>P13-09</t>
  </si>
  <si>
    <t>P14-09</t>
  </si>
  <si>
    <t>P15-09</t>
  </si>
  <si>
    <t>P16-09</t>
  </si>
  <si>
    <t>P17-09</t>
  </si>
  <si>
    <t>P18-09</t>
  </si>
  <si>
    <t>P19-09</t>
  </si>
  <si>
    <t>P20-09</t>
  </si>
  <si>
    <t>P21-09</t>
  </si>
  <si>
    <t>P22-09</t>
  </si>
  <si>
    <t>P23-09</t>
  </si>
  <si>
    <t>P24-09</t>
  </si>
  <si>
    <t>P25-09</t>
  </si>
  <si>
    <t>P26-09</t>
  </si>
  <si>
    <t>P27-09</t>
  </si>
  <si>
    <t>P28-09</t>
  </si>
  <si>
    <t>P01-10</t>
  </si>
  <si>
    <t>P02-10</t>
  </si>
  <si>
    <t>P03-10</t>
  </si>
  <si>
    <t>P04-10</t>
  </si>
  <si>
    <t>P05-10</t>
  </si>
  <si>
    <t>P06-10</t>
  </si>
  <si>
    <t>P07-10</t>
  </si>
  <si>
    <t>P08-10</t>
  </si>
  <si>
    <t>P09-10</t>
  </si>
  <si>
    <t>P10-10</t>
  </si>
  <si>
    <t>P11-10</t>
  </si>
  <si>
    <t>P12-10</t>
  </si>
  <si>
    <t>P13-10</t>
  </si>
  <si>
    <t>P14-10</t>
  </si>
  <si>
    <t>P15-10</t>
  </si>
  <si>
    <t>P16-10</t>
  </si>
  <si>
    <t>P17-10</t>
  </si>
  <si>
    <t>P18-10</t>
  </si>
  <si>
    <t>P19-10</t>
  </si>
  <si>
    <t>P20-10</t>
  </si>
  <si>
    <t>P21-10</t>
  </si>
  <si>
    <t>P22-10</t>
  </si>
  <si>
    <t>P23-10</t>
  </si>
  <si>
    <t>P24-10</t>
  </si>
  <si>
    <t>P25-10</t>
  </si>
  <si>
    <t>P26-10</t>
  </si>
  <si>
    <t>P27-10</t>
  </si>
  <si>
    <t>P28-10</t>
  </si>
  <si>
    <t>P01-11</t>
  </si>
  <si>
    <t>P02-11</t>
  </si>
  <si>
    <t>P03-11</t>
  </si>
  <si>
    <t>P04-11</t>
  </si>
  <si>
    <t>P05-11</t>
  </si>
  <si>
    <t>P06-11</t>
  </si>
  <si>
    <t>P07-11</t>
  </si>
  <si>
    <t>P08-11</t>
  </si>
  <si>
    <t>P09-11</t>
  </si>
  <si>
    <t>P10-11</t>
  </si>
  <si>
    <t>P11-11</t>
  </si>
  <si>
    <t>P12-11</t>
  </si>
  <si>
    <t>P13-11</t>
  </si>
  <si>
    <t>P14-11</t>
  </si>
  <si>
    <t>P15-11</t>
  </si>
  <si>
    <t>P16-11</t>
  </si>
  <si>
    <t>P17-11</t>
  </si>
  <si>
    <t>P18-11</t>
  </si>
  <si>
    <t>P19-11</t>
  </si>
  <si>
    <t>P20-11</t>
  </si>
  <si>
    <t>P21-11</t>
  </si>
  <si>
    <t>P22-11</t>
  </si>
  <si>
    <t>P23-11</t>
  </si>
  <si>
    <t>P24-11</t>
  </si>
  <si>
    <t>P25-11</t>
  </si>
  <si>
    <t>P26-11</t>
  </si>
  <si>
    <t>P27-11</t>
  </si>
  <si>
    <t>P28-11</t>
  </si>
  <si>
    <t>P01-12</t>
  </si>
  <si>
    <t>P02-12</t>
  </si>
  <si>
    <t>P03-12</t>
  </si>
  <si>
    <t>P04-12</t>
  </si>
  <si>
    <t>P05-12</t>
  </si>
  <si>
    <t>P06-12</t>
  </si>
  <si>
    <t>P07-12</t>
  </si>
  <si>
    <t>P08-12</t>
  </si>
  <si>
    <t>P09-12</t>
  </si>
  <si>
    <t>P10-12</t>
  </si>
  <si>
    <t>P11-12</t>
  </si>
  <si>
    <t>P12-12</t>
  </si>
  <si>
    <t>P13-12</t>
  </si>
  <si>
    <t>P14-12</t>
  </si>
  <si>
    <t>P15-12</t>
  </si>
  <si>
    <t>P16-12</t>
  </si>
  <si>
    <t>P17-12</t>
  </si>
  <si>
    <t>P18-12</t>
  </si>
  <si>
    <t>P19-12</t>
  </si>
  <si>
    <t>P20-12</t>
  </si>
  <si>
    <t>P21-12</t>
  </si>
  <si>
    <t>P22-12</t>
  </si>
  <si>
    <t>P23-12</t>
  </si>
  <si>
    <t>P24-12</t>
  </si>
  <si>
    <t>P25-12</t>
  </si>
  <si>
    <t>P26-12</t>
  </si>
  <si>
    <t>P27-12</t>
  </si>
  <si>
    <t>P28-12</t>
  </si>
  <si>
    <t>P01-13</t>
  </si>
  <si>
    <t>P02-13</t>
  </si>
  <si>
    <t>P03-13</t>
  </si>
  <si>
    <t>P04-13</t>
  </si>
  <si>
    <t>P05-13</t>
  </si>
  <si>
    <t>P06-13</t>
  </si>
  <si>
    <t>P07-13</t>
  </si>
  <si>
    <t>P08-13</t>
  </si>
  <si>
    <t>P09-13</t>
  </si>
  <si>
    <t>P10-13</t>
  </si>
  <si>
    <t>P11-13</t>
  </si>
  <si>
    <t>P12-13</t>
  </si>
  <si>
    <t>P13-13</t>
  </si>
  <si>
    <t>P14-13</t>
  </si>
  <si>
    <t>P15-13</t>
  </si>
  <si>
    <t>P16-13</t>
  </si>
  <si>
    <t>P17-13</t>
  </si>
  <si>
    <t>P18-13</t>
  </si>
  <si>
    <t>P19-13</t>
  </si>
  <si>
    <t>P20-13</t>
  </si>
  <si>
    <t>P21-13</t>
  </si>
  <si>
    <t>P22-13</t>
  </si>
  <si>
    <t>P23-13</t>
  </si>
  <si>
    <t>P24-13</t>
  </si>
  <si>
    <t>P25-13</t>
  </si>
  <si>
    <t>P26-13</t>
  </si>
  <si>
    <t>P27-13</t>
  </si>
  <si>
    <t>P28-13</t>
  </si>
  <si>
    <t>Level</t>
  </si>
  <si>
    <t>Maps to OASIS Labor Category ID</t>
  </si>
  <si>
    <t>SOC</t>
  </si>
  <si>
    <t>Annual 10th percentile wage(2)</t>
  </si>
  <si>
    <t>Annual 25th percentile wage(2)</t>
  </si>
  <si>
    <t>Annual median wage(2)</t>
  </si>
  <si>
    <t>Annual 75th percentile wage(2)</t>
  </si>
  <si>
    <t>Annual 90th percentile wage(2)</t>
  </si>
  <si>
    <t>Total FTE</t>
  </si>
  <si>
    <t>SME</t>
  </si>
  <si>
    <t>ODC Distro</t>
  </si>
  <si>
    <t>REVISION 3</t>
  </si>
  <si>
    <t>RFP No. 00FCMC00R0000</t>
  </si>
  <si>
    <t>V</t>
  </si>
  <si>
    <t>Vendor FB Rate</t>
  </si>
  <si>
    <t xml:space="preserve">Prime Offeror: Vendor  </t>
  </si>
  <si>
    <t>00FCMC00R0000 Labor mapping to OASIS Labor Categories and BLS salary ranges</t>
  </si>
  <si>
    <t>OASIS SB Pool 1 - 00QRAD00D0000</t>
  </si>
  <si>
    <t>S1</t>
  </si>
  <si>
    <t>S2</t>
  </si>
  <si>
    <t>S3</t>
  </si>
  <si>
    <t>S4</t>
  </si>
  <si>
    <t>S5</t>
  </si>
  <si>
    <t>First LastName</t>
  </si>
  <si>
    <t xml:space="preserve"> will work with the different segments within the art department providing oversight especially when there is overlap</t>
  </si>
  <si>
    <t>Subcontractor Labor: S1</t>
  </si>
  <si>
    <t>Subcontractor Labor: 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</si>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</sst>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$&quot;#,##0.00"/>
    <numFmt numFmtId="167" formatCode="_(&quot;$&quot;* #,##0_);_(&quot;$&quot;* \(#,##0\);_(&quot;$&quot;* &quot;-&quot;??_);_(@_)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b/>
      <sz val="11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/>
    <xf numFmtId="0" fontId="7" fillId="0" borderId="0"/>
  </cellStyleXfs>
  <cellXfs count="19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42" fontId="2" fillId="0" borderId="1" xfId="4" applyNumberFormat="1" applyFont="1" applyBorder="1"/>
    <xf numFmtId="0" fontId="2" fillId="0" borderId="0" xfId="0" applyFont="1"/>
    <xf numFmtId="0" fontId="8" fillId="0" borderId="1" xfId="0" applyFont="1" applyBorder="1"/>
    <xf numFmtId="42" fontId="8" fillId="0" borderId="1" xfId="4" applyNumberFormat="1" applyFont="1" applyBorder="1"/>
    <xf numFmtId="2" fontId="3" fillId="0" borderId="0" xfId="0" applyNumberFormat="1" applyFont="1"/>
    <xf numFmtId="4" fontId="3" fillId="0" borderId="0" xfId="0" applyNumberFormat="1" applyFont="1"/>
    <xf numFmtId="7" fontId="3" fillId="0" borderId="0" xfId="0" applyNumberFormat="1" applyFont="1"/>
    <xf numFmtId="0" fontId="9" fillId="0" borderId="0" xfId="0" applyFont="1"/>
    <xf numFmtId="49" fontId="10" fillId="0" borderId="0" xfId="5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9" fillId="2" borderId="10" xfId="0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1" xfId="6" applyFont="1" applyBorder="1" applyAlignment="1">
      <alignment horizontal="center" vertical="top" wrapText="1"/>
    </xf>
    <xf numFmtId="2" fontId="9" fillId="3" borderId="14" xfId="0" applyNumberFormat="1" applyFont="1" applyFill="1" applyBorder="1" applyAlignment="1">
      <alignment horizontal="center"/>
    </xf>
    <xf numFmtId="164" fontId="9" fillId="3" borderId="15" xfId="0" applyNumberFormat="1" applyFont="1" applyFill="1" applyBorder="1" applyAlignment="1">
      <alignment horizontal="center"/>
    </xf>
    <xf numFmtId="165" fontId="9" fillId="3" borderId="16" xfId="1" applyNumberFormat="1" applyFont="1" applyFill="1" applyBorder="1" applyAlignment="1">
      <alignment horizontal="center"/>
    </xf>
    <xf numFmtId="44" fontId="9" fillId="3" borderId="17" xfId="2" applyFont="1" applyFill="1" applyBorder="1" applyAlignment="1">
      <alignment horizontal="center"/>
    </xf>
    <xf numFmtId="166" fontId="9" fillId="0" borderId="0" xfId="0" applyNumberFormat="1" applyFont="1"/>
    <xf numFmtId="0" fontId="9" fillId="0" borderId="0" xfId="6" applyFont="1" applyAlignment="1">
      <alignment horizontal="center" vertical="top" wrapText="1"/>
    </xf>
    <xf numFmtId="0" fontId="11" fillId="4" borderId="9" xfId="0" applyFont="1" applyFill="1" applyBorder="1" applyAlignment="1">
      <alignment horizontal="left" wrapText="1"/>
    </xf>
    <xf numFmtId="10" fontId="11" fillId="4" borderId="18" xfId="0" applyNumberFormat="1" applyFont="1" applyFill="1" applyBorder="1" applyAlignment="1">
      <alignment horizontal="center" wrapText="1"/>
    </xf>
    <xf numFmtId="10" fontId="11" fillId="4" borderId="19" xfId="0" applyNumberFormat="1" applyFont="1" applyFill="1" applyBorder="1" applyAlignment="1">
      <alignment horizontal="left" wrapText="1"/>
    </xf>
    <xf numFmtId="2" fontId="9" fillId="3" borderId="20" xfId="0" applyNumberFormat="1" applyFont="1" applyFill="1" applyBorder="1" applyAlignment="1">
      <alignment horizontal="center"/>
    </xf>
    <xf numFmtId="164" fontId="9" fillId="3" borderId="21" xfId="0" applyNumberFormat="1" applyFont="1" applyFill="1" applyBorder="1" applyAlignment="1">
      <alignment horizontal="center"/>
    </xf>
    <xf numFmtId="0" fontId="11" fillId="5" borderId="22" xfId="0" applyFont="1" applyFill="1" applyBorder="1" applyAlignment="1">
      <alignment horizontal="right"/>
    </xf>
    <xf numFmtId="0" fontId="11" fillId="5" borderId="23" xfId="0" applyFont="1" applyFill="1" applyBorder="1" applyAlignment="1">
      <alignment horizontal="right"/>
    </xf>
    <xf numFmtId="43" fontId="9" fillId="5" borderId="24" xfId="1" applyFont="1" applyFill="1" applyBorder="1"/>
    <xf numFmtId="164" fontId="9" fillId="5" borderId="25" xfId="0" applyNumberFormat="1" applyFont="1" applyFill="1" applyBorder="1"/>
    <xf numFmtId="165" fontId="9" fillId="5" borderId="23" xfId="1" applyNumberFormat="1" applyFont="1" applyFill="1" applyBorder="1"/>
    <xf numFmtId="0" fontId="11" fillId="4" borderId="9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164" fontId="9" fillId="0" borderId="17" xfId="0" applyNumberFormat="1" applyFont="1" applyBorder="1" applyAlignment="1">
      <alignment horizontal="right"/>
    </xf>
    <xf numFmtId="164" fontId="9" fillId="3" borderId="17" xfId="2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horizontal="left" wrapText="1"/>
    </xf>
    <xf numFmtId="0" fontId="11" fillId="4" borderId="19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right"/>
    </xf>
    <xf numFmtId="0" fontId="11" fillId="4" borderId="19" xfId="0" applyFont="1" applyFill="1" applyBorder="1" applyAlignment="1">
      <alignment horizontal="right"/>
    </xf>
    <xf numFmtId="164" fontId="9" fillId="0" borderId="6" xfId="0" applyNumberFormat="1" applyFont="1" applyBorder="1" applyAlignment="1">
      <alignment horizontal="right"/>
    </xf>
    <xf numFmtId="167" fontId="9" fillId="3" borderId="17" xfId="2" applyNumberFormat="1" applyFont="1" applyFill="1" applyBorder="1" applyAlignment="1">
      <alignment horizontal="right"/>
    </xf>
    <xf numFmtId="0" fontId="11" fillId="4" borderId="28" xfId="0" applyFont="1" applyFill="1" applyBorder="1" applyAlignment="1">
      <alignment horizontal="right"/>
    </xf>
    <xf numFmtId="0" fontId="12" fillId="0" borderId="1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9" fillId="6" borderId="27" xfId="0" applyFont="1" applyFill="1" applyBorder="1"/>
    <xf numFmtId="44" fontId="11" fillId="0" borderId="0" xfId="0" applyNumberFormat="1" applyFont="1" applyAlignment="1">
      <alignment wrapText="1"/>
    </xf>
    <xf numFmtId="0" fontId="12" fillId="0" borderId="1" xfId="0" applyFont="1" applyBorder="1" applyAlignment="1">
      <alignment horizontal="right" vertical="center" wrapText="1"/>
    </xf>
    <xf numFmtId="0" fontId="12" fillId="0" borderId="28" xfId="0" applyFont="1" applyBorder="1" applyAlignment="1">
      <alignment horizontal="right" vertical="center" wrapText="1"/>
    </xf>
    <xf numFmtId="0" fontId="9" fillId="6" borderId="29" xfId="0" applyFont="1" applyFill="1" applyBorder="1"/>
    <xf numFmtId="0" fontId="12" fillId="0" borderId="19" xfId="0" applyFont="1" applyBorder="1" applyAlignment="1">
      <alignment horizontal="right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15" fontId="2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9" fillId="0" borderId="1" xfId="6" applyFont="1" applyBorder="1" applyAlignment="1">
      <alignment vertical="top"/>
    </xf>
    <xf numFmtId="0" fontId="11" fillId="0" borderId="6" xfId="0" applyFont="1" applyBorder="1" applyAlignment="1">
      <alignment horizontal="center" wrapText="1"/>
    </xf>
    <xf numFmtId="0" fontId="9" fillId="2" borderId="0" xfId="0" applyFont="1" applyFill="1"/>
    <xf numFmtId="0" fontId="9" fillId="0" borderId="6" xfId="6" applyFont="1" applyBorder="1" applyAlignment="1">
      <alignment horizontal="center" vertical="top" wrapText="1"/>
    </xf>
    <xf numFmtId="43" fontId="9" fillId="0" borderId="6" xfId="1" applyFont="1" applyBorder="1" applyAlignment="1">
      <alignment horizontal="center" vertical="top" wrapText="1"/>
    </xf>
    <xf numFmtId="166" fontId="9" fillId="0" borderId="6" xfId="0" applyNumberFormat="1" applyFont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/>
    </xf>
    <xf numFmtId="43" fontId="9" fillId="0" borderId="6" xfId="1" applyFont="1" applyBorder="1" applyAlignment="1">
      <alignment horizontal="center" wrapText="1"/>
    </xf>
    <xf numFmtId="0" fontId="9" fillId="0" borderId="35" xfId="6" applyFont="1" applyBorder="1" applyAlignment="1">
      <alignment horizontal="center" vertical="top" wrapText="1"/>
    </xf>
    <xf numFmtId="0" fontId="9" fillId="0" borderId="36" xfId="6" applyFont="1" applyBorder="1" applyAlignment="1">
      <alignment horizontal="center" vertical="top" wrapText="1"/>
    </xf>
    <xf numFmtId="43" fontId="9" fillId="0" borderId="36" xfId="1" applyFont="1" applyBorder="1" applyAlignment="1">
      <alignment horizontal="center"/>
    </xf>
    <xf numFmtId="166" fontId="9" fillId="0" borderId="36" xfId="0" applyNumberFormat="1" applyFont="1" applyBorder="1" applyAlignment="1">
      <alignment horizontal="center"/>
    </xf>
    <xf numFmtId="2" fontId="9" fillId="3" borderId="37" xfId="0" applyNumberFormat="1" applyFont="1" applyFill="1" applyBorder="1" applyAlignment="1">
      <alignment horizontal="center"/>
    </xf>
    <xf numFmtId="164" fontId="9" fillId="3" borderId="38" xfId="0" applyNumberFormat="1" applyFont="1" applyFill="1" applyBorder="1" applyAlignment="1">
      <alignment horizontal="center"/>
    </xf>
    <xf numFmtId="165" fontId="9" fillId="3" borderId="39" xfId="1" applyNumberFormat="1" applyFont="1" applyFill="1" applyBorder="1" applyAlignment="1">
      <alignment horizontal="center"/>
    </xf>
    <xf numFmtId="164" fontId="9" fillId="3" borderId="40" xfId="0" applyNumberFormat="1" applyFont="1" applyFill="1" applyBorder="1" applyAlignment="1">
      <alignment horizontal="center"/>
    </xf>
    <xf numFmtId="10" fontId="11" fillId="4" borderId="41" xfId="0" applyNumberFormat="1" applyFont="1" applyFill="1" applyBorder="1" applyAlignment="1">
      <alignment horizontal="center" wrapText="1"/>
    </xf>
    <xf numFmtId="166" fontId="9" fillId="0" borderId="41" xfId="0" applyNumberFormat="1" applyFont="1" applyBorder="1" applyAlignment="1">
      <alignment horizontal="center"/>
    </xf>
    <xf numFmtId="2" fontId="9" fillId="3" borderId="19" xfId="0" applyNumberFormat="1" applyFont="1" applyFill="1" applyBorder="1" applyAlignment="1">
      <alignment horizontal="center"/>
    </xf>
    <xf numFmtId="165" fontId="9" fillId="3" borderId="27" xfId="1" applyNumberFormat="1" applyFont="1" applyFill="1" applyBorder="1" applyAlignment="1">
      <alignment horizontal="center"/>
    </xf>
    <xf numFmtId="164" fontId="9" fillId="3" borderId="42" xfId="0" applyNumberFormat="1" applyFont="1" applyFill="1" applyBorder="1" applyAlignment="1">
      <alignment horizontal="center"/>
    </xf>
    <xf numFmtId="0" fontId="11" fillId="5" borderId="43" xfId="0" applyFont="1" applyFill="1" applyBorder="1" applyAlignment="1">
      <alignment horizontal="right"/>
    </xf>
    <xf numFmtId="0" fontId="11" fillId="5" borderId="4" xfId="0" applyFont="1" applyFill="1" applyBorder="1" applyAlignment="1">
      <alignment horizontal="right"/>
    </xf>
    <xf numFmtId="0" fontId="11" fillId="5" borderId="44" xfId="0" applyFont="1" applyFill="1" applyBorder="1" applyAlignment="1">
      <alignment horizontal="center"/>
    </xf>
    <xf numFmtId="0" fontId="9" fillId="5" borderId="44" xfId="0" applyFont="1" applyFill="1" applyBorder="1"/>
    <xf numFmtId="43" fontId="9" fillId="5" borderId="45" xfId="1" applyFont="1" applyFill="1" applyBorder="1"/>
    <xf numFmtId="164" fontId="9" fillId="5" borderId="46" xfId="0" applyNumberFormat="1" applyFont="1" applyFill="1" applyBorder="1"/>
    <xf numFmtId="165" fontId="9" fillId="3" borderId="43" xfId="1" applyNumberFormat="1" applyFont="1" applyFill="1" applyBorder="1" applyAlignment="1">
      <alignment horizontal="center"/>
    </xf>
    <xf numFmtId="164" fontId="9" fillId="3" borderId="47" xfId="0" applyNumberFormat="1" applyFont="1" applyFill="1" applyBorder="1" applyAlignment="1">
      <alignment horizontal="center"/>
    </xf>
    <xf numFmtId="0" fontId="11" fillId="4" borderId="41" xfId="0" applyFont="1" applyFill="1" applyBorder="1" applyAlignment="1">
      <alignment vertical="center" wrapText="1"/>
    </xf>
    <xf numFmtId="0" fontId="11" fillId="4" borderId="41" xfId="0" applyFont="1" applyFill="1" applyBorder="1" applyAlignment="1">
      <alignment horizontal="center" vertical="center" wrapText="1"/>
    </xf>
    <xf numFmtId="164" fontId="9" fillId="0" borderId="42" xfId="0" applyNumberFormat="1" applyFont="1" applyBorder="1" applyAlignment="1">
      <alignment horizontal="right"/>
    </xf>
    <xf numFmtId="164" fontId="9" fillId="3" borderId="42" xfId="0" applyNumberFormat="1" applyFont="1" applyFill="1" applyBorder="1" applyAlignment="1">
      <alignment horizontal="right"/>
    </xf>
    <xf numFmtId="0" fontId="11" fillId="4" borderId="41" xfId="0" applyFont="1" applyFill="1" applyBorder="1" applyAlignment="1">
      <alignment horizontal="left" wrapText="1"/>
    </xf>
    <xf numFmtId="0" fontId="11" fillId="4" borderId="41" xfId="0" applyFont="1" applyFill="1" applyBorder="1" applyAlignment="1">
      <alignment horizontal="center" wrapText="1"/>
    </xf>
    <xf numFmtId="0" fontId="11" fillId="4" borderId="41" xfId="0" applyFont="1" applyFill="1" applyBorder="1" applyAlignment="1">
      <alignment horizontal="right"/>
    </xf>
    <xf numFmtId="0" fontId="11" fillId="4" borderId="41" xfId="0" applyFont="1" applyFill="1" applyBorder="1" applyAlignment="1">
      <alignment horizontal="center"/>
    </xf>
    <xf numFmtId="42" fontId="9" fillId="3" borderId="17" xfId="0" applyNumberFormat="1" applyFont="1" applyFill="1" applyBorder="1" applyAlignment="1">
      <alignment horizontal="right"/>
    </xf>
    <xf numFmtId="0" fontId="11" fillId="4" borderId="32" xfId="0" applyFont="1" applyFill="1" applyBorder="1" applyAlignment="1">
      <alignment horizontal="right"/>
    </xf>
    <xf numFmtId="0" fontId="11" fillId="4" borderId="32" xfId="0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15" fontId="13" fillId="0" borderId="0" xfId="0" applyNumberFormat="1" applyFont="1" applyAlignment="1">
      <alignment horizontal="left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43" fontId="16" fillId="0" borderId="1" xfId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/>
    <xf numFmtId="0" fontId="14" fillId="8" borderId="0" xfId="0" applyFont="1" applyFill="1" applyAlignment="1">
      <alignment vertical="center"/>
    </xf>
    <xf numFmtId="43" fontId="17" fillId="0" borderId="51" xfId="1" applyFont="1" applyBorder="1" applyAlignment="1">
      <alignment horizontal="center" vertical="center"/>
    </xf>
    <xf numFmtId="3" fontId="14" fillId="0" borderId="51" xfId="0" applyNumberFormat="1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7" fillId="9" borderId="1" xfId="0" applyFont="1" applyFill="1" applyBorder="1" applyAlignment="1">
      <alignment wrapText="1"/>
    </xf>
    <xf numFmtId="0" fontId="16" fillId="0" borderId="0" xfId="0" applyFont="1" applyAlignment="1">
      <alignment wrapText="1"/>
    </xf>
    <xf numFmtId="43" fontId="16" fillId="0" borderId="1" xfId="1" applyFont="1" applyBorder="1"/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0" xfId="0" applyFont="1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44" fontId="2" fillId="0" borderId="5" xfId="2" applyFont="1" applyBorder="1" applyAlignment="1">
      <alignment vertical="center" wrapText="1"/>
    </xf>
    <xf numFmtId="44" fontId="2" fillId="10" borderId="5" xfId="2" applyFont="1" applyFill="1" applyBorder="1" applyAlignment="1">
      <alignment vertical="center" wrapText="1"/>
    </xf>
    <xf numFmtId="9" fontId="0" fillId="0" borderId="0" xfId="3" applyFont="1"/>
    <xf numFmtId="10" fontId="0" fillId="0" borderId="0" xfId="3" applyNumberFormat="1" applyFont="1"/>
    <xf numFmtId="0" fontId="2" fillId="0" borderId="52" xfId="0" applyFont="1" applyBorder="1" applyAlignment="1">
      <alignment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3" xfId="0" applyFont="1" applyBorder="1" applyAlignment="1">
      <alignment vertical="center" wrapText="1"/>
    </xf>
    <xf numFmtId="168" fontId="0" fillId="0" borderId="0" xfId="0" applyNumberFormat="1"/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43" fontId="0" fillId="0" borderId="0" xfId="1" applyFont="1"/>
    <xf numFmtId="0" fontId="20" fillId="0" borderId="52" xfId="0" applyFont="1" applyBorder="1" applyAlignment="1">
      <alignment vertical="center"/>
    </xf>
    <xf numFmtId="17" fontId="2" fillId="0" borderId="53" xfId="0" applyNumberFormat="1" applyFont="1" applyBorder="1" applyAlignment="1">
      <alignment horizontal="center" vertical="center" wrapText="1"/>
    </xf>
    <xf numFmtId="0" fontId="2" fillId="0" borderId="54" xfId="0" applyFont="1" applyBorder="1" applyAlignment="1">
      <alignment vertical="center"/>
    </xf>
    <xf numFmtId="3" fontId="0" fillId="0" borderId="0" xfId="0" applyNumberFormat="1"/>
    <xf numFmtId="0" fontId="17" fillId="9" borderId="50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166" fontId="9" fillId="3" borderId="14" xfId="0" applyNumberFormat="1" applyFont="1" applyFill="1" applyBorder="1" applyAlignment="1">
      <alignment horizontal="center"/>
    </xf>
    <xf numFmtId="166" fontId="9" fillId="3" borderId="15" xfId="0" applyNumberFormat="1" applyFont="1" applyFill="1" applyBorder="1" applyAlignment="1">
      <alignment horizontal="center"/>
    </xf>
    <xf numFmtId="43" fontId="9" fillId="3" borderId="16" xfId="1" applyFont="1" applyFill="1" applyBorder="1" applyAlignment="1">
      <alignment horizontal="center"/>
    </xf>
    <xf numFmtId="0" fontId="0" fillId="0" borderId="1" xfId="0" applyBorder="1"/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center"/>
    </xf>
    <xf numFmtId="0" fontId="11" fillId="6" borderId="42" xfId="0" applyFont="1" applyFill="1" applyBorder="1" applyAlignment="1">
      <alignment horizontal="center"/>
    </xf>
    <xf numFmtId="0" fontId="11" fillId="0" borderId="49" xfId="0" applyFont="1" applyBorder="1" applyAlignment="1">
      <alignment horizontal="center" vertical="center" wrapText="1"/>
    </xf>
    <xf numFmtId="15" fontId="8" fillId="0" borderId="0" xfId="0" applyNumberFormat="1" applyFont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3" fillId="12" borderId="55" xfId="0" applyFont="1" applyFill="1" applyBorder="1" applyAlignment="1">
      <alignment horizontal="center"/>
    </xf>
    <xf numFmtId="0" fontId="3" fillId="12" borderId="28" xfId="0" applyFont="1" applyFill="1" applyBorder="1" applyAlignment="1">
      <alignment horizontal="center"/>
    </xf>
    <xf numFmtId="0" fontId="5" fillId="13" borderId="56" xfId="0" applyFont="1" applyFill="1" applyBorder="1" applyAlignment="1">
      <alignment horizontal="center"/>
    </xf>
    <xf numFmtId="0" fontId="5" fillId="13" borderId="57" xfId="0" applyFont="1" applyFill="1" applyBorder="1" applyAlignment="1">
      <alignment horizontal="center"/>
    </xf>
    <xf numFmtId="0" fontId="5" fillId="13" borderId="5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49" xfId="0" applyBorder="1" applyAlignment="1">
      <alignment horizontal="center"/>
    </xf>
  </cellXfs>
  <cellStyles count="7">
    <cellStyle name="Comma" xfId="1" builtinId="3"/>
    <cellStyle name="Currency" xfId="2" builtinId="4"/>
    <cellStyle name="Currency 3" xfId="4" xr:uid="{F10000B1-DA0D-43D9-9B54-B8622FCF226B}"/>
    <cellStyle name="Normal" xfId="0" builtinId="0"/>
    <cellStyle name="Normal 3 2" xfId="5" xr:uid="{3722B9C6-43FD-45BD-84E5-A482C3B2E100}"/>
    <cellStyle name="Normal_Year 2000 Outreach" xfId="6" xr:uid="{804EF28B-CD95-498C-A69F-083C43B9D3B3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ssw-cpf-fp01/consol$/cashflow/bd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.saic.com/suep2/Susan%20Peters/16011510sincePetesdeparture/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Pricing/FEDCAC_Common/Common_2000/NT_Server/New_Common_GM/MAYBERRY/MAYBERRD/MAYBERRY/INTELSAT/COST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orary%20Internet%20Files/Content.IE5/C3EHYB2V/9007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ETEMP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agec/my%20documents/cashflow/bd4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ata/FY97/FORMS/FINSTM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 of gl posting 1-4"/>
      <sheetName val="TRIAL BALANCE pERIOD4 fY98"/>
      <sheetName val="1510period 4FY98"/>
      <sheetName val="1601Period 4 Fy98"/>
      <sheetName val="Equity Balances"/>
      <sheetName val="csvgl1514"/>
      <sheetName val="saitdata"/>
      <sheetName val="16XXP3Data"/>
      <sheetName val="16XX Rollforward"/>
      <sheetName val="Intangibles  P3FY01"/>
      <sheetName val="Intangibles Additional Detail"/>
      <sheetName val="gl detail P3"/>
      <sheetName val="TrialbalanceP3"/>
      <sheetName val="reconcile 2813 - 2517"/>
      <sheetName val="1107 roll forward"/>
      <sheetName val="Telcordia IntangiblesP10"/>
      <sheetName val="InvestmentSummary"/>
      <sheetName val="cashflow - acquisitions"/>
      <sheetName val="cash flow - divestitures"/>
      <sheetName val="1510 Rollforward"/>
      <sheetName val="16XX Quarterly Rollforward"/>
      <sheetName val="ToC"/>
      <sheetName val="Offline investments"/>
      <sheetName val="PBC"/>
      <sheetName val="16XXP6Data"/>
      <sheetName val="GW_Intangibles P6FY03"/>
      <sheetName val="YTD Goodwill Detail Co. 9"/>
      <sheetName val="YTD Intangibles Co.9"/>
      <sheetName val="YTD Goodwill Detail Group"/>
      <sheetName val="YTD Intangibles Group"/>
      <sheetName val="Gl detail P6 FY03"/>
      <sheetName val="Trialbalance P6 FY03"/>
      <sheetName val="2517 detail"/>
      <sheetName val="2812 detail"/>
      <sheetName val="cost_sum"/>
      <sheetName val="csc_sch(5)"/>
      <sheetName val="1601 Detail inform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 of FDC"/>
      <sheetName val="Composite Indirect Rates"/>
      <sheetName val="Database"/>
      <sheetName val="Projects"/>
      <sheetName val="Team Labor Rate Blending"/>
      <sheetName val="Assum"/>
      <sheetName val="Command Center"/>
      <sheetName val="HOURS"/>
      <sheetName val="List"/>
      <sheetName val="Lodging Tax by Major City"/>
      <sheetName val="Overhead Rates"/>
      <sheetName val="Labor_Lists"/>
      <sheetName val="RATES"/>
      <sheetName val="ODC estimates"/>
      <sheetName val="Input Sheet"/>
      <sheetName val="CSS-WX Labor Rate Categories"/>
      <sheetName val="PLC"/>
      <sheetName val="BOM"/>
      <sheetName val="Calendar"/>
      <sheetName val="Ind-Rt"/>
      <sheetName val="Info"/>
      <sheetName val="NLT"/>
      <sheetName val="Labor"/>
      <sheetName val="Empl"/>
      <sheetName val="Labcats"/>
      <sheetName val="NE ESI IT_excl 117 BA"/>
      <sheetName val="WBSD"/>
      <sheetName val="Rpt_Yr"/>
      <sheetName val="Sum-EOC"/>
      <sheetName val="Drop Down"/>
      <sheetName val="J-SEC"/>
      <sheetName val="Mapping"/>
      <sheetName val="SUBMEPP Preliminary Pricing"/>
      <sheetName val="Summaries"/>
      <sheetName val="HR Mapping"/>
      <sheetName val="Cross_Map"/>
      <sheetName val="Group List"/>
      <sheetName val="CLIN Structure"/>
      <sheetName val="1601 Detail information"/>
      <sheetName val="LCAT"/>
      <sheetName val="Sheet1"/>
      <sheetName val="BPA Rate Table"/>
      <sheetName val="LCAT Crosswalk"/>
      <sheetName val="Fields"/>
      <sheetName val="Drop Downs"/>
      <sheetName val="Sum_of_FDC"/>
      <sheetName val="Composite_Indirect_Rates"/>
      <sheetName val="Team_Labor_Rate_Blending"/>
      <sheetName val="Command_Center"/>
      <sheetName val="Lodging_Tax_by_Major_City"/>
      <sheetName val="Overhead_Rates"/>
      <sheetName val="ODC_estimates"/>
      <sheetName val="Input_Sheet"/>
      <sheetName val="NE_ESI_IT_excl_117_BA"/>
      <sheetName val="Drop_Down"/>
      <sheetName val="CSS-WX_Labor_Rate_Categories"/>
      <sheetName val="1601_Detail_information"/>
      <sheetName val="SUBMEPP_Preliminary_Pricing"/>
      <sheetName val="HR_Mapping"/>
      <sheetName val="CLIN_Structure"/>
      <sheetName val="Sheet2"/>
      <sheetName val="Global - Do not change"/>
      <sheetName val="Selections"/>
      <sheetName val="Drop Down Info"/>
      <sheetName val="Data"/>
      <sheetName val="WD Locations"/>
      <sheetName val="WD LCs"/>
      <sheetName val="JobCodes"/>
      <sheetName val="LCAT List"/>
      <sheetName val="Labor Categories"/>
      <sheetName val="GSA Descriptions"/>
      <sheetName val="States_Abbrev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-Schedule,4th Opt"/>
      <sheetName val="J-SEC"/>
      <sheetName val="A (2)"/>
      <sheetName val="J-Schedule,4th_Opt"/>
      <sheetName val="A_(2)"/>
      <sheetName val="Rate_Sheet_"/>
      <sheetName val="HIDE_if_not_used~H&amp;L_Plan_A_B_C"/>
      <sheetName val="H&amp;LExempt"/>
      <sheetName val="H&amp;L_Plan_1"/>
      <sheetName val="Rate_Sheet"/>
      <sheetName val="Labor_Related_Cost_Detail"/>
      <sheetName val="VARIABLES"/>
      <sheetName val="Total_Staff"/>
      <sheetName val="Pull_down"/>
      <sheetName val="Labor Reference"/>
      <sheetName val="Lookup Table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TEMP"/>
      <sheetName val="Hard pricing"/>
      <sheetName val="Lists"/>
      <sheetName val="NT"/>
      <sheetName val="Indirect Rates"/>
      <sheetName val="OpPlan"/>
      <sheetName val="Lina's Input"/>
      <sheetName val="FY2003 Forward Pricing Rates"/>
      <sheetName val="Wrap"/>
      <sheetName val="Database"/>
      <sheetName val="SCODE"/>
      <sheetName val="CG DL Rates"/>
      <sheetName val="Travel"/>
      <sheetName val="COM"/>
      <sheetName val="DOS_Brief"/>
      <sheetName val="Overhead Rates"/>
      <sheetName val="Productive Hrs"/>
      <sheetName val="pmi lookup"/>
      <sheetName val="Baseline"/>
      <sheetName val="SUM SCH (Internal)"/>
      <sheetName val="Data Pool"/>
      <sheetName val="Instructions"/>
      <sheetName val="Revenue Recognition"/>
      <sheetName val="Resource Plan - Detailed"/>
      <sheetName val="Info"/>
      <sheetName val="Div Exec Summary"/>
      <sheetName val="CONUS Per Diem"/>
      <sheetName val="Job Title Info Search"/>
      <sheetName val="LCAT Descriptions"/>
      <sheetName val="Sheet2"/>
      <sheetName val="MD&amp;I"/>
      <sheetName val="Crosswalk"/>
      <sheetName val="Data Validation"/>
      <sheetName val="Input Menus"/>
      <sheetName val="GFILE"/>
      <sheetName val="Lookups"/>
      <sheetName val="List"/>
      <sheetName val="Level III - summary"/>
      <sheetName val="SubList"/>
      <sheetName val="Contracts Waterfall"/>
      <sheetName val="Contract Waterfall"/>
      <sheetName val="Misc"/>
      <sheetName val="Sum of FDC"/>
      <sheetName val="TEAMS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 of gl posting 1-4"/>
      <sheetName val="TRIAL BALANCE pERIOD4 fY98"/>
      <sheetName val="1510period 4FY98"/>
      <sheetName val="1601Period 4 Fy98"/>
      <sheetName val="Equity Balances"/>
      <sheetName val="csvgl1514"/>
      <sheetName val="saitdata"/>
      <sheetName val="16XXP3Data"/>
      <sheetName val="16XX Rollforward"/>
      <sheetName val="Intangibles  P3FY01"/>
      <sheetName val="Intangibles Additional Detail"/>
      <sheetName val="gl detail P3"/>
      <sheetName val="TrialbalanceP3"/>
      <sheetName val="reconcile 2813 - 2517"/>
      <sheetName val="1107 roll forward"/>
      <sheetName val="Telcordia IntangiblesP10"/>
      <sheetName val="InvestmentSummary"/>
      <sheetName val="cashflow - acquisitions"/>
      <sheetName val="cash flow - divestitures"/>
      <sheetName val="1510 Rollforward"/>
      <sheetName val="16XX Quarterly Rollforward"/>
      <sheetName val="ToC"/>
      <sheetName val="Offline investments"/>
      <sheetName val="PBC"/>
      <sheetName val="16XXP6Data"/>
      <sheetName val="GW_Intangibles P6FY03"/>
      <sheetName val="YTD Goodwill Detail Co. 9"/>
      <sheetName val="YTD Intangibles Co.9"/>
      <sheetName val="YTD Goodwill Detail Group"/>
      <sheetName val="YTD Intangibles Group"/>
      <sheetName val="Gl detail P6 FY03"/>
      <sheetName val="Trialbalance P6 FY03"/>
      <sheetName val="2517 detail"/>
      <sheetName val="2812 detail"/>
      <sheetName val="cost_sum"/>
      <sheetName val="csc_sch(5)"/>
      <sheetName val="1601 Detail information"/>
      <sheetName val="Co1 Budgets"/>
      <sheetName val="Drop Down"/>
      <sheetName val="On_Line"/>
      <sheetName val="Sheet2"/>
      <sheetName val="aetna med"/>
      <sheetName val="Roll-Up"/>
      <sheetName val="RD"/>
      <sheetName val="Main"/>
      <sheetName val="Menu Items"/>
      <sheetName val="Max Rate"/>
      <sheetName val="Calculations"/>
      <sheetName val="Look-Up Tables"/>
      <sheetName val="Labor Cat"/>
      <sheetName val="Subk Quotes"/>
      <sheetName val="Lists"/>
      <sheetName val="LOOKUPS"/>
      <sheetName val="Ranges"/>
      <sheetName val="PLC"/>
      <sheetName val="RiskFactors"/>
      <sheetName val="MOBIS"/>
      <sheetName val="EAGLE II LC's"/>
      <sheetName val="Drop Down List"/>
      <sheetName val="WOlist"/>
      <sheetName val="ODCtype"/>
      <sheetName val="detail_of_gl_posting_1-4"/>
      <sheetName val="TRIAL_BALANCE_pERIOD4_fY98"/>
      <sheetName val="1510period_4FY98"/>
      <sheetName val="1601Period_4_Fy98"/>
      <sheetName val="Equity_Balances"/>
      <sheetName val="16XX_Rollforward"/>
      <sheetName val="Intangibles__P3FY01"/>
      <sheetName val="Intangibles_Additional_Detail"/>
      <sheetName val="gl_detail_P3"/>
      <sheetName val="reconcile_2813_-_2517"/>
      <sheetName val="1107_roll_forward"/>
      <sheetName val="Telcordia_IntangiblesP10"/>
      <sheetName val="cashflow_-_acquisitions"/>
      <sheetName val="cash_flow_-_divestitures"/>
      <sheetName val="1510_Rollforward"/>
      <sheetName val="16XX_Quarterly_Rollforward"/>
      <sheetName val="Offline_investments"/>
      <sheetName val="GW_Intangibles_P6FY03"/>
      <sheetName val="YTD_Goodwill_Detail_Co__9"/>
      <sheetName val="YTD_Intangibles_Co_9"/>
      <sheetName val="YTD_Goodwill_Detail_Group"/>
      <sheetName val="YTD_Intangibles_Group"/>
      <sheetName val="Gl_detail_P6_FY03"/>
      <sheetName val="Trialbalance_P6_FY03"/>
      <sheetName val="2517_detail"/>
      <sheetName val="2812_detail"/>
      <sheetName val="1601_Detail_information"/>
      <sheetName val="Co1_Budgets"/>
      <sheetName val="Drop_Down"/>
      <sheetName val="aetna_med"/>
      <sheetName val="Menu_Items"/>
      <sheetName val="Max_Rate"/>
      <sheetName val="Look-Up_Tables"/>
      <sheetName val="Labor_Cat"/>
      <sheetName val="Subk_Quotes"/>
      <sheetName val="Data"/>
      <sheetName val="LCBR"/>
      <sheetName val="RQT Report"/>
      <sheetName val="EAGLE_II_LC's"/>
      <sheetName val="Roster"/>
      <sheetName val="Data Validation Lists"/>
      <sheetName val="Labor Category"/>
      <sheetName val="Resources"/>
      <sheetName val="SUB NAME"/>
      <sheetName val="Menus"/>
      <sheetName val="BOE References"/>
      <sheetName val="RQT Input"/>
      <sheetName val="Rate Card Input"/>
      <sheetName val="Pricing Outline"/>
      <sheetName val="Master Rate Card"/>
      <sheetName val="Geo Lookup"/>
      <sheetName val="Alliant Mapped Labor Rates"/>
      <sheetName val="Productive WorkYear Calculation"/>
      <sheetName val="Sheet1"/>
      <sheetName val="Rates"/>
      <sheetName val="Template"/>
      <sheetName val="Info"/>
      <sheetName val="Staff Details"/>
      <sheetName val="Proposal Data"/>
      <sheetName val="TM_Base"/>
      <sheetName val="Companies"/>
      <sheetName val="DROP DOWNS"/>
      <sheetName val="Instructions"/>
      <sheetName val="BOE-WBS X.X.X"/>
      <sheetName val="BID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"/>
      <sheetName val="SOWReport"/>
      <sheetName val="1601Period 3 Fy98"/>
      <sheetName val="1601 Detail information"/>
      <sheetName val="1601Period_3_Fy98"/>
      <sheetName val="1601_Detail_information"/>
      <sheetName val="Simms Names"/>
      <sheetName val="Labor Codes"/>
      <sheetName val="Ranges"/>
      <sheetName val="pldt"/>
      <sheetName val="IncStmt"/>
      <sheetName val="Bal Sheet"/>
      <sheetName val="Entries"/>
      <sheetName val="CY pickup"/>
      <sheetName val="Notes"/>
      <sheetName val="Ex Rates"/>
      <sheetName val="1601 vs Equity"/>
      <sheetName val="B -Purch Price"/>
      <sheetName val="SGT SKILL LEVELS"/>
      <sheetName val="RevCalc"/>
      <sheetName val="1601Period_3_Fy981"/>
      <sheetName val="1601_Detail_information1"/>
      <sheetName val="Simms_Names"/>
      <sheetName val="Labor_Codes"/>
      <sheetName val="Bal_Sheet"/>
      <sheetName val="CY_pickup"/>
      <sheetName val="Ex_Rates"/>
      <sheetName val="1601_vs_Equity"/>
      <sheetName val="B_-Purch_Price"/>
      <sheetName val="executive officer data_OLD"/>
      <sheetName val="Bid Rates"/>
      <sheetName val="Income Statement"/>
      <sheetName val="RD"/>
      <sheetName val="SUM SCH (Internal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5763-3076-40D2-896F-606DB17AA08C}">
  <dimension ref="A1:M28"/>
  <sheetViews>
    <sheetView workbookViewId="0"/>
  </sheetViews>
  <sheetFormatPr baseColWidth="10" defaultColWidth="8.83203125" defaultRowHeight="15" x14ac:dyDescent="0.2"/>
  <cols>
    <col min="1" max="1" width="27.1640625" style="2" bestFit="1" customWidth="1"/>
    <col min="2" max="2" width="22.6640625" style="2" customWidth="1"/>
    <col min="3" max="5" width="20.33203125" style="2" customWidth="1"/>
    <col min="6" max="6" width="18.5" style="2" customWidth="1"/>
    <col min="7" max="7" width="21.1640625" style="2" customWidth="1"/>
    <col min="8" max="8" width="19.33203125" style="2" customWidth="1"/>
    <col min="9" max="9" width="17.83203125" style="2" customWidth="1"/>
    <col min="10" max="13" width="9.1640625" style="2"/>
  </cols>
  <sheetData>
    <row r="1" spans="1:7" ht="16" x14ac:dyDescent="0.2">
      <c r="A1" s="1" t="s">
        <v>588</v>
      </c>
      <c r="C1" s="3" t="s">
        <v>587</v>
      </c>
      <c r="D1" s="3"/>
    </row>
    <row r="2" spans="1:7" ht="16" x14ac:dyDescent="0.2">
      <c r="A2" s="1" t="s">
        <v>0</v>
      </c>
      <c r="C2" s="4">
        <v>45082</v>
      </c>
      <c r="D2" s="4"/>
    </row>
    <row r="3" spans="1:7" x14ac:dyDescent="0.2">
      <c r="A3" s="2" t="s">
        <v>1</v>
      </c>
      <c r="B3" s="2" t="s">
        <v>210</v>
      </c>
    </row>
    <row r="5" spans="1:7" x14ac:dyDescent="0.2">
      <c r="A5" s="5" t="s">
        <v>2</v>
      </c>
      <c r="B5" s="6" t="s">
        <v>210</v>
      </c>
      <c r="C5" s="6" t="s">
        <v>589</v>
      </c>
    </row>
    <row r="6" spans="1:7" ht="17" customHeight="1" x14ac:dyDescent="0.2"/>
    <row r="8" spans="1:7" ht="34" x14ac:dyDescent="0.2">
      <c r="A8" s="7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</row>
    <row r="9" spans="1:7" ht="16" x14ac:dyDescent="0.2">
      <c r="A9" s="7" t="s">
        <v>9</v>
      </c>
      <c r="B9" s="9">
        <f ca="1">'Base - NB'!$AK$52</f>
        <v>0</v>
      </c>
      <c r="C9" s="9">
        <f>'Base - NB'!$AK$48</f>
        <v>0</v>
      </c>
      <c r="D9" s="9">
        <f>'Base - NB'!$AK$49</f>
        <v>0</v>
      </c>
      <c r="E9" s="9">
        <f ca="1">'Base - NB'!$AK$51</f>
        <v>0</v>
      </c>
      <c r="F9" s="9">
        <f ca="1">SUM(B9:E9)</f>
        <v>0</v>
      </c>
    </row>
    <row r="10" spans="1:7" ht="16" x14ac:dyDescent="0.2">
      <c r="A10" s="7" t="s">
        <v>10</v>
      </c>
      <c r="B10" s="9">
        <f ca="1">'OY1 - NB'!$AK$52</f>
        <v>0</v>
      </c>
      <c r="C10" s="9">
        <f>'OY1 - NB'!$AK$48</f>
        <v>0</v>
      </c>
      <c r="D10" s="9">
        <f>+'OY1 - NB'!$AK$46</f>
        <v>0</v>
      </c>
      <c r="E10" s="9">
        <f ca="1">'OY1 - NB'!$AK$51</f>
        <v>0</v>
      </c>
      <c r="F10" s="9">
        <f ca="1">SUM(B10:E10)</f>
        <v>0</v>
      </c>
    </row>
    <row r="11" spans="1:7" ht="16" x14ac:dyDescent="0.2">
      <c r="A11" s="7" t="s">
        <v>11</v>
      </c>
      <c r="B11" s="9">
        <f ca="1">'OY2 - NB'!$AK$52</f>
        <v>0</v>
      </c>
      <c r="C11" s="9">
        <f>'OY2 - NB'!$KI$48</f>
        <v>0</v>
      </c>
      <c r="D11" s="9">
        <f>'OY2 - NB'!$AK$49</f>
        <v>0</v>
      </c>
      <c r="E11" s="9">
        <f ca="1">'OY2 - NB'!$AK$51</f>
        <v>0</v>
      </c>
      <c r="F11" s="9">
        <f t="shared" ref="F11:F14" ca="1" si="0">SUM(B11:E11)</f>
        <v>0</v>
      </c>
    </row>
    <row r="12" spans="1:7" ht="16" x14ac:dyDescent="0.2">
      <c r="A12" s="7" t="s">
        <v>12</v>
      </c>
      <c r="B12" s="9">
        <f ca="1">'OY3 - NB'!$AK$52</f>
        <v>0</v>
      </c>
      <c r="C12" s="9">
        <f>'OY3 - NB'!$AK$48</f>
        <v>0</v>
      </c>
      <c r="D12" s="9">
        <f>+'OY3 - NB'!$AK$49</f>
        <v>0</v>
      </c>
      <c r="E12" s="9">
        <f ca="1">'OY3 - NB'!$AK$51</f>
        <v>0</v>
      </c>
      <c r="F12" s="9">
        <f t="shared" ca="1" si="0"/>
        <v>0</v>
      </c>
      <c r="G12" s="10"/>
    </row>
    <row r="13" spans="1:7" ht="16" x14ac:dyDescent="0.2">
      <c r="A13" s="7" t="s">
        <v>13</v>
      </c>
      <c r="B13" s="9">
        <f ca="1">'OY4 - NB'!$AK$52</f>
        <v>0</v>
      </c>
      <c r="C13" s="9">
        <f>'OY4 - NB'!$AK$48</f>
        <v>0</v>
      </c>
      <c r="D13" s="9">
        <f>+'OY4 - NB'!$AK$49</f>
        <v>0</v>
      </c>
      <c r="E13" s="9">
        <f ca="1">'OY4 - NB'!$AK$51</f>
        <v>0</v>
      </c>
      <c r="F13" s="9">
        <f t="shared" ca="1" si="0"/>
        <v>0</v>
      </c>
    </row>
    <row r="14" spans="1:7" ht="16" x14ac:dyDescent="0.2">
      <c r="A14" s="11" t="s">
        <v>8</v>
      </c>
      <c r="B14" s="12">
        <f ca="1">SUM(B9:B13)</f>
        <v>0</v>
      </c>
      <c r="C14" s="12">
        <f>SUM(C9:C13)</f>
        <v>0</v>
      </c>
      <c r="D14" s="12">
        <f>SUM(D9:D13)</f>
        <v>0</v>
      </c>
      <c r="E14" s="12">
        <f ca="1">SUM(E9:E13)</f>
        <v>0</v>
      </c>
      <c r="F14" s="12">
        <f t="shared" ca="1" si="0"/>
        <v>0</v>
      </c>
    </row>
    <row r="21" spans="2:9" x14ac:dyDescent="0.2">
      <c r="B21" s="13"/>
      <c r="C21" s="13"/>
      <c r="D21" s="13"/>
      <c r="E21" s="13"/>
      <c r="F21" s="13"/>
      <c r="G21" s="13"/>
      <c r="H21" s="14"/>
    </row>
    <row r="22" spans="2:9" x14ac:dyDescent="0.2">
      <c r="B22" s="13"/>
      <c r="C22" s="13"/>
      <c r="D22" s="13"/>
      <c r="E22" s="13"/>
      <c r="F22" s="13"/>
      <c r="G22" s="13"/>
      <c r="H22" s="13"/>
    </row>
    <row r="23" spans="2:9" x14ac:dyDescent="0.2">
      <c r="B23" s="13"/>
      <c r="C23" s="13"/>
      <c r="D23" s="13"/>
      <c r="E23" s="13"/>
      <c r="F23" s="13"/>
      <c r="G23" s="13"/>
      <c r="H23" s="13"/>
      <c r="I23" s="15"/>
    </row>
    <row r="24" spans="2:9" x14ac:dyDescent="0.2">
      <c r="B24" s="13"/>
      <c r="C24" s="13"/>
      <c r="D24" s="13"/>
      <c r="E24" s="13"/>
      <c r="F24" s="13"/>
      <c r="G24" s="13"/>
      <c r="H24" s="13"/>
      <c r="I24" s="15"/>
    </row>
    <row r="25" spans="2:9" x14ac:dyDescent="0.2">
      <c r="B25" s="13"/>
      <c r="C25" s="13"/>
      <c r="D25" s="13"/>
      <c r="E25" s="13"/>
      <c r="F25" s="13"/>
      <c r="G25" s="13"/>
      <c r="H25" s="13"/>
    </row>
    <row r="26" spans="2:9" x14ac:dyDescent="0.2">
      <c r="B26" s="13"/>
      <c r="C26" s="13"/>
      <c r="D26" s="13"/>
      <c r="E26" s="13"/>
      <c r="F26" s="13"/>
      <c r="G26" s="13"/>
      <c r="H26" s="13"/>
    </row>
    <row r="28" spans="2:9" x14ac:dyDescent="0.2">
      <c r="H2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23CE-7CB6-487B-99BF-EA798A0F5471}">
  <dimension ref="A1:AK67"/>
  <sheetViews>
    <sheetView zoomScale="90" zoomScaleNormal="90" workbookViewId="0">
      <selection activeCell="C49" sqref="C49"/>
    </sheetView>
  </sheetViews>
  <sheetFormatPr baseColWidth="10" defaultColWidth="8.83203125" defaultRowHeight="14" x14ac:dyDescent="0.15"/>
  <cols>
    <col min="1" max="1" width="14.33203125" style="19" customWidth="1"/>
    <col min="2" max="2" width="11.5" style="16" bestFit="1" customWidth="1"/>
    <col min="3" max="3" width="33" style="16" bestFit="1" customWidth="1"/>
    <col min="4" max="4" width="14.33203125" style="16" bestFit="1" customWidth="1"/>
    <col min="5" max="5" width="30.6640625" style="16" bestFit="1" customWidth="1"/>
    <col min="6" max="6" width="5.5" style="16" customWidth="1"/>
    <col min="7" max="7" width="10" style="16" customWidth="1"/>
    <col min="8" max="8" width="10.5" style="16" bestFit="1" customWidth="1"/>
    <col min="9" max="9" width="11" style="16" bestFit="1" customWidth="1"/>
    <col min="10" max="10" width="10.1640625" style="16" bestFit="1" customWidth="1"/>
    <col min="11" max="11" width="11" style="16" bestFit="1" customWidth="1"/>
    <col min="12" max="12" width="10.1640625" style="16" bestFit="1" customWidth="1"/>
    <col min="13" max="13" width="11" style="16" bestFit="1" customWidth="1"/>
    <col min="14" max="14" width="10.1640625" style="16" bestFit="1" customWidth="1"/>
    <col min="15" max="15" width="11" style="16" bestFit="1" customWidth="1"/>
    <col min="16" max="16" width="10.1640625" style="16" bestFit="1" customWidth="1"/>
    <col min="17" max="17" width="11" style="16" bestFit="1" customWidth="1"/>
    <col min="18" max="18" width="10.1640625" style="16" bestFit="1" customWidth="1"/>
    <col min="19" max="19" width="11" style="16" bestFit="1" customWidth="1"/>
    <col min="20" max="20" width="10.1640625" style="16" bestFit="1" customWidth="1"/>
    <col min="21" max="21" width="12.5" style="16" bestFit="1" customWidth="1"/>
    <col min="22" max="22" width="10.1640625" style="16" bestFit="1" customWidth="1"/>
    <col min="23" max="23" width="11" style="16" bestFit="1" customWidth="1"/>
    <col min="24" max="24" width="10.1640625" style="16" bestFit="1" customWidth="1"/>
    <col min="25" max="25" width="11" style="16" bestFit="1" customWidth="1"/>
    <col min="26" max="26" width="10.1640625" style="16" bestFit="1" customWidth="1"/>
    <col min="27" max="27" width="11" style="16" bestFit="1" customWidth="1"/>
    <col min="28" max="28" width="10.1640625" style="16" bestFit="1" customWidth="1"/>
    <col min="29" max="29" width="11" style="16" bestFit="1" customWidth="1"/>
    <col min="30" max="30" width="10.1640625" style="16" bestFit="1" customWidth="1"/>
    <col min="31" max="31" width="11" style="16" bestFit="1" customWidth="1"/>
    <col min="32" max="32" width="10.1640625" style="16" bestFit="1" customWidth="1"/>
    <col min="33" max="33" width="11" style="16" bestFit="1" customWidth="1"/>
    <col min="34" max="34" width="8.83203125" style="16"/>
    <col min="35" max="35" width="20.1640625" style="16" bestFit="1" customWidth="1"/>
    <col min="36" max="36" width="8.83203125" style="16"/>
    <col min="37" max="37" width="10.1640625" style="16" bestFit="1" customWidth="1"/>
    <col min="38" max="16384" width="8.83203125" style="16"/>
  </cols>
  <sheetData>
    <row r="1" spans="1:37" ht="16" x14ac:dyDescent="0.15">
      <c r="A1" s="1" t="s">
        <v>588</v>
      </c>
      <c r="B1" s="1"/>
      <c r="C1" s="3" t="str">
        <f>'Summary by Funding - NB'!$C$1</f>
        <v>REVISION 3</v>
      </c>
      <c r="E1" s="17"/>
      <c r="F1" s="17"/>
      <c r="G1" s="17"/>
    </row>
    <row r="2" spans="1:37" ht="16" x14ac:dyDescent="0.15">
      <c r="A2" s="1" t="s">
        <v>0</v>
      </c>
      <c r="B2" s="1"/>
      <c r="C2" s="4">
        <f>'Summary by Funding - NB'!$C$2</f>
        <v>45082</v>
      </c>
      <c r="E2" s="18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7" ht="15" thickBot="1" x14ac:dyDescent="0.2">
      <c r="A3" s="20" t="str">
        <f>'Summary by Funding - NB'!A5&amp;" "&amp;'Summary by Funding - NB'!B5</f>
        <v>Subcontractor: Vendor</v>
      </c>
      <c r="D3" s="19" t="s">
        <v>3</v>
      </c>
      <c r="E3" s="21"/>
      <c r="F3" s="21"/>
      <c r="G3" s="21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</row>
    <row r="4" spans="1:37" s="24" customFormat="1" ht="99" customHeight="1" thickBot="1" x14ac:dyDescent="0.2">
      <c r="A4" s="23" t="s">
        <v>14</v>
      </c>
      <c r="B4" s="23" t="s">
        <v>15</v>
      </c>
      <c r="C4" s="23" t="s">
        <v>16</v>
      </c>
      <c r="D4" s="23" t="s">
        <v>17</v>
      </c>
      <c r="E4" s="175" t="s">
        <v>601</v>
      </c>
      <c r="F4" s="177"/>
      <c r="G4" s="177"/>
      <c r="H4" s="175" t="s">
        <v>18</v>
      </c>
      <c r="I4" s="176"/>
      <c r="J4" s="175" t="s">
        <v>19</v>
      </c>
      <c r="K4" s="176"/>
      <c r="L4" s="175" t="s">
        <v>20</v>
      </c>
      <c r="M4" s="176"/>
      <c r="N4" s="175" t="s">
        <v>21</v>
      </c>
      <c r="O4" s="176"/>
      <c r="P4" s="175" t="s">
        <v>22</v>
      </c>
      <c r="Q4" s="176"/>
      <c r="R4" s="175" t="s">
        <v>23</v>
      </c>
      <c r="S4" s="176"/>
      <c r="T4" s="175" t="s">
        <v>24</v>
      </c>
      <c r="U4" s="176"/>
      <c r="V4" s="175" t="s">
        <v>25</v>
      </c>
      <c r="W4" s="176"/>
      <c r="X4" s="175" t="s">
        <v>26</v>
      </c>
      <c r="Y4" s="176"/>
      <c r="Z4" s="175" t="s">
        <v>27</v>
      </c>
      <c r="AA4" s="176"/>
      <c r="AB4" s="175" t="s">
        <v>28</v>
      </c>
      <c r="AC4" s="176"/>
      <c r="AD4" s="175" t="s">
        <v>29</v>
      </c>
      <c r="AE4" s="176"/>
      <c r="AF4" s="175" t="s">
        <v>30</v>
      </c>
      <c r="AG4" s="176"/>
      <c r="AH4" s="175" t="s">
        <v>31</v>
      </c>
      <c r="AI4" s="176"/>
    </row>
    <row r="5" spans="1:37" s="19" customFormat="1" x14ac:dyDescent="0.15">
      <c r="A5" s="181" t="s">
        <v>32</v>
      </c>
      <c r="B5" s="182"/>
      <c r="C5" s="182"/>
      <c r="D5" s="183"/>
      <c r="E5" s="25"/>
      <c r="H5" s="26" t="s">
        <v>33</v>
      </c>
      <c r="I5" s="27" t="s">
        <v>8</v>
      </c>
      <c r="J5" s="26" t="s">
        <v>33</v>
      </c>
      <c r="K5" s="27" t="s">
        <v>8</v>
      </c>
      <c r="L5" s="26" t="s">
        <v>33</v>
      </c>
      <c r="M5" s="27" t="s">
        <v>8</v>
      </c>
      <c r="N5" s="26" t="s">
        <v>33</v>
      </c>
      <c r="O5" s="27" t="s">
        <v>8</v>
      </c>
      <c r="P5" s="26" t="s">
        <v>33</v>
      </c>
      <c r="Q5" s="27" t="s">
        <v>8</v>
      </c>
      <c r="R5" s="26" t="s">
        <v>33</v>
      </c>
      <c r="S5" s="27" t="s">
        <v>8</v>
      </c>
      <c r="T5" s="26" t="s">
        <v>33</v>
      </c>
      <c r="U5" s="27" t="s">
        <v>8</v>
      </c>
      <c r="V5" s="26" t="s">
        <v>33</v>
      </c>
      <c r="W5" s="27" t="s">
        <v>8</v>
      </c>
      <c r="X5" s="26" t="s">
        <v>33</v>
      </c>
      <c r="Y5" s="27" t="s">
        <v>8</v>
      </c>
      <c r="Z5" s="26" t="s">
        <v>33</v>
      </c>
      <c r="AA5" s="27" t="s">
        <v>8</v>
      </c>
      <c r="AB5" s="26" t="s">
        <v>33</v>
      </c>
      <c r="AC5" s="27" t="s">
        <v>8</v>
      </c>
      <c r="AD5" s="26" t="s">
        <v>33</v>
      </c>
      <c r="AE5" s="27" t="s">
        <v>8</v>
      </c>
      <c r="AF5" s="26" t="s">
        <v>33</v>
      </c>
      <c r="AG5" s="27" t="s">
        <v>8</v>
      </c>
      <c r="AH5" s="26" t="s">
        <v>33</v>
      </c>
      <c r="AI5" s="27" t="s">
        <v>8</v>
      </c>
    </row>
    <row r="6" spans="1:37" ht="15" x14ac:dyDescent="0.15">
      <c r="E6" s="28" t="s">
        <v>34</v>
      </c>
      <c r="F6" s="29" t="s">
        <v>35</v>
      </c>
      <c r="G6" s="28" t="s">
        <v>36</v>
      </c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2"/>
      <c r="AI6" s="33"/>
    </row>
    <row r="7" spans="1:37" ht="15" hidden="1" x14ac:dyDescent="0.15">
      <c r="A7" s="34">
        <v>71</v>
      </c>
      <c r="B7" s="34" t="s">
        <v>37</v>
      </c>
      <c r="C7" s="34" t="s">
        <v>38</v>
      </c>
      <c r="D7" s="34" t="s">
        <v>39</v>
      </c>
      <c r="E7" s="34" t="s">
        <v>40</v>
      </c>
      <c r="F7" s="34" t="s">
        <v>41</v>
      </c>
      <c r="G7" s="34" t="s">
        <v>210</v>
      </c>
      <c r="H7" s="35">
        <f ca="1">'Base - NB'!J9+'OY1 - NB'!J9+'OY2 - NB'!J9+'OY3 - NB'!J9+'OY4 - NB'!J9</f>
        <v>0</v>
      </c>
      <c r="I7" s="36">
        <f ca="1">'Base - NB'!K9+'OY1 - NB'!K9+'OY2 - NB'!K9+'OY3 - NB'!K9+'OY4 - NB'!K9</f>
        <v>0</v>
      </c>
      <c r="J7" s="35">
        <f ca="1">'Base - NB'!L9+'OY1 - NB'!L9+'OY2 - NB'!L9+'OY3 - NB'!L9+'OY4 - NB'!L9</f>
        <v>0</v>
      </c>
      <c r="K7" s="36">
        <f ca="1">'Base - NB'!M9+'OY1 - NB'!M9+'OY2 - NB'!M9+'OY3 - NB'!M9+'OY4 - NB'!M9</f>
        <v>0</v>
      </c>
      <c r="L7" s="35">
        <f ca="1">'Base - NB'!N9+'OY1 - NB'!N9+'OY2 - NB'!N9+'OY3 - NB'!N9+'OY4 - NB'!N9</f>
        <v>0</v>
      </c>
      <c r="M7" s="36">
        <f ca="1">'Base - NB'!O9+'OY1 - NB'!O9+'OY2 - NB'!O9+'OY3 - NB'!O9+'OY4 - NB'!O9</f>
        <v>0</v>
      </c>
      <c r="N7" s="35">
        <f ca="1">'Base - NB'!P9+'OY1 - NB'!P9+'OY2 - NB'!P9+'OY3 - NB'!P9+'OY4 - NB'!P9</f>
        <v>0</v>
      </c>
      <c r="O7" s="36">
        <f ca="1">'Base - NB'!Q9+'OY1 - NB'!Q9+'OY2 - NB'!Q9+'OY3 - NB'!Q9+'OY4 - NB'!Q9</f>
        <v>0</v>
      </c>
      <c r="P7" s="35">
        <f ca="1">'Base - NB'!R9+'OY1 - NB'!R9+'OY2 - NB'!R9+'OY3 - NB'!R9+'OY4 - NB'!R9</f>
        <v>0</v>
      </c>
      <c r="Q7" s="36">
        <f ca="1">'Base - NB'!S9+'OY1 - NB'!S9+'OY2 - NB'!S9+'OY3 - NB'!S9+'OY4 - NB'!S9</f>
        <v>0</v>
      </c>
      <c r="R7" s="35">
        <f ca="1">'Base - NB'!T9+'OY1 - NB'!T9+'OY2 - NB'!T9+'OY3 - NB'!T9+'OY4 - NB'!T9</f>
        <v>0</v>
      </c>
      <c r="S7" s="36">
        <f ca="1">'Base - NB'!U9+'OY1 - NB'!U9+'OY2 - NB'!U9+'OY3 - NB'!U9+'OY4 - NB'!U9</f>
        <v>0</v>
      </c>
      <c r="T7" s="35">
        <f ca="1">'Base - NB'!V9+'OY1 - NB'!V9+'OY2 - NB'!V9+'OY3 - NB'!V9+'OY4 - NB'!V9</f>
        <v>0</v>
      </c>
      <c r="U7" s="36">
        <f ca="1">'Base - NB'!W9+'OY1 - NB'!W9+'OY2 - NB'!W9+'OY3 - NB'!W9+'OY4 - NB'!W9</f>
        <v>0</v>
      </c>
      <c r="V7" s="35">
        <f ca="1">'Base - NB'!X9+'OY1 - NB'!X9+'OY2 - NB'!X9+'OY3 - NB'!X9+'OY4 - NB'!X9</f>
        <v>0</v>
      </c>
      <c r="W7" s="36">
        <f ca="1">'Base - NB'!Y9+'OY1 - NB'!Y9+'OY2 - NB'!Y9+'OY3 - NB'!Y9+'OY4 - NB'!Y9</f>
        <v>0</v>
      </c>
      <c r="X7" s="35">
        <f ca="1">'Base - NB'!Z9+'OY1 - NB'!Z9+'OY2 - NB'!Z9+'OY3 - NB'!Z9+'OY4 - NB'!Z9</f>
        <v>0</v>
      </c>
      <c r="Y7" s="36">
        <f ca="1">'Base - NB'!AA9+'OY1 - NB'!AA9+'OY2 - NB'!AA9+'OY3 - NB'!AA9+'OY4 - NB'!AA9</f>
        <v>0</v>
      </c>
      <c r="Z7" s="35">
        <f ca="1">'Base - NB'!AB9+'OY1 - NB'!AB9+'OY2 - NB'!AB9+'OY3 - NB'!AB9+'OY4 - NB'!AB9</f>
        <v>0</v>
      </c>
      <c r="AA7" s="36">
        <f ca="1">'Base - NB'!AC9+'OY1 - NB'!AC9+'OY2 - NB'!AC9+'OY3 - NB'!AC9+'OY4 - NB'!AC9</f>
        <v>0</v>
      </c>
      <c r="AB7" s="35">
        <f ca="1">'Base - NB'!AD9+'OY1 - NB'!AD9+'OY2 - NB'!AD9+'OY3 - NB'!AD9+'OY4 - NB'!AD9</f>
        <v>0</v>
      </c>
      <c r="AC7" s="36">
        <f ca="1">'Base - NB'!AE9+'OY1 - NB'!AE9+'OY2 - NB'!AE9+'OY3 - NB'!AE9+'OY4 - NB'!AE9</f>
        <v>0</v>
      </c>
      <c r="AD7" s="35">
        <f ca="1">'Base - NB'!AF9+'OY1 - NB'!AF9+'OY2 - NB'!AF9+'OY3 - NB'!AF9+'OY4 - NB'!AF9</f>
        <v>0</v>
      </c>
      <c r="AE7" s="36">
        <f ca="1">'Base - NB'!AG9+'OY1 - NB'!AG9+'OY2 - NB'!AG9+'OY3 - NB'!AG9+'OY4 - NB'!AG9</f>
        <v>0</v>
      </c>
      <c r="AF7" s="35">
        <f ca="1">'Base - NB'!AH9+'OY1 - NB'!AH9+'OY2 - NB'!AH9+'OY3 - NB'!AH9+'OY4 - NB'!AH9</f>
        <v>0</v>
      </c>
      <c r="AG7" s="36">
        <f ca="1">'Base - NB'!AI9+'OY1 - NB'!AI9+'OY2 - NB'!AI9+'OY3 - NB'!AI9+'OY4 - NB'!AI9</f>
        <v>0</v>
      </c>
      <c r="AH7" s="37">
        <f ca="1">'Base - NB'!AJ9+'OY1 - NB'!AJ9+'OY2 - NB'!AJ9+'OY3 - NB'!AJ9+'OY4 - NB'!AJ9</f>
        <v>0</v>
      </c>
      <c r="AI7" s="38">
        <f ca="1">'Base - NB'!AK9+'OY1 - NB'!AK9+'OY2 - NB'!AK9+'OY3 - NB'!AK9+'OY4 - NB'!AK9</f>
        <v>0</v>
      </c>
      <c r="AK7" s="39"/>
    </row>
    <row r="8" spans="1:37" ht="15" hidden="1" x14ac:dyDescent="0.15">
      <c r="A8" s="34">
        <v>71</v>
      </c>
      <c r="B8" s="34" t="s">
        <v>42</v>
      </c>
      <c r="C8" s="34" t="s">
        <v>38</v>
      </c>
      <c r="D8" s="34" t="s">
        <v>39</v>
      </c>
      <c r="E8" s="34" t="s">
        <v>43</v>
      </c>
      <c r="F8" s="34" t="s">
        <v>44</v>
      </c>
      <c r="G8" s="34" t="s">
        <v>45</v>
      </c>
      <c r="H8" s="35">
        <f ca="1">'Base - NB'!J10+'OY1 - NB'!J10+'OY2 - NB'!J10+'OY3 - NB'!J10+'OY4 - NB'!J10</f>
        <v>0</v>
      </c>
      <c r="I8" s="36">
        <f ca="1">'Base - NB'!K10+'OY1 - NB'!K10+'OY2 - NB'!K10+'OY3 - NB'!K10+'OY4 - NB'!K10</f>
        <v>0</v>
      </c>
      <c r="J8" s="35">
        <f ca="1">'Base - NB'!L10+'OY1 - NB'!L10+'OY2 - NB'!L10+'OY3 - NB'!L10+'OY4 - NB'!L10</f>
        <v>0</v>
      </c>
      <c r="K8" s="36">
        <f ca="1">'Base - NB'!M10+'OY1 - NB'!M10+'OY2 - NB'!M10+'OY3 - NB'!M10+'OY4 - NB'!M10</f>
        <v>0</v>
      </c>
      <c r="L8" s="35">
        <f ca="1">'Base - NB'!N10+'OY1 - NB'!N10+'OY2 - NB'!N10+'OY3 - NB'!N10+'OY4 - NB'!N10</f>
        <v>0</v>
      </c>
      <c r="M8" s="36">
        <f ca="1">'Base - NB'!O10+'OY1 - NB'!O10+'OY2 - NB'!O10+'OY3 - NB'!O10+'OY4 - NB'!O10</f>
        <v>0</v>
      </c>
      <c r="N8" s="35">
        <f ca="1">'Base - NB'!P10+'OY1 - NB'!P10+'OY2 - NB'!P10+'OY3 - NB'!P10+'OY4 - NB'!P10</f>
        <v>0</v>
      </c>
      <c r="O8" s="36">
        <f ca="1">'Base - NB'!Q10+'OY1 - NB'!Q10+'OY2 - NB'!Q10+'OY3 - NB'!Q10+'OY4 - NB'!Q10</f>
        <v>0</v>
      </c>
      <c r="P8" s="35">
        <f ca="1">'Base - NB'!R10+'OY1 - NB'!R10+'OY2 - NB'!R10+'OY3 - NB'!R10+'OY4 - NB'!R10</f>
        <v>0</v>
      </c>
      <c r="Q8" s="36">
        <f ca="1">'Base - NB'!S10+'OY1 - NB'!S10+'OY2 - NB'!S10+'OY3 - NB'!S10+'OY4 - NB'!S10</f>
        <v>0</v>
      </c>
      <c r="R8" s="35">
        <f ca="1">'Base - NB'!T10+'OY1 - NB'!T10+'OY2 - NB'!T10+'OY3 - NB'!T10+'OY4 - NB'!T10</f>
        <v>0</v>
      </c>
      <c r="S8" s="36">
        <f ca="1">'Base - NB'!U10+'OY1 - NB'!U10+'OY2 - NB'!U10+'OY3 - NB'!U10+'OY4 - NB'!U10</f>
        <v>0</v>
      </c>
      <c r="T8" s="35">
        <f ca="1">'Base - NB'!V10+'OY1 - NB'!V10+'OY2 - NB'!V10+'OY3 - NB'!V10+'OY4 - NB'!V10</f>
        <v>0</v>
      </c>
      <c r="U8" s="36">
        <f ca="1">'Base - NB'!W10+'OY1 - NB'!W10+'OY2 - NB'!W10+'OY3 - NB'!W10+'OY4 - NB'!W10</f>
        <v>0</v>
      </c>
      <c r="V8" s="35">
        <f ca="1">'Base - NB'!X10+'OY1 - NB'!X10+'OY2 - NB'!X10+'OY3 - NB'!X10+'OY4 - NB'!X10</f>
        <v>0</v>
      </c>
      <c r="W8" s="36">
        <f ca="1">'Base - NB'!Y10+'OY1 - NB'!Y10+'OY2 - NB'!Y10+'OY3 - NB'!Y10+'OY4 - NB'!Y10</f>
        <v>0</v>
      </c>
      <c r="X8" s="35">
        <f ca="1">'Base - NB'!Z10+'OY1 - NB'!Z10+'OY2 - NB'!Z10+'OY3 - NB'!Z10+'OY4 - NB'!Z10</f>
        <v>0</v>
      </c>
      <c r="Y8" s="36">
        <f ca="1">'Base - NB'!AA10+'OY1 - NB'!AA10+'OY2 - NB'!AA10+'OY3 - NB'!AA10+'OY4 - NB'!AA10</f>
        <v>0</v>
      </c>
      <c r="Z8" s="35">
        <f ca="1">'Base - NB'!AB10+'OY1 - NB'!AB10+'OY2 - NB'!AB10+'OY3 - NB'!AB10+'OY4 - NB'!AB10</f>
        <v>0</v>
      </c>
      <c r="AA8" s="36">
        <f ca="1">'Base - NB'!AC10+'OY1 - NB'!AC10+'OY2 - NB'!AC10+'OY3 - NB'!AC10+'OY4 - NB'!AC10</f>
        <v>0</v>
      </c>
      <c r="AB8" s="35">
        <f ca="1">'Base - NB'!AD10+'OY1 - NB'!AD10+'OY2 - NB'!AD10+'OY3 - NB'!AD10+'OY4 - NB'!AD10</f>
        <v>0</v>
      </c>
      <c r="AC8" s="36">
        <f ca="1">'Base - NB'!AE10+'OY1 - NB'!AE10+'OY2 - NB'!AE10+'OY3 - NB'!AE10+'OY4 - NB'!AE10</f>
        <v>0</v>
      </c>
      <c r="AD8" s="35">
        <f ca="1">'Base - NB'!AF10+'OY1 - NB'!AF10+'OY2 - NB'!AF10+'OY3 - NB'!AF10+'OY4 - NB'!AF10</f>
        <v>0</v>
      </c>
      <c r="AE8" s="36">
        <f ca="1">'Base - NB'!AG10+'OY1 - NB'!AG10+'OY2 - NB'!AG10+'OY3 - NB'!AG10+'OY4 - NB'!AG10</f>
        <v>0</v>
      </c>
      <c r="AF8" s="35">
        <f ca="1">'Base - NB'!AH10+'OY1 - NB'!AH10+'OY2 - NB'!AH10+'OY3 - NB'!AH10+'OY4 - NB'!AH10</f>
        <v>0</v>
      </c>
      <c r="AG8" s="36">
        <f ca="1">'Base - NB'!AI10+'OY1 - NB'!AI10+'OY2 - NB'!AI10+'OY3 - NB'!AI10+'OY4 - NB'!AI10</f>
        <v>0</v>
      </c>
      <c r="AH8" s="37">
        <f ca="1">'Base - NB'!AJ10+'OY1 - NB'!AJ10+'OY2 - NB'!AJ10+'OY3 - NB'!AJ10+'OY4 - NB'!AJ10</f>
        <v>0</v>
      </c>
      <c r="AI8" s="38">
        <f ca="1">'Base - NB'!AK10+'OY1 - NB'!AK10+'OY2 - NB'!AK10+'OY3 - NB'!AK10+'OY4 - NB'!AK10</f>
        <v>0</v>
      </c>
    </row>
    <row r="9" spans="1:37" ht="15" hidden="1" x14ac:dyDescent="0.15">
      <c r="A9" s="34">
        <v>22</v>
      </c>
      <c r="B9" s="34" t="s">
        <v>46</v>
      </c>
      <c r="C9" s="34" t="s">
        <v>47</v>
      </c>
      <c r="D9" s="34" t="s">
        <v>48</v>
      </c>
      <c r="E9" s="34" t="s">
        <v>49</v>
      </c>
      <c r="F9" s="34" t="s">
        <v>50</v>
      </c>
      <c r="G9" s="34" t="s">
        <v>45</v>
      </c>
      <c r="H9" s="35">
        <f ca="1">'Base - NB'!J11+'OY1 - NB'!J11+'OY2 - NB'!J11+'OY3 - NB'!J11+'OY4 - NB'!J11</f>
        <v>0</v>
      </c>
      <c r="I9" s="36">
        <f ca="1">'Base - NB'!K11+'OY1 - NB'!K11+'OY2 - NB'!K11+'OY3 - NB'!K11+'OY4 - NB'!K11</f>
        <v>0</v>
      </c>
      <c r="J9" s="35">
        <f ca="1">'Base - NB'!L11+'OY1 - NB'!L11+'OY2 - NB'!L11+'OY3 - NB'!L11+'OY4 - NB'!L11</f>
        <v>0</v>
      </c>
      <c r="K9" s="36">
        <f ca="1">'Base - NB'!M11+'OY1 - NB'!M11+'OY2 - NB'!M11+'OY3 - NB'!M11+'OY4 - NB'!M11</f>
        <v>0</v>
      </c>
      <c r="L9" s="35">
        <f ca="1">'Base - NB'!N11+'OY1 - NB'!N11+'OY2 - NB'!N11+'OY3 - NB'!N11+'OY4 - NB'!N11</f>
        <v>0</v>
      </c>
      <c r="M9" s="36">
        <f ca="1">'Base - NB'!O11+'OY1 - NB'!O11+'OY2 - NB'!O11+'OY3 - NB'!O11+'OY4 - NB'!O11</f>
        <v>0</v>
      </c>
      <c r="N9" s="35">
        <f ca="1">'Base - NB'!P11+'OY1 - NB'!P11+'OY2 - NB'!P11+'OY3 - NB'!P11+'OY4 - NB'!P11</f>
        <v>0</v>
      </c>
      <c r="O9" s="36">
        <f ca="1">'Base - NB'!Q11+'OY1 - NB'!Q11+'OY2 - NB'!Q11+'OY3 - NB'!Q11+'OY4 - NB'!Q11</f>
        <v>0</v>
      </c>
      <c r="P9" s="35">
        <f ca="1">'Base - NB'!R11+'OY1 - NB'!R11+'OY2 - NB'!R11+'OY3 - NB'!R11+'OY4 - NB'!R11</f>
        <v>0</v>
      </c>
      <c r="Q9" s="36">
        <f ca="1">'Base - NB'!S11+'OY1 - NB'!S11+'OY2 - NB'!S11+'OY3 - NB'!S11+'OY4 - NB'!S11</f>
        <v>0</v>
      </c>
      <c r="R9" s="35">
        <f ca="1">'Base - NB'!T11+'OY1 - NB'!T11+'OY2 - NB'!T11+'OY3 - NB'!T11+'OY4 - NB'!T11</f>
        <v>0</v>
      </c>
      <c r="S9" s="36">
        <f ca="1">'Base - NB'!U11+'OY1 - NB'!U11+'OY2 - NB'!U11+'OY3 - NB'!U11+'OY4 - NB'!U11</f>
        <v>0</v>
      </c>
      <c r="T9" s="35">
        <f ca="1">'Base - NB'!V11+'OY1 - NB'!V11+'OY2 - NB'!V11+'OY3 - NB'!V11+'OY4 - NB'!V11</f>
        <v>0</v>
      </c>
      <c r="U9" s="36">
        <f ca="1">'Base - NB'!W11+'OY1 - NB'!W11+'OY2 - NB'!W11+'OY3 - NB'!W11+'OY4 - NB'!W11</f>
        <v>0</v>
      </c>
      <c r="V9" s="35">
        <f ca="1">'Base - NB'!X11+'OY1 - NB'!X11+'OY2 - NB'!X11+'OY3 - NB'!X11+'OY4 - NB'!X11</f>
        <v>0</v>
      </c>
      <c r="W9" s="36">
        <f ca="1">'Base - NB'!Y11+'OY1 - NB'!Y11+'OY2 - NB'!Y11+'OY3 - NB'!Y11+'OY4 - NB'!Y11</f>
        <v>0</v>
      </c>
      <c r="X9" s="35">
        <f ca="1">'Base - NB'!Z11+'OY1 - NB'!Z11+'OY2 - NB'!Z11+'OY3 - NB'!Z11+'OY4 - NB'!Z11</f>
        <v>0</v>
      </c>
      <c r="Y9" s="36">
        <f ca="1">'Base - NB'!AA11+'OY1 - NB'!AA11+'OY2 - NB'!AA11+'OY3 - NB'!AA11+'OY4 - NB'!AA11</f>
        <v>0</v>
      </c>
      <c r="Z9" s="35">
        <f ca="1">'Base - NB'!AB11+'OY1 - NB'!AB11+'OY2 - NB'!AB11+'OY3 - NB'!AB11+'OY4 - NB'!AB11</f>
        <v>0</v>
      </c>
      <c r="AA9" s="36">
        <f ca="1">'Base - NB'!AC11+'OY1 - NB'!AC11+'OY2 - NB'!AC11+'OY3 - NB'!AC11+'OY4 - NB'!AC11</f>
        <v>0</v>
      </c>
      <c r="AB9" s="35">
        <f ca="1">'Base - NB'!AD11+'OY1 - NB'!AD11+'OY2 - NB'!AD11+'OY3 - NB'!AD11+'OY4 - NB'!AD11</f>
        <v>0</v>
      </c>
      <c r="AC9" s="36">
        <f ca="1">'Base - NB'!AE11+'OY1 - NB'!AE11+'OY2 - NB'!AE11+'OY3 - NB'!AE11+'OY4 - NB'!AE11</f>
        <v>0</v>
      </c>
      <c r="AD9" s="35">
        <f ca="1">'Base - NB'!AF11+'OY1 - NB'!AF11+'OY2 - NB'!AF11+'OY3 - NB'!AF11+'OY4 - NB'!AF11</f>
        <v>0</v>
      </c>
      <c r="AE9" s="36">
        <f ca="1">'Base - NB'!AG11+'OY1 - NB'!AG11+'OY2 - NB'!AG11+'OY3 - NB'!AG11+'OY4 - NB'!AG11</f>
        <v>0</v>
      </c>
      <c r="AF9" s="35">
        <f ca="1">'Base - NB'!AH11+'OY1 - NB'!AH11+'OY2 - NB'!AH11+'OY3 - NB'!AH11+'OY4 - NB'!AH11</f>
        <v>0</v>
      </c>
      <c r="AG9" s="36">
        <f ca="1">'Base - NB'!AI11+'OY1 - NB'!AI11+'OY2 - NB'!AI11+'OY3 - NB'!AI11+'OY4 - NB'!AI11</f>
        <v>0</v>
      </c>
      <c r="AH9" s="37">
        <f ca="1">'Base - NB'!AJ11+'OY1 - NB'!AJ11+'OY2 - NB'!AJ11+'OY3 - NB'!AJ11+'OY4 - NB'!AJ11</f>
        <v>0</v>
      </c>
      <c r="AI9" s="38">
        <f ca="1">'Base - NB'!AK11+'OY1 - NB'!AK11+'OY2 - NB'!AK11+'OY3 - NB'!AK11+'OY4 - NB'!AK11</f>
        <v>0</v>
      </c>
    </row>
    <row r="10" spans="1:37" ht="15" x14ac:dyDescent="0.15">
      <c r="A10" s="34">
        <v>74</v>
      </c>
      <c r="B10" s="34" t="s">
        <v>51</v>
      </c>
      <c r="C10" s="34" t="s">
        <v>52</v>
      </c>
      <c r="D10" s="34" t="s">
        <v>48</v>
      </c>
      <c r="E10" s="34" t="s">
        <v>53</v>
      </c>
      <c r="F10" s="34" t="s">
        <v>54</v>
      </c>
      <c r="G10" s="34" t="s">
        <v>594</v>
      </c>
      <c r="H10" s="35">
        <f ca="1">'Base - NB'!J12+'OY1 - NB'!J12+'OY2 - NB'!J12+'OY3 - NB'!J12+'OY4 - NB'!J12</f>
        <v>0</v>
      </c>
      <c r="I10" s="36">
        <f ca="1">'Base - NB'!K12+'OY1 - NB'!K12+'OY2 - NB'!K12+'OY3 - NB'!K12+'OY4 - NB'!K12</f>
        <v>0</v>
      </c>
      <c r="J10" s="35">
        <f ca="1">'Base - NB'!L12+'OY1 - NB'!L12+'OY2 - NB'!L12+'OY3 - NB'!L12+'OY4 - NB'!L12</f>
        <v>0</v>
      </c>
      <c r="K10" s="36">
        <f ca="1">'Base - NB'!M12+'OY1 - NB'!M12+'OY2 - NB'!M12+'OY3 - NB'!M12+'OY4 - NB'!M12</f>
        <v>0</v>
      </c>
      <c r="L10" s="35">
        <f ca="1">'Base - NB'!N12+'OY1 - NB'!N12+'OY2 - NB'!N12+'OY3 - NB'!N12+'OY4 - NB'!N12</f>
        <v>0</v>
      </c>
      <c r="M10" s="36">
        <f ca="1">'Base - NB'!O12+'OY1 - NB'!O12+'OY2 - NB'!O12+'OY3 - NB'!O12+'OY4 - NB'!O12</f>
        <v>0</v>
      </c>
      <c r="N10" s="35">
        <f ca="1">'Base - NB'!P12+'OY1 - NB'!P12+'OY2 - NB'!P12+'OY3 - NB'!P12+'OY4 - NB'!P12</f>
        <v>0</v>
      </c>
      <c r="O10" s="36">
        <f ca="1">'Base - NB'!Q12+'OY1 - NB'!Q12+'OY2 - NB'!Q12+'OY3 - NB'!Q12+'OY4 - NB'!Q12</f>
        <v>0</v>
      </c>
      <c r="P10" s="35">
        <f ca="1">'Base - NB'!R12+'OY1 - NB'!R12+'OY2 - NB'!R12+'OY3 - NB'!R12+'OY4 - NB'!R12</f>
        <v>0</v>
      </c>
      <c r="Q10" s="36">
        <f ca="1">'Base - NB'!S12+'OY1 - NB'!S12+'OY2 - NB'!S12+'OY3 - NB'!S12+'OY4 - NB'!S12</f>
        <v>0</v>
      </c>
      <c r="R10" s="35">
        <f ca="1">'Base - NB'!T12+'OY1 - NB'!T12+'OY2 - NB'!T12+'OY3 - NB'!T12+'OY4 - NB'!T12</f>
        <v>0</v>
      </c>
      <c r="S10" s="36">
        <f ca="1">'Base - NB'!U12+'OY1 - NB'!U12+'OY2 - NB'!U12+'OY3 - NB'!U12+'OY4 - NB'!U12</f>
        <v>0</v>
      </c>
      <c r="T10" s="35">
        <f ca="1">'Base - NB'!V12+'OY1 - NB'!V12+'OY2 - NB'!V12+'OY3 - NB'!V12+'OY4 - NB'!V12</f>
        <v>0</v>
      </c>
      <c r="U10" s="36">
        <f ca="1">'Base - NB'!W12+'OY1 - NB'!W12+'OY2 - NB'!W12+'OY3 - NB'!W12+'OY4 - NB'!W12</f>
        <v>0</v>
      </c>
      <c r="V10" s="35">
        <f ca="1">'Base - NB'!X12+'OY1 - NB'!X12+'OY2 - NB'!X12+'OY3 - NB'!X12+'OY4 - NB'!X12</f>
        <v>0</v>
      </c>
      <c r="W10" s="36">
        <f ca="1">'Base - NB'!Y12+'OY1 - NB'!Y12+'OY2 - NB'!Y12+'OY3 - NB'!Y12+'OY4 - NB'!Y12</f>
        <v>0</v>
      </c>
      <c r="X10" s="35">
        <f ca="1">'Base - NB'!Z12+'OY1 - NB'!Z12+'OY2 - NB'!Z12+'OY3 - NB'!Z12+'OY4 - NB'!Z12</f>
        <v>0</v>
      </c>
      <c r="Y10" s="36">
        <f ca="1">'Base - NB'!AA12+'OY1 - NB'!AA12+'OY2 - NB'!AA12+'OY3 - NB'!AA12+'OY4 - NB'!AA12</f>
        <v>0</v>
      </c>
      <c r="Z10" s="35">
        <f ca="1">'Base - NB'!AB12+'OY1 - NB'!AB12+'OY2 - NB'!AB12+'OY3 - NB'!AB12+'OY4 - NB'!AB12</f>
        <v>0</v>
      </c>
      <c r="AA10" s="36">
        <f ca="1">'Base - NB'!AC12+'OY1 - NB'!AC12+'OY2 - NB'!AC12+'OY3 - NB'!AC12+'OY4 - NB'!AC12</f>
        <v>0</v>
      </c>
      <c r="AB10" s="35">
        <f ca="1">'Base - NB'!AD12+'OY1 - NB'!AD12+'OY2 - NB'!AD12+'OY3 - NB'!AD12+'OY4 - NB'!AD12</f>
        <v>0</v>
      </c>
      <c r="AC10" s="36">
        <f ca="1">'Base - NB'!AE12+'OY1 - NB'!AE12+'OY2 - NB'!AE12+'OY3 - NB'!AE12+'OY4 - NB'!AE12</f>
        <v>0</v>
      </c>
      <c r="AD10" s="35">
        <f ca="1">'Base - NB'!AF12+'OY1 - NB'!AF12+'OY2 - NB'!AF12+'OY3 - NB'!AF12+'OY4 - NB'!AF12</f>
        <v>0</v>
      </c>
      <c r="AE10" s="36">
        <f ca="1">'Base - NB'!AG12+'OY1 - NB'!AG12+'OY2 - NB'!AG12+'OY3 - NB'!AG12+'OY4 - NB'!AG12</f>
        <v>0</v>
      </c>
      <c r="AF10" s="35">
        <f ca="1">'Base - NB'!AH12+'OY1 - NB'!AH12+'OY2 - NB'!AH12+'OY3 - NB'!AH12+'OY4 - NB'!AH12</f>
        <v>0</v>
      </c>
      <c r="AG10" s="36">
        <f ca="1">'Base - NB'!AI12+'OY1 - NB'!AI12+'OY2 - NB'!AI12+'OY3 - NB'!AI12+'OY4 - NB'!AI12</f>
        <v>0</v>
      </c>
      <c r="AH10" s="37">
        <f ca="1">'Base - NB'!AJ12+'OY1 - NB'!AJ12+'OY2 - NB'!AJ12+'OY3 - NB'!AJ12+'OY4 - NB'!AJ12</f>
        <v>0</v>
      </c>
      <c r="AI10" s="38">
        <f ca="1">'Base - NB'!AK12+'OY1 - NB'!AK12+'OY2 - NB'!AK12+'OY3 - NB'!AK12+'OY4 - NB'!AK12</f>
        <v>0</v>
      </c>
    </row>
    <row r="11" spans="1:37" ht="15" x14ac:dyDescent="0.15">
      <c r="A11" s="34">
        <v>23</v>
      </c>
      <c r="B11" s="34" t="s">
        <v>46</v>
      </c>
      <c r="C11" s="34" t="s">
        <v>47</v>
      </c>
      <c r="D11" s="34" t="s">
        <v>39</v>
      </c>
      <c r="E11" s="34" t="s">
        <v>55</v>
      </c>
      <c r="F11" s="34" t="s">
        <v>56</v>
      </c>
      <c r="G11" s="34" t="s">
        <v>594</v>
      </c>
      <c r="H11" s="35">
        <f ca="1">'Base - NB'!J13+'OY1 - NB'!J13+'OY2 - NB'!J13+'OY3 - NB'!J13+'OY4 - NB'!J13</f>
        <v>0</v>
      </c>
      <c r="I11" s="36">
        <f ca="1">'Base - NB'!K13+'OY1 - NB'!K13+'OY2 - NB'!K13+'OY3 - NB'!K13+'OY4 - NB'!K13</f>
        <v>0</v>
      </c>
      <c r="J11" s="35">
        <f ca="1">'Base - NB'!L13+'OY1 - NB'!L13+'OY2 - NB'!L13+'OY3 - NB'!L13+'OY4 - NB'!L13</f>
        <v>0</v>
      </c>
      <c r="K11" s="36">
        <f ca="1">'Base - NB'!M13+'OY1 - NB'!M13+'OY2 - NB'!M13+'OY3 - NB'!M13+'OY4 - NB'!M13</f>
        <v>0</v>
      </c>
      <c r="L11" s="35">
        <f ca="1">'Base - NB'!N13+'OY1 - NB'!N13+'OY2 - NB'!N13+'OY3 - NB'!N13+'OY4 - NB'!N13</f>
        <v>0</v>
      </c>
      <c r="M11" s="36">
        <f ca="1">'Base - NB'!O13+'OY1 - NB'!O13+'OY2 - NB'!O13+'OY3 - NB'!O13+'OY4 - NB'!O13</f>
        <v>0</v>
      </c>
      <c r="N11" s="35">
        <f ca="1">'Base - NB'!P13+'OY1 - NB'!P13+'OY2 - NB'!P13+'OY3 - NB'!P13+'OY4 - NB'!P13</f>
        <v>0</v>
      </c>
      <c r="O11" s="36">
        <f ca="1">'Base - NB'!Q13+'OY1 - NB'!Q13+'OY2 - NB'!Q13+'OY3 - NB'!Q13+'OY4 - NB'!Q13</f>
        <v>0</v>
      </c>
      <c r="P11" s="35">
        <f ca="1">'Base - NB'!R13+'OY1 - NB'!R13+'OY2 - NB'!R13+'OY3 - NB'!R13+'OY4 - NB'!R13</f>
        <v>0</v>
      </c>
      <c r="Q11" s="36">
        <f ca="1">'Base - NB'!S13+'OY1 - NB'!S13+'OY2 - NB'!S13+'OY3 - NB'!S13+'OY4 - NB'!S13</f>
        <v>0</v>
      </c>
      <c r="R11" s="35">
        <f ca="1">'Base - NB'!T13+'OY1 - NB'!T13+'OY2 - NB'!T13+'OY3 - NB'!T13+'OY4 - NB'!T13</f>
        <v>0</v>
      </c>
      <c r="S11" s="36">
        <f ca="1">'Base - NB'!U13+'OY1 - NB'!U13+'OY2 - NB'!U13+'OY3 - NB'!U13+'OY4 - NB'!U13</f>
        <v>0</v>
      </c>
      <c r="T11" s="35">
        <f ca="1">'Base - NB'!V13+'OY1 - NB'!V13+'OY2 - NB'!V13+'OY3 - NB'!V13+'OY4 - NB'!V13</f>
        <v>0</v>
      </c>
      <c r="U11" s="36">
        <f ca="1">'Base - NB'!W13+'OY1 - NB'!W13+'OY2 - NB'!W13+'OY3 - NB'!W13+'OY4 - NB'!W13</f>
        <v>0</v>
      </c>
      <c r="V11" s="35">
        <f ca="1">'Base - NB'!X13+'OY1 - NB'!X13+'OY2 - NB'!X13+'OY3 - NB'!X13+'OY4 - NB'!X13</f>
        <v>0</v>
      </c>
      <c r="W11" s="36">
        <f ca="1">'Base - NB'!Y13+'OY1 - NB'!Y13+'OY2 - NB'!Y13+'OY3 - NB'!Y13+'OY4 - NB'!Y13</f>
        <v>0</v>
      </c>
      <c r="X11" s="35">
        <f ca="1">'Base - NB'!Z13+'OY1 - NB'!Z13+'OY2 - NB'!Z13+'OY3 - NB'!Z13+'OY4 - NB'!Z13</f>
        <v>0</v>
      </c>
      <c r="Y11" s="36">
        <f ca="1">'Base - NB'!AA13+'OY1 - NB'!AA13+'OY2 - NB'!AA13+'OY3 - NB'!AA13+'OY4 - NB'!AA13</f>
        <v>0</v>
      </c>
      <c r="Z11" s="35">
        <f ca="1">'Base - NB'!AB13+'OY1 - NB'!AB13+'OY2 - NB'!AB13+'OY3 - NB'!AB13+'OY4 - NB'!AB13</f>
        <v>0</v>
      </c>
      <c r="AA11" s="36">
        <f ca="1">'Base - NB'!AC13+'OY1 - NB'!AC13+'OY2 - NB'!AC13+'OY3 - NB'!AC13+'OY4 - NB'!AC13</f>
        <v>0</v>
      </c>
      <c r="AB11" s="35">
        <f ca="1">'Base - NB'!AD13+'OY1 - NB'!AD13+'OY2 - NB'!AD13+'OY3 - NB'!AD13+'OY4 - NB'!AD13</f>
        <v>0</v>
      </c>
      <c r="AC11" s="36">
        <f ca="1">'Base - NB'!AE13+'OY1 - NB'!AE13+'OY2 - NB'!AE13+'OY3 - NB'!AE13+'OY4 - NB'!AE13</f>
        <v>0</v>
      </c>
      <c r="AD11" s="35">
        <f ca="1">'Base - NB'!AF13+'OY1 - NB'!AF13+'OY2 - NB'!AF13+'OY3 - NB'!AF13+'OY4 - NB'!AF13</f>
        <v>0</v>
      </c>
      <c r="AE11" s="36">
        <f ca="1">'Base - NB'!AG13+'OY1 - NB'!AG13+'OY2 - NB'!AG13+'OY3 - NB'!AG13+'OY4 - NB'!AG13</f>
        <v>0</v>
      </c>
      <c r="AF11" s="35">
        <f ca="1">'Base - NB'!AH13+'OY1 - NB'!AH13+'OY2 - NB'!AH13+'OY3 - NB'!AH13+'OY4 - NB'!AH13</f>
        <v>0</v>
      </c>
      <c r="AG11" s="36">
        <f ca="1">'Base - NB'!AI13+'OY1 - NB'!AI13+'OY2 - NB'!AI13+'OY3 - NB'!AI13+'OY4 - NB'!AI13</f>
        <v>0</v>
      </c>
      <c r="AH11" s="37">
        <f ca="1">'Base - NB'!AJ13+'OY1 - NB'!AJ13+'OY2 - NB'!AJ13+'OY3 - NB'!AJ13+'OY4 - NB'!AJ13</f>
        <v>0</v>
      </c>
      <c r="AI11" s="38">
        <f ca="1">'Base - NB'!AK13+'OY1 - NB'!AK13+'OY2 - NB'!AK13+'OY3 - NB'!AK13+'OY4 - NB'!AK13</f>
        <v>0</v>
      </c>
    </row>
    <row r="12" spans="1:37" ht="15" hidden="1" x14ac:dyDescent="0.15">
      <c r="A12" s="34">
        <v>7</v>
      </c>
      <c r="B12" s="34" t="s">
        <v>57</v>
      </c>
      <c r="C12" s="34" t="s">
        <v>58</v>
      </c>
      <c r="D12" s="34" t="s">
        <v>39</v>
      </c>
      <c r="E12" s="34" t="s">
        <v>59</v>
      </c>
      <c r="F12" s="34" t="s">
        <v>60</v>
      </c>
      <c r="G12" s="34" t="s">
        <v>594</v>
      </c>
      <c r="H12" s="35">
        <f ca="1">'Base - NB'!J14+'OY1 - NB'!J14+'OY2 - NB'!J14+'OY3 - NB'!J14+'OY4 - NB'!J14</f>
        <v>0</v>
      </c>
      <c r="I12" s="36">
        <f ca="1">'Base - NB'!K14+'OY1 - NB'!K14+'OY2 - NB'!K14+'OY3 - NB'!K14+'OY4 - NB'!K14</f>
        <v>0</v>
      </c>
      <c r="J12" s="35">
        <f ca="1">'Base - NB'!L14+'OY1 - NB'!L14+'OY2 - NB'!L14+'OY3 - NB'!L14+'OY4 - NB'!L14</f>
        <v>0</v>
      </c>
      <c r="K12" s="36">
        <f ca="1">'Base - NB'!M14+'OY1 - NB'!M14+'OY2 - NB'!M14+'OY3 - NB'!M14+'OY4 - NB'!M14</f>
        <v>0</v>
      </c>
      <c r="L12" s="35">
        <f ca="1">'Base - NB'!N14+'OY1 - NB'!N14+'OY2 - NB'!N14+'OY3 - NB'!N14+'OY4 - NB'!N14</f>
        <v>0</v>
      </c>
      <c r="M12" s="36">
        <f ca="1">'Base - NB'!O14+'OY1 - NB'!O14+'OY2 - NB'!O14+'OY3 - NB'!O14+'OY4 - NB'!O14</f>
        <v>0</v>
      </c>
      <c r="N12" s="35">
        <f ca="1">'Base - NB'!P14+'OY1 - NB'!P14+'OY2 - NB'!P14+'OY3 - NB'!P14+'OY4 - NB'!P14</f>
        <v>0</v>
      </c>
      <c r="O12" s="36">
        <f ca="1">'Base - NB'!Q14+'OY1 - NB'!Q14+'OY2 - NB'!Q14+'OY3 - NB'!Q14+'OY4 - NB'!Q14</f>
        <v>0</v>
      </c>
      <c r="P12" s="35">
        <f ca="1">'Base - NB'!R14+'OY1 - NB'!R14+'OY2 - NB'!R14+'OY3 - NB'!R14+'OY4 - NB'!R14</f>
        <v>0</v>
      </c>
      <c r="Q12" s="36">
        <f ca="1">'Base - NB'!S14+'OY1 - NB'!S14+'OY2 - NB'!S14+'OY3 - NB'!S14+'OY4 - NB'!S14</f>
        <v>0</v>
      </c>
      <c r="R12" s="35">
        <f ca="1">'Base - NB'!T14+'OY1 - NB'!T14+'OY2 - NB'!T14+'OY3 - NB'!T14+'OY4 - NB'!T14</f>
        <v>0</v>
      </c>
      <c r="S12" s="36">
        <f ca="1">'Base - NB'!U14+'OY1 - NB'!U14+'OY2 - NB'!U14+'OY3 - NB'!U14+'OY4 - NB'!U14</f>
        <v>0</v>
      </c>
      <c r="T12" s="35">
        <f ca="1">'Base - NB'!V14+'OY1 - NB'!V14+'OY2 - NB'!V14+'OY3 - NB'!V14+'OY4 - NB'!V14</f>
        <v>0</v>
      </c>
      <c r="U12" s="36">
        <f ca="1">'Base - NB'!W14+'OY1 - NB'!W14+'OY2 - NB'!W14+'OY3 - NB'!W14+'OY4 - NB'!W14</f>
        <v>0</v>
      </c>
      <c r="V12" s="35">
        <f ca="1">'Base - NB'!X14+'OY1 - NB'!X14+'OY2 - NB'!X14+'OY3 - NB'!X14+'OY4 - NB'!X14</f>
        <v>0</v>
      </c>
      <c r="W12" s="36">
        <f ca="1">'Base - NB'!Y14+'OY1 - NB'!Y14+'OY2 - NB'!Y14+'OY3 - NB'!Y14+'OY4 - NB'!Y14</f>
        <v>0</v>
      </c>
      <c r="X12" s="35">
        <f ca="1">'Base - NB'!Z14+'OY1 - NB'!Z14+'OY2 - NB'!Z14+'OY3 - NB'!Z14+'OY4 - NB'!Z14</f>
        <v>0</v>
      </c>
      <c r="Y12" s="36">
        <f ca="1">'Base - NB'!AA14+'OY1 - NB'!AA14+'OY2 - NB'!AA14+'OY3 - NB'!AA14+'OY4 - NB'!AA14</f>
        <v>0</v>
      </c>
      <c r="Z12" s="35">
        <f ca="1">'Base - NB'!AB14+'OY1 - NB'!AB14+'OY2 - NB'!AB14+'OY3 - NB'!AB14+'OY4 - NB'!AB14</f>
        <v>0</v>
      </c>
      <c r="AA12" s="36">
        <f ca="1">'Base - NB'!AC14+'OY1 - NB'!AC14+'OY2 - NB'!AC14+'OY3 - NB'!AC14+'OY4 - NB'!AC14</f>
        <v>0</v>
      </c>
      <c r="AB12" s="35">
        <f ca="1">'Base - NB'!AD14+'OY1 - NB'!AD14+'OY2 - NB'!AD14+'OY3 - NB'!AD14+'OY4 - NB'!AD14</f>
        <v>0</v>
      </c>
      <c r="AC12" s="36">
        <f ca="1">'Base - NB'!AE14+'OY1 - NB'!AE14+'OY2 - NB'!AE14+'OY3 - NB'!AE14+'OY4 - NB'!AE14</f>
        <v>0</v>
      </c>
      <c r="AD12" s="35">
        <f ca="1">'Base - NB'!AF14+'OY1 - NB'!AF14+'OY2 - NB'!AF14+'OY3 - NB'!AF14+'OY4 - NB'!AF14</f>
        <v>0</v>
      </c>
      <c r="AE12" s="36">
        <f ca="1">'Base - NB'!AG14+'OY1 - NB'!AG14+'OY2 - NB'!AG14+'OY3 - NB'!AG14+'OY4 - NB'!AG14</f>
        <v>0</v>
      </c>
      <c r="AF12" s="35">
        <f ca="1">'Base - NB'!AH14+'OY1 - NB'!AH14+'OY2 - NB'!AH14+'OY3 - NB'!AH14+'OY4 - NB'!AH14</f>
        <v>0</v>
      </c>
      <c r="AG12" s="36">
        <f ca="1">'Base - NB'!AI14+'OY1 - NB'!AI14+'OY2 - NB'!AI14+'OY3 - NB'!AI14+'OY4 - NB'!AI14</f>
        <v>0</v>
      </c>
      <c r="AH12" s="37">
        <f ca="1">'Base - NB'!AJ14+'OY1 - NB'!AJ14+'OY2 - NB'!AJ14+'OY3 - NB'!AJ14+'OY4 - NB'!AJ14</f>
        <v>0</v>
      </c>
      <c r="AI12" s="38">
        <f ca="1">'Base - NB'!AK14+'OY1 - NB'!AK14+'OY2 - NB'!AK14+'OY3 - NB'!AK14+'OY4 - NB'!AK14</f>
        <v>0</v>
      </c>
    </row>
    <row r="13" spans="1:37" ht="15" hidden="1" x14ac:dyDescent="0.15">
      <c r="A13" s="34">
        <v>18</v>
      </c>
      <c r="B13" s="34" t="s">
        <v>62</v>
      </c>
      <c r="C13" s="34" t="s">
        <v>63</v>
      </c>
      <c r="D13" s="34" t="s">
        <v>48</v>
      </c>
      <c r="E13" s="34" t="s">
        <v>64</v>
      </c>
      <c r="F13" s="34" t="s">
        <v>65</v>
      </c>
      <c r="G13" s="34" t="s">
        <v>594</v>
      </c>
      <c r="H13" s="35">
        <f ca="1">'Base - NB'!J15+'OY1 - NB'!J15+'OY2 - NB'!J15+'OY3 - NB'!J15+'OY4 - NB'!J15</f>
        <v>0</v>
      </c>
      <c r="I13" s="36">
        <f ca="1">'Base - NB'!K15+'OY1 - NB'!K15+'OY2 - NB'!K15+'OY3 - NB'!K15+'OY4 - NB'!K15</f>
        <v>0</v>
      </c>
      <c r="J13" s="35">
        <f ca="1">'Base - NB'!L15+'OY1 - NB'!L15+'OY2 - NB'!L15+'OY3 - NB'!L15+'OY4 - NB'!L15</f>
        <v>0</v>
      </c>
      <c r="K13" s="36">
        <f ca="1">'Base - NB'!M15+'OY1 - NB'!M15+'OY2 - NB'!M15+'OY3 - NB'!M15+'OY4 - NB'!M15</f>
        <v>0</v>
      </c>
      <c r="L13" s="35">
        <f ca="1">'Base - NB'!N15+'OY1 - NB'!N15+'OY2 - NB'!N15+'OY3 - NB'!N15+'OY4 - NB'!N15</f>
        <v>0</v>
      </c>
      <c r="M13" s="36">
        <f ca="1">'Base - NB'!O15+'OY1 - NB'!O15+'OY2 - NB'!O15+'OY3 - NB'!O15+'OY4 - NB'!O15</f>
        <v>0</v>
      </c>
      <c r="N13" s="35">
        <f ca="1">'Base - NB'!P15+'OY1 - NB'!P15+'OY2 - NB'!P15+'OY3 - NB'!P15+'OY4 - NB'!P15</f>
        <v>0</v>
      </c>
      <c r="O13" s="36">
        <f ca="1">'Base - NB'!Q15+'OY1 - NB'!Q15+'OY2 - NB'!Q15+'OY3 - NB'!Q15+'OY4 - NB'!Q15</f>
        <v>0</v>
      </c>
      <c r="P13" s="35">
        <f ca="1">'Base - NB'!R15+'OY1 - NB'!R15+'OY2 - NB'!R15+'OY3 - NB'!R15+'OY4 - NB'!R15</f>
        <v>0</v>
      </c>
      <c r="Q13" s="36">
        <f ca="1">'Base - NB'!S15+'OY1 - NB'!S15+'OY2 - NB'!S15+'OY3 - NB'!S15+'OY4 - NB'!S15</f>
        <v>0</v>
      </c>
      <c r="R13" s="35">
        <f ca="1">'Base - NB'!T15+'OY1 - NB'!T15+'OY2 - NB'!T15+'OY3 - NB'!T15+'OY4 - NB'!T15</f>
        <v>0</v>
      </c>
      <c r="S13" s="36">
        <f ca="1">'Base - NB'!U15+'OY1 - NB'!U15+'OY2 - NB'!U15+'OY3 - NB'!U15+'OY4 - NB'!U15</f>
        <v>0</v>
      </c>
      <c r="T13" s="35">
        <f ca="1">'Base - NB'!V15+'OY1 - NB'!V15+'OY2 - NB'!V15+'OY3 - NB'!V15+'OY4 - NB'!V15</f>
        <v>0</v>
      </c>
      <c r="U13" s="36">
        <f ca="1">'Base - NB'!W15+'OY1 - NB'!W15+'OY2 - NB'!W15+'OY3 - NB'!W15+'OY4 - NB'!W15</f>
        <v>0</v>
      </c>
      <c r="V13" s="35">
        <f ca="1">'Base - NB'!X15+'OY1 - NB'!X15+'OY2 - NB'!X15+'OY3 - NB'!X15+'OY4 - NB'!X15</f>
        <v>0</v>
      </c>
      <c r="W13" s="36">
        <f ca="1">'Base - NB'!Y15+'OY1 - NB'!Y15+'OY2 - NB'!Y15+'OY3 - NB'!Y15+'OY4 - NB'!Y15</f>
        <v>0</v>
      </c>
      <c r="X13" s="35">
        <f ca="1">'Base - NB'!Z15+'OY1 - NB'!Z15+'OY2 - NB'!Z15+'OY3 - NB'!Z15+'OY4 - NB'!Z15</f>
        <v>0</v>
      </c>
      <c r="Y13" s="36">
        <f ca="1">'Base - NB'!AA15+'OY1 - NB'!AA15+'OY2 - NB'!AA15+'OY3 - NB'!AA15+'OY4 - NB'!AA15</f>
        <v>0</v>
      </c>
      <c r="Z13" s="35">
        <f ca="1">'Base - NB'!AB15+'OY1 - NB'!AB15+'OY2 - NB'!AB15+'OY3 - NB'!AB15+'OY4 - NB'!AB15</f>
        <v>0</v>
      </c>
      <c r="AA13" s="36">
        <f ca="1">'Base - NB'!AC15+'OY1 - NB'!AC15+'OY2 - NB'!AC15+'OY3 - NB'!AC15+'OY4 - NB'!AC15</f>
        <v>0</v>
      </c>
      <c r="AB13" s="35">
        <f ca="1">'Base - NB'!AD15+'OY1 - NB'!AD15+'OY2 - NB'!AD15+'OY3 - NB'!AD15+'OY4 - NB'!AD15</f>
        <v>0</v>
      </c>
      <c r="AC13" s="36">
        <f ca="1">'Base - NB'!AE15+'OY1 - NB'!AE15+'OY2 - NB'!AE15+'OY3 - NB'!AE15+'OY4 - NB'!AE15</f>
        <v>0</v>
      </c>
      <c r="AD13" s="35">
        <f ca="1">'Base - NB'!AF15+'OY1 - NB'!AF15+'OY2 - NB'!AF15+'OY3 - NB'!AF15+'OY4 - NB'!AF15</f>
        <v>0</v>
      </c>
      <c r="AE13" s="36">
        <f ca="1">'Base - NB'!AG15+'OY1 - NB'!AG15+'OY2 - NB'!AG15+'OY3 - NB'!AG15+'OY4 - NB'!AG15</f>
        <v>0</v>
      </c>
      <c r="AF13" s="35">
        <f ca="1">'Base - NB'!AH15+'OY1 - NB'!AH15+'OY2 - NB'!AH15+'OY3 - NB'!AH15+'OY4 - NB'!AH15</f>
        <v>0</v>
      </c>
      <c r="AG13" s="36">
        <f ca="1">'Base - NB'!AI15+'OY1 - NB'!AI15+'OY2 - NB'!AI15+'OY3 - NB'!AI15+'OY4 - NB'!AI15</f>
        <v>0</v>
      </c>
      <c r="AH13" s="37">
        <f ca="1">'Base - NB'!AJ15+'OY1 - NB'!AJ15+'OY2 - NB'!AJ15+'OY3 - NB'!AJ15+'OY4 - NB'!AJ15</f>
        <v>0</v>
      </c>
      <c r="AI13" s="38">
        <f ca="1">'Base - NB'!AK15+'OY1 - NB'!AK15+'OY2 - NB'!AK15+'OY3 - NB'!AK15+'OY4 - NB'!AK15</f>
        <v>0</v>
      </c>
    </row>
    <row r="14" spans="1:37" ht="15" x14ac:dyDescent="0.15">
      <c r="A14" s="34">
        <v>31</v>
      </c>
      <c r="B14" s="34" t="s">
        <v>66</v>
      </c>
      <c r="C14" s="34" t="s">
        <v>67</v>
      </c>
      <c r="D14" s="34" t="s">
        <v>39</v>
      </c>
      <c r="E14" s="34" t="s">
        <v>68</v>
      </c>
      <c r="F14" s="34" t="s">
        <v>69</v>
      </c>
      <c r="G14" s="34" t="s">
        <v>594</v>
      </c>
      <c r="H14" s="35">
        <f ca="1">'Base - NB'!J16+'OY1 - NB'!J16+'OY2 - NB'!J16+'OY3 - NB'!J16+'OY4 - NB'!J16</f>
        <v>0</v>
      </c>
      <c r="I14" s="36">
        <f ca="1">'Base - NB'!K16+'OY1 - NB'!K16+'OY2 - NB'!K16+'OY3 - NB'!K16+'OY4 - NB'!K16</f>
        <v>0</v>
      </c>
      <c r="J14" s="35">
        <f ca="1">'Base - NB'!L16+'OY1 - NB'!L16+'OY2 - NB'!L16+'OY3 - NB'!L16+'OY4 - NB'!L16</f>
        <v>0</v>
      </c>
      <c r="K14" s="36">
        <f ca="1">'Base - NB'!M16+'OY1 - NB'!M16+'OY2 - NB'!M16+'OY3 - NB'!M16+'OY4 - NB'!M16</f>
        <v>0</v>
      </c>
      <c r="L14" s="35">
        <f ca="1">'Base - NB'!N16+'OY1 - NB'!N16+'OY2 - NB'!N16+'OY3 - NB'!N16+'OY4 - NB'!N16</f>
        <v>0</v>
      </c>
      <c r="M14" s="36">
        <f ca="1">'Base - NB'!O16+'OY1 - NB'!O16+'OY2 - NB'!O16+'OY3 - NB'!O16+'OY4 - NB'!O16</f>
        <v>0</v>
      </c>
      <c r="N14" s="35">
        <f ca="1">'Base - NB'!P16+'OY1 - NB'!P16+'OY2 - NB'!P16+'OY3 - NB'!P16+'OY4 - NB'!P16</f>
        <v>0</v>
      </c>
      <c r="O14" s="36">
        <f ca="1">'Base - NB'!Q16+'OY1 - NB'!Q16+'OY2 - NB'!Q16+'OY3 - NB'!Q16+'OY4 - NB'!Q16</f>
        <v>0</v>
      </c>
      <c r="P14" s="35">
        <f ca="1">'Base - NB'!R16+'OY1 - NB'!R16+'OY2 - NB'!R16+'OY3 - NB'!R16+'OY4 - NB'!R16</f>
        <v>0</v>
      </c>
      <c r="Q14" s="36">
        <f ca="1">'Base - NB'!S16+'OY1 - NB'!S16+'OY2 - NB'!S16+'OY3 - NB'!S16+'OY4 - NB'!S16</f>
        <v>0</v>
      </c>
      <c r="R14" s="35">
        <f ca="1">'Base - NB'!T16+'OY1 - NB'!T16+'OY2 - NB'!T16+'OY3 - NB'!T16+'OY4 - NB'!T16</f>
        <v>0</v>
      </c>
      <c r="S14" s="36">
        <f ca="1">'Base - NB'!U16+'OY1 - NB'!U16+'OY2 - NB'!U16+'OY3 - NB'!U16+'OY4 - NB'!U16</f>
        <v>0</v>
      </c>
      <c r="T14" s="35">
        <f ca="1">'Base - NB'!V16+'OY1 - NB'!V16+'OY2 - NB'!V16+'OY3 - NB'!V16+'OY4 - NB'!V16</f>
        <v>0</v>
      </c>
      <c r="U14" s="36">
        <f ca="1">'Base - NB'!W16+'OY1 - NB'!W16+'OY2 - NB'!W16+'OY3 - NB'!W16+'OY4 - NB'!W16</f>
        <v>0</v>
      </c>
      <c r="V14" s="35">
        <f ca="1">'Base - NB'!X16+'OY1 - NB'!X16+'OY2 - NB'!X16+'OY3 - NB'!X16+'OY4 - NB'!X16</f>
        <v>0</v>
      </c>
      <c r="W14" s="36">
        <f ca="1">'Base - NB'!Y16+'OY1 - NB'!Y16+'OY2 - NB'!Y16+'OY3 - NB'!Y16+'OY4 - NB'!Y16</f>
        <v>0</v>
      </c>
      <c r="X14" s="35">
        <f ca="1">'Base - NB'!Z16+'OY1 - NB'!Z16+'OY2 - NB'!Z16+'OY3 - NB'!Z16+'OY4 - NB'!Z16</f>
        <v>0</v>
      </c>
      <c r="Y14" s="36">
        <f ca="1">'Base - NB'!AA16+'OY1 - NB'!AA16+'OY2 - NB'!AA16+'OY3 - NB'!AA16+'OY4 - NB'!AA16</f>
        <v>0</v>
      </c>
      <c r="Z14" s="35">
        <f ca="1">'Base - NB'!AB16+'OY1 - NB'!AB16+'OY2 - NB'!AB16+'OY3 - NB'!AB16+'OY4 - NB'!AB16</f>
        <v>0</v>
      </c>
      <c r="AA14" s="36">
        <f ca="1">'Base - NB'!AC16+'OY1 - NB'!AC16+'OY2 - NB'!AC16+'OY3 - NB'!AC16+'OY4 - NB'!AC16</f>
        <v>0</v>
      </c>
      <c r="AB14" s="35">
        <f ca="1">'Base - NB'!AD16+'OY1 - NB'!AD16+'OY2 - NB'!AD16+'OY3 - NB'!AD16+'OY4 - NB'!AD16</f>
        <v>0</v>
      </c>
      <c r="AC14" s="36">
        <f ca="1">'Base - NB'!AE16+'OY1 - NB'!AE16+'OY2 - NB'!AE16+'OY3 - NB'!AE16+'OY4 - NB'!AE16</f>
        <v>0</v>
      </c>
      <c r="AD14" s="35">
        <f ca="1">'Base - NB'!AF16+'OY1 - NB'!AF16+'OY2 - NB'!AF16+'OY3 - NB'!AF16+'OY4 - NB'!AF16</f>
        <v>0</v>
      </c>
      <c r="AE14" s="36">
        <f ca="1">'Base - NB'!AG16+'OY1 - NB'!AG16+'OY2 - NB'!AG16+'OY3 - NB'!AG16+'OY4 - NB'!AG16</f>
        <v>0</v>
      </c>
      <c r="AF14" s="35">
        <f ca="1">'Base - NB'!AH16+'OY1 - NB'!AH16+'OY2 - NB'!AH16+'OY3 - NB'!AH16+'OY4 - NB'!AH16</f>
        <v>0</v>
      </c>
      <c r="AG14" s="36">
        <f ca="1">'Base - NB'!AI16+'OY1 - NB'!AI16+'OY2 - NB'!AI16+'OY3 - NB'!AI16+'OY4 - NB'!AI16</f>
        <v>0</v>
      </c>
      <c r="AH14" s="37">
        <f ca="1">'Base - NB'!AJ16+'OY1 - NB'!AJ16+'OY2 - NB'!AJ16+'OY3 - NB'!AJ16+'OY4 - NB'!AJ16</f>
        <v>0</v>
      </c>
      <c r="AI14" s="38">
        <f ca="1">'Base - NB'!AK16+'OY1 - NB'!AK16+'OY2 - NB'!AK16+'OY3 - NB'!AK16+'OY4 - NB'!AK16</f>
        <v>0</v>
      </c>
    </row>
    <row r="15" spans="1:37" ht="30" x14ac:dyDescent="0.15">
      <c r="A15" s="34">
        <v>47</v>
      </c>
      <c r="B15" s="34" t="s">
        <v>70</v>
      </c>
      <c r="C15" s="34" t="s">
        <v>71</v>
      </c>
      <c r="D15" s="34" t="s">
        <v>39</v>
      </c>
      <c r="E15" s="34" t="s">
        <v>72</v>
      </c>
      <c r="F15" s="34" t="s">
        <v>73</v>
      </c>
      <c r="G15" s="34" t="s">
        <v>594</v>
      </c>
      <c r="H15" s="35">
        <f ca="1">'Base - NB'!J17+'OY1 - NB'!J17+'OY2 - NB'!J17+'OY3 - NB'!J17+'OY4 - NB'!J17</f>
        <v>0</v>
      </c>
      <c r="I15" s="36">
        <f ca="1">'Base - NB'!K17+'OY1 - NB'!K17+'OY2 - NB'!K17+'OY3 - NB'!K17+'OY4 - NB'!K17</f>
        <v>0</v>
      </c>
      <c r="J15" s="35">
        <f ca="1">'Base - NB'!L17+'OY1 - NB'!L17+'OY2 - NB'!L17+'OY3 - NB'!L17+'OY4 - NB'!L17</f>
        <v>0</v>
      </c>
      <c r="K15" s="36">
        <f ca="1">'Base - NB'!M17+'OY1 - NB'!M17+'OY2 - NB'!M17+'OY3 - NB'!M17+'OY4 - NB'!M17</f>
        <v>0</v>
      </c>
      <c r="L15" s="35">
        <f ca="1">'Base - NB'!N17+'OY1 - NB'!N17+'OY2 - NB'!N17+'OY3 - NB'!N17+'OY4 - NB'!N17</f>
        <v>0</v>
      </c>
      <c r="M15" s="36">
        <f ca="1">'Base - NB'!O17+'OY1 - NB'!O17+'OY2 - NB'!O17+'OY3 - NB'!O17+'OY4 - NB'!O17</f>
        <v>0</v>
      </c>
      <c r="N15" s="35">
        <f ca="1">'Base - NB'!P17+'OY1 - NB'!P17+'OY2 - NB'!P17+'OY3 - NB'!P17+'OY4 - NB'!P17</f>
        <v>0</v>
      </c>
      <c r="O15" s="36">
        <f ca="1">'Base - NB'!Q17+'OY1 - NB'!Q17+'OY2 - NB'!Q17+'OY3 - NB'!Q17+'OY4 - NB'!Q17</f>
        <v>0</v>
      </c>
      <c r="P15" s="35">
        <f ca="1">'Base - NB'!R17+'OY1 - NB'!R17+'OY2 - NB'!R17+'OY3 - NB'!R17+'OY4 - NB'!R17</f>
        <v>0</v>
      </c>
      <c r="Q15" s="36">
        <f ca="1">'Base - NB'!S17+'OY1 - NB'!S17+'OY2 - NB'!S17+'OY3 - NB'!S17+'OY4 - NB'!S17</f>
        <v>0</v>
      </c>
      <c r="R15" s="35">
        <f ca="1">'Base - NB'!T17+'OY1 - NB'!T17+'OY2 - NB'!T17+'OY3 - NB'!T17+'OY4 - NB'!T17</f>
        <v>0</v>
      </c>
      <c r="S15" s="36">
        <f ca="1">'Base - NB'!U17+'OY1 - NB'!U17+'OY2 - NB'!U17+'OY3 - NB'!U17+'OY4 - NB'!U17</f>
        <v>0</v>
      </c>
      <c r="T15" s="35">
        <f ca="1">'Base - NB'!V17+'OY1 - NB'!V17+'OY2 - NB'!V17+'OY3 - NB'!V17+'OY4 - NB'!V17</f>
        <v>0</v>
      </c>
      <c r="U15" s="36">
        <f ca="1">'Base - NB'!W17+'OY1 - NB'!W17+'OY2 - NB'!W17+'OY3 - NB'!W17+'OY4 - NB'!W17</f>
        <v>0</v>
      </c>
      <c r="V15" s="35">
        <f ca="1">'Base - NB'!X17+'OY1 - NB'!X17+'OY2 - NB'!X17+'OY3 - NB'!X17+'OY4 - NB'!X17</f>
        <v>0</v>
      </c>
      <c r="W15" s="36">
        <f ca="1">'Base - NB'!Y17+'OY1 - NB'!Y17+'OY2 - NB'!Y17+'OY3 - NB'!Y17+'OY4 - NB'!Y17</f>
        <v>0</v>
      </c>
      <c r="X15" s="35">
        <f ca="1">'Base - NB'!Z17+'OY1 - NB'!Z17+'OY2 - NB'!Z17+'OY3 - NB'!Z17+'OY4 - NB'!Z17</f>
        <v>0</v>
      </c>
      <c r="Y15" s="36">
        <f ca="1">'Base - NB'!AA17+'OY1 - NB'!AA17+'OY2 - NB'!AA17+'OY3 - NB'!AA17+'OY4 - NB'!AA17</f>
        <v>0</v>
      </c>
      <c r="Z15" s="35">
        <f ca="1">'Base - NB'!AB17+'OY1 - NB'!AB17+'OY2 - NB'!AB17+'OY3 - NB'!AB17+'OY4 - NB'!AB17</f>
        <v>0</v>
      </c>
      <c r="AA15" s="36">
        <f ca="1">'Base - NB'!AC17+'OY1 - NB'!AC17+'OY2 - NB'!AC17+'OY3 - NB'!AC17+'OY4 - NB'!AC17</f>
        <v>0</v>
      </c>
      <c r="AB15" s="35">
        <f ca="1">'Base - NB'!AD17+'OY1 - NB'!AD17+'OY2 - NB'!AD17+'OY3 - NB'!AD17+'OY4 - NB'!AD17</f>
        <v>0</v>
      </c>
      <c r="AC15" s="36">
        <f ca="1">'Base - NB'!AE17+'OY1 - NB'!AE17+'OY2 - NB'!AE17+'OY3 - NB'!AE17+'OY4 - NB'!AE17</f>
        <v>0</v>
      </c>
      <c r="AD15" s="35">
        <f ca="1">'Base - NB'!AF17+'OY1 - NB'!AF17+'OY2 - NB'!AF17+'OY3 - NB'!AF17+'OY4 - NB'!AF17</f>
        <v>0</v>
      </c>
      <c r="AE15" s="36">
        <f ca="1">'Base - NB'!AG17+'OY1 - NB'!AG17+'OY2 - NB'!AG17+'OY3 - NB'!AG17+'OY4 - NB'!AG17</f>
        <v>0</v>
      </c>
      <c r="AF15" s="35">
        <f ca="1">'Base - NB'!AH17+'OY1 - NB'!AH17+'OY2 - NB'!AH17+'OY3 - NB'!AH17+'OY4 - NB'!AH17</f>
        <v>0</v>
      </c>
      <c r="AG15" s="36">
        <f ca="1">'Base - NB'!AI17+'OY1 - NB'!AI17+'OY2 - NB'!AI17+'OY3 - NB'!AI17+'OY4 - NB'!AI17</f>
        <v>0</v>
      </c>
      <c r="AH15" s="37">
        <f ca="1">'Base - NB'!AJ17+'OY1 - NB'!AJ17+'OY2 - NB'!AJ17+'OY3 - NB'!AJ17+'OY4 - NB'!AJ17</f>
        <v>0</v>
      </c>
      <c r="AI15" s="38">
        <f ca="1">'Base - NB'!AK17+'OY1 - NB'!AK17+'OY2 - NB'!AK17+'OY3 - NB'!AK17+'OY4 - NB'!AK17</f>
        <v>0</v>
      </c>
    </row>
    <row r="16" spans="1:37" ht="15" hidden="1" x14ac:dyDescent="0.15">
      <c r="A16" s="34">
        <v>7</v>
      </c>
      <c r="B16" s="34" t="s">
        <v>57</v>
      </c>
      <c r="C16" s="34" t="s">
        <v>58</v>
      </c>
      <c r="D16" s="34" t="s">
        <v>39</v>
      </c>
      <c r="E16" s="34" t="s">
        <v>74</v>
      </c>
      <c r="F16" s="34" t="s">
        <v>75</v>
      </c>
      <c r="G16" s="34" t="s">
        <v>594</v>
      </c>
      <c r="H16" s="35">
        <f ca="1">'Base - NB'!J18+'OY1 - NB'!J18+'OY2 - NB'!J18+'OY3 - NB'!J18+'OY4 - NB'!J18</f>
        <v>0</v>
      </c>
      <c r="I16" s="36">
        <f ca="1">'Base - NB'!K18+'OY1 - NB'!K18+'OY2 - NB'!K18+'OY3 - NB'!K18+'OY4 - NB'!K18</f>
        <v>0</v>
      </c>
      <c r="J16" s="35">
        <f ca="1">'Base - NB'!L18+'OY1 - NB'!L18+'OY2 - NB'!L18+'OY3 - NB'!L18+'OY4 - NB'!L18</f>
        <v>0</v>
      </c>
      <c r="K16" s="36">
        <f ca="1">'Base - NB'!M18+'OY1 - NB'!M18+'OY2 - NB'!M18+'OY3 - NB'!M18+'OY4 - NB'!M18</f>
        <v>0</v>
      </c>
      <c r="L16" s="35">
        <f ca="1">'Base - NB'!N18+'OY1 - NB'!N18+'OY2 - NB'!N18+'OY3 - NB'!N18+'OY4 - NB'!N18</f>
        <v>0</v>
      </c>
      <c r="M16" s="36">
        <f ca="1">'Base - NB'!O18+'OY1 - NB'!O18+'OY2 - NB'!O18+'OY3 - NB'!O18+'OY4 - NB'!O18</f>
        <v>0</v>
      </c>
      <c r="N16" s="35">
        <f ca="1">'Base - NB'!P18+'OY1 - NB'!P18+'OY2 - NB'!P18+'OY3 - NB'!P18+'OY4 - NB'!P18</f>
        <v>0</v>
      </c>
      <c r="O16" s="36">
        <f ca="1">'Base - NB'!Q18+'OY1 - NB'!Q18+'OY2 - NB'!Q18+'OY3 - NB'!Q18+'OY4 - NB'!Q18</f>
        <v>0</v>
      </c>
      <c r="P16" s="35">
        <f ca="1">'Base - NB'!R18+'OY1 - NB'!R18+'OY2 - NB'!R18+'OY3 - NB'!R18+'OY4 - NB'!R18</f>
        <v>0</v>
      </c>
      <c r="Q16" s="36">
        <f ca="1">'Base - NB'!S18+'OY1 - NB'!S18+'OY2 - NB'!S18+'OY3 - NB'!S18+'OY4 - NB'!S18</f>
        <v>0</v>
      </c>
      <c r="R16" s="35">
        <f ca="1">'Base - NB'!T18+'OY1 - NB'!T18+'OY2 - NB'!T18+'OY3 - NB'!T18+'OY4 - NB'!T18</f>
        <v>0</v>
      </c>
      <c r="S16" s="36">
        <f ca="1">'Base - NB'!U18+'OY1 - NB'!U18+'OY2 - NB'!U18+'OY3 - NB'!U18+'OY4 - NB'!U18</f>
        <v>0</v>
      </c>
      <c r="T16" s="35">
        <f ca="1">'Base - NB'!V18+'OY1 - NB'!V18+'OY2 - NB'!V18+'OY3 - NB'!V18+'OY4 - NB'!V18</f>
        <v>0</v>
      </c>
      <c r="U16" s="36">
        <f ca="1">'Base - NB'!W18+'OY1 - NB'!W18+'OY2 - NB'!W18+'OY3 - NB'!W18+'OY4 - NB'!W18</f>
        <v>0</v>
      </c>
      <c r="V16" s="35">
        <f ca="1">'Base - NB'!X18+'OY1 - NB'!X18+'OY2 - NB'!X18+'OY3 - NB'!X18+'OY4 - NB'!X18</f>
        <v>0</v>
      </c>
      <c r="W16" s="36">
        <f ca="1">'Base - NB'!Y18+'OY1 - NB'!Y18+'OY2 - NB'!Y18+'OY3 - NB'!Y18+'OY4 - NB'!Y18</f>
        <v>0</v>
      </c>
      <c r="X16" s="35">
        <f ca="1">'Base - NB'!Z18+'OY1 - NB'!Z18+'OY2 - NB'!Z18+'OY3 - NB'!Z18+'OY4 - NB'!Z18</f>
        <v>0</v>
      </c>
      <c r="Y16" s="36">
        <f ca="1">'Base - NB'!AA18+'OY1 - NB'!AA18+'OY2 - NB'!AA18+'OY3 - NB'!AA18+'OY4 - NB'!AA18</f>
        <v>0</v>
      </c>
      <c r="Z16" s="35">
        <f ca="1">'Base - NB'!AB18+'OY1 - NB'!AB18+'OY2 - NB'!AB18+'OY3 - NB'!AB18+'OY4 - NB'!AB18</f>
        <v>0</v>
      </c>
      <c r="AA16" s="36">
        <f ca="1">'Base - NB'!AC18+'OY1 - NB'!AC18+'OY2 - NB'!AC18+'OY3 - NB'!AC18+'OY4 - NB'!AC18</f>
        <v>0</v>
      </c>
      <c r="AB16" s="35">
        <f ca="1">'Base - NB'!AD18+'OY1 - NB'!AD18+'OY2 - NB'!AD18+'OY3 - NB'!AD18+'OY4 - NB'!AD18</f>
        <v>0</v>
      </c>
      <c r="AC16" s="36">
        <f ca="1">'Base - NB'!AE18+'OY1 - NB'!AE18+'OY2 - NB'!AE18+'OY3 - NB'!AE18+'OY4 - NB'!AE18</f>
        <v>0</v>
      </c>
      <c r="AD16" s="35">
        <f ca="1">'Base - NB'!AF18+'OY1 - NB'!AF18+'OY2 - NB'!AF18+'OY3 - NB'!AF18+'OY4 - NB'!AF18</f>
        <v>0</v>
      </c>
      <c r="AE16" s="36">
        <f ca="1">'Base - NB'!AG18+'OY1 - NB'!AG18+'OY2 - NB'!AG18+'OY3 - NB'!AG18+'OY4 - NB'!AG18</f>
        <v>0</v>
      </c>
      <c r="AF16" s="35">
        <f ca="1">'Base - NB'!AH18+'OY1 - NB'!AH18+'OY2 - NB'!AH18+'OY3 - NB'!AH18+'OY4 - NB'!AH18</f>
        <v>0</v>
      </c>
      <c r="AG16" s="36">
        <f ca="1">'Base - NB'!AI18+'OY1 - NB'!AI18+'OY2 - NB'!AI18+'OY3 - NB'!AI18+'OY4 - NB'!AI18</f>
        <v>0</v>
      </c>
      <c r="AH16" s="37">
        <f ca="1">'Base - NB'!AJ18+'OY1 - NB'!AJ18+'OY2 - NB'!AJ18+'OY3 - NB'!AJ18+'OY4 - NB'!AJ18</f>
        <v>0</v>
      </c>
      <c r="AI16" s="38">
        <f ca="1">'Base - NB'!AK18+'OY1 - NB'!AK18+'OY2 - NB'!AK18+'OY3 - NB'!AK18+'OY4 - NB'!AK18</f>
        <v>0</v>
      </c>
    </row>
    <row r="17" spans="1:35" ht="30" x14ac:dyDescent="0.15">
      <c r="A17" s="34">
        <v>46</v>
      </c>
      <c r="B17" s="34" t="s">
        <v>76</v>
      </c>
      <c r="C17" s="34" t="s">
        <v>71</v>
      </c>
      <c r="D17" s="34" t="s">
        <v>48</v>
      </c>
      <c r="E17" s="34" t="s">
        <v>77</v>
      </c>
      <c r="F17" s="34" t="s">
        <v>78</v>
      </c>
      <c r="G17" s="34" t="s">
        <v>594</v>
      </c>
      <c r="H17" s="35">
        <f ca="1">'Base - NB'!J19+'OY1 - NB'!J19+'OY2 - NB'!J19+'OY3 - NB'!J19+'OY4 - NB'!J19</f>
        <v>0</v>
      </c>
      <c r="I17" s="36">
        <f ca="1">'Base - NB'!K19+'OY1 - NB'!K19+'OY2 - NB'!K19+'OY3 - NB'!K19+'OY4 - NB'!K19</f>
        <v>0</v>
      </c>
      <c r="J17" s="35">
        <f ca="1">'Base - NB'!L19+'OY1 - NB'!L19+'OY2 - NB'!L19+'OY3 - NB'!L19+'OY4 - NB'!L19</f>
        <v>0</v>
      </c>
      <c r="K17" s="36">
        <f ca="1">'Base - NB'!M19+'OY1 - NB'!M19+'OY2 - NB'!M19+'OY3 - NB'!M19+'OY4 - NB'!M19</f>
        <v>0</v>
      </c>
      <c r="L17" s="35">
        <f ca="1">'Base - NB'!N19+'OY1 - NB'!N19+'OY2 - NB'!N19+'OY3 - NB'!N19+'OY4 - NB'!N19</f>
        <v>0</v>
      </c>
      <c r="M17" s="36">
        <f ca="1">'Base - NB'!O19+'OY1 - NB'!O19+'OY2 - NB'!O19+'OY3 - NB'!O19+'OY4 - NB'!O19</f>
        <v>0</v>
      </c>
      <c r="N17" s="35">
        <f ca="1">'Base - NB'!P19+'OY1 - NB'!P19+'OY2 - NB'!P19+'OY3 - NB'!P19+'OY4 - NB'!P19</f>
        <v>0</v>
      </c>
      <c r="O17" s="36">
        <f ca="1">'Base - NB'!Q19+'OY1 - NB'!Q19+'OY2 - NB'!Q19+'OY3 - NB'!Q19+'OY4 - NB'!Q19</f>
        <v>0</v>
      </c>
      <c r="P17" s="35">
        <f ca="1">'Base - NB'!R19+'OY1 - NB'!R19+'OY2 - NB'!R19+'OY3 - NB'!R19+'OY4 - NB'!R19</f>
        <v>0</v>
      </c>
      <c r="Q17" s="36">
        <f ca="1">'Base - NB'!S19+'OY1 - NB'!S19+'OY2 - NB'!S19+'OY3 - NB'!S19+'OY4 - NB'!S19</f>
        <v>0</v>
      </c>
      <c r="R17" s="35">
        <f ca="1">'Base - NB'!T19+'OY1 - NB'!T19+'OY2 - NB'!T19+'OY3 - NB'!T19+'OY4 - NB'!T19</f>
        <v>0</v>
      </c>
      <c r="S17" s="36">
        <f ca="1">'Base - NB'!U19+'OY1 - NB'!U19+'OY2 - NB'!U19+'OY3 - NB'!U19+'OY4 - NB'!U19</f>
        <v>0</v>
      </c>
      <c r="T17" s="35">
        <f ca="1">'Base - NB'!V19+'OY1 - NB'!V19+'OY2 - NB'!V19+'OY3 - NB'!V19+'OY4 - NB'!V19</f>
        <v>0</v>
      </c>
      <c r="U17" s="36">
        <f ca="1">'Base - NB'!W19+'OY1 - NB'!W19+'OY2 - NB'!W19+'OY3 - NB'!W19+'OY4 - NB'!W19</f>
        <v>0</v>
      </c>
      <c r="V17" s="35">
        <f ca="1">'Base - NB'!X19+'OY1 - NB'!X19+'OY2 - NB'!X19+'OY3 - NB'!X19+'OY4 - NB'!X19</f>
        <v>0</v>
      </c>
      <c r="W17" s="36">
        <f ca="1">'Base - NB'!Y19+'OY1 - NB'!Y19+'OY2 - NB'!Y19+'OY3 - NB'!Y19+'OY4 - NB'!Y19</f>
        <v>0</v>
      </c>
      <c r="X17" s="35">
        <f ca="1">'Base - NB'!Z19+'OY1 - NB'!Z19+'OY2 - NB'!Z19+'OY3 - NB'!Z19+'OY4 - NB'!Z19</f>
        <v>0</v>
      </c>
      <c r="Y17" s="36">
        <f ca="1">'Base - NB'!AA19+'OY1 - NB'!AA19+'OY2 - NB'!AA19+'OY3 - NB'!AA19+'OY4 - NB'!AA19</f>
        <v>0</v>
      </c>
      <c r="Z17" s="35">
        <f ca="1">'Base - NB'!AB19+'OY1 - NB'!AB19+'OY2 - NB'!AB19+'OY3 - NB'!AB19+'OY4 - NB'!AB19</f>
        <v>0</v>
      </c>
      <c r="AA17" s="36">
        <f ca="1">'Base - NB'!AC19+'OY1 - NB'!AC19+'OY2 - NB'!AC19+'OY3 - NB'!AC19+'OY4 - NB'!AC19</f>
        <v>0</v>
      </c>
      <c r="AB17" s="35">
        <f ca="1">'Base - NB'!AD19+'OY1 - NB'!AD19+'OY2 - NB'!AD19+'OY3 - NB'!AD19+'OY4 - NB'!AD19</f>
        <v>0</v>
      </c>
      <c r="AC17" s="36">
        <f ca="1">'Base - NB'!AE19+'OY1 - NB'!AE19+'OY2 - NB'!AE19+'OY3 - NB'!AE19+'OY4 - NB'!AE19</f>
        <v>0</v>
      </c>
      <c r="AD17" s="35">
        <f ca="1">'Base - NB'!AF19+'OY1 - NB'!AF19+'OY2 - NB'!AF19+'OY3 - NB'!AF19+'OY4 - NB'!AF19</f>
        <v>0</v>
      </c>
      <c r="AE17" s="36">
        <f ca="1">'Base - NB'!AG19+'OY1 - NB'!AG19+'OY2 - NB'!AG19+'OY3 - NB'!AG19+'OY4 - NB'!AG19</f>
        <v>0</v>
      </c>
      <c r="AF17" s="35">
        <f ca="1">'Base - NB'!AH19+'OY1 - NB'!AH19+'OY2 - NB'!AH19+'OY3 - NB'!AH19+'OY4 - NB'!AH19</f>
        <v>0</v>
      </c>
      <c r="AG17" s="36">
        <f ca="1">'Base - NB'!AI19+'OY1 - NB'!AI19+'OY2 - NB'!AI19+'OY3 - NB'!AI19+'OY4 - NB'!AI19</f>
        <v>0</v>
      </c>
      <c r="AH17" s="37">
        <f ca="1">'Base - NB'!AJ19+'OY1 - NB'!AJ19+'OY2 - NB'!AJ19+'OY3 - NB'!AJ19+'OY4 - NB'!AJ19</f>
        <v>0</v>
      </c>
      <c r="AI17" s="38">
        <f ca="1">'Base - NB'!AK19+'OY1 - NB'!AK19+'OY2 - NB'!AK19+'OY3 - NB'!AK19+'OY4 - NB'!AK19</f>
        <v>0</v>
      </c>
    </row>
    <row r="18" spans="1:35" ht="30" hidden="1" x14ac:dyDescent="0.15">
      <c r="A18" s="34">
        <v>8</v>
      </c>
      <c r="B18" s="34" t="s">
        <v>57</v>
      </c>
      <c r="C18" s="34" t="s">
        <v>58</v>
      </c>
      <c r="D18" s="34" t="s">
        <v>79</v>
      </c>
      <c r="E18" s="34" t="s">
        <v>80</v>
      </c>
      <c r="F18" s="34" t="s">
        <v>81</v>
      </c>
      <c r="G18" s="34" t="s">
        <v>594</v>
      </c>
      <c r="H18" s="35">
        <f ca="1">'Base - NB'!J20+'OY1 - NB'!J20+'OY2 - NB'!J20+'OY3 - NB'!J20+'OY4 - NB'!J20</f>
        <v>0</v>
      </c>
      <c r="I18" s="36">
        <f ca="1">'Base - NB'!K20+'OY1 - NB'!K20+'OY2 - NB'!K20+'OY3 - NB'!K20+'OY4 - NB'!K20</f>
        <v>0</v>
      </c>
      <c r="J18" s="35">
        <f ca="1">'Base - NB'!L20+'OY1 - NB'!L20+'OY2 - NB'!L20+'OY3 - NB'!L20+'OY4 - NB'!L20</f>
        <v>0</v>
      </c>
      <c r="K18" s="36">
        <f ca="1">'Base - NB'!M20+'OY1 - NB'!M20+'OY2 - NB'!M20+'OY3 - NB'!M20+'OY4 - NB'!M20</f>
        <v>0</v>
      </c>
      <c r="L18" s="35">
        <f ca="1">'Base - NB'!N20+'OY1 - NB'!N20+'OY2 - NB'!N20+'OY3 - NB'!N20+'OY4 - NB'!N20</f>
        <v>0</v>
      </c>
      <c r="M18" s="36">
        <f ca="1">'Base - NB'!O20+'OY1 - NB'!O20+'OY2 - NB'!O20+'OY3 - NB'!O20+'OY4 - NB'!O20</f>
        <v>0</v>
      </c>
      <c r="N18" s="35">
        <f ca="1">'Base - NB'!P20+'OY1 - NB'!P20+'OY2 - NB'!P20+'OY3 - NB'!P20+'OY4 - NB'!P20</f>
        <v>0</v>
      </c>
      <c r="O18" s="36">
        <f ca="1">'Base - NB'!Q20+'OY1 - NB'!Q20+'OY2 - NB'!Q20+'OY3 - NB'!Q20+'OY4 - NB'!Q20</f>
        <v>0</v>
      </c>
      <c r="P18" s="35">
        <f ca="1">'Base - NB'!R20+'OY1 - NB'!R20+'OY2 - NB'!R20+'OY3 - NB'!R20+'OY4 - NB'!R20</f>
        <v>0</v>
      </c>
      <c r="Q18" s="36">
        <f ca="1">'Base - NB'!S20+'OY1 - NB'!S20+'OY2 - NB'!S20+'OY3 - NB'!S20+'OY4 - NB'!S20</f>
        <v>0</v>
      </c>
      <c r="R18" s="35">
        <f ca="1">'Base - NB'!T20+'OY1 - NB'!T20+'OY2 - NB'!T20+'OY3 - NB'!T20+'OY4 - NB'!T20</f>
        <v>0</v>
      </c>
      <c r="S18" s="36">
        <f ca="1">'Base - NB'!U20+'OY1 - NB'!U20+'OY2 - NB'!U20+'OY3 - NB'!U20+'OY4 - NB'!U20</f>
        <v>0</v>
      </c>
      <c r="T18" s="35">
        <f ca="1">'Base - NB'!V20+'OY1 - NB'!V20+'OY2 - NB'!V20+'OY3 - NB'!V20+'OY4 - NB'!V20</f>
        <v>0</v>
      </c>
      <c r="U18" s="36">
        <f ca="1">'Base - NB'!W20+'OY1 - NB'!W20+'OY2 - NB'!W20+'OY3 - NB'!W20+'OY4 - NB'!W20</f>
        <v>0</v>
      </c>
      <c r="V18" s="35">
        <f ca="1">'Base - NB'!X20+'OY1 - NB'!X20+'OY2 - NB'!X20+'OY3 - NB'!X20+'OY4 - NB'!X20</f>
        <v>0</v>
      </c>
      <c r="W18" s="36">
        <f ca="1">'Base - NB'!Y20+'OY1 - NB'!Y20+'OY2 - NB'!Y20+'OY3 - NB'!Y20+'OY4 - NB'!Y20</f>
        <v>0</v>
      </c>
      <c r="X18" s="35">
        <f ca="1">'Base - NB'!Z20+'OY1 - NB'!Z20+'OY2 - NB'!Z20+'OY3 - NB'!Z20+'OY4 - NB'!Z20</f>
        <v>0</v>
      </c>
      <c r="Y18" s="36">
        <f ca="1">'Base - NB'!AA20+'OY1 - NB'!AA20+'OY2 - NB'!AA20+'OY3 - NB'!AA20+'OY4 - NB'!AA20</f>
        <v>0</v>
      </c>
      <c r="Z18" s="35">
        <f ca="1">'Base - NB'!AB20+'OY1 - NB'!AB20+'OY2 - NB'!AB20+'OY3 - NB'!AB20+'OY4 - NB'!AB20</f>
        <v>0</v>
      </c>
      <c r="AA18" s="36">
        <f ca="1">'Base - NB'!AC20+'OY1 - NB'!AC20+'OY2 - NB'!AC20+'OY3 - NB'!AC20+'OY4 - NB'!AC20</f>
        <v>0</v>
      </c>
      <c r="AB18" s="35">
        <f ca="1">'Base - NB'!AD20+'OY1 - NB'!AD20+'OY2 - NB'!AD20+'OY3 - NB'!AD20+'OY4 - NB'!AD20</f>
        <v>0</v>
      </c>
      <c r="AC18" s="36">
        <f ca="1">'Base - NB'!AE20+'OY1 - NB'!AE20+'OY2 - NB'!AE20+'OY3 - NB'!AE20+'OY4 - NB'!AE20</f>
        <v>0</v>
      </c>
      <c r="AD18" s="35">
        <f ca="1">'Base - NB'!AF20+'OY1 - NB'!AF20+'OY2 - NB'!AF20+'OY3 - NB'!AF20+'OY4 - NB'!AF20</f>
        <v>0</v>
      </c>
      <c r="AE18" s="36">
        <f ca="1">'Base - NB'!AG20+'OY1 - NB'!AG20+'OY2 - NB'!AG20+'OY3 - NB'!AG20+'OY4 - NB'!AG20</f>
        <v>0</v>
      </c>
      <c r="AF18" s="35">
        <f ca="1">'Base - NB'!AH20+'OY1 - NB'!AH20+'OY2 - NB'!AH20+'OY3 - NB'!AH20+'OY4 - NB'!AH20</f>
        <v>0</v>
      </c>
      <c r="AG18" s="36">
        <f ca="1">'Base - NB'!AI20+'OY1 - NB'!AI20+'OY2 - NB'!AI20+'OY3 - NB'!AI20+'OY4 - NB'!AI20</f>
        <v>0</v>
      </c>
      <c r="AH18" s="37">
        <f ca="1">'Base - NB'!AJ20+'OY1 - NB'!AJ20+'OY2 - NB'!AJ20+'OY3 - NB'!AJ20+'OY4 - NB'!AJ20</f>
        <v>0</v>
      </c>
      <c r="AI18" s="38">
        <f ca="1">'Base - NB'!AK20+'OY1 - NB'!AK20+'OY2 - NB'!AK20+'OY3 - NB'!AK20+'OY4 - NB'!AK20</f>
        <v>0</v>
      </c>
    </row>
    <row r="19" spans="1:35" ht="30" x14ac:dyDescent="0.15">
      <c r="A19" s="34">
        <v>70</v>
      </c>
      <c r="B19" s="34" t="s">
        <v>82</v>
      </c>
      <c r="C19" s="34" t="s">
        <v>38</v>
      </c>
      <c r="D19" s="34" t="s">
        <v>48</v>
      </c>
      <c r="E19" s="34" t="s">
        <v>83</v>
      </c>
      <c r="F19" s="34" t="s">
        <v>84</v>
      </c>
      <c r="G19" s="34" t="s">
        <v>594</v>
      </c>
      <c r="H19" s="35">
        <f ca="1">'Base - NB'!J21+'OY1 - NB'!J21+'OY2 - NB'!J21+'OY3 - NB'!J21+'OY4 - NB'!J21</f>
        <v>0</v>
      </c>
      <c r="I19" s="36">
        <f ca="1">'Base - NB'!K21+'OY1 - NB'!K21+'OY2 - NB'!K21+'OY3 - NB'!K21+'OY4 - NB'!K21</f>
        <v>0</v>
      </c>
      <c r="J19" s="35">
        <f ca="1">'Base - NB'!L21+'OY1 - NB'!L21+'OY2 - NB'!L21+'OY3 - NB'!L21+'OY4 - NB'!L21</f>
        <v>0</v>
      </c>
      <c r="K19" s="36">
        <f ca="1">'Base - NB'!M21+'OY1 - NB'!M21+'OY2 - NB'!M21+'OY3 - NB'!M21+'OY4 - NB'!M21</f>
        <v>0</v>
      </c>
      <c r="L19" s="35">
        <f ca="1">'Base - NB'!N21+'OY1 - NB'!N21+'OY2 - NB'!N21+'OY3 - NB'!N21+'OY4 - NB'!N21</f>
        <v>0</v>
      </c>
      <c r="M19" s="36">
        <f ca="1">'Base - NB'!O21+'OY1 - NB'!O21+'OY2 - NB'!O21+'OY3 - NB'!O21+'OY4 - NB'!O21</f>
        <v>0</v>
      </c>
      <c r="N19" s="35">
        <f ca="1">'Base - NB'!P21+'OY1 - NB'!P21+'OY2 - NB'!P21+'OY3 - NB'!P21+'OY4 - NB'!P21</f>
        <v>0</v>
      </c>
      <c r="O19" s="36">
        <f ca="1">'Base - NB'!Q21+'OY1 - NB'!Q21+'OY2 - NB'!Q21+'OY3 - NB'!Q21+'OY4 - NB'!Q21</f>
        <v>0</v>
      </c>
      <c r="P19" s="35">
        <f ca="1">'Base - NB'!R21+'OY1 - NB'!R21+'OY2 - NB'!R21+'OY3 - NB'!R21+'OY4 - NB'!R21</f>
        <v>0</v>
      </c>
      <c r="Q19" s="36">
        <f ca="1">'Base - NB'!S21+'OY1 - NB'!S21+'OY2 - NB'!S21+'OY3 - NB'!S21+'OY4 - NB'!S21</f>
        <v>0</v>
      </c>
      <c r="R19" s="35">
        <f ca="1">'Base - NB'!T21+'OY1 - NB'!T21+'OY2 - NB'!T21+'OY3 - NB'!T21+'OY4 - NB'!T21</f>
        <v>0</v>
      </c>
      <c r="S19" s="36">
        <f ca="1">'Base - NB'!U21+'OY1 - NB'!U21+'OY2 - NB'!U21+'OY3 - NB'!U21+'OY4 - NB'!U21</f>
        <v>0</v>
      </c>
      <c r="T19" s="35">
        <f ca="1">'Base - NB'!V21+'OY1 - NB'!V21+'OY2 - NB'!V21+'OY3 - NB'!V21+'OY4 - NB'!V21</f>
        <v>0</v>
      </c>
      <c r="U19" s="36">
        <f ca="1">'Base - NB'!W21+'OY1 - NB'!W21+'OY2 - NB'!W21+'OY3 - NB'!W21+'OY4 - NB'!W21</f>
        <v>0</v>
      </c>
      <c r="V19" s="35">
        <f ca="1">'Base - NB'!X21+'OY1 - NB'!X21+'OY2 - NB'!X21+'OY3 - NB'!X21+'OY4 - NB'!X21</f>
        <v>0</v>
      </c>
      <c r="W19" s="36">
        <f ca="1">'Base - NB'!Y21+'OY1 - NB'!Y21+'OY2 - NB'!Y21+'OY3 - NB'!Y21+'OY4 - NB'!Y21</f>
        <v>0</v>
      </c>
      <c r="X19" s="35">
        <f ca="1">'Base - NB'!Z21+'OY1 - NB'!Z21+'OY2 - NB'!Z21+'OY3 - NB'!Z21+'OY4 - NB'!Z21</f>
        <v>0</v>
      </c>
      <c r="Y19" s="36">
        <f ca="1">'Base - NB'!AA21+'OY1 - NB'!AA21+'OY2 - NB'!AA21+'OY3 - NB'!AA21+'OY4 - NB'!AA21</f>
        <v>0</v>
      </c>
      <c r="Z19" s="35">
        <f ca="1">'Base - NB'!AB21+'OY1 - NB'!AB21+'OY2 - NB'!AB21+'OY3 - NB'!AB21+'OY4 - NB'!AB21</f>
        <v>0</v>
      </c>
      <c r="AA19" s="36">
        <f ca="1">'Base - NB'!AC21+'OY1 - NB'!AC21+'OY2 - NB'!AC21+'OY3 - NB'!AC21+'OY4 - NB'!AC21</f>
        <v>0</v>
      </c>
      <c r="AB19" s="35">
        <f ca="1">'Base - NB'!AD21+'OY1 - NB'!AD21+'OY2 - NB'!AD21+'OY3 - NB'!AD21+'OY4 - NB'!AD21</f>
        <v>0</v>
      </c>
      <c r="AC19" s="36">
        <f ca="1">'Base - NB'!AE21+'OY1 - NB'!AE21+'OY2 - NB'!AE21+'OY3 - NB'!AE21+'OY4 - NB'!AE21</f>
        <v>0</v>
      </c>
      <c r="AD19" s="35">
        <f ca="1">'Base - NB'!AF21+'OY1 - NB'!AF21+'OY2 - NB'!AF21+'OY3 - NB'!AF21+'OY4 - NB'!AF21</f>
        <v>0</v>
      </c>
      <c r="AE19" s="36">
        <f ca="1">'Base - NB'!AG21+'OY1 - NB'!AG21+'OY2 - NB'!AG21+'OY3 - NB'!AG21+'OY4 - NB'!AG21</f>
        <v>0</v>
      </c>
      <c r="AF19" s="35">
        <f ca="1">'Base - NB'!AH21+'OY1 - NB'!AH21+'OY2 - NB'!AH21+'OY3 - NB'!AH21+'OY4 - NB'!AH21</f>
        <v>0</v>
      </c>
      <c r="AG19" s="36">
        <f ca="1">'Base - NB'!AI21+'OY1 - NB'!AI21+'OY2 - NB'!AI21+'OY3 - NB'!AI21+'OY4 - NB'!AI21</f>
        <v>0</v>
      </c>
      <c r="AH19" s="37">
        <f ca="1">'Base - NB'!AJ21+'OY1 - NB'!AJ21+'OY2 - NB'!AJ21+'OY3 - NB'!AJ21+'OY4 - NB'!AJ21</f>
        <v>0</v>
      </c>
      <c r="AI19" s="38">
        <f ca="1">'Base - NB'!AK21+'OY1 - NB'!AK21+'OY2 - NB'!AK21+'OY3 - NB'!AK21+'OY4 - NB'!AK21</f>
        <v>0</v>
      </c>
    </row>
    <row r="20" spans="1:35" ht="30" hidden="1" x14ac:dyDescent="0.15">
      <c r="A20" s="34">
        <v>71</v>
      </c>
      <c r="B20" s="34" t="s">
        <v>85</v>
      </c>
      <c r="C20" s="34" t="s">
        <v>38</v>
      </c>
      <c r="D20" s="34" t="s">
        <v>39</v>
      </c>
      <c r="E20" s="34" t="s">
        <v>86</v>
      </c>
      <c r="F20" s="34" t="s">
        <v>87</v>
      </c>
      <c r="G20" s="34" t="s">
        <v>594</v>
      </c>
      <c r="H20" s="35">
        <f ca="1">'Base - NB'!J22+'OY1 - NB'!J22+'OY2 - NB'!J22+'OY3 - NB'!J22+'OY4 - NB'!J22</f>
        <v>0</v>
      </c>
      <c r="I20" s="36">
        <f ca="1">'Base - NB'!K22+'OY1 - NB'!K22+'OY2 - NB'!K22+'OY3 - NB'!K22+'OY4 - NB'!K22</f>
        <v>0</v>
      </c>
      <c r="J20" s="35">
        <f ca="1">'Base - NB'!L22+'OY1 - NB'!L22+'OY2 - NB'!L22+'OY3 - NB'!L22+'OY4 - NB'!L22</f>
        <v>0</v>
      </c>
      <c r="K20" s="36">
        <f ca="1">'Base - NB'!M22+'OY1 - NB'!M22+'OY2 - NB'!M22+'OY3 - NB'!M22+'OY4 - NB'!M22</f>
        <v>0</v>
      </c>
      <c r="L20" s="35">
        <f ca="1">'Base - NB'!N22+'OY1 - NB'!N22+'OY2 - NB'!N22+'OY3 - NB'!N22+'OY4 - NB'!N22</f>
        <v>0</v>
      </c>
      <c r="M20" s="36">
        <f ca="1">'Base - NB'!O22+'OY1 - NB'!O22+'OY2 - NB'!O22+'OY3 - NB'!O22+'OY4 - NB'!O22</f>
        <v>0</v>
      </c>
      <c r="N20" s="35">
        <f ca="1">'Base - NB'!P22+'OY1 - NB'!P22+'OY2 - NB'!P22+'OY3 - NB'!P22+'OY4 - NB'!P22</f>
        <v>0</v>
      </c>
      <c r="O20" s="36">
        <f ca="1">'Base - NB'!Q22+'OY1 - NB'!Q22+'OY2 - NB'!Q22+'OY3 - NB'!Q22+'OY4 - NB'!Q22</f>
        <v>0</v>
      </c>
      <c r="P20" s="35">
        <f ca="1">'Base - NB'!R22+'OY1 - NB'!R22+'OY2 - NB'!R22+'OY3 - NB'!R22+'OY4 - NB'!R22</f>
        <v>0</v>
      </c>
      <c r="Q20" s="36">
        <f ca="1">'Base - NB'!S22+'OY1 - NB'!S22+'OY2 - NB'!S22+'OY3 - NB'!S22+'OY4 - NB'!S22</f>
        <v>0</v>
      </c>
      <c r="R20" s="35">
        <f ca="1">'Base - NB'!T22+'OY1 - NB'!T22+'OY2 - NB'!T22+'OY3 - NB'!T22+'OY4 - NB'!T22</f>
        <v>0</v>
      </c>
      <c r="S20" s="36">
        <f ca="1">'Base - NB'!U22+'OY1 - NB'!U22+'OY2 - NB'!U22+'OY3 - NB'!U22+'OY4 - NB'!U22</f>
        <v>0</v>
      </c>
      <c r="T20" s="35">
        <f ca="1">'Base - NB'!V22+'OY1 - NB'!V22+'OY2 - NB'!V22+'OY3 - NB'!V22+'OY4 - NB'!V22</f>
        <v>0</v>
      </c>
      <c r="U20" s="36">
        <f ca="1">'Base - NB'!W22+'OY1 - NB'!W22+'OY2 - NB'!W22+'OY3 - NB'!W22+'OY4 - NB'!W22</f>
        <v>0</v>
      </c>
      <c r="V20" s="35">
        <f ca="1">'Base - NB'!X22+'OY1 - NB'!X22+'OY2 - NB'!X22+'OY3 - NB'!X22+'OY4 - NB'!X22</f>
        <v>0</v>
      </c>
      <c r="W20" s="36">
        <f ca="1">'Base - NB'!Y22+'OY1 - NB'!Y22+'OY2 - NB'!Y22+'OY3 - NB'!Y22+'OY4 - NB'!Y22</f>
        <v>0</v>
      </c>
      <c r="X20" s="35">
        <f ca="1">'Base - NB'!Z22+'OY1 - NB'!Z22+'OY2 - NB'!Z22+'OY3 - NB'!Z22+'OY4 - NB'!Z22</f>
        <v>0</v>
      </c>
      <c r="Y20" s="36">
        <f ca="1">'Base - NB'!AA22+'OY1 - NB'!AA22+'OY2 - NB'!AA22+'OY3 - NB'!AA22+'OY4 - NB'!AA22</f>
        <v>0</v>
      </c>
      <c r="Z20" s="35">
        <f ca="1">'Base - NB'!AB22+'OY1 - NB'!AB22+'OY2 - NB'!AB22+'OY3 - NB'!AB22+'OY4 - NB'!AB22</f>
        <v>0</v>
      </c>
      <c r="AA20" s="36">
        <f ca="1">'Base - NB'!AC22+'OY1 - NB'!AC22+'OY2 - NB'!AC22+'OY3 - NB'!AC22+'OY4 - NB'!AC22</f>
        <v>0</v>
      </c>
      <c r="AB20" s="35">
        <f ca="1">'Base - NB'!AD22+'OY1 - NB'!AD22+'OY2 - NB'!AD22+'OY3 - NB'!AD22+'OY4 - NB'!AD22</f>
        <v>0</v>
      </c>
      <c r="AC20" s="36">
        <f ca="1">'Base - NB'!AE22+'OY1 - NB'!AE22+'OY2 - NB'!AE22+'OY3 - NB'!AE22+'OY4 - NB'!AE22</f>
        <v>0</v>
      </c>
      <c r="AD20" s="35">
        <f ca="1">'Base - NB'!AF22+'OY1 - NB'!AF22+'OY2 - NB'!AF22+'OY3 - NB'!AF22+'OY4 - NB'!AF22</f>
        <v>0</v>
      </c>
      <c r="AE20" s="36">
        <f ca="1">'Base - NB'!AG22+'OY1 - NB'!AG22+'OY2 - NB'!AG22+'OY3 - NB'!AG22+'OY4 - NB'!AG22</f>
        <v>0</v>
      </c>
      <c r="AF20" s="35">
        <f ca="1">'Base - NB'!AH22+'OY1 - NB'!AH22+'OY2 - NB'!AH22+'OY3 - NB'!AH22+'OY4 - NB'!AH22</f>
        <v>0</v>
      </c>
      <c r="AG20" s="36">
        <f ca="1">'Base - NB'!AI22+'OY1 - NB'!AI22+'OY2 - NB'!AI22+'OY3 - NB'!AI22+'OY4 - NB'!AI22</f>
        <v>0</v>
      </c>
      <c r="AH20" s="37">
        <f ca="1">'Base - NB'!AJ22+'OY1 - NB'!AJ22+'OY2 - NB'!AJ22+'OY3 - NB'!AJ22+'OY4 - NB'!AJ22</f>
        <v>0</v>
      </c>
      <c r="AI20" s="38">
        <f ca="1">'Base - NB'!AK22+'OY1 - NB'!AK22+'OY2 - NB'!AK22+'OY3 - NB'!AK22+'OY4 - NB'!AK22</f>
        <v>0</v>
      </c>
    </row>
    <row r="21" spans="1:35" ht="15" hidden="1" x14ac:dyDescent="0.15">
      <c r="A21" s="34">
        <v>71</v>
      </c>
      <c r="B21" s="34" t="s">
        <v>85</v>
      </c>
      <c r="C21" s="34" t="s">
        <v>38</v>
      </c>
      <c r="D21" s="34" t="s">
        <v>39</v>
      </c>
      <c r="E21" s="34" t="s">
        <v>88</v>
      </c>
      <c r="F21" s="34" t="s">
        <v>89</v>
      </c>
      <c r="G21" s="34" t="s">
        <v>594</v>
      </c>
      <c r="H21" s="35">
        <f ca="1">'Base - NB'!J23+'OY1 - NB'!J23+'OY2 - NB'!J23+'OY3 - NB'!J23+'OY4 - NB'!J23</f>
        <v>0</v>
      </c>
      <c r="I21" s="36">
        <f ca="1">'Base - NB'!K23+'OY1 - NB'!K23+'OY2 - NB'!K23+'OY3 - NB'!K23+'OY4 - NB'!K23</f>
        <v>0</v>
      </c>
      <c r="J21" s="35">
        <f ca="1">'Base - NB'!L23+'OY1 - NB'!L23+'OY2 - NB'!L23+'OY3 - NB'!L23+'OY4 - NB'!L23</f>
        <v>0</v>
      </c>
      <c r="K21" s="36">
        <f ca="1">'Base - NB'!M23+'OY1 - NB'!M23+'OY2 - NB'!M23+'OY3 - NB'!M23+'OY4 - NB'!M23</f>
        <v>0</v>
      </c>
      <c r="L21" s="35">
        <f ca="1">'Base - NB'!N23+'OY1 - NB'!N23+'OY2 - NB'!N23+'OY3 - NB'!N23+'OY4 - NB'!N23</f>
        <v>0</v>
      </c>
      <c r="M21" s="36">
        <f ca="1">'Base - NB'!O23+'OY1 - NB'!O23+'OY2 - NB'!O23+'OY3 - NB'!O23+'OY4 - NB'!O23</f>
        <v>0</v>
      </c>
      <c r="N21" s="35">
        <f ca="1">'Base - NB'!P23+'OY1 - NB'!P23+'OY2 - NB'!P23+'OY3 - NB'!P23+'OY4 - NB'!P23</f>
        <v>0</v>
      </c>
      <c r="O21" s="36">
        <f ca="1">'Base - NB'!Q23+'OY1 - NB'!Q23+'OY2 - NB'!Q23+'OY3 - NB'!Q23+'OY4 - NB'!Q23</f>
        <v>0</v>
      </c>
      <c r="P21" s="35">
        <f ca="1">'Base - NB'!R23+'OY1 - NB'!R23+'OY2 - NB'!R23+'OY3 - NB'!R23+'OY4 - NB'!R23</f>
        <v>0</v>
      </c>
      <c r="Q21" s="36">
        <f ca="1">'Base - NB'!S23+'OY1 - NB'!S23+'OY2 - NB'!S23+'OY3 - NB'!S23+'OY4 - NB'!S23</f>
        <v>0</v>
      </c>
      <c r="R21" s="35">
        <f ca="1">'Base - NB'!T23+'OY1 - NB'!T23+'OY2 - NB'!T23+'OY3 - NB'!T23+'OY4 - NB'!T23</f>
        <v>0</v>
      </c>
      <c r="S21" s="36">
        <f ca="1">'Base - NB'!U23+'OY1 - NB'!U23+'OY2 - NB'!U23+'OY3 - NB'!U23+'OY4 - NB'!U23</f>
        <v>0</v>
      </c>
      <c r="T21" s="35">
        <f ca="1">'Base - NB'!V23+'OY1 - NB'!V23+'OY2 - NB'!V23+'OY3 - NB'!V23+'OY4 - NB'!V23</f>
        <v>0</v>
      </c>
      <c r="U21" s="36">
        <f ca="1">'Base - NB'!W23+'OY1 - NB'!W23+'OY2 - NB'!W23+'OY3 - NB'!W23+'OY4 - NB'!W23</f>
        <v>0</v>
      </c>
      <c r="V21" s="35">
        <f ca="1">'Base - NB'!X23+'OY1 - NB'!X23+'OY2 - NB'!X23+'OY3 - NB'!X23+'OY4 - NB'!X23</f>
        <v>0</v>
      </c>
      <c r="W21" s="36">
        <f ca="1">'Base - NB'!Y23+'OY1 - NB'!Y23+'OY2 - NB'!Y23+'OY3 - NB'!Y23+'OY4 - NB'!Y23</f>
        <v>0</v>
      </c>
      <c r="X21" s="35">
        <f ca="1">'Base - NB'!Z23+'OY1 - NB'!Z23+'OY2 - NB'!Z23+'OY3 - NB'!Z23+'OY4 - NB'!Z23</f>
        <v>0</v>
      </c>
      <c r="Y21" s="36">
        <f ca="1">'Base - NB'!AA23+'OY1 - NB'!AA23+'OY2 - NB'!AA23+'OY3 - NB'!AA23+'OY4 - NB'!AA23</f>
        <v>0</v>
      </c>
      <c r="Z21" s="35">
        <f ca="1">'Base - NB'!AB23+'OY1 - NB'!AB23+'OY2 - NB'!AB23+'OY3 - NB'!AB23+'OY4 - NB'!AB23</f>
        <v>0</v>
      </c>
      <c r="AA21" s="36">
        <f ca="1">'Base - NB'!AC23+'OY1 - NB'!AC23+'OY2 - NB'!AC23+'OY3 - NB'!AC23+'OY4 - NB'!AC23</f>
        <v>0</v>
      </c>
      <c r="AB21" s="35">
        <f ca="1">'Base - NB'!AD23+'OY1 - NB'!AD23+'OY2 - NB'!AD23+'OY3 - NB'!AD23+'OY4 - NB'!AD23</f>
        <v>0</v>
      </c>
      <c r="AC21" s="36">
        <f ca="1">'Base - NB'!AE23+'OY1 - NB'!AE23+'OY2 - NB'!AE23+'OY3 - NB'!AE23+'OY4 - NB'!AE23</f>
        <v>0</v>
      </c>
      <c r="AD21" s="35">
        <f ca="1">'Base - NB'!AF23+'OY1 - NB'!AF23+'OY2 - NB'!AF23+'OY3 - NB'!AF23+'OY4 - NB'!AF23</f>
        <v>0</v>
      </c>
      <c r="AE21" s="36">
        <f ca="1">'Base - NB'!AG23+'OY1 - NB'!AG23+'OY2 - NB'!AG23+'OY3 - NB'!AG23+'OY4 - NB'!AG23</f>
        <v>0</v>
      </c>
      <c r="AF21" s="35">
        <f ca="1">'Base - NB'!AH23+'OY1 - NB'!AH23+'OY2 - NB'!AH23+'OY3 - NB'!AH23+'OY4 - NB'!AH23</f>
        <v>0</v>
      </c>
      <c r="AG21" s="36">
        <f ca="1">'Base - NB'!AI23+'OY1 - NB'!AI23+'OY2 - NB'!AI23+'OY3 - NB'!AI23+'OY4 - NB'!AI23</f>
        <v>0</v>
      </c>
      <c r="AH21" s="37">
        <f ca="1">'Base - NB'!AJ23+'OY1 - NB'!AJ23+'OY2 - NB'!AJ23+'OY3 - NB'!AJ23+'OY4 - NB'!AJ23</f>
        <v>0</v>
      </c>
      <c r="AI21" s="38">
        <f ca="1">'Base - NB'!AK23+'OY1 - NB'!AK23+'OY2 - NB'!AK23+'OY3 - NB'!AK23+'OY4 - NB'!AK23</f>
        <v>0</v>
      </c>
    </row>
    <row r="22" spans="1:35" ht="15" hidden="1" x14ac:dyDescent="0.15">
      <c r="A22" s="34">
        <v>71</v>
      </c>
      <c r="B22" s="34" t="s">
        <v>85</v>
      </c>
      <c r="C22" s="34" t="s">
        <v>38</v>
      </c>
      <c r="D22" s="34" t="s">
        <v>39</v>
      </c>
      <c r="E22" s="34" t="s">
        <v>88</v>
      </c>
      <c r="F22" s="34" t="s">
        <v>89</v>
      </c>
      <c r="G22" s="34" t="s">
        <v>594</v>
      </c>
      <c r="H22" s="35">
        <f ca="1">'Base - NB'!J24+'OY1 - NB'!J24+'OY2 - NB'!J24+'OY3 - NB'!J24+'OY4 - NB'!J24</f>
        <v>0</v>
      </c>
      <c r="I22" s="36">
        <f ca="1">'Base - NB'!K24+'OY1 - NB'!K24+'OY2 - NB'!K24+'OY3 - NB'!K24+'OY4 - NB'!K24</f>
        <v>0</v>
      </c>
      <c r="J22" s="35">
        <f ca="1">'Base - NB'!L24+'OY1 - NB'!L24+'OY2 - NB'!L24+'OY3 - NB'!L24+'OY4 - NB'!L24</f>
        <v>0</v>
      </c>
      <c r="K22" s="36">
        <f ca="1">'Base - NB'!M24+'OY1 - NB'!M24+'OY2 - NB'!M24+'OY3 - NB'!M24+'OY4 - NB'!M24</f>
        <v>0</v>
      </c>
      <c r="L22" s="35">
        <f ca="1">'Base - NB'!N24+'OY1 - NB'!N24+'OY2 - NB'!N24+'OY3 - NB'!N24+'OY4 - NB'!N24</f>
        <v>0</v>
      </c>
      <c r="M22" s="36">
        <f ca="1">'Base - NB'!O24+'OY1 - NB'!O24+'OY2 - NB'!O24+'OY3 - NB'!O24+'OY4 - NB'!O24</f>
        <v>0</v>
      </c>
      <c r="N22" s="35">
        <f ca="1">'Base - NB'!P24+'OY1 - NB'!P24+'OY2 - NB'!P24+'OY3 - NB'!P24+'OY4 - NB'!P24</f>
        <v>0</v>
      </c>
      <c r="O22" s="36">
        <f ca="1">'Base - NB'!Q24+'OY1 - NB'!Q24+'OY2 - NB'!Q24+'OY3 - NB'!Q24+'OY4 - NB'!Q24</f>
        <v>0</v>
      </c>
      <c r="P22" s="35">
        <f ca="1">'Base - NB'!R24+'OY1 - NB'!R24+'OY2 - NB'!R24+'OY3 - NB'!R24+'OY4 - NB'!R24</f>
        <v>0</v>
      </c>
      <c r="Q22" s="36">
        <f ca="1">'Base - NB'!S24+'OY1 - NB'!S24+'OY2 - NB'!S24+'OY3 - NB'!S24+'OY4 - NB'!S24</f>
        <v>0</v>
      </c>
      <c r="R22" s="35">
        <f ca="1">'Base - NB'!T24+'OY1 - NB'!T24+'OY2 - NB'!T24+'OY3 - NB'!T24+'OY4 - NB'!T24</f>
        <v>0</v>
      </c>
      <c r="S22" s="36">
        <f ca="1">'Base - NB'!U24+'OY1 - NB'!U24+'OY2 - NB'!U24+'OY3 - NB'!U24+'OY4 - NB'!U24</f>
        <v>0</v>
      </c>
      <c r="T22" s="35">
        <f ca="1">'Base - NB'!V24+'OY1 - NB'!V24+'OY2 - NB'!V24+'OY3 - NB'!V24+'OY4 - NB'!V24</f>
        <v>0</v>
      </c>
      <c r="U22" s="36">
        <f ca="1">'Base - NB'!W24+'OY1 - NB'!W24+'OY2 - NB'!W24+'OY3 - NB'!W24+'OY4 - NB'!W24</f>
        <v>0</v>
      </c>
      <c r="V22" s="35">
        <f ca="1">'Base - NB'!X24+'OY1 - NB'!X24+'OY2 - NB'!X24+'OY3 - NB'!X24+'OY4 - NB'!X24</f>
        <v>0</v>
      </c>
      <c r="W22" s="36">
        <f ca="1">'Base - NB'!Y24+'OY1 - NB'!Y24+'OY2 - NB'!Y24+'OY3 - NB'!Y24+'OY4 - NB'!Y24</f>
        <v>0</v>
      </c>
      <c r="X22" s="35">
        <f ca="1">'Base - NB'!Z24+'OY1 - NB'!Z24+'OY2 - NB'!Z24+'OY3 - NB'!Z24+'OY4 - NB'!Z24</f>
        <v>0</v>
      </c>
      <c r="Y22" s="36">
        <f ca="1">'Base - NB'!AA24+'OY1 - NB'!AA24+'OY2 - NB'!AA24+'OY3 - NB'!AA24+'OY4 - NB'!AA24</f>
        <v>0</v>
      </c>
      <c r="Z22" s="35">
        <f ca="1">'Base - NB'!AB24+'OY1 - NB'!AB24+'OY2 - NB'!AB24+'OY3 - NB'!AB24+'OY4 - NB'!AB24</f>
        <v>0</v>
      </c>
      <c r="AA22" s="36">
        <f ca="1">'Base - NB'!AC24+'OY1 - NB'!AC24+'OY2 - NB'!AC24+'OY3 - NB'!AC24+'OY4 - NB'!AC24</f>
        <v>0</v>
      </c>
      <c r="AB22" s="35">
        <f ca="1">'Base - NB'!AD24+'OY1 - NB'!AD24+'OY2 - NB'!AD24+'OY3 - NB'!AD24+'OY4 - NB'!AD24</f>
        <v>0</v>
      </c>
      <c r="AC22" s="36">
        <f ca="1">'Base - NB'!AE24+'OY1 - NB'!AE24+'OY2 - NB'!AE24+'OY3 - NB'!AE24+'OY4 - NB'!AE24</f>
        <v>0</v>
      </c>
      <c r="AD22" s="35">
        <f ca="1">'Base - NB'!AF24+'OY1 - NB'!AF24+'OY2 - NB'!AF24+'OY3 - NB'!AF24+'OY4 - NB'!AF24</f>
        <v>0</v>
      </c>
      <c r="AE22" s="36">
        <f ca="1">'Base - NB'!AG24+'OY1 - NB'!AG24+'OY2 - NB'!AG24+'OY3 - NB'!AG24+'OY4 - NB'!AG24</f>
        <v>0</v>
      </c>
      <c r="AF22" s="35">
        <f ca="1">'Base - NB'!AH24+'OY1 - NB'!AH24+'OY2 - NB'!AH24+'OY3 - NB'!AH24+'OY4 - NB'!AH24</f>
        <v>0</v>
      </c>
      <c r="AG22" s="36">
        <f ca="1">'Base - NB'!AI24+'OY1 - NB'!AI24+'OY2 - NB'!AI24+'OY3 - NB'!AI24+'OY4 - NB'!AI24</f>
        <v>0</v>
      </c>
      <c r="AH22" s="37">
        <f ca="1">'Base - NB'!AJ24+'OY1 - NB'!AJ24+'OY2 - NB'!AJ24+'OY3 - NB'!AJ24+'OY4 - NB'!AJ24</f>
        <v>0</v>
      </c>
      <c r="AI22" s="38">
        <f ca="1">'Base - NB'!AK24+'OY1 - NB'!AK24+'OY2 - NB'!AK24+'OY3 - NB'!AK24+'OY4 - NB'!AK24</f>
        <v>0</v>
      </c>
    </row>
    <row r="23" spans="1:35" ht="15" hidden="1" x14ac:dyDescent="0.15">
      <c r="A23" s="34">
        <v>71</v>
      </c>
      <c r="B23" s="34" t="s">
        <v>85</v>
      </c>
      <c r="C23" s="34" t="s">
        <v>38</v>
      </c>
      <c r="D23" s="34" t="s">
        <v>39</v>
      </c>
      <c r="E23" s="34" t="s">
        <v>88</v>
      </c>
      <c r="F23" s="34" t="s">
        <v>89</v>
      </c>
      <c r="G23" s="34" t="s">
        <v>594</v>
      </c>
      <c r="H23" s="35">
        <f ca="1">'Base - NB'!J25+'OY1 - NB'!J25+'OY2 - NB'!J25+'OY3 - NB'!J25+'OY4 - NB'!J25</f>
        <v>0</v>
      </c>
      <c r="I23" s="36">
        <f ca="1">'Base - NB'!K25+'OY1 - NB'!K25+'OY2 - NB'!K25+'OY3 - NB'!K25+'OY4 - NB'!K25</f>
        <v>0</v>
      </c>
      <c r="J23" s="35">
        <f ca="1">'Base - NB'!L25+'OY1 - NB'!L25+'OY2 - NB'!L25+'OY3 - NB'!L25+'OY4 - NB'!L25</f>
        <v>0</v>
      </c>
      <c r="K23" s="36">
        <f ca="1">'Base - NB'!M25+'OY1 - NB'!M25+'OY2 - NB'!M25+'OY3 - NB'!M25+'OY4 - NB'!M25</f>
        <v>0</v>
      </c>
      <c r="L23" s="35">
        <f ca="1">'Base - NB'!N25+'OY1 - NB'!N25+'OY2 - NB'!N25+'OY3 - NB'!N25+'OY4 - NB'!N25</f>
        <v>0</v>
      </c>
      <c r="M23" s="36">
        <f ca="1">'Base - NB'!O25+'OY1 - NB'!O25+'OY2 - NB'!O25+'OY3 - NB'!O25+'OY4 - NB'!O25</f>
        <v>0</v>
      </c>
      <c r="N23" s="35">
        <f ca="1">'Base - NB'!P25+'OY1 - NB'!P25+'OY2 - NB'!P25+'OY3 - NB'!P25+'OY4 - NB'!P25</f>
        <v>0</v>
      </c>
      <c r="O23" s="36">
        <f ca="1">'Base - NB'!Q25+'OY1 - NB'!Q25+'OY2 - NB'!Q25+'OY3 - NB'!Q25+'OY4 - NB'!Q25</f>
        <v>0</v>
      </c>
      <c r="P23" s="35">
        <f ca="1">'Base - NB'!R25+'OY1 - NB'!R25+'OY2 - NB'!R25+'OY3 - NB'!R25+'OY4 - NB'!R25</f>
        <v>0</v>
      </c>
      <c r="Q23" s="36">
        <f ca="1">'Base - NB'!S25+'OY1 - NB'!S25+'OY2 - NB'!S25+'OY3 - NB'!S25+'OY4 - NB'!S25</f>
        <v>0</v>
      </c>
      <c r="R23" s="35">
        <f ca="1">'Base - NB'!T25+'OY1 - NB'!T25+'OY2 - NB'!T25+'OY3 - NB'!T25+'OY4 - NB'!T25</f>
        <v>0</v>
      </c>
      <c r="S23" s="36">
        <f ca="1">'Base - NB'!U25+'OY1 - NB'!U25+'OY2 - NB'!U25+'OY3 - NB'!U25+'OY4 - NB'!U25</f>
        <v>0</v>
      </c>
      <c r="T23" s="35">
        <f ca="1">'Base - NB'!V25+'OY1 - NB'!V25+'OY2 - NB'!V25+'OY3 - NB'!V25+'OY4 - NB'!V25</f>
        <v>0</v>
      </c>
      <c r="U23" s="36">
        <f ca="1">'Base - NB'!W25+'OY1 - NB'!W25+'OY2 - NB'!W25+'OY3 - NB'!W25+'OY4 - NB'!W25</f>
        <v>0</v>
      </c>
      <c r="V23" s="35">
        <f ca="1">'Base - NB'!X25+'OY1 - NB'!X25+'OY2 - NB'!X25+'OY3 - NB'!X25+'OY4 - NB'!X25</f>
        <v>0</v>
      </c>
      <c r="W23" s="36">
        <f ca="1">'Base - NB'!Y25+'OY1 - NB'!Y25+'OY2 - NB'!Y25+'OY3 - NB'!Y25+'OY4 - NB'!Y25</f>
        <v>0</v>
      </c>
      <c r="X23" s="35">
        <f ca="1">'Base - NB'!Z25+'OY1 - NB'!Z25+'OY2 - NB'!Z25+'OY3 - NB'!Z25+'OY4 - NB'!Z25</f>
        <v>0</v>
      </c>
      <c r="Y23" s="36">
        <f ca="1">'Base - NB'!AA25+'OY1 - NB'!AA25+'OY2 - NB'!AA25+'OY3 - NB'!AA25+'OY4 - NB'!AA25</f>
        <v>0</v>
      </c>
      <c r="Z23" s="35">
        <f ca="1">'Base - NB'!AB25+'OY1 - NB'!AB25+'OY2 - NB'!AB25+'OY3 - NB'!AB25+'OY4 - NB'!AB25</f>
        <v>0</v>
      </c>
      <c r="AA23" s="36">
        <f ca="1">'Base - NB'!AC25+'OY1 - NB'!AC25+'OY2 - NB'!AC25+'OY3 - NB'!AC25+'OY4 - NB'!AC25</f>
        <v>0</v>
      </c>
      <c r="AB23" s="35">
        <f ca="1">'Base - NB'!AD25+'OY1 - NB'!AD25+'OY2 - NB'!AD25+'OY3 - NB'!AD25+'OY4 - NB'!AD25</f>
        <v>0</v>
      </c>
      <c r="AC23" s="36">
        <f ca="1">'Base - NB'!AE25+'OY1 - NB'!AE25+'OY2 - NB'!AE25+'OY3 - NB'!AE25+'OY4 - NB'!AE25</f>
        <v>0</v>
      </c>
      <c r="AD23" s="35">
        <f ca="1">'Base - NB'!AF25+'OY1 - NB'!AF25+'OY2 - NB'!AF25+'OY3 - NB'!AF25+'OY4 - NB'!AF25</f>
        <v>0</v>
      </c>
      <c r="AE23" s="36">
        <f ca="1">'Base - NB'!AG25+'OY1 - NB'!AG25+'OY2 - NB'!AG25+'OY3 - NB'!AG25+'OY4 - NB'!AG25</f>
        <v>0</v>
      </c>
      <c r="AF23" s="35">
        <f ca="1">'Base - NB'!AH25+'OY1 - NB'!AH25+'OY2 - NB'!AH25+'OY3 - NB'!AH25+'OY4 - NB'!AH25</f>
        <v>0</v>
      </c>
      <c r="AG23" s="36">
        <f ca="1">'Base - NB'!AI25+'OY1 - NB'!AI25+'OY2 - NB'!AI25+'OY3 - NB'!AI25+'OY4 - NB'!AI25</f>
        <v>0</v>
      </c>
      <c r="AH23" s="37">
        <f ca="1">'Base - NB'!AJ25+'OY1 - NB'!AJ25+'OY2 - NB'!AJ25+'OY3 - NB'!AJ25+'OY4 - NB'!AJ25</f>
        <v>0</v>
      </c>
      <c r="AI23" s="38">
        <f ca="1">'Base - NB'!AK25+'OY1 - NB'!AK25+'OY2 - NB'!AK25+'OY3 - NB'!AK25+'OY4 - NB'!AK25</f>
        <v>0</v>
      </c>
    </row>
    <row r="24" spans="1:35" ht="15" hidden="1" x14ac:dyDescent="0.15">
      <c r="A24" s="34">
        <v>71</v>
      </c>
      <c r="B24" s="34" t="s">
        <v>85</v>
      </c>
      <c r="C24" s="34" t="s">
        <v>38</v>
      </c>
      <c r="D24" s="34" t="s">
        <v>39</v>
      </c>
      <c r="E24" s="34" t="s">
        <v>88</v>
      </c>
      <c r="F24" s="34" t="s">
        <v>89</v>
      </c>
      <c r="G24" s="34" t="s">
        <v>594</v>
      </c>
      <c r="H24" s="35">
        <f ca="1">'Base - NB'!J26+'OY1 - NB'!J26+'OY2 - NB'!J26+'OY3 - NB'!J26+'OY4 - NB'!J26</f>
        <v>0</v>
      </c>
      <c r="I24" s="36">
        <f ca="1">'Base - NB'!K26+'OY1 - NB'!K26+'OY2 - NB'!K26+'OY3 - NB'!K26+'OY4 - NB'!K26</f>
        <v>0</v>
      </c>
      <c r="J24" s="35">
        <f ca="1">'Base - NB'!L26+'OY1 - NB'!L26+'OY2 - NB'!L26+'OY3 - NB'!L26+'OY4 - NB'!L26</f>
        <v>0</v>
      </c>
      <c r="K24" s="36">
        <f ca="1">'Base - NB'!M26+'OY1 - NB'!M26+'OY2 - NB'!M26+'OY3 - NB'!M26+'OY4 - NB'!M26</f>
        <v>0</v>
      </c>
      <c r="L24" s="35">
        <f ca="1">'Base - NB'!N26+'OY1 - NB'!N26+'OY2 - NB'!N26+'OY3 - NB'!N26+'OY4 - NB'!N26</f>
        <v>0</v>
      </c>
      <c r="M24" s="36">
        <f ca="1">'Base - NB'!O26+'OY1 - NB'!O26+'OY2 - NB'!O26+'OY3 - NB'!O26+'OY4 - NB'!O26</f>
        <v>0</v>
      </c>
      <c r="N24" s="35">
        <f ca="1">'Base - NB'!P26+'OY1 - NB'!P26+'OY2 - NB'!P26+'OY3 - NB'!P26+'OY4 - NB'!P26</f>
        <v>0</v>
      </c>
      <c r="O24" s="36">
        <f ca="1">'Base - NB'!Q26+'OY1 - NB'!Q26+'OY2 - NB'!Q26+'OY3 - NB'!Q26+'OY4 - NB'!Q26</f>
        <v>0</v>
      </c>
      <c r="P24" s="35">
        <f ca="1">'Base - NB'!R26+'OY1 - NB'!R26+'OY2 - NB'!R26+'OY3 - NB'!R26+'OY4 - NB'!R26</f>
        <v>0</v>
      </c>
      <c r="Q24" s="36">
        <f ca="1">'Base - NB'!S26+'OY1 - NB'!S26+'OY2 - NB'!S26+'OY3 - NB'!S26+'OY4 - NB'!S26</f>
        <v>0</v>
      </c>
      <c r="R24" s="35">
        <f ca="1">'Base - NB'!T26+'OY1 - NB'!T26+'OY2 - NB'!T26+'OY3 - NB'!T26+'OY4 - NB'!T26</f>
        <v>0</v>
      </c>
      <c r="S24" s="36">
        <f ca="1">'Base - NB'!U26+'OY1 - NB'!U26+'OY2 - NB'!U26+'OY3 - NB'!U26+'OY4 - NB'!U26</f>
        <v>0</v>
      </c>
      <c r="T24" s="35">
        <f ca="1">'Base - NB'!V26+'OY1 - NB'!V26+'OY2 - NB'!V26+'OY3 - NB'!V26+'OY4 - NB'!V26</f>
        <v>0</v>
      </c>
      <c r="U24" s="36">
        <f ca="1">'Base - NB'!W26+'OY1 - NB'!W26+'OY2 - NB'!W26+'OY3 - NB'!W26+'OY4 - NB'!W26</f>
        <v>0</v>
      </c>
      <c r="V24" s="35">
        <f ca="1">'Base - NB'!X26+'OY1 - NB'!X26+'OY2 - NB'!X26+'OY3 - NB'!X26+'OY4 - NB'!X26</f>
        <v>0</v>
      </c>
      <c r="W24" s="36">
        <f ca="1">'Base - NB'!Y26+'OY1 - NB'!Y26+'OY2 - NB'!Y26+'OY3 - NB'!Y26+'OY4 - NB'!Y26</f>
        <v>0</v>
      </c>
      <c r="X24" s="35">
        <f ca="1">'Base - NB'!Z26+'OY1 - NB'!Z26+'OY2 - NB'!Z26+'OY3 - NB'!Z26+'OY4 - NB'!Z26</f>
        <v>0</v>
      </c>
      <c r="Y24" s="36">
        <f ca="1">'Base - NB'!AA26+'OY1 - NB'!AA26+'OY2 - NB'!AA26+'OY3 - NB'!AA26+'OY4 - NB'!AA26</f>
        <v>0</v>
      </c>
      <c r="Z24" s="35">
        <f ca="1">'Base - NB'!AB26+'OY1 - NB'!AB26+'OY2 - NB'!AB26+'OY3 - NB'!AB26+'OY4 - NB'!AB26</f>
        <v>0</v>
      </c>
      <c r="AA24" s="36">
        <f ca="1">'Base - NB'!AC26+'OY1 - NB'!AC26+'OY2 - NB'!AC26+'OY3 - NB'!AC26+'OY4 - NB'!AC26</f>
        <v>0</v>
      </c>
      <c r="AB24" s="35">
        <f ca="1">'Base - NB'!AD26+'OY1 - NB'!AD26+'OY2 - NB'!AD26+'OY3 - NB'!AD26+'OY4 - NB'!AD26</f>
        <v>0</v>
      </c>
      <c r="AC24" s="36">
        <f ca="1">'Base - NB'!AE26+'OY1 - NB'!AE26+'OY2 - NB'!AE26+'OY3 - NB'!AE26+'OY4 - NB'!AE26</f>
        <v>0</v>
      </c>
      <c r="AD24" s="35">
        <f ca="1">'Base - NB'!AF26+'OY1 - NB'!AF26+'OY2 - NB'!AF26+'OY3 - NB'!AF26+'OY4 - NB'!AF26</f>
        <v>0</v>
      </c>
      <c r="AE24" s="36">
        <f ca="1">'Base - NB'!AG26+'OY1 - NB'!AG26+'OY2 - NB'!AG26+'OY3 - NB'!AG26+'OY4 - NB'!AG26</f>
        <v>0</v>
      </c>
      <c r="AF24" s="35">
        <f ca="1">'Base - NB'!AH26+'OY1 - NB'!AH26+'OY2 - NB'!AH26+'OY3 - NB'!AH26+'OY4 - NB'!AH26</f>
        <v>0</v>
      </c>
      <c r="AG24" s="36">
        <f ca="1">'Base - NB'!AI26+'OY1 - NB'!AI26+'OY2 - NB'!AI26+'OY3 - NB'!AI26+'OY4 - NB'!AI26</f>
        <v>0</v>
      </c>
      <c r="AH24" s="37">
        <f ca="1">'Base - NB'!AJ26+'OY1 - NB'!AJ26+'OY2 - NB'!AJ26+'OY3 - NB'!AJ26+'OY4 - NB'!AJ26</f>
        <v>0</v>
      </c>
      <c r="AI24" s="38">
        <f ca="1">'Base - NB'!AK26+'OY1 - NB'!AK26+'OY2 - NB'!AK26+'OY3 - NB'!AK26+'OY4 - NB'!AK26</f>
        <v>0</v>
      </c>
    </row>
    <row r="25" spans="1:35" ht="30" hidden="1" x14ac:dyDescent="0.15">
      <c r="A25" s="34">
        <v>71</v>
      </c>
      <c r="B25" s="34" t="s">
        <v>85</v>
      </c>
      <c r="C25" s="34" t="s">
        <v>38</v>
      </c>
      <c r="D25" s="34" t="s">
        <v>39</v>
      </c>
      <c r="E25" s="34" t="s">
        <v>90</v>
      </c>
      <c r="F25" s="34" t="s">
        <v>91</v>
      </c>
      <c r="G25" s="34" t="s">
        <v>594</v>
      </c>
      <c r="H25" s="35">
        <f ca="1">'Base - NB'!J27+'OY1 - NB'!J27+'OY2 - NB'!J27+'OY3 - NB'!J27+'OY4 - NB'!J27</f>
        <v>0</v>
      </c>
      <c r="I25" s="36">
        <f ca="1">'Base - NB'!K27+'OY1 - NB'!K27+'OY2 - NB'!K27+'OY3 - NB'!K27+'OY4 - NB'!K27</f>
        <v>0</v>
      </c>
      <c r="J25" s="35">
        <f ca="1">'Base - NB'!L27+'OY1 - NB'!L27+'OY2 - NB'!L27+'OY3 - NB'!L27+'OY4 - NB'!L27</f>
        <v>0</v>
      </c>
      <c r="K25" s="36">
        <f ca="1">'Base - NB'!M27+'OY1 - NB'!M27+'OY2 - NB'!M27+'OY3 - NB'!M27+'OY4 - NB'!M27</f>
        <v>0</v>
      </c>
      <c r="L25" s="35">
        <f ca="1">'Base - NB'!N27+'OY1 - NB'!N27+'OY2 - NB'!N27+'OY3 - NB'!N27+'OY4 - NB'!N27</f>
        <v>0</v>
      </c>
      <c r="M25" s="36">
        <f ca="1">'Base - NB'!O27+'OY1 - NB'!O27+'OY2 - NB'!O27+'OY3 - NB'!O27+'OY4 - NB'!O27</f>
        <v>0</v>
      </c>
      <c r="N25" s="35">
        <f ca="1">'Base - NB'!P27+'OY1 - NB'!P27+'OY2 - NB'!P27+'OY3 - NB'!P27+'OY4 - NB'!P27</f>
        <v>0</v>
      </c>
      <c r="O25" s="36">
        <f ca="1">'Base - NB'!Q27+'OY1 - NB'!Q27+'OY2 - NB'!Q27+'OY3 - NB'!Q27+'OY4 - NB'!Q27</f>
        <v>0</v>
      </c>
      <c r="P25" s="35">
        <f ca="1">'Base - NB'!R27+'OY1 - NB'!R27+'OY2 - NB'!R27+'OY3 - NB'!R27+'OY4 - NB'!R27</f>
        <v>0</v>
      </c>
      <c r="Q25" s="36">
        <f ca="1">'Base - NB'!S27+'OY1 - NB'!S27+'OY2 - NB'!S27+'OY3 - NB'!S27+'OY4 - NB'!S27</f>
        <v>0</v>
      </c>
      <c r="R25" s="35">
        <f ca="1">'Base - NB'!T27+'OY1 - NB'!T27+'OY2 - NB'!T27+'OY3 - NB'!T27+'OY4 - NB'!T27</f>
        <v>0</v>
      </c>
      <c r="S25" s="36">
        <f ca="1">'Base - NB'!U27+'OY1 - NB'!U27+'OY2 - NB'!U27+'OY3 - NB'!U27+'OY4 - NB'!U27</f>
        <v>0</v>
      </c>
      <c r="T25" s="35">
        <f ca="1">'Base - NB'!V27+'OY1 - NB'!V27+'OY2 - NB'!V27+'OY3 - NB'!V27+'OY4 - NB'!V27</f>
        <v>0</v>
      </c>
      <c r="U25" s="36">
        <f ca="1">'Base - NB'!W27+'OY1 - NB'!W27+'OY2 - NB'!W27+'OY3 - NB'!W27+'OY4 - NB'!W27</f>
        <v>0</v>
      </c>
      <c r="V25" s="35">
        <f ca="1">'Base - NB'!X27+'OY1 - NB'!X27+'OY2 - NB'!X27+'OY3 - NB'!X27+'OY4 - NB'!X27</f>
        <v>0</v>
      </c>
      <c r="W25" s="36">
        <f ca="1">'Base - NB'!Y27+'OY1 - NB'!Y27+'OY2 - NB'!Y27+'OY3 - NB'!Y27+'OY4 - NB'!Y27</f>
        <v>0</v>
      </c>
      <c r="X25" s="35">
        <f ca="1">'Base - NB'!Z27+'OY1 - NB'!Z27+'OY2 - NB'!Z27+'OY3 - NB'!Z27+'OY4 - NB'!Z27</f>
        <v>0</v>
      </c>
      <c r="Y25" s="36">
        <f ca="1">'Base - NB'!AA27+'OY1 - NB'!AA27+'OY2 - NB'!AA27+'OY3 - NB'!AA27+'OY4 - NB'!AA27</f>
        <v>0</v>
      </c>
      <c r="Z25" s="35">
        <f ca="1">'Base - NB'!AB27+'OY1 - NB'!AB27+'OY2 - NB'!AB27+'OY3 - NB'!AB27+'OY4 - NB'!AB27</f>
        <v>0</v>
      </c>
      <c r="AA25" s="36">
        <f ca="1">'Base - NB'!AC27+'OY1 - NB'!AC27+'OY2 - NB'!AC27+'OY3 - NB'!AC27+'OY4 - NB'!AC27</f>
        <v>0</v>
      </c>
      <c r="AB25" s="35">
        <f ca="1">'Base - NB'!AD27+'OY1 - NB'!AD27+'OY2 - NB'!AD27+'OY3 - NB'!AD27+'OY4 - NB'!AD27</f>
        <v>0</v>
      </c>
      <c r="AC25" s="36">
        <f ca="1">'Base - NB'!AE27+'OY1 - NB'!AE27+'OY2 - NB'!AE27+'OY3 - NB'!AE27+'OY4 - NB'!AE27</f>
        <v>0</v>
      </c>
      <c r="AD25" s="35">
        <f ca="1">'Base - NB'!AF27+'OY1 - NB'!AF27+'OY2 - NB'!AF27+'OY3 - NB'!AF27+'OY4 - NB'!AF27</f>
        <v>0</v>
      </c>
      <c r="AE25" s="36">
        <f ca="1">'Base - NB'!AG27+'OY1 - NB'!AG27+'OY2 - NB'!AG27+'OY3 - NB'!AG27+'OY4 - NB'!AG27</f>
        <v>0</v>
      </c>
      <c r="AF25" s="35">
        <f ca="1">'Base - NB'!AH27+'OY1 - NB'!AH27+'OY2 - NB'!AH27+'OY3 - NB'!AH27+'OY4 - NB'!AH27</f>
        <v>0</v>
      </c>
      <c r="AG25" s="36">
        <f ca="1">'Base - NB'!AI27+'OY1 - NB'!AI27+'OY2 - NB'!AI27+'OY3 - NB'!AI27+'OY4 - NB'!AI27</f>
        <v>0</v>
      </c>
      <c r="AH25" s="37">
        <f ca="1">'Base - NB'!AJ27+'OY1 - NB'!AJ27+'OY2 - NB'!AJ27+'OY3 - NB'!AJ27+'OY4 - NB'!AJ27</f>
        <v>0</v>
      </c>
      <c r="AI25" s="38">
        <f ca="1">'Base - NB'!AK27+'OY1 - NB'!AK27+'OY2 - NB'!AK27+'OY3 - NB'!AK27+'OY4 - NB'!AK27</f>
        <v>0</v>
      </c>
    </row>
    <row r="26" spans="1:35" ht="30" hidden="1" x14ac:dyDescent="0.15">
      <c r="A26" s="34">
        <v>71</v>
      </c>
      <c r="B26" s="34" t="s">
        <v>85</v>
      </c>
      <c r="C26" s="34" t="s">
        <v>38</v>
      </c>
      <c r="D26" s="34" t="s">
        <v>39</v>
      </c>
      <c r="E26" s="34" t="s">
        <v>92</v>
      </c>
      <c r="F26" s="34" t="s">
        <v>93</v>
      </c>
      <c r="G26" s="34" t="s">
        <v>594</v>
      </c>
      <c r="H26" s="35">
        <f ca="1">'Base - NB'!J28+'OY1 - NB'!J28+'OY2 - NB'!J28+'OY3 - NB'!J28+'OY4 - NB'!J28</f>
        <v>0</v>
      </c>
      <c r="I26" s="36">
        <f ca="1">'Base - NB'!K28+'OY1 - NB'!K28+'OY2 - NB'!K28+'OY3 - NB'!K28+'OY4 - NB'!K28</f>
        <v>0</v>
      </c>
      <c r="J26" s="35">
        <f ca="1">'Base - NB'!L28+'OY1 - NB'!L28+'OY2 - NB'!L28+'OY3 - NB'!L28+'OY4 - NB'!L28</f>
        <v>0</v>
      </c>
      <c r="K26" s="36">
        <f ca="1">'Base - NB'!M28+'OY1 - NB'!M28+'OY2 - NB'!M28+'OY3 - NB'!M28+'OY4 - NB'!M28</f>
        <v>0</v>
      </c>
      <c r="L26" s="35">
        <f ca="1">'Base - NB'!N28+'OY1 - NB'!N28+'OY2 - NB'!N28+'OY3 - NB'!N28+'OY4 - NB'!N28</f>
        <v>0</v>
      </c>
      <c r="M26" s="36">
        <f ca="1">'Base - NB'!O28+'OY1 - NB'!O28+'OY2 - NB'!O28+'OY3 - NB'!O28+'OY4 - NB'!O28</f>
        <v>0</v>
      </c>
      <c r="N26" s="35">
        <f ca="1">'Base - NB'!P28+'OY1 - NB'!P28+'OY2 - NB'!P28+'OY3 - NB'!P28+'OY4 - NB'!P28</f>
        <v>0</v>
      </c>
      <c r="O26" s="36">
        <f ca="1">'Base - NB'!Q28+'OY1 - NB'!Q28+'OY2 - NB'!Q28+'OY3 - NB'!Q28+'OY4 - NB'!Q28</f>
        <v>0</v>
      </c>
      <c r="P26" s="35">
        <f ca="1">'Base - NB'!R28+'OY1 - NB'!R28+'OY2 - NB'!R28+'OY3 - NB'!R28+'OY4 - NB'!R28</f>
        <v>0</v>
      </c>
      <c r="Q26" s="36">
        <f ca="1">'Base - NB'!S28+'OY1 - NB'!S28+'OY2 - NB'!S28+'OY3 - NB'!S28+'OY4 - NB'!S28</f>
        <v>0</v>
      </c>
      <c r="R26" s="35">
        <f ca="1">'Base - NB'!T28+'OY1 - NB'!T28+'OY2 - NB'!T28+'OY3 - NB'!T28+'OY4 - NB'!T28</f>
        <v>0</v>
      </c>
      <c r="S26" s="36">
        <f ca="1">'Base - NB'!U28+'OY1 - NB'!U28+'OY2 - NB'!U28+'OY3 - NB'!U28+'OY4 - NB'!U28</f>
        <v>0</v>
      </c>
      <c r="T26" s="35">
        <f ca="1">'Base - NB'!V28+'OY1 - NB'!V28+'OY2 - NB'!V28+'OY3 - NB'!V28+'OY4 - NB'!V28</f>
        <v>0</v>
      </c>
      <c r="U26" s="36">
        <f ca="1">'Base - NB'!W28+'OY1 - NB'!W28+'OY2 - NB'!W28+'OY3 - NB'!W28+'OY4 - NB'!W28</f>
        <v>0</v>
      </c>
      <c r="V26" s="35">
        <f ca="1">'Base - NB'!X28+'OY1 - NB'!X28+'OY2 - NB'!X28+'OY3 - NB'!X28+'OY4 - NB'!X28</f>
        <v>0</v>
      </c>
      <c r="W26" s="36">
        <f ca="1">'Base - NB'!Y28+'OY1 - NB'!Y28+'OY2 - NB'!Y28+'OY3 - NB'!Y28+'OY4 - NB'!Y28</f>
        <v>0</v>
      </c>
      <c r="X26" s="35">
        <f ca="1">'Base - NB'!Z28+'OY1 - NB'!Z28+'OY2 - NB'!Z28+'OY3 - NB'!Z28+'OY4 - NB'!Z28</f>
        <v>0</v>
      </c>
      <c r="Y26" s="36">
        <f ca="1">'Base - NB'!AA28+'OY1 - NB'!AA28+'OY2 - NB'!AA28+'OY3 - NB'!AA28+'OY4 - NB'!AA28</f>
        <v>0</v>
      </c>
      <c r="Z26" s="35">
        <f ca="1">'Base - NB'!AB28+'OY1 - NB'!AB28+'OY2 - NB'!AB28+'OY3 - NB'!AB28+'OY4 - NB'!AB28</f>
        <v>0</v>
      </c>
      <c r="AA26" s="36">
        <f ca="1">'Base - NB'!AC28+'OY1 - NB'!AC28+'OY2 - NB'!AC28+'OY3 - NB'!AC28+'OY4 - NB'!AC28</f>
        <v>0</v>
      </c>
      <c r="AB26" s="35">
        <f ca="1">'Base - NB'!AD28+'OY1 - NB'!AD28+'OY2 - NB'!AD28+'OY3 - NB'!AD28+'OY4 - NB'!AD28</f>
        <v>0</v>
      </c>
      <c r="AC26" s="36">
        <f ca="1">'Base - NB'!AE28+'OY1 - NB'!AE28+'OY2 - NB'!AE28+'OY3 - NB'!AE28+'OY4 - NB'!AE28</f>
        <v>0</v>
      </c>
      <c r="AD26" s="35">
        <f ca="1">'Base - NB'!AF28+'OY1 - NB'!AF28+'OY2 - NB'!AF28+'OY3 - NB'!AF28+'OY4 - NB'!AF28</f>
        <v>0</v>
      </c>
      <c r="AE26" s="36">
        <f ca="1">'Base - NB'!AG28+'OY1 - NB'!AG28+'OY2 - NB'!AG28+'OY3 - NB'!AG28+'OY4 - NB'!AG28</f>
        <v>0</v>
      </c>
      <c r="AF26" s="35">
        <f ca="1">'Base - NB'!AH28+'OY1 - NB'!AH28+'OY2 - NB'!AH28+'OY3 - NB'!AH28+'OY4 - NB'!AH28</f>
        <v>0</v>
      </c>
      <c r="AG26" s="36">
        <f ca="1">'Base - NB'!AI28+'OY1 - NB'!AI28+'OY2 - NB'!AI28+'OY3 - NB'!AI28+'OY4 - NB'!AI28</f>
        <v>0</v>
      </c>
      <c r="AH26" s="37">
        <f ca="1">'Base - NB'!AJ28+'OY1 - NB'!AJ28+'OY2 - NB'!AJ28+'OY3 - NB'!AJ28+'OY4 - NB'!AJ28</f>
        <v>0</v>
      </c>
      <c r="AI26" s="38">
        <f ca="1">'Base - NB'!AK28+'OY1 - NB'!AK28+'OY2 - NB'!AK28+'OY3 - NB'!AK28+'OY4 - NB'!AK28</f>
        <v>0</v>
      </c>
    </row>
    <row r="27" spans="1:35" ht="30" hidden="1" x14ac:dyDescent="0.15">
      <c r="A27" s="34">
        <v>71</v>
      </c>
      <c r="B27" s="34" t="s">
        <v>85</v>
      </c>
      <c r="C27" s="34" t="s">
        <v>38</v>
      </c>
      <c r="D27" s="34" t="s">
        <v>39</v>
      </c>
      <c r="E27" s="34" t="s">
        <v>92</v>
      </c>
      <c r="F27" s="34" t="s">
        <v>93</v>
      </c>
      <c r="G27" s="34" t="s">
        <v>594</v>
      </c>
      <c r="H27" s="35">
        <f ca="1">'Base - NB'!J29+'OY1 - NB'!J29+'OY2 - NB'!J29+'OY3 - NB'!J29+'OY4 - NB'!J29</f>
        <v>0</v>
      </c>
      <c r="I27" s="36">
        <f ca="1">'Base - NB'!K29+'OY1 - NB'!K29+'OY2 - NB'!K29+'OY3 - NB'!K29+'OY4 - NB'!K29</f>
        <v>0</v>
      </c>
      <c r="J27" s="35">
        <f ca="1">'Base - NB'!L29+'OY1 - NB'!L29+'OY2 - NB'!L29+'OY3 - NB'!L29+'OY4 - NB'!L29</f>
        <v>0</v>
      </c>
      <c r="K27" s="36">
        <f ca="1">'Base - NB'!M29+'OY1 - NB'!M29+'OY2 - NB'!M29+'OY3 - NB'!M29+'OY4 - NB'!M29</f>
        <v>0</v>
      </c>
      <c r="L27" s="35">
        <f ca="1">'Base - NB'!N29+'OY1 - NB'!N29+'OY2 - NB'!N29+'OY3 - NB'!N29+'OY4 - NB'!N29</f>
        <v>0</v>
      </c>
      <c r="M27" s="36">
        <f ca="1">'Base - NB'!O29+'OY1 - NB'!O29+'OY2 - NB'!O29+'OY3 - NB'!O29+'OY4 - NB'!O29</f>
        <v>0</v>
      </c>
      <c r="N27" s="35">
        <f ca="1">'Base - NB'!P29+'OY1 - NB'!P29+'OY2 - NB'!P29+'OY3 - NB'!P29+'OY4 - NB'!P29</f>
        <v>0</v>
      </c>
      <c r="O27" s="36">
        <f ca="1">'Base - NB'!Q29+'OY1 - NB'!Q29+'OY2 - NB'!Q29+'OY3 - NB'!Q29+'OY4 - NB'!Q29</f>
        <v>0</v>
      </c>
      <c r="P27" s="35">
        <f ca="1">'Base - NB'!R29+'OY1 - NB'!R29+'OY2 - NB'!R29+'OY3 - NB'!R29+'OY4 - NB'!R29</f>
        <v>0</v>
      </c>
      <c r="Q27" s="36">
        <f ca="1">'Base - NB'!S29+'OY1 - NB'!S29+'OY2 - NB'!S29+'OY3 - NB'!S29+'OY4 - NB'!S29</f>
        <v>0</v>
      </c>
      <c r="R27" s="35">
        <f ca="1">'Base - NB'!T29+'OY1 - NB'!T29+'OY2 - NB'!T29+'OY3 - NB'!T29+'OY4 - NB'!T29</f>
        <v>0</v>
      </c>
      <c r="S27" s="36">
        <f ca="1">'Base - NB'!U29+'OY1 - NB'!U29+'OY2 - NB'!U29+'OY3 - NB'!U29+'OY4 - NB'!U29</f>
        <v>0</v>
      </c>
      <c r="T27" s="35">
        <f ca="1">'Base - NB'!V29+'OY1 - NB'!V29+'OY2 - NB'!V29+'OY3 - NB'!V29+'OY4 - NB'!V29</f>
        <v>0</v>
      </c>
      <c r="U27" s="36">
        <f ca="1">'Base - NB'!W29+'OY1 - NB'!W29+'OY2 - NB'!W29+'OY3 - NB'!W29+'OY4 - NB'!W29</f>
        <v>0</v>
      </c>
      <c r="V27" s="35">
        <f ca="1">'Base - NB'!X29+'OY1 - NB'!X29+'OY2 - NB'!X29+'OY3 - NB'!X29+'OY4 - NB'!X29</f>
        <v>0</v>
      </c>
      <c r="W27" s="36">
        <f ca="1">'Base - NB'!Y29+'OY1 - NB'!Y29+'OY2 - NB'!Y29+'OY3 - NB'!Y29+'OY4 - NB'!Y29</f>
        <v>0</v>
      </c>
      <c r="X27" s="35">
        <f ca="1">'Base - NB'!Z29+'OY1 - NB'!Z29+'OY2 - NB'!Z29+'OY3 - NB'!Z29+'OY4 - NB'!Z29</f>
        <v>0</v>
      </c>
      <c r="Y27" s="36">
        <f ca="1">'Base - NB'!AA29+'OY1 - NB'!AA29+'OY2 - NB'!AA29+'OY3 - NB'!AA29+'OY4 - NB'!AA29</f>
        <v>0</v>
      </c>
      <c r="Z27" s="35">
        <f ca="1">'Base - NB'!AB29+'OY1 - NB'!AB29+'OY2 - NB'!AB29+'OY3 - NB'!AB29+'OY4 - NB'!AB29</f>
        <v>0</v>
      </c>
      <c r="AA27" s="36">
        <f ca="1">'Base - NB'!AC29+'OY1 - NB'!AC29+'OY2 - NB'!AC29+'OY3 - NB'!AC29+'OY4 - NB'!AC29</f>
        <v>0</v>
      </c>
      <c r="AB27" s="35">
        <f ca="1">'Base - NB'!AD29+'OY1 - NB'!AD29+'OY2 - NB'!AD29+'OY3 - NB'!AD29+'OY4 - NB'!AD29</f>
        <v>0</v>
      </c>
      <c r="AC27" s="36">
        <f ca="1">'Base - NB'!AE29+'OY1 - NB'!AE29+'OY2 - NB'!AE29+'OY3 - NB'!AE29+'OY4 - NB'!AE29</f>
        <v>0</v>
      </c>
      <c r="AD27" s="35">
        <f ca="1">'Base - NB'!AF29+'OY1 - NB'!AF29+'OY2 - NB'!AF29+'OY3 - NB'!AF29+'OY4 - NB'!AF29</f>
        <v>0</v>
      </c>
      <c r="AE27" s="36">
        <f ca="1">'Base - NB'!AG29+'OY1 - NB'!AG29+'OY2 - NB'!AG29+'OY3 - NB'!AG29+'OY4 - NB'!AG29</f>
        <v>0</v>
      </c>
      <c r="AF27" s="35">
        <f ca="1">'Base - NB'!AH29+'OY1 - NB'!AH29+'OY2 - NB'!AH29+'OY3 - NB'!AH29+'OY4 - NB'!AH29</f>
        <v>0</v>
      </c>
      <c r="AG27" s="36">
        <f ca="1">'Base - NB'!AI29+'OY1 - NB'!AI29+'OY2 - NB'!AI29+'OY3 - NB'!AI29+'OY4 - NB'!AI29</f>
        <v>0</v>
      </c>
      <c r="AH27" s="37">
        <f ca="1">'Base - NB'!AJ29+'OY1 - NB'!AJ29+'OY2 - NB'!AJ29+'OY3 - NB'!AJ29+'OY4 - NB'!AJ29</f>
        <v>0</v>
      </c>
      <c r="AI27" s="38">
        <f ca="1">'Base - NB'!AK29+'OY1 - NB'!AK29+'OY2 - NB'!AK29+'OY3 - NB'!AK29+'OY4 - NB'!AK29</f>
        <v>0</v>
      </c>
    </row>
    <row r="28" spans="1:35" ht="30" hidden="1" x14ac:dyDescent="0.15">
      <c r="A28" s="34">
        <v>71</v>
      </c>
      <c r="B28" s="34" t="s">
        <v>85</v>
      </c>
      <c r="C28" s="34" t="s">
        <v>38</v>
      </c>
      <c r="D28" s="34" t="s">
        <v>39</v>
      </c>
      <c r="E28" s="34" t="s">
        <v>92</v>
      </c>
      <c r="F28" s="34" t="s">
        <v>93</v>
      </c>
      <c r="G28" s="34" t="s">
        <v>594</v>
      </c>
      <c r="H28" s="35">
        <f ca="1">'Base - NB'!J30+'OY1 - NB'!J30+'OY2 - NB'!J30+'OY3 - NB'!J30+'OY4 - NB'!J30</f>
        <v>0</v>
      </c>
      <c r="I28" s="36">
        <f ca="1">'Base - NB'!K30+'OY1 - NB'!K30+'OY2 - NB'!K30+'OY3 - NB'!K30+'OY4 - NB'!K30</f>
        <v>0</v>
      </c>
      <c r="J28" s="35">
        <f ca="1">'Base - NB'!L30+'OY1 - NB'!L30+'OY2 - NB'!L30+'OY3 - NB'!L30+'OY4 - NB'!L30</f>
        <v>0</v>
      </c>
      <c r="K28" s="36">
        <f ca="1">'Base - NB'!M30+'OY1 - NB'!M30+'OY2 - NB'!M30+'OY3 - NB'!M30+'OY4 - NB'!M30</f>
        <v>0</v>
      </c>
      <c r="L28" s="35">
        <f ca="1">'Base - NB'!N30+'OY1 - NB'!N30+'OY2 - NB'!N30+'OY3 - NB'!N30+'OY4 - NB'!N30</f>
        <v>0</v>
      </c>
      <c r="M28" s="36">
        <f ca="1">'Base - NB'!O30+'OY1 - NB'!O30+'OY2 - NB'!O30+'OY3 - NB'!O30+'OY4 - NB'!O30</f>
        <v>0</v>
      </c>
      <c r="N28" s="35">
        <f ca="1">'Base - NB'!P30+'OY1 - NB'!P30+'OY2 - NB'!P30+'OY3 - NB'!P30+'OY4 - NB'!P30</f>
        <v>0</v>
      </c>
      <c r="O28" s="36">
        <f ca="1">'Base - NB'!Q30+'OY1 - NB'!Q30+'OY2 - NB'!Q30+'OY3 - NB'!Q30+'OY4 - NB'!Q30</f>
        <v>0</v>
      </c>
      <c r="P28" s="35">
        <f ca="1">'Base - NB'!R30+'OY1 - NB'!R30+'OY2 - NB'!R30+'OY3 - NB'!R30+'OY4 - NB'!R30</f>
        <v>0</v>
      </c>
      <c r="Q28" s="36">
        <f ca="1">'Base - NB'!S30+'OY1 - NB'!S30+'OY2 - NB'!S30+'OY3 - NB'!S30+'OY4 - NB'!S30</f>
        <v>0</v>
      </c>
      <c r="R28" s="35">
        <f ca="1">'Base - NB'!T30+'OY1 - NB'!T30+'OY2 - NB'!T30+'OY3 - NB'!T30+'OY4 - NB'!T30</f>
        <v>0</v>
      </c>
      <c r="S28" s="36">
        <f ca="1">'Base - NB'!U30+'OY1 - NB'!U30+'OY2 - NB'!U30+'OY3 - NB'!U30+'OY4 - NB'!U30</f>
        <v>0</v>
      </c>
      <c r="T28" s="35">
        <f ca="1">'Base - NB'!V30+'OY1 - NB'!V30+'OY2 - NB'!V30+'OY3 - NB'!V30+'OY4 - NB'!V30</f>
        <v>0</v>
      </c>
      <c r="U28" s="36">
        <f ca="1">'Base - NB'!W30+'OY1 - NB'!W30+'OY2 - NB'!W30+'OY3 - NB'!W30+'OY4 - NB'!W30</f>
        <v>0</v>
      </c>
      <c r="V28" s="35">
        <f ca="1">'Base - NB'!X30+'OY1 - NB'!X30+'OY2 - NB'!X30+'OY3 - NB'!X30+'OY4 - NB'!X30</f>
        <v>0</v>
      </c>
      <c r="W28" s="36">
        <f ca="1">'Base - NB'!Y30+'OY1 - NB'!Y30+'OY2 - NB'!Y30+'OY3 - NB'!Y30+'OY4 - NB'!Y30</f>
        <v>0</v>
      </c>
      <c r="X28" s="35">
        <f ca="1">'Base - NB'!Z30+'OY1 - NB'!Z30+'OY2 - NB'!Z30+'OY3 - NB'!Z30+'OY4 - NB'!Z30</f>
        <v>0</v>
      </c>
      <c r="Y28" s="36">
        <f ca="1">'Base - NB'!AA30+'OY1 - NB'!AA30+'OY2 - NB'!AA30+'OY3 - NB'!AA30+'OY4 - NB'!AA30</f>
        <v>0</v>
      </c>
      <c r="Z28" s="35">
        <f ca="1">'Base - NB'!AB30+'OY1 - NB'!AB30+'OY2 - NB'!AB30+'OY3 - NB'!AB30+'OY4 - NB'!AB30</f>
        <v>0</v>
      </c>
      <c r="AA28" s="36">
        <f ca="1">'Base - NB'!AC30+'OY1 - NB'!AC30+'OY2 - NB'!AC30+'OY3 - NB'!AC30+'OY4 - NB'!AC30</f>
        <v>0</v>
      </c>
      <c r="AB28" s="35">
        <f ca="1">'Base - NB'!AD30+'OY1 - NB'!AD30+'OY2 - NB'!AD30+'OY3 - NB'!AD30+'OY4 - NB'!AD30</f>
        <v>0</v>
      </c>
      <c r="AC28" s="36">
        <f ca="1">'Base - NB'!AE30+'OY1 - NB'!AE30+'OY2 - NB'!AE30+'OY3 - NB'!AE30+'OY4 - NB'!AE30</f>
        <v>0</v>
      </c>
      <c r="AD28" s="35">
        <f ca="1">'Base - NB'!AF30+'OY1 - NB'!AF30+'OY2 - NB'!AF30+'OY3 - NB'!AF30+'OY4 - NB'!AF30</f>
        <v>0</v>
      </c>
      <c r="AE28" s="36">
        <f ca="1">'Base - NB'!AG30+'OY1 - NB'!AG30+'OY2 - NB'!AG30+'OY3 - NB'!AG30+'OY4 - NB'!AG30</f>
        <v>0</v>
      </c>
      <c r="AF28" s="35">
        <f ca="1">'Base - NB'!AH30+'OY1 - NB'!AH30+'OY2 - NB'!AH30+'OY3 - NB'!AH30+'OY4 - NB'!AH30</f>
        <v>0</v>
      </c>
      <c r="AG28" s="36">
        <f ca="1">'Base - NB'!AI30+'OY1 - NB'!AI30+'OY2 - NB'!AI30+'OY3 - NB'!AI30+'OY4 - NB'!AI30</f>
        <v>0</v>
      </c>
      <c r="AH28" s="37">
        <f ca="1">'Base - NB'!AJ30+'OY1 - NB'!AJ30+'OY2 - NB'!AJ30+'OY3 - NB'!AJ30+'OY4 - NB'!AJ30</f>
        <v>0</v>
      </c>
      <c r="AI28" s="38">
        <f ca="1">'Base - NB'!AK30+'OY1 - NB'!AK30+'OY2 - NB'!AK30+'OY3 - NB'!AK30+'OY4 - NB'!AK30</f>
        <v>0</v>
      </c>
    </row>
    <row r="29" spans="1:35" ht="15" hidden="1" x14ac:dyDescent="0.15">
      <c r="A29" s="34">
        <v>71</v>
      </c>
      <c r="B29" s="34" t="s">
        <v>85</v>
      </c>
      <c r="C29" s="34" t="s">
        <v>38</v>
      </c>
      <c r="D29" s="34" t="s">
        <v>39</v>
      </c>
      <c r="E29" s="34" t="s">
        <v>94</v>
      </c>
      <c r="F29" s="34" t="s">
        <v>95</v>
      </c>
      <c r="G29" s="34" t="s">
        <v>594</v>
      </c>
      <c r="H29" s="35">
        <f ca="1">'Base - NB'!J31+'OY1 - NB'!J31+'OY2 - NB'!J31+'OY3 - NB'!J31+'OY4 - NB'!J31</f>
        <v>0</v>
      </c>
      <c r="I29" s="36">
        <f ca="1">'Base - NB'!K31+'OY1 - NB'!K31+'OY2 - NB'!K31+'OY3 - NB'!K31+'OY4 - NB'!K31</f>
        <v>0</v>
      </c>
      <c r="J29" s="35">
        <f ca="1">'Base - NB'!L31+'OY1 - NB'!L31+'OY2 - NB'!L31+'OY3 - NB'!L31+'OY4 - NB'!L31</f>
        <v>0</v>
      </c>
      <c r="K29" s="36">
        <f ca="1">'Base - NB'!M31+'OY1 - NB'!M31+'OY2 - NB'!M31+'OY3 - NB'!M31+'OY4 - NB'!M31</f>
        <v>0</v>
      </c>
      <c r="L29" s="35">
        <f ca="1">'Base - NB'!N31+'OY1 - NB'!N31+'OY2 - NB'!N31+'OY3 - NB'!N31+'OY4 - NB'!N31</f>
        <v>0</v>
      </c>
      <c r="M29" s="36">
        <f ca="1">'Base - NB'!O31+'OY1 - NB'!O31+'OY2 - NB'!O31+'OY3 - NB'!O31+'OY4 - NB'!O31</f>
        <v>0</v>
      </c>
      <c r="N29" s="35">
        <f ca="1">'Base - NB'!P31+'OY1 - NB'!P31+'OY2 - NB'!P31+'OY3 - NB'!P31+'OY4 - NB'!P31</f>
        <v>0</v>
      </c>
      <c r="O29" s="36">
        <f ca="1">'Base - NB'!Q31+'OY1 - NB'!Q31+'OY2 - NB'!Q31+'OY3 - NB'!Q31+'OY4 - NB'!Q31</f>
        <v>0</v>
      </c>
      <c r="P29" s="35">
        <f ca="1">'Base - NB'!R31+'OY1 - NB'!R31+'OY2 - NB'!R31+'OY3 - NB'!R31+'OY4 - NB'!R31</f>
        <v>0</v>
      </c>
      <c r="Q29" s="36">
        <f ca="1">'Base - NB'!S31+'OY1 - NB'!S31+'OY2 - NB'!S31+'OY3 - NB'!S31+'OY4 - NB'!S31</f>
        <v>0</v>
      </c>
      <c r="R29" s="35">
        <f ca="1">'Base - NB'!T31+'OY1 - NB'!T31+'OY2 - NB'!T31+'OY3 - NB'!T31+'OY4 - NB'!T31</f>
        <v>0</v>
      </c>
      <c r="S29" s="36">
        <f ca="1">'Base - NB'!U31+'OY1 - NB'!U31+'OY2 - NB'!U31+'OY3 - NB'!U31+'OY4 - NB'!U31</f>
        <v>0</v>
      </c>
      <c r="T29" s="35">
        <f ca="1">'Base - NB'!V31+'OY1 - NB'!V31+'OY2 - NB'!V31+'OY3 - NB'!V31+'OY4 - NB'!V31</f>
        <v>0</v>
      </c>
      <c r="U29" s="36">
        <f ca="1">'Base - NB'!W31+'OY1 - NB'!W31+'OY2 - NB'!W31+'OY3 - NB'!W31+'OY4 - NB'!W31</f>
        <v>0</v>
      </c>
      <c r="V29" s="35">
        <f ca="1">'Base - NB'!X31+'OY1 - NB'!X31+'OY2 - NB'!X31+'OY3 - NB'!X31+'OY4 - NB'!X31</f>
        <v>0</v>
      </c>
      <c r="W29" s="36">
        <f ca="1">'Base - NB'!Y31+'OY1 - NB'!Y31+'OY2 - NB'!Y31+'OY3 - NB'!Y31+'OY4 - NB'!Y31</f>
        <v>0</v>
      </c>
      <c r="X29" s="35">
        <f ca="1">'Base - NB'!Z31+'OY1 - NB'!Z31+'OY2 - NB'!Z31+'OY3 - NB'!Z31+'OY4 - NB'!Z31</f>
        <v>0</v>
      </c>
      <c r="Y29" s="36">
        <f ca="1">'Base - NB'!AA31+'OY1 - NB'!AA31+'OY2 - NB'!AA31+'OY3 - NB'!AA31+'OY4 - NB'!AA31</f>
        <v>0</v>
      </c>
      <c r="Z29" s="35">
        <f ca="1">'Base - NB'!AB31+'OY1 - NB'!AB31+'OY2 - NB'!AB31+'OY3 - NB'!AB31+'OY4 - NB'!AB31</f>
        <v>0</v>
      </c>
      <c r="AA29" s="36">
        <f ca="1">'Base - NB'!AC31+'OY1 - NB'!AC31+'OY2 - NB'!AC31+'OY3 - NB'!AC31+'OY4 - NB'!AC31</f>
        <v>0</v>
      </c>
      <c r="AB29" s="35">
        <f ca="1">'Base - NB'!AD31+'OY1 - NB'!AD31+'OY2 - NB'!AD31+'OY3 - NB'!AD31+'OY4 - NB'!AD31</f>
        <v>0</v>
      </c>
      <c r="AC29" s="36">
        <f ca="1">'Base - NB'!AE31+'OY1 - NB'!AE31+'OY2 - NB'!AE31+'OY3 - NB'!AE31+'OY4 - NB'!AE31</f>
        <v>0</v>
      </c>
      <c r="AD29" s="35">
        <f ca="1">'Base - NB'!AF31+'OY1 - NB'!AF31+'OY2 - NB'!AF31+'OY3 - NB'!AF31+'OY4 - NB'!AF31</f>
        <v>0</v>
      </c>
      <c r="AE29" s="36">
        <f ca="1">'Base - NB'!AG31+'OY1 - NB'!AG31+'OY2 - NB'!AG31+'OY3 - NB'!AG31+'OY4 - NB'!AG31</f>
        <v>0</v>
      </c>
      <c r="AF29" s="35">
        <f ca="1">'Base - NB'!AH31+'OY1 - NB'!AH31+'OY2 - NB'!AH31+'OY3 - NB'!AH31+'OY4 - NB'!AH31</f>
        <v>0</v>
      </c>
      <c r="AG29" s="36">
        <f ca="1">'Base - NB'!AI31+'OY1 - NB'!AI31+'OY2 - NB'!AI31+'OY3 - NB'!AI31+'OY4 - NB'!AI31</f>
        <v>0</v>
      </c>
      <c r="AH29" s="37">
        <f ca="1">'Base - NB'!AJ31+'OY1 - NB'!AJ31+'OY2 - NB'!AJ31+'OY3 - NB'!AJ31+'OY4 - NB'!AJ31</f>
        <v>0</v>
      </c>
      <c r="AI29" s="38">
        <f ca="1">'Base - NB'!AK31+'OY1 - NB'!AK31+'OY2 - NB'!AK31+'OY3 - NB'!AK31+'OY4 - NB'!AK31</f>
        <v>0</v>
      </c>
    </row>
    <row r="30" spans="1:35" ht="15" hidden="1" x14ac:dyDescent="0.15">
      <c r="A30" s="34">
        <v>71</v>
      </c>
      <c r="B30" s="34" t="s">
        <v>85</v>
      </c>
      <c r="C30" s="34" t="s">
        <v>38</v>
      </c>
      <c r="D30" s="34" t="s">
        <v>39</v>
      </c>
      <c r="E30" s="34" t="s">
        <v>94</v>
      </c>
      <c r="F30" s="34" t="s">
        <v>95</v>
      </c>
      <c r="G30" s="34" t="s">
        <v>594</v>
      </c>
      <c r="H30" s="35">
        <f ca="1">'Base - NB'!J32+'OY1 - NB'!J32+'OY2 - NB'!J32+'OY3 - NB'!J32+'OY4 - NB'!J32</f>
        <v>0</v>
      </c>
      <c r="I30" s="36">
        <f ca="1">'Base - NB'!K32+'OY1 - NB'!K32+'OY2 - NB'!K32+'OY3 - NB'!K32+'OY4 - NB'!K32</f>
        <v>0</v>
      </c>
      <c r="J30" s="35">
        <f ca="1">'Base - NB'!L32+'OY1 - NB'!L32+'OY2 - NB'!L32+'OY3 - NB'!L32+'OY4 - NB'!L32</f>
        <v>0</v>
      </c>
      <c r="K30" s="36">
        <f ca="1">'Base - NB'!M32+'OY1 - NB'!M32+'OY2 - NB'!M32+'OY3 - NB'!M32+'OY4 - NB'!M32</f>
        <v>0</v>
      </c>
      <c r="L30" s="35">
        <f ca="1">'Base - NB'!N32+'OY1 - NB'!N32+'OY2 - NB'!N32+'OY3 - NB'!N32+'OY4 - NB'!N32</f>
        <v>0</v>
      </c>
      <c r="M30" s="36">
        <f ca="1">'Base - NB'!O32+'OY1 - NB'!O32+'OY2 - NB'!O32+'OY3 - NB'!O32+'OY4 - NB'!O32</f>
        <v>0</v>
      </c>
      <c r="N30" s="35">
        <f ca="1">'Base - NB'!P32+'OY1 - NB'!P32+'OY2 - NB'!P32+'OY3 - NB'!P32+'OY4 - NB'!P32</f>
        <v>0</v>
      </c>
      <c r="O30" s="36">
        <f ca="1">'Base - NB'!Q32+'OY1 - NB'!Q32+'OY2 - NB'!Q32+'OY3 - NB'!Q32+'OY4 - NB'!Q32</f>
        <v>0</v>
      </c>
      <c r="P30" s="35">
        <f ca="1">'Base - NB'!R32+'OY1 - NB'!R32+'OY2 - NB'!R32+'OY3 - NB'!R32+'OY4 - NB'!R32</f>
        <v>0</v>
      </c>
      <c r="Q30" s="36">
        <f ca="1">'Base - NB'!S32+'OY1 - NB'!S32+'OY2 - NB'!S32+'OY3 - NB'!S32+'OY4 - NB'!S32</f>
        <v>0</v>
      </c>
      <c r="R30" s="35">
        <f ca="1">'Base - NB'!T32+'OY1 - NB'!T32+'OY2 - NB'!T32+'OY3 - NB'!T32+'OY4 - NB'!T32</f>
        <v>0</v>
      </c>
      <c r="S30" s="36">
        <f ca="1">'Base - NB'!U32+'OY1 - NB'!U32+'OY2 - NB'!U32+'OY3 - NB'!U32+'OY4 - NB'!U32</f>
        <v>0</v>
      </c>
      <c r="T30" s="35">
        <f ca="1">'Base - NB'!V32+'OY1 - NB'!V32+'OY2 - NB'!V32+'OY3 - NB'!V32+'OY4 - NB'!V32</f>
        <v>0</v>
      </c>
      <c r="U30" s="36">
        <f ca="1">'Base - NB'!W32+'OY1 - NB'!W32+'OY2 - NB'!W32+'OY3 - NB'!W32+'OY4 - NB'!W32</f>
        <v>0</v>
      </c>
      <c r="V30" s="35">
        <f ca="1">'Base - NB'!X32+'OY1 - NB'!X32+'OY2 - NB'!X32+'OY3 - NB'!X32+'OY4 - NB'!X32</f>
        <v>0</v>
      </c>
      <c r="W30" s="36">
        <f ca="1">'Base - NB'!Y32+'OY1 - NB'!Y32+'OY2 - NB'!Y32+'OY3 - NB'!Y32+'OY4 - NB'!Y32</f>
        <v>0</v>
      </c>
      <c r="X30" s="35">
        <f ca="1">'Base - NB'!Z32+'OY1 - NB'!Z32+'OY2 - NB'!Z32+'OY3 - NB'!Z32+'OY4 - NB'!Z32</f>
        <v>0</v>
      </c>
      <c r="Y30" s="36">
        <f ca="1">'Base - NB'!AA32+'OY1 - NB'!AA32+'OY2 - NB'!AA32+'OY3 - NB'!AA32+'OY4 - NB'!AA32</f>
        <v>0</v>
      </c>
      <c r="Z30" s="35">
        <f ca="1">'Base - NB'!AB32+'OY1 - NB'!AB32+'OY2 - NB'!AB32+'OY3 - NB'!AB32+'OY4 - NB'!AB32</f>
        <v>0</v>
      </c>
      <c r="AA30" s="36">
        <f ca="1">'Base - NB'!AC32+'OY1 - NB'!AC32+'OY2 - NB'!AC32+'OY3 - NB'!AC32+'OY4 - NB'!AC32</f>
        <v>0</v>
      </c>
      <c r="AB30" s="35">
        <f ca="1">'Base - NB'!AD32+'OY1 - NB'!AD32+'OY2 - NB'!AD32+'OY3 - NB'!AD32+'OY4 - NB'!AD32</f>
        <v>0</v>
      </c>
      <c r="AC30" s="36">
        <f ca="1">'Base - NB'!AE32+'OY1 - NB'!AE32+'OY2 - NB'!AE32+'OY3 - NB'!AE32+'OY4 - NB'!AE32</f>
        <v>0</v>
      </c>
      <c r="AD30" s="35">
        <f ca="1">'Base - NB'!AF32+'OY1 - NB'!AF32+'OY2 - NB'!AF32+'OY3 - NB'!AF32+'OY4 - NB'!AF32</f>
        <v>0</v>
      </c>
      <c r="AE30" s="36">
        <f ca="1">'Base - NB'!AG32+'OY1 - NB'!AG32+'OY2 - NB'!AG32+'OY3 - NB'!AG32+'OY4 - NB'!AG32</f>
        <v>0</v>
      </c>
      <c r="AF30" s="35">
        <f ca="1">'Base - NB'!AH32+'OY1 - NB'!AH32+'OY2 - NB'!AH32+'OY3 - NB'!AH32+'OY4 - NB'!AH32</f>
        <v>0</v>
      </c>
      <c r="AG30" s="36">
        <f ca="1">'Base - NB'!AI32+'OY1 - NB'!AI32+'OY2 - NB'!AI32+'OY3 - NB'!AI32+'OY4 - NB'!AI32</f>
        <v>0</v>
      </c>
      <c r="AH30" s="37">
        <f ca="1">'Base - NB'!AJ32+'OY1 - NB'!AJ32+'OY2 - NB'!AJ32+'OY3 - NB'!AJ32+'OY4 - NB'!AJ32</f>
        <v>0</v>
      </c>
      <c r="AI30" s="38">
        <f ca="1">'Base - NB'!AK32+'OY1 - NB'!AK32+'OY2 - NB'!AK32+'OY3 - NB'!AK32+'OY4 - NB'!AK32</f>
        <v>0</v>
      </c>
    </row>
    <row r="31" spans="1:35" ht="15" hidden="1" x14ac:dyDescent="0.15">
      <c r="A31" s="34">
        <v>71</v>
      </c>
      <c r="B31" s="34" t="s">
        <v>85</v>
      </c>
      <c r="C31" s="34" t="s">
        <v>38</v>
      </c>
      <c r="D31" s="34" t="s">
        <v>39</v>
      </c>
      <c r="E31" s="34" t="s">
        <v>94</v>
      </c>
      <c r="F31" s="34" t="s">
        <v>95</v>
      </c>
      <c r="G31" s="34" t="s">
        <v>594</v>
      </c>
      <c r="H31" s="35">
        <f ca="1">'Base - NB'!J33+'OY1 - NB'!J33+'OY2 - NB'!J33+'OY3 - NB'!J33+'OY4 - NB'!J33</f>
        <v>0</v>
      </c>
      <c r="I31" s="36">
        <f ca="1">'Base - NB'!K33+'OY1 - NB'!K33+'OY2 - NB'!K33+'OY3 - NB'!K33+'OY4 - NB'!K33</f>
        <v>0</v>
      </c>
      <c r="J31" s="35">
        <f ca="1">'Base - NB'!L33+'OY1 - NB'!L33+'OY2 - NB'!L33+'OY3 - NB'!L33+'OY4 - NB'!L33</f>
        <v>0</v>
      </c>
      <c r="K31" s="36">
        <f ca="1">'Base - NB'!M33+'OY1 - NB'!M33+'OY2 - NB'!M33+'OY3 - NB'!M33+'OY4 - NB'!M33</f>
        <v>0</v>
      </c>
      <c r="L31" s="35">
        <f ca="1">'Base - NB'!N33+'OY1 - NB'!N33+'OY2 - NB'!N33+'OY3 - NB'!N33+'OY4 - NB'!N33</f>
        <v>0</v>
      </c>
      <c r="M31" s="36">
        <f ca="1">'Base - NB'!O33+'OY1 - NB'!O33+'OY2 - NB'!O33+'OY3 - NB'!O33+'OY4 - NB'!O33</f>
        <v>0</v>
      </c>
      <c r="N31" s="35">
        <f ca="1">'Base - NB'!P33+'OY1 - NB'!P33+'OY2 - NB'!P33+'OY3 - NB'!P33+'OY4 - NB'!P33</f>
        <v>0</v>
      </c>
      <c r="O31" s="36">
        <f ca="1">'Base - NB'!Q33+'OY1 - NB'!Q33+'OY2 - NB'!Q33+'OY3 - NB'!Q33+'OY4 - NB'!Q33</f>
        <v>0</v>
      </c>
      <c r="P31" s="35">
        <f ca="1">'Base - NB'!R33+'OY1 - NB'!R33+'OY2 - NB'!R33+'OY3 - NB'!R33+'OY4 - NB'!R33</f>
        <v>0</v>
      </c>
      <c r="Q31" s="36">
        <f ca="1">'Base - NB'!S33+'OY1 - NB'!S33+'OY2 - NB'!S33+'OY3 - NB'!S33+'OY4 - NB'!S33</f>
        <v>0</v>
      </c>
      <c r="R31" s="35">
        <f ca="1">'Base - NB'!T33+'OY1 - NB'!T33+'OY2 - NB'!T33+'OY3 - NB'!T33+'OY4 - NB'!T33</f>
        <v>0</v>
      </c>
      <c r="S31" s="36">
        <f ca="1">'Base - NB'!U33+'OY1 - NB'!U33+'OY2 - NB'!U33+'OY3 - NB'!U33+'OY4 - NB'!U33</f>
        <v>0</v>
      </c>
      <c r="T31" s="35">
        <f ca="1">'Base - NB'!V33+'OY1 - NB'!V33+'OY2 - NB'!V33+'OY3 - NB'!V33+'OY4 - NB'!V33</f>
        <v>0</v>
      </c>
      <c r="U31" s="36">
        <f ca="1">'Base - NB'!W33+'OY1 - NB'!W33+'OY2 - NB'!W33+'OY3 - NB'!W33+'OY4 - NB'!W33</f>
        <v>0</v>
      </c>
      <c r="V31" s="35">
        <f ca="1">'Base - NB'!X33+'OY1 - NB'!X33+'OY2 - NB'!X33+'OY3 - NB'!X33+'OY4 - NB'!X33</f>
        <v>0</v>
      </c>
      <c r="W31" s="36">
        <f ca="1">'Base - NB'!Y33+'OY1 - NB'!Y33+'OY2 - NB'!Y33+'OY3 - NB'!Y33+'OY4 - NB'!Y33</f>
        <v>0</v>
      </c>
      <c r="X31" s="35">
        <f ca="1">'Base - NB'!Z33+'OY1 - NB'!Z33+'OY2 - NB'!Z33+'OY3 - NB'!Z33+'OY4 - NB'!Z33</f>
        <v>0</v>
      </c>
      <c r="Y31" s="36">
        <f ca="1">'Base - NB'!AA33+'OY1 - NB'!AA33+'OY2 - NB'!AA33+'OY3 - NB'!AA33+'OY4 - NB'!AA33</f>
        <v>0</v>
      </c>
      <c r="Z31" s="35">
        <f ca="1">'Base - NB'!AB33+'OY1 - NB'!AB33+'OY2 - NB'!AB33+'OY3 - NB'!AB33+'OY4 - NB'!AB33</f>
        <v>0</v>
      </c>
      <c r="AA31" s="36">
        <f ca="1">'Base - NB'!AC33+'OY1 - NB'!AC33+'OY2 - NB'!AC33+'OY3 - NB'!AC33+'OY4 - NB'!AC33</f>
        <v>0</v>
      </c>
      <c r="AB31" s="35">
        <f ca="1">'Base - NB'!AD33+'OY1 - NB'!AD33+'OY2 - NB'!AD33+'OY3 - NB'!AD33+'OY4 - NB'!AD33</f>
        <v>0</v>
      </c>
      <c r="AC31" s="36">
        <f ca="1">'Base - NB'!AE33+'OY1 - NB'!AE33+'OY2 - NB'!AE33+'OY3 - NB'!AE33+'OY4 - NB'!AE33</f>
        <v>0</v>
      </c>
      <c r="AD31" s="35">
        <f ca="1">'Base - NB'!AF33+'OY1 - NB'!AF33+'OY2 - NB'!AF33+'OY3 - NB'!AF33+'OY4 - NB'!AF33</f>
        <v>0</v>
      </c>
      <c r="AE31" s="36">
        <f ca="1">'Base - NB'!AG33+'OY1 - NB'!AG33+'OY2 - NB'!AG33+'OY3 - NB'!AG33+'OY4 - NB'!AG33</f>
        <v>0</v>
      </c>
      <c r="AF31" s="35">
        <f ca="1">'Base - NB'!AH33+'OY1 - NB'!AH33+'OY2 - NB'!AH33+'OY3 - NB'!AH33+'OY4 - NB'!AH33</f>
        <v>0</v>
      </c>
      <c r="AG31" s="36">
        <f ca="1">'Base - NB'!AI33+'OY1 - NB'!AI33+'OY2 - NB'!AI33+'OY3 - NB'!AI33+'OY4 - NB'!AI33</f>
        <v>0</v>
      </c>
      <c r="AH31" s="37">
        <f ca="1">'Base - NB'!AJ33+'OY1 - NB'!AJ33+'OY2 - NB'!AJ33+'OY3 - NB'!AJ33+'OY4 - NB'!AJ33</f>
        <v>0</v>
      </c>
      <c r="AI31" s="38">
        <f ca="1">'Base - NB'!AK33+'OY1 - NB'!AK33+'OY2 - NB'!AK33+'OY3 - NB'!AK33+'OY4 - NB'!AK33</f>
        <v>0</v>
      </c>
    </row>
    <row r="32" spans="1:35" ht="45" hidden="1" x14ac:dyDescent="0.15">
      <c r="A32" s="34">
        <v>32</v>
      </c>
      <c r="B32" s="34" t="s">
        <v>66</v>
      </c>
      <c r="C32" s="34" t="s">
        <v>67</v>
      </c>
      <c r="D32" s="34" t="s">
        <v>79</v>
      </c>
      <c r="E32" s="34" t="s">
        <v>96</v>
      </c>
      <c r="F32" s="34" t="s">
        <v>97</v>
      </c>
      <c r="G32" s="34" t="s">
        <v>594</v>
      </c>
      <c r="H32" s="35">
        <f ca="1">'Base - NB'!J34+'OY1 - NB'!J34+'OY2 - NB'!J34+'OY3 - NB'!J34+'OY4 - NB'!J34</f>
        <v>0</v>
      </c>
      <c r="I32" s="36">
        <f ca="1">'Base - NB'!K34+'OY1 - NB'!K34+'OY2 - NB'!K34+'OY3 - NB'!K34+'OY4 - NB'!K34</f>
        <v>0</v>
      </c>
      <c r="J32" s="35">
        <f ca="1">'Base - NB'!L34+'OY1 - NB'!L34+'OY2 - NB'!L34+'OY3 - NB'!L34+'OY4 - NB'!L34</f>
        <v>0</v>
      </c>
      <c r="K32" s="36">
        <f ca="1">'Base - NB'!M34+'OY1 - NB'!M34+'OY2 - NB'!M34+'OY3 - NB'!M34+'OY4 - NB'!M34</f>
        <v>0</v>
      </c>
      <c r="L32" s="35">
        <f ca="1">'Base - NB'!N34+'OY1 - NB'!N34+'OY2 - NB'!N34+'OY3 - NB'!N34+'OY4 - NB'!N34</f>
        <v>0</v>
      </c>
      <c r="M32" s="36">
        <f ca="1">'Base - NB'!O34+'OY1 - NB'!O34+'OY2 - NB'!O34+'OY3 - NB'!O34+'OY4 - NB'!O34</f>
        <v>0</v>
      </c>
      <c r="N32" s="35">
        <f ca="1">'Base - NB'!P34+'OY1 - NB'!P34+'OY2 - NB'!P34+'OY3 - NB'!P34+'OY4 - NB'!P34</f>
        <v>0</v>
      </c>
      <c r="O32" s="36">
        <f ca="1">'Base - NB'!Q34+'OY1 - NB'!Q34+'OY2 - NB'!Q34+'OY3 - NB'!Q34+'OY4 - NB'!Q34</f>
        <v>0</v>
      </c>
      <c r="P32" s="35">
        <f ca="1">'Base - NB'!R34+'OY1 - NB'!R34+'OY2 - NB'!R34+'OY3 - NB'!R34+'OY4 - NB'!R34</f>
        <v>0</v>
      </c>
      <c r="Q32" s="36">
        <f ca="1">'Base - NB'!S34+'OY1 - NB'!S34+'OY2 - NB'!S34+'OY3 - NB'!S34+'OY4 - NB'!S34</f>
        <v>0</v>
      </c>
      <c r="R32" s="35">
        <f ca="1">'Base - NB'!T34+'OY1 - NB'!T34+'OY2 - NB'!T34+'OY3 - NB'!T34+'OY4 - NB'!T34</f>
        <v>0</v>
      </c>
      <c r="S32" s="36">
        <f ca="1">'Base - NB'!U34+'OY1 - NB'!U34+'OY2 - NB'!U34+'OY3 - NB'!U34+'OY4 - NB'!U34</f>
        <v>0</v>
      </c>
      <c r="T32" s="35">
        <f ca="1">'Base - NB'!V34+'OY1 - NB'!V34+'OY2 - NB'!V34+'OY3 - NB'!V34+'OY4 - NB'!V34</f>
        <v>0</v>
      </c>
      <c r="U32" s="36">
        <f ca="1">'Base - NB'!W34+'OY1 - NB'!W34+'OY2 - NB'!W34+'OY3 - NB'!W34+'OY4 - NB'!W34</f>
        <v>0</v>
      </c>
      <c r="V32" s="35">
        <f ca="1">'Base - NB'!X34+'OY1 - NB'!X34+'OY2 - NB'!X34+'OY3 - NB'!X34+'OY4 - NB'!X34</f>
        <v>0</v>
      </c>
      <c r="W32" s="36">
        <f ca="1">'Base - NB'!Y34+'OY1 - NB'!Y34+'OY2 - NB'!Y34+'OY3 - NB'!Y34+'OY4 - NB'!Y34</f>
        <v>0</v>
      </c>
      <c r="X32" s="35">
        <f ca="1">'Base - NB'!Z34+'OY1 - NB'!Z34+'OY2 - NB'!Z34+'OY3 - NB'!Z34+'OY4 - NB'!Z34</f>
        <v>0</v>
      </c>
      <c r="Y32" s="36">
        <f ca="1">'Base - NB'!AA34+'OY1 - NB'!AA34+'OY2 - NB'!AA34+'OY3 - NB'!AA34+'OY4 - NB'!AA34</f>
        <v>0</v>
      </c>
      <c r="Z32" s="35">
        <f ca="1">'Base - NB'!AB34+'OY1 - NB'!AB34+'OY2 - NB'!AB34+'OY3 - NB'!AB34+'OY4 - NB'!AB34</f>
        <v>0</v>
      </c>
      <c r="AA32" s="36">
        <f ca="1">'Base - NB'!AC34+'OY1 - NB'!AC34+'OY2 - NB'!AC34+'OY3 - NB'!AC34+'OY4 - NB'!AC34</f>
        <v>0</v>
      </c>
      <c r="AB32" s="35">
        <f ca="1">'Base - NB'!AD34+'OY1 - NB'!AD34+'OY2 - NB'!AD34+'OY3 - NB'!AD34+'OY4 - NB'!AD34</f>
        <v>0</v>
      </c>
      <c r="AC32" s="36">
        <f ca="1">'Base - NB'!AE34+'OY1 - NB'!AE34+'OY2 - NB'!AE34+'OY3 - NB'!AE34+'OY4 - NB'!AE34</f>
        <v>0</v>
      </c>
      <c r="AD32" s="35">
        <f ca="1">'Base - NB'!AF34+'OY1 - NB'!AF34+'OY2 - NB'!AF34+'OY3 - NB'!AF34+'OY4 - NB'!AF34</f>
        <v>0</v>
      </c>
      <c r="AE32" s="36">
        <f ca="1">'Base - NB'!AG34+'OY1 - NB'!AG34+'OY2 - NB'!AG34+'OY3 - NB'!AG34+'OY4 - NB'!AG34</f>
        <v>0</v>
      </c>
      <c r="AF32" s="35">
        <f ca="1">'Base - NB'!AH34+'OY1 - NB'!AH34+'OY2 - NB'!AH34+'OY3 - NB'!AH34+'OY4 - NB'!AH34</f>
        <v>0</v>
      </c>
      <c r="AG32" s="36">
        <f ca="1">'Base - NB'!AI34+'OY1 - NB'!AI34+'OY2 - NB'!AI34+'OY3 - NB'!AI34+'OY4 - NB'!AI34</f>
        <v>0</v>
      </c>
      <c r="AH32" s="37">
        <f ca="1">'Base - NB'!AJ34+'OY1 - NB'!AJ34+'OY2 - NB'!AJ34+'OY3 - NB'!AJ34+'OY4 - NB'!AJ34</f>
        <v>0</v>
      </c>
      <c r="AI32" s="38">
        <f ca="1">'Base - NB'!AK34+'OY1 - NB'!AK34+'OY2 - NB'!AK34+'OY3 - NB'!AK34+'OY4 - NB'!AK34</f>
        <v>0</v>
      </c>
    </row>
    <row r="33" spans="1:35" ht="45" x14ac:dyDescent="0.15">
      <c r="A33" s="34">
        <v>32</v>
      </c>
      <c r="B33" s="34" t="s">
        <v>66</v>
      </c>
      <c r="C33" s="34" t="s">
        <v>67</v>
      </c>
      <c r="D33" s="34" t="s">
        <v>79</v>
      </c>
      <c r="E33" s="34" t="s">
        <v>96</v>
      </c>
      <c r="F33" s="34" t="s">
        <v>97</v>
      </c>
      <c r="G33" s="34" t="s">
        <v>594</v>
      </c>
      <c r="H33" s="35">
        <f ca="1">'Base - NB'!J35+'OY1 - NB'!J35+'OY2 - NB'!J35+'OY3 - NB'!J35+'OY4 - NB'!J35</f>
        <v>0</v>
      </c>
      <c r="I33" s="36">
        <f ca="1">'Base - NB'!K35+'OY1 - NB'!K35+'OY2 - NB'!K35+'OY3 - NB'!K35+'OY4 - NB'!K35</f>
        <v>0</v>
      </c>
      <c r="J33" s="35">
        <f ca="1">'Base - NB'!L35+'OY1 - NB'!L35+'OY2 - NB'!L35+'OY3 - NB'!L35+'OY4 - NB'!L35</f>
        <v>0</v>
      </c>
      <c r="K33" s="36">
        <f ca="1">'Base - NB'!M35+'OY1 - NB'!M35+'OY2 - NB'!M35+'OY3 - NB'!M35+'OY4 - NB'!M35</f>
        <v>0</v>
      </c>
      <c r="L33" s="35">
        <f ca="1">'Base - NB'!N35+'OY1 - NB'!N35+'OY2 - NB'!N35+'OY3 - NB'!N35+'OY4 - NB'!N35</f>
        <v>0</v>
      </c>
      <c r="M33" s="36">
        <f ca="1">'Base - NB'!O35+'OY1 - NB'!O35+'OY2 - NB'!O35+'OY3 - NB'!O35+'OY4 - NB'!O35</f>
        <v>0</v>
      </c>
      <c r="N33" s="35">
        <f ca="1">'Base - NB'!P35+'OY1 - NB'!P35+'OY2 - NB'!P35+'OY3 - NB'!P35+'OY4 - NB'!P35</f>
        <v>0</v>
      </c>
      <c r="O33" s="36">
        <f ca="1">'Base - NB'!Q35+'OY1 - NB'!Q35+'OY2 - NB'!Q35+'OY3 - NB'!Q35+'OY4 - NB'!Q35</f>
        <v>0</v>
      </c>
      <c r="P33" s="35">
        <f ca="1">'Base - NB'!R35+'OY1 - NB'!R35+'OY2 - NB'!R35+'OY3 - NB'!R35+'OY4 - NB'!R35</f>
        <v>0</v>
      </c>
      <c r="Q33" s="36">
        <f ca="1">'Base - NB'!S35+'OY1 - NB'!S35+'OY2 - NB'!S35+'OY3 - NB'!S35+'OY4 - NB'!S35</f>
        <v>0</v>
      </c>
      <c r="R33" s="35">
        <f ca="1">'Base - NB'!T35+'OY1 - NB'!T35+'OY2 - NB'!T35+'OY3 - NB'!T35+'OY4 - NB'!T35</f>
        <v>0</v>
      </c>
      <c r="S33" s="36">
        <f ca="1">'Base - NB'!U35+'OY1 - NB'!U35+'OY2 - NB'!U35+'OY3 - NB'!U35+'OY4 - NB'!U35</f>
        <v>0</v>
      </c>
      <c r="T33" s="35">
        <f ca="1">'Base - NB'!V35+'OY1 - NB'!V35+'OY2 - NB'!V35+'OY3 - NB'!V35+'OY4 - NB'!V35</f>
        <v>0</v>
      </c>
      <c r="U33" s="36">
        <f ca="1">'Base - NB'!W35+'OY1 - NB'!W35+'OY2 - NB'!W35+'OY3 - NB'!W35+'OY4 - NB'!W35</f>
        <v>0</v>
      </c>
      <c r="V33" s="35">
        <f ca="1">'Base - NB'!X35+'OY1 - NB'!X35+'OY2 - NB'!X35+'OY3 - NB'!X35+'OY4 - NB'!X35</f>
        <v>0</v>
      </c>
      <c r="W33" s="36">
        <f ca="1">'Base - NB'!Y35+'OY1 - NB'!Y35+'OY2 - NB'!Y35+'OY3 - NB'!Y35+'OY4 - NB'!Y35</f>
        <v>0</v>
      </c>
      <c r="X33" s="35">
        <f ca="1">'Base - NB'!Z35+'OY1 - NB'!Z35+'OY2 - NB'!Z35+'OY3 - NB'!Z35+'OY4 - NB'!Z35</f>
        <v>0</v>
      </c>
      <c r="Y33" s="36">
        <f ca="1">'Base - NB'!AA35+'OY1 - NB'!AA35+'OY2 - NB'!AA35+'OY3 - NB'!AA35+'OY4 - NB'!AA35</f>
        <v>0</v>
      </c>
      <c r="Z33" s="35">
        <f ca="1">'Base - NB'!AB35+'OY1 - NB'!AB35+'OY2 - NB'!AB35+'OY3 - NB'!AB35+'OY4 - NB'!AB35</f>
        <v>0</v>
      </c>
      <c r="AA33" s="36">
        <f ca="1">'Base - NB'!AC35+'OY1 - NB'!AC35+'OY2 - NB'!AC35+'OY3 - NB'!AC35+'OY4 - NB'!AC35</f>
        <v>0</v>
      </c>
      <c r="AB33" s="35">
        <f ca="1">'Base - NB'!AD35+'OY1 - NB'!AD35+'OY2 - NB'!AD35+'OY3 - NB'!AD35+'OY4 - NB'!AD35</f>
        <v>0</v>
      </c>
      <c r="AC33" s="36">
        <f ca="1">'Base - NB'!AE35+'OY1 - NB'!AE35+'OY2 - NB'!AE35+'OY3 - NB'!AE35+'OY4 - NB'!AE35</f>
        <v>0</v>
      </c>
      <c r="AD33" s="35">
        <f ca="1">'Base - NB'!AF35+'OY1 - NB'!AF35+'OY2 - NB'!AF35+'OY3 - NB'!AF35+'OY4 - NB'!AF35</f>
        <v>0</v>
      </c>
      <c r="AE33" s="36">
        <f ca="1">'Base - NB'!AG35+'OY1 - NB'!AG35+'OY2 - NB'!AG35+'OY3 - NB'!AG35+'OY4 - NB'!AG35</f>
        <v>0</v>
      </c>
      <c r="AF33" s="35">
        <f ca="1">'Base - NB'!AH35+'OY1 - NB'!AH35+'OY2 - NB'!AH35+'OY3 - NB'!AH35+'OY4 - NB'!AH35</f>
        <v>0</v>
      </c>
      <c r="AG33" s="36">
        <f ca="1">'Base - NB'!AI35+'OY1 - NB'!AI35+'OY2 - NB'!AI35+'OY3 - NB'!AI35+'OY4 - NB'!AI35</f>
        <v>0</v>
      </c>
      <c r="AH33" s="37">
        <f ca="1">'Base - NB'!AJ35+'OY1 - NB'!AJ35+'OY2 - NB'!AJ35+'OY3 - NB'!AJ35+'OY4 - NB'!AJ35</f>
        <v>0</v>
      </c>
      <c r="AI33" s="38">
        <f ca="1">'Base - NB'!AK35+'OY1 - NB'!AK35+'OY2 - NB'!AK35+'OY3 - NB'!AK35+'OY4 - NB'!AK35</f>
        <v>0</v>
      </c>
    </row>
    <row r="34" spans="1:35" ht="30" hidden="1" x14ac:dyDescent="0.15">
      <c r="A34" s="34">
        <v>46</v>
      </c>
      <c r="B34" s="34" t="s">
        <v>98</v>
      </c>
      <c r="C34" s="34" t="s">
        <v>71</v>
      </c>
      <c r="D34" s="34" t="s">
        <v>48</v>
      </c>
      <c r="E34" s="34" t="s">
        <v>99</v>
      </c>
      <c r="F34" s="34" t="s">
        <v>100</v>
      </c>
      <c r="G34" s="34" t="s">
        <v>594</v>
      </c>
      <c r="H34" s="35">
        <f ca="1">'Base - NB'!J36+'OY1 - NB'!J36+'OY2 - NB'!J36+'OY3 - NB'!J36+'OY4 - NB'!J36</f>
        <v>0</v>
      </c>
      <c r="I34" s="36">
        <f ca="1">'Base - NB'!K36+'OY1 - NB'!K36+'OY2 - NB'!K36+'OY3 - NB'!K36+'OY4 - NB'!K36</f>
        <v>0</v>
      </c>
      <c r="J34" s="35">
        <f ca="1">'Base - NB'!L36+'OY1 - NB'!L36+'OY2 - NB'!L36+'OY3 - NB'!L36+'OY4 - NB'!L36</f>
        <v>0</v>
      </c>
      <c r="K34" s="36">
        <f ca="1">'Base - NB'!M36+'OY1 - NB'!M36+'OY2 - NB'!M36+'OY3 - NB'!M36+'OY4 - NB'!M36</f>
        <v>0</v>
      </c>
      <c r="L34" s="35">
        <f ca="1">'Base - NB'!N36+'OY1 - NB'!N36+'OY2 - NB'!N36+'OY3 - NB'!N36+'OY4 - NB'!N36</f>
        <v>0</v>
      </c>
      <c r="M34" s="36">
        <f ca="1">'Base - NB'!O36+'OY1 - NB'!O36+'OY2 - NB'!O36+'OY3 - NB'!O36+'OY4 - NB'!O36</f>
        <v>0</v>
      </c>
      <c r="N34" s="35">
        <f ca="1">'Base - NB'!P36+'OY1 - NB'!P36+'OY2 - NB'!P36+'OY3 - NB'!P36+'OY4 - NB'!P36</f>
        <v>0</v>
      </c>
      <c r="O34" s="36">
        <f ca="1">'Base - NB'!Q36+'OY1 - NB'!Q36+'OY2 - NB'!Q36+'OY3 - NB'!Q36+'OY4 - NB'!Q36</f>
        <v>0</v>
      </c>
      <c r="P34" s="35">
        <f ca="1">'Base - NB'!R36+'OY1 - NB'!R36+'OY2 - NB'!R36+'OY3 - NB'!R36+'OY4 - NB'!R36</f>
        <v>0</v>
      </c>
      <c r="Q34" s="36">
        <f ca="1">'Base - NB'!S36+'OY1 - NB'!S36+'OY2 - NB'!S36+'OY3 - NB'!S36+'OY4 - NB'!S36</f>
        <v>0</v>
      </c>
      <c r="R34" s="35">
        <f ca="1">'Base - NB'!T36+'OY1 - NB'!T36+'OY2 - NB'!T36+'OY3 - NB'!T36+'OY4 - NB'!T36</f>
        <v>0</v>
      </c>
      <c r="S34" s="36">
        <f ca="1">'Base - NB'!U36+'OY1 - NB'!U36+'OY2 - NB'!U36+'OY3 - NB'!U36+'OY4 - NB'!U36</f>
        <v>0</v>
      </c>
      <c r="T34" s="35">
        <f ca="1">'Base - NB'!V36+'OY1 - NB'!V36+'OY2 - NB'!V36+'OY3 - NB'!V36+'OY4 - NB'!V36</f>
        <v>0</v>
      </c>
      <c r="U34" s="36">
        <f ca="1">'Base - NB'!W36+'OY1 - NB'!W36+'OY2 - NB'!W36+'OY3 - NB'!W36+'OY4 - NB'!W36</f>
        <v>0</v>
      </c>
      <c r="V34" s="35">
        <f ca="1">'Base - NB'!X36+'OY1 - NB'!X36+'OY2 - NB'!X36+'OY3 - NB'!X36+'OY4 - NB'!X36</f>
        <v>0</v>
      </c>
      <c r="W34" s="36">
        <f ca="1">'Base - NB'!Y36+'OY1 - NB'!Y36+'OY2 - NB'!Y36+'OY3 - NB'!Y36+'OY4 - NB'!Y36</f>
        <v>0</v>
      </c>
      <c r="X34" s="35">
        <f ca="1">'Base - NB'!Z36+'OY1 - NB'!Z36+'OY2 - NB'!Z36+'OY3 - NB'!Z36+'OY4 - NB'!Z36</f>
        <v>0</v>
      </c>
      <c r="Y34" s="36">
        <f ca="1">'Base - NB'!AA36+'OY1 - NB'!AA36+'OY2 - NB'!AA36+'OY3 - NB'!AA36+'OY4 - NB'!AA36</f>
        <v>0</v>
      </c>
      <c r="Z34" s="35">
        <f ca="1">'Base - NB'!AB36+'OY1 - NB'!AB36+'OY2 - NB'!AB36+'OY3 - NB'!AB36+'OY4 - NB'!AB36</f>
        <v>0</v>
      </c>
      <c r="AA34" s="36">
        <f ca="1">'Base - NB'!AC36+'OY1 - NB'!AC36+'OY2 - NB'!AC36+'OY3 - NB'!AC36+'OY4 - NB'!AC36</f>
        <v>0</v>
      </c>
      <c r="AB34" s="35">
        <f ca="1">'Base - NB'!AD36+'OY1 - NB'!AD36+'OY2 - NB'!AD36+'OY3 - NB'!AD36+'OY4 - NB'!AD36</f>
        <v>0</v>
      </c>
      <c r="AC34" s="36">
        <f ca="1">'Base - NB'!AE36+'OY1 - NB'!AE36+'OY2 - NB'!AE36+'OY3 - NB'!AE36+'OY4 - NB'!AE36</f>
        <v>0</v>
      </c>
      <c r="AD34" s="35">
        <f ca="1">'Base - NB'!AF36+'OY1 - NB'!AF36+'OY2 - NB'!AF36+'OY3 - NB'!AF36+'OY4 - NB'!AF36</f>
        <v>0</v>
      </c>
      <c r="AE34" s="36">
        <f ca="1">'Base - NB'!AG36+'OY1 - NB'!AG36+'OY2 - NB'!AG36+'OY3 - NB'!AG36+'OY4 - NB'!AG36</f>
        <v>0</v>
      </c>
      <c r="AF34" s="35">
        <f ca="1">'Base - NB'!AH36+'OY1 - NB'!AH36+'OY2 - NB'!AH36+'OY3 - NB'!AH36+'OY4 - NB'!AH36</f>
        <v>0</v>
      </c>
      <c r="AG34" s="36">
        <f ca="1">'Base - NB'!AI36+'OY1 - NB'!AI36+'OY2 - NB'!AI36+'OY3 - NB'!AI36+'OY4 - NB'!AI36</f>
        <v>0</v>
      </c>
      <c r="AH34" s="37">
        <f ca="1">'Base - NB'!AJ36+'OY1 - NB'!AJ36+'OY2 - NB'!AJ36+'OY3 - NB'!AJ36+'OY4 - NB'!AJ36</f>
        <v>0</v>
      </c>
      <c r="AI34" s="38">
        <f ca="1">'Base - NB'!AK36+'OY1 - NB'!AK36+'OY2 - NB'!AK36+'OY3 - NB'!AK36+'OY4 - NB'!AK36</f>
        <v>0</v>
      </c>
    </row>
    <row r="35" spans="1:35" ht="30" x14ac:dyDescent="0.15">
      <c r="A35" s="34">
        <v>46</v>
      </c>
      <c r="B35" s="34" t="s">
        <v>76</v>
      </c>
      <c r="C35" s="34" t="s">
        <v>71</v>
      </c>
      <c r="D35" s="34" t="s">
        <v>48</v>
      </c>
      <c r="E35" s="34" t="s">
        <v>101</v>
      </c>
      <c r="F35" s="34" t="s">
        <v>102</v>
      </c>
      <c r="G35" s="34" t="s">
        <v>594</v>
      </c>
      <c r="H35" s="35">
        <f ca="1">'Base - NB'!J37+'OY1 - NB'!J37+'OY2 - NB'!J37+'OY3 - NB'!J37+'OY4 - NB'!J37</f>
        <v>0</v>
      </c>
      <c r="I35" s="36">
        <f ca="1">'Base - NB'!K37+'OY1 - NB'!K37+'OY2 - NB'!K37+'OY3 - NB'!K37+'OY4 - NB'!K37</f>
        <v>0</v>
      </c>
      <c r="J35" s="35">
        <f ca="1">'Base - NB'!L37+'OY1 - NB'!L37+'OY2 - NB'!L37+'OY3 - NB'!L37+'OY4 - NB'!L37</f>
        <v>0</v>
      </c>
      <c r="K35" s="36">
        <f ca="1">'Base - NB'!M37+'OY1 - NB'!M37+'OY2 - NB'!M37+'OY3 - NB'!M37+'OY4 - NB'!M37</f>
        <v>0</v>
      </c>
      <c r="L35" s="35">
        <f ca="1">'Base - NB'!N37+'OY1 - NB'!N37+'OY2 - NB'!N37+'OY3 - NB'!N37+'OY4 - NB'!N37</f>
        <v>0</v>
      </c>
      <c r="M35" s="36">
        <f ca="1">'Base - NB'!O37+'OY1 - NB'!O37+'OY2 - NB'!O37+'OY3 - NB'!O37+'OY4 - NB'!O37</f>
        <v>0</v>
      </c>
      <c r="N35" s="35">
        <f ca="1">'Base - NB'!P37+'OY1 - NB'!P37+'OY2 - NB'!P37+'OY3 - NB'!P37+'OY4 - NB'!P37</f>
        <v>0</v>
      </c>
      <c r="O35" s="36">
        <f ca="1">'Base - NB'!Q37+'OY1 - NB'!Q37+'OY2 - NB'!Q37+'OY3 - NB'!Q37+'OY4 - NB'!Q37</f>
        <v>0</v>
      </c>
      <c r="P35" s="35">
        <f ca="1">'Base - NB'!R37+'OY1 - NB'!R37+'OY2 - NB'!R37+'OY3 - NB'!R37+'OY4 - NB'!R37</f>
        <v>0</v>
      </c>
      <c r="Q35" s="36">
        <f ca="1">'Base - NB'!S37+'OY1 - NB'!S37+'OY2 - NB'!S37+'OY3 - NB'!S37+'OY4 - NB'!S37</f>
        <v>0</v>
      </c>
      <c r="R35" s="35">
        <f ca="1">'Base - NB'!T37+'OY1 - NB'!T37+'OY2 - NB'!T37+'OY3 - NB'!T37+'OY4 - NB'!T37</f>
        <v>0</v>
      </c>
      <c r="S35" s="36">
        <f ca="1">'Base - NB'!U37+'OY1 - NB'!U37+'OY2 - NB'!U37+'OY3 - NB'!U37+'OY4 - NB'!U37</f>
        <v>0</v>
      </c>
      <c r="T35" s="35">
        <f ca="1">'Base - NB'!V37+'OY1 - NB'!V37+'OY2 - NB'!V37+'OY3 - NB'!V37+'OY4 - NB'!V37</f>
        <v>0</v>
      </c>
      <c r="U35" s="36">
        <f ca="1">'Base - NB'!W37+'OY1 - NB'!W37+'OY2 - NB'!W37+'OY3 - NB'!W37+'OY4 - NB'!W37</f>
        <v>0</v>
      </c>
      <c r="V35" s="35">
        <f ca="1">'Base - NB'!X37+'OY1 - NB'!X37+'OY2 - NB'!X37+'OY3 - NB'!X37+'OY4 - NB'!X37</f>
        <v>0</v>
      </c>
      <c r="W35" s="36">
        <f ca="1">'Base - NB'!Y37+'OY1 - NB'!Y37+'OY2 - NB'!Y37+'OY3 - NB'!Y37+'OY4 - NB'!Y37</f>
        <v>0</v>
      </c>
      <c r="X35" s="35">
        <f ca="1">'Base - NB'!Z37+'OY1 - NB'!Z37+'OY2 - NB'!Z37+'OY3 - NB'!Z37+'OY4 - NB'!Z37</f>
        <v>0</v>
      </c>
      <c r="Y35" s="36">
        <f ca="1">'Base - NB'!AA37+'OY1 - NB'!AA37+'OY2 - NB'!AA37+'OY3 - NB'!AA37+'OY4 - NB'!AA37</f>
        <v>0</v>
      </c>
      <c r="Z35" s="35">
        <f ca="1">'Base - NB'!AB37+'OY1 - NB'!AB37+'OY2 - NB'!AB37+'OY3 - NB'!AB37+'OY4 - NB'!AB37</f>
        <v>0</v>
      </c>
      <c r="AA35" s="36">
        <f ca="1">'Base - NB'!AC37+'OY1 - NB'!AC37+'OY2 - NB'!AC37+'OY3 - NB'!AC37+'OY4 - NB'!AC37</f>
        <v>0</v>
      </c>
      <c r="AB35" s="35">
        <f ca="1">'Base - NB'!AD37+'OY1 - NB'!AD37+'OY2 - NB'!AD37+'OY3 - NB'!AD37+'OY4 - NB'!AD37</f>
        <v>0</v>
      </c>
      <c r="AC35" s="36">
        <f ca="1">'Base - NB'!AE37+'OY1 - NB'!AE37+'OY2 - NB'!AE37+'OY3 - NB'!AE37+'OY4 - NB'!AE37</f>
        <v>0</v>
      </c>
      <c r="AD35" s="35">
        <f ca="1">'Base - NB'!AF37+'OY1 - NB'!AF37+'OY2 - NB'!AF37+'OY3 - NB'!AF37+'OY4 - NB'!AF37</f>
        <v>0</v>
      </c>
      <c r="AE35" s="36">
        <f ca="1">'Base - NB'!AG37+'OY1 - NB'!AG37+'OY2 - NB'!AG37+'OY3 - NB'!AG37+'OY4 - NB'!AG37</f>
        <v>0</v>
      </c>
      <c r="AF35" s="35">
        <f ca="1">'Base - NB'!AH37+'OY1 - NB'!AH37+'OY2 - NB'!AH37+'OY3 - NB'!AH37+'OY4 - NB'!AH37</f>
        <v>0</v>
      </c>
      <c r="AG35" s="36">
        <f ca="1">'Base - NB'!AI37+'OY1 - NB'!AI37+'OY2 - NB'!AI37+'OY3 - NB'!AI37+'OY4 - NB'!AI37</f>
        <v>0</v>
      </c>
      <c r="AH35" s="37">
        <f ca="1">'Base - NB'!AJ37+'OY1 - NB'!AJ37+'OY2 - NB'!AJ37+'OY3 - NB'!AJ37+'OY4 - NB'!AJ37</f>
        <v>0</v>
      </c>
      <c r="AI35" s="38">
        <f ca="1">'Base - NB'!AK37+'OY1 - NB'!AK37+'OY2 - NB'!AK37+'OY3 - NB'!AK37+'OY4 - NB'!AK37</f>
        <v>0</v>
      </c>
    </row>
    <row r="36" spans="1:35" ht="15" hidden="1" x14ac:dyDescent="0.15">
      <c r="A36" s="34">
        <v>31</v>
      </c>
      <c r="B36" s="34" t="s">
        <v>66</v>
      </c>
      <c r="C36" s="34" t="s">
        <v>67</v>
      </c>
      <c r="D36" s="34" t="s">
        <v>39</v>
      </c>
      <c r="E36" s="34" t="s">
        <v>103</v>
      </c>
      <c r="F36" s="34" t="s">
        <v>104</v>
      </c>
      <c r="G36" s="34" t="s">
        <v>594</v>
      </c>
      <c r="H36" s="35">
        <f ca="1">'Base - NB'!J38+'OY1 - NB'!J38+'OY2 - NB'!J38+'OY3 - NB'!J38+'OY4 - NB'!J38</f>
        <v>0</v>
      </c>
      <c r="I36" s="36">
        <f ca="1">'Base - NB'!K38+'OY1 - NB'!K38+'OY2 - NB'!K38+'OY3 - NB'!K38+'OY4 - NB'!K38</f>
        <v>0</v>
      </c>
      <c r="J36" s="35">
        <f ca="1">'Base - NB'!L38+'OY1 - NB'!L38+'OY2 - NB'!L38+'OY3 - NB'!L38+'OY4 - NB'!L38</f>
        <v>0</v>
      </c>
      <c r="K36" s="36">
        <f ca="1">'Base - NB'!M38+'OY1 - NB'!M38+'OY2 - NB'!M38+'OY3 - NB'!M38+'OY4 - NB'!M38</f>
        <v>0</v>
      </c>
      <c r="L36" s="35">
        <f ca="1">'Base - NB'!N38+'OY1 - NB'!N38+'OY2 - NB'!N38+'OY3 - NB'!N38+'OY4 - NB'!N38</f>
        <v>0</v>
      </c>
      <c r="M36" s="36">
        <f ca="1">'Base - NB'!O38+'OY1 - NB'!O38+'OY2 - NB'!O38+'OY3 - NB'!O38+'OY4 - NB'!O38</f>
        <v>0</v>
      </c>
      <c r="N36" s="35">
        <f ca="1">'Base - NB'!P38+'OY1 - NB'!P38+'OY2 - NB'!P38+'OY3 - NB'!P38+'OY4 - NB'!P38</f>
        <v>0</v>
      </c>
      <c r="O36" s="36">
        <f ca="1">'Base - NB'!Q38+'OY1 - NB'!Q38+'OY2 - NB'!Q38+'OY3 - NB'!Q38+'OY4 - NB'!Q38</f>
        <v>0</v>
      </c>
      <c r="P36" s="35">
        <f ca="1">'Base - NB'!R38+'OY1 - NB'!R38+'OY2 - NB'!R38+'OY3 - NB'!R38+'OY4 - NB'!R38</f>
        <v>0</v>
      </c>
      <c r="Q36" s="36">
        <f ca="1">'Base - NB'!S38+'OY1 - NB'!S38+'OY2 - NB'!S38+'OY3 - NB'!S38+'OY4 - NB'!S38</f>
        <v>0</v>
      </c>
      <c r="R36" s="35">
        <f ca="1">'Base - NB'!T38+'OY1 - NB'!T38+'OY2 - NB'!T38+'OY3 - NB'!T38+'OY4 - NB'!T38</f>
        <v>0</v>
      </c>
      <c r="S36" s="36">
        <f ca="1">'Base - NB'!U38+'OY1 - NB'!U38+'OY2 - NB'!U38+'OY3 - NB'!U38+'OY4 - NB'!U38</f>
        <v>0</v>
      </c>
      <c r="T36" s="35">
        <f ca="1">'Base - NB'!V38+'OY1 - NB'!V38+'OY2 - NB'!V38+'OY3 - NB'!V38+'OY4 - NB'!V38</f>
        <v>0</v>
      </c>
      <c r="U36" s="36">
        <f ca="1">'Base - NB'!W38+'OY1 - NB'!W38+'OY2 - NB'!W38+'OY3 - NB'!W38+'OY4 - NB'!W38</f>
        <v>0</v>
      </c>
      <c r="V36" s="35">
        <f ca="1">'Base - NB'!X38+'OY1 - NB'!X38+'OY2 - NB'!X38+'OY3 - NB'!X38+'OY4 - NB'!X38</f>
        <v>0</v>
      </c>
      <c r="W36" s="36">
        <f ca="1">'Base - NB'!Y38+'OY1 - NB'!Y38+'OY2 - NB'!Y38+'OY3 - NB'!Y38+'OY4 - NB'!Y38</f>
        <v>0</v>
      </c>
      <c r="X36" s="35">
        <f ca="1">'Base - NB'!Z38+'OY1 - NB'!Z38+'OY2 - NB'!Z38+'OY3 - NB'!Z38+'OY4 - NB'!Z38</f>
        <v>0</v>
      </c>
      <c r="Y36" s="36">
        <f ca="1">'Base - NB'!AA38+'OY1 - NB'!AA38+'OY2 - NB'!AA38+'OY3 - NB'!AA38+'OY4 - NB'!AA38</f>
        <v>0</v>
      </c>
      <c r="Z36" s="35">
        <f ca="1">'Base - NB'!AB38+'OY1 - NB'!AB38+'OY2 - NB'!AB38+'OY3 - NB'!AB38+'OY4 - NB'!AB38</f>
        <v>0</v>
      </c>
      <c r="AA36" s="36">
        <f ca="1">'Base - NB'!AC38+'OY1 - NB'!AC38+'OY2 - NB'!AC38+'OY3 - NB'!AC38+'OY4 - NB'!AC38</f>
        <v>0</v>
      </c>
      <c r="AB36" s="35">
        <f ca="1">'Base - NB'!AD38+'OY1 - NB'!AD38+'OY2 - NB'!AD38+'OY3 - NB'!AD38+'OY4 - NB'!AD38</f>
        <v>0</v>
      </c>
      <c r="AC36" s="36">
        <f ca="1">'Base - NB'!AE38+'OY1 - NB'!AE38+'OY2 - NB'!AE38+'OY3 - NB'!AE38+'OY4 - NB'!AE38</f>
        <v>0</v>
      </c>
      <c r="AD36" s="35">
        <f ca="1">'Base - NB'!AF38+'OY1 - NB'!AF38+'OY2 - NB'!AF38+'OY3 - NB'!AF38+'OY4 - NB'!AF38</f>
        <v>0</v>
      </c>
      <c r="AE36" s="36">
        <f ca="1">'Base - NB'!AG38+'OY1 - NB'!AG38+'OY2 - NB'!AG38+'OY3 - NB'!AG38+'OY4 - NB'!AG38</f>
        <v>0</v>
      </c>
      <c r="AF36" s="35">
        <f ca="1">'Base - NB'!AH38+'OY1 - NB'!AH38+'OY2 - NB'!AH38+'OY3 - NB'!AH38+'OY4 - NB'!AH38</f>
        <v>0</v>
      </c>
      <c r="AG36" s="36">
        <f ca="1">'Base - NB'!AI38+'OY1 - NB'!AI38+'OY2 - NB'!AI38+'OY3 - NB'!AI38+'OY4 - NB'!AI38</f>
        <v>0</v>
      </c>
      <c r="AH36" s="37">
        <f ca="1">'Base - NB'!AJ38+'OY1 - NB'!AJ38+'OY2 - NB'!AJ38+'OY3 - NB'!AJ38+'OY4 - NB'!AJ38</f>
        <v>0</v>
      </c>
      <c r="AI36" s="38">
        <f ca="1">'Base - NB'!AK38+'OY1 - NB'!AK38+'OY2 - NB'!AK38+'OY3 - NB'!AK38+'OY4 - NB'!AK38</f>
        <v>0</v>
      </c>
    </row>
    <row r="37" spans="1:35" ht="15" hidden="1" x14ac:dyDescent="0.15">
      <c r="A37" s="34">
        <v>69</v>
      </c>
      <c r="B37" s="34" t="s">
        <v>82</v>
      </c>
      <c r="C37" s="34" t="s">
        <v>38</v>
      </c>
      <c r="D37" s="34" t="s">
        <v>105</v>
      </c>
      <c r="E37" s="34" t="s">
        <v>106</v>
      </c>
      <c r="F37" s="34" t="s">
        <v>107</v>
      </c>
      <c r="G37" s="34" t="s">
        <v>594</v>
      </c>
      <c r="H37" s="35">
        <f ca="1">'Base - NB'!J39+'OY1 - NB'!J39+'OY2 - NB'!J39+'OY3 - NB'!J39+'OY4 - NB'!J39</f>
        <v>0</v>
      </c>
      <c r="I37" s="36">
        <f ca="1">'Base - NB'!K39+'OY1 - NB'!K39+'OY2 - NB'!K39+'OY3 - NB'!K39+'OY4 - NB'!K39</f>
        <v>0</v>
      </c>
      <c r="J37" s="35">
        <f ca="1">'Base - NB'!L39+'OY1 - NB'!L39+'OY2 - NB'!L39+'OY3 - NB'!L39+'OY4 - NB'!L39</f>
        <v>0</v>
      </c>
      <c r="K37" s="36">
        <f ca="1">'Base - NB'!M39+'OY1 - NB'!M39+'OY2 - NB'!M39+'OY3 - NB'!M39+'OY4 - NB'!M39</f>
        <v>0</v>
      </c>
      <c r="L37" s="35">
        <f ca="1">'Base - NB'!N39+'OY1 - NB'!N39+'OY2 - NB'!N39+'OY3 - NB'!N39+'OY4 - NB'!N39</f>
        <v>0</v>
      </c>
      <c r="M37" s="36">
        <f ca="1">'Base - NB'!O39+'OY1 - NB'!O39+'OY2 - NB'!O39+'OY3 - NB'!O39+'OY4 - NB'!O39</f>
        <v>0</v>
      </c>
      <c r="N37" s="35">
        <f ca="1">'Base - NB'!P39+'OY1 - NB'!P39+'OY2 - NB'!P39+'OY3 - NB'!P39+'OY4 - NB'!P39</f>
        <v>0</v>
      </c>
      <c r="O37" s="36">
        <f ca="1">'Base - NB'!Q39+'OY1 - NB'!Q39+'OY2 - NB'!Q39+'OY3 - NB'!Q39+'OY4 - NB'!Q39</f>
        <v>0</v>
      </c>
      <c r="P37" s="35">
        <f ca="1">'Base - NB'!R39+'OY1 - NB'!R39+'OY2 - NB'!R39+'OY3 - NB'!R39+'OY4 - NB'!R39</f>
        <v>0</v>
      </c>
      <c r="Q37" s="36">
        <f ca="1">'Base - NB'!S39+'OY1 - NB'!S39+'OY2 - NB'!S39+'OY3 - NB'!S39+'OY4 - NB'!S39</f>
        <v>0</v>
      </c>
      <c r="R37" s="35">
        <f ca="1">'Base - NB'!T39+'OY1 - NB'!T39+'OY2 - NB'!T39+'OY3 - NB'!T39+'OY4 - NB'!T39</f>
        <v>0</v>
      </c>
      <c r="S37" s="36">
        <f ca="1">'Base - NB'!U39+'OY1 - NB'!U39+'OY2 - NB'!U39+'OY3 - NB'!U39+'OY4 - NB'!U39</f>
        <v>0</v>
      </c>
      <c r="T37" s="35">
        <f ca="1">'Base - NB'!V39+'OY1 - NB'!V39+'OY2 - NB'!V39+'OY3 - NB'!V39+'OY4 - NB'!V39</f>
        <v>0</v>
      </c>
      <c r="U37" s="36">
        <f ca="1">'Base - NB'!W39+'OY1 - NB'!W39+'OY2 - NB'!W39+'OY3 - NB'!W39+'OY4 - NB'!W39</f>
        <v>0</v>
      </c>
      <c r="V37" s="35">
        <f ca="1">'Base - NB'!X39+'OY1 - NB'!X39+'OY2 - NB'!X39+'OY3 - NB'!X39+'OY4 - NB'!X39</f>
        <v>0</v>
      </c>
      <c r="W37" s="36">
        <f ca="1">'Base - NB'!Y39+'OY1 - NB'!Y39+'OY2 - NB'!Y39+'OY3 - NB'!Y39+'OY4 - NB'!Y39</f>
        <v>0</v>
      </c>
      <c r="X37" s="35">
        <f ca="1">'Base - NB'!Z39+'OY1 - NB'!Z39+'OY2 - NB'!Z39+'OY3 - NB'!Z39+'OY4 - NB'!Z39</f>
        <v>0</v>
      </c>
      <c r="Y37" s="36">
        <f ca="1">'Base - NB'!AA39+'OY1 - NB'!AA39+'OY2 - NB'!AA39+'OY3 - NB'!AA39+'OY4 - NB'!AA39</f>
        <v>0</v>
      </c>
      <c r="Z37" s="35">
        <f ca="1">'Base - NB'!AB39+'OY1 - NB'!AB39+'OY2 - NB'!AB39+'OY3 - NB'!AB39+'OY4 - NB'!AB39</f>
        <v>0</v>
      </c>
      <c r="AA37" s="36">
        <f ca="1">'Base - NB'!AC39+'OY1 - NB'!AC39+'OY2 - NB'!AC39+'OY3 - NB'!AC39+'OY4 - NB'!AC39</f>
        <v>0</v>
      </c>
      <c r="AB37" s="35">
        <f ca="1">'Base - NB'!AD39+'OY1 - NB'!AD39+'OY2 - NB'!AD39+'OY3 - NB'!AD39+'OY4 - NB'!AD39</f>
        <v>0</v>
      </c>
      <c r="AC37" s="36">
        <f ca="1">'Base - NB'!AE39+'OY1 - NB'!AE39+'OY2 - NB'!AE39+'OY3 - NB'!AE39+'OY4 - NB'!AE39</f>
        <v>0</v>
      </c>
      <c r="AD37" s="35">
        <f ca="1">'Base - NB'!AF39+'OY1 - NB'!AF39+'OY2 - NB'!AF39+'OY3 - NB'!AF39+'OY4 - NB'!AF39</f>
        <v>0</v>
      </c>
      <c r="AE37" s="36">
        <f ca="1">'Base - NB'!AG39+'OY1 - NB'!AG39+'OY2 - NB'!AG39+'OY3 - NB'!AG39+'OY4 - NB'!AG39</f>
        <v>0</v>
      </c>
      <c r="AF37" s="35">
        <f ca="1">'Base - NB'!AH39+'OY1 - NB'!AH39+'OY2 - NB'!AH39+'OY3 - NB'!AH39+'OY4 - NB'!AH39</f>
        <v>0</v>
      </c>
      <c r="AG37" s="36">
        <f ca="1">'Base - NB'!AI39+'OY1 - NB'!AI39+'OY2 - NB'!AI39+'OY3 - NB'!AI39+'OY4 - NB'!AI39</f>
        <v>0</v>
      </c>
      <c r="AH37" s="37">
        <f ca="1">'Base - NB'!AJ39+'OY1 - NB'!AJ39+'OY2 - NB'!AJ39+'OY3 - NB'!AJ39+'OY4 - NB'!AJ39</f>
        <v>0</v>
      </c>
      <c r="AI37" s="38">
        <f ca="1">'Base - NB'!AK39+'OY1 - NB'!AK39+'OY2 - NB'!AK39+'OY3 - NB'!AK39+'OY4 - NB'!AK39</f>
        <v>0</v>
      </c>
    </row>
    <row r="38" spans="1:35" ht="45" hidden="1" x14ac:dyDescent="0.15">
      <c r="A38" s="34">
        <v>32</v>
      </c>
      <c r="B38" s="34" t="s">
        <v>66</v>
      </c>
      <c r="C38" s="34" t="s">
        <v>67</v>
      </c>
      <c r="D38" s="34" t="s">
        <v>79</v>
      </c>
      <c r="E38" s="34" t="s">
        <v>96</v>
      </c>
      <c r="F38" s="34" t="s">
        <v>108</v>
      </c>
      <c r="G38" s="34" t="s">
        <v>594</v>
      </c>
      <c r="H38" s="35">
        <f ca="1">'Base - NB'!J40+'OY1 - NB'!J40+'OY2 - NB'!J40+'OY3 - NB'!J40+'OY4 - NB'!J40</f>
        <v>0</v>
      </c>
      <c r="I38" s="36">
        <f ca="1">'Base - NB'!K40+'OY1 - NB'!K40+'OY2 - NB'!K40+'OY3 - NB'!K40+'OY4 - NB'!K40</f>
        <v>0</v>
      </c>
      <c r="J38" s="35">
        <f ca="1">'Base - NB'!L40+'OY1 - NB'!L40+'OY2 - NB'!L40+'OY3 - NB'!L40+'OY4 - NB'!L40</f>
        <v>0</v>
      </c>
      <c r="K38" s="36">
        <f ca="1">'Base - NB'!M40+'OY1 - NB'!M40+'OY2 - NB'!M40+'OY3 - NB'!M40+'OY4 - NB'!M40</f>
        <v>0</v>
      </c>
      <c r="L38" s="35">
        <f ca="1">'Base - NB'!N40+'OY1 - NB'!N40+'OY2 - NB'!N40+'OY3 - NB'!N40+'OY4 - NB'!N40</f>
        <v>0</v>
      </c>
      <c r="M38" s="36">
        <f ca="1">'Base - NB'!O40+'OY1 - NB'!O40+'OY2 - NB'!O40+'OY3 - NB'!O40+'OY4 - NB'!O40</f>
        <v>0</v>
      </c>
      <c r="N38" s="35">
        <f ca="1">'Base - NB'!P40+'OY1 - NB'!P40+'OY2 - NB'!P40+'OY3 - NB'!P40+'OY4 - NB'!P40</f>
        <v>0</v>
      </c>
      <c r="O38" s="36">
        <f ca="1">'Base - NB'!Q40+'OY1 - NB'!Q40+'OY2 - NB'!Q40+'OY3 - NB'!Q40+'OY4 - NB'!Q40</f>
        <v>0</v>
      </c>
      <c r="P38" s="35">
        <f ca="1">'Base - NB'!R40+'OY1 - NB'!R40+'OY2 - NB'!R40+'OY3 - NB'!R40+'OY4 - NB'!R40</f>
        <v>0</v>
      </c>
      <c r="Q38" s="36">
        <f ca="1">'Base - NB'!S40+'OY1 - NB'!S40+'OY2 - NB'!S40+'OY3 - NB'!S40+'OY4 - NB'!S40</f>
        <v>0</v>
      </c>
      <c r="R38" s="35">
        <f ca="1">'Base - NB'!T40+'OY1 - NB'!T40+'OY2 - NB'!T40+'OY3 - NB'!T40+'OY4 - NB'!T40</f>
        <v>0</v>
      </c>
      <c r="S38" s="36">
        <f ca="1">'Base - NB'!U40+'OY1 - NB'!U40+'OY2 - NB'!U40+'OY3 - NB'!U40+'OY4 - NB'!U40</f>
        <v>0</v>
      </c>
      <c r="T38" s="35">
        <f ca="1">'Base - NB'!V40+'OY1 - NB'!V40+'OY2 - NB'!V40+'OY3 - NB'!V40+'OY4 - NB'!V40</f>
        <v>0</v>
      </c>
      <c r="U38" s="36">
        <f ca="1">'Base - NB'!W40+'OY1 - NB'!W40+'OY2 - NB'!W40+'OY3 - NB'!W40+'OY4 - NB'!W40</f>
        <v>0</v>
      </c>
      <c r="V38" s="35">
        <f ca="1">'Base - NB'!X40+'OY1 - NB'!X40+'OY2 - NB'!X40+'OY3 - NB'!X40+'OY4 - NB'!X40</f>
        <v>0</v>
      </c>
      <c r="W38" s="36">
        <f ca="1">'Base - NB'!Y40+'OY1 - NB'!Y40+'OY2 - NB'!Y40+'OY3 - NB'!Y40+'OY4 - NB'!Y40</f>
        <v>0</v>
      </c>
      <c r="X38" s="35">
        <f ca="1">'Base - NB'!Z40+'OY1 - NB'!Z40+'OY2 - NB'!Z40+'OY3 - NB'!Z40+'OY4 - NB'!Z40</f>
        <v>0</v>
      </c>
      <c r="Y38" s="36">
        <f ca="1">'Base - NB'!AA40+'OY1 - NB'!AA40+'OY2 - NB'!AA40+'OY3 - NB'!AA40+'OY4 - NB'!AA40</f>
        <v>0</v>
      </c>
      <c r="Z38" s="35">
        <f ca="1">'Base - NB'!AB40+'OY1 - NB'!AB40+'OY2 - NB'!AB40+'OY3 - NB'!AB40+'OY4 - NB'!AB40</f>
        <v>0</v>
      </c>
      <c r="AA38" s="36">
        <f ca="1">'Base - NB'!AC40+'OY1 - NB'!AC40+'OY2 - NB'!AC40+'OY3 - NB'!AC40+'OY4 - NB'!AC40</f>
        <v>0</v>
      </c>
      <c r="AB38" s="35">
        <f ca="1">'Base - NB'!AD40+'OY1 - NB'!AD40+'OY2 - NB'!AD40+'OY3 - NB'!AD40+'OY4 - NB'!AD40</f>
        <v>0</v>
      </c>
      <c r="AC38" s="36">
        <f ca="1">'Base - NB'!AE40+'OY1 - NB'!AE40+'OY2 - NB'!AE40+'OY3 - NB'!AE40+'OY4 - NB'!AE40</f>
        <v>0</v>
      </c>
      <c r="AD38" s="35">
        <f ca="1">'Base - NB'!AF40+'OY1 - NB'!AF40+'OY2 - NB'!AF40+'OY3 - NB'!AF40+'OY4 - NB'!AF40</f>
        <v>0</v>
      </c>
      <c r="AE38" s="36">
        <f ca="1">'Base - NB'!AG40+'OY1 - NB'!AG40+'OY2 - NB'!AG40+'OY3 - NB'!AG40+'OY4 - NB'!AG40</f>
        <v>0</v>
      </c>
      <c r="AF38" s="35">
        <f ca="1">'Base - NB'!AH40+'OY1 - NB'!AH40+'OY2 - NB'!AH40+'OY3 - NB'!AH40+'OY4 - NB'!AH40</f>
        <v>0</v>
      </c>
      <c r="AG38" s="36">
        <f ca="1">'Base - NB'!AI40+'OY1 - NB'!AI40+'OY2 - NB'!AI40+'OY3 - NB'!AI40+'OY4 - NB'!AI40</f>
        <v>0</v>
      </c>
      <c r="AH38" s="37">
        <f ca="1">'Base - NB'!AJ40+'OY1 - NB'!AJ40+'OY2 - NB'!AJ40+'OY3 - NB'!AJ40+'OY4 - NB'!AJ40</f>
        <v>0</v>
      </c>
      <c r="AI38" s="38">
        <f ca="1">'Base - NB'!AK40+'OY1 - NB'!AK40+'OY2 - NB'!AK40+'OY3 - NB'!AK40+'OY4 - NB'!AK40</f>
        <v>0</v>
      </c>
    </row>
    <row r="39" spans="1:35" ht="45" x14ac:dyDescent="0.15">
      <c r="A39" s="34">
        <v>32</v>
      </c>
      <c r="B39" s="34" t="s">
        <v>66</v>
      </c>
      <c r="C39" s="34" t="s">
        <v>67</v>
      </c>
      <c r="D39" s="34" t="s">
        <v>79</v>
      </c>
      <c r="E39" s="34" t="s">
        <v>96</v>
      </c>
      <c r="F39" s="34" t="s">
        <v>108</v>
      </c>
      <c r="G39" s="34" t="s">
        <v>594</v>
      </c>
      <c r="H39" s="35">
        <f ca="1">'Base - NB'!J41+'OY1 - NB'!J41+'OY2 - NB'!J41+'OY3 - NB'!J41+'OY4 - NB'!J41</f>
        <v>0</v>
      </c>
      <c r="I39" s="36">
        <f ca="1">'Base - NB'!K41+'OY1 - NB'!K41+'OY2 - NB'!K41+'OY3 - NB'!K41+'OY4 - NB'!K41</f>
        <v>0</v>
      </c>
      <c r="J39" s="35">
        <f ca="1">'Base - NB'!L41+'OY1 - NB'!L41+'OY2 - NB'!L41+'OY3 - NB'!L41+'OY4 - NB'!L41</f>
        <v>0</v>
      </c>
      <c r="K39" s="36">
        <f ca="1">'Base - NB'!M41+'OY1 - NB'!M41+'OY2 - NB'!M41+'OY3 - NB'!M41+'OY4 - NB'!M41</f>
        <v>0</v>
      </c>
      <c r="L39" s="35">
        <f ca="1">'Base - NB'!N41+'OY1 - NB'!N41+'OY2 - NB'!N41+'OY3 - NB'!N41+'OY4 - NB'!N41</f>
        <v>0</v>
      </c>
      <c r="M39" s="36">
        <f ca="1">'Base - NB'!O41+'OY1 - NB'!O41+'OY2 - NB'!O41+'OY3 - NB'!O41+'OY4 - NB'!O41</f>
        <v>0</v>
      </c>
      <c r="N39" s="35">
        <f ca="1">'Base - NB'!P41+'OY1 - NB'!P41+'OY2 - NB'!P41+'OY3 - NB'!P41+'OY4 - NB'!P41</f>
        <v>0</v>
      </c>
      <c r="O39" s="36">
        <f ca="1">'Base - NB'!Q41+'OY1 - NB'!Q41+'OY2 - NB'!Q41+'OY3 - NB'!Q41+'OY4 - NB'!Q41</f>
        <v>0</v>
      </c>
      <c r="P39" s="35">
        <f ca="1">'Base - NB'!R41+'OY1 - NB'!R41+'OY2 - NB'!R41+'OY3 - NB'!R41+'OY4 - NB'!R41</f>
        <v>0</v>
      </c>
      <c r="Q39" s="36">
        <f ca="1">'Base - NB'!S41+'OY1 - NB'!S41+'OY2 - NB'!S41+'OY3 - NB'!S41+'OY4 - NB'!S41</f>
        <v>0</v>
      </c>
      <c r="R39" s="35">
        <f ca="1">'Base - NB'!T41+'OY1 - NB'!T41+'OY2 - NB'!T41+'OY3 - NB'!T41+'OY4 - NB'!T41</f>
        <v>0</v>
      </c>
      <c r="S39" s="36">
        <f ca="1">'Base - NB'!U41+'OY1 - NB'!U41+'OY2 - NB'!U41+'OY3 - NB'!U41+'OY4 - NB'!U41</f>
        <v>0</v>
      </c>
      <c r="T39" s="35">
        <f ca="1">'Base - NB'!V41+'OY1 - NB'!V41+'OY2 - NB'!V41+'OY3 - NB'!V41+'OY4 - NB'!V41</f>
        <v>0</v>
      </c>
      <c r="U39" s="36">
        <f ca="1">'Base - NB'!W41+'OY1 - NB'!W41+'OY2 - NB'!W41+'OY3 - NB'!W41+'OY4 - NB'!W41</f>
        <v>0</v>
      </c>
      <c r="V39" s="35">
        <f ca="1">'Base - NB'!X41+'OY1 - NB'!X41+'OY2 - NB'!X41+'OY3 - NB'!X41+'OY4 - NB'!X41</f>
        <v>0</v>
      </c>
      <c r="W39" s="36">
        <f ca="1">'Base - NB'!Y41+'OY1 - NB'!Y41+'OY2 - NB'!Y41+'OY3 - NB'!Y41+'OY4 - NB'!Y41</f>
        <v>0</v>
      </c>
      <c r="X39" s="35">
        <f ca="1">'Base - NB'!Z41+'OY1 - NB'!Z41+'OY2 - NB'!Z41+'OY3 - NB'!Z41+'OY4 - NB'!Z41</f>
        <v>0</v>
      </c>
      <c r="Y39" s="36">
        <f ca="1">'Base - NB'!AA41+'OY1 - NB'!AA41+'OY2 - NB'!AA41+'OY3 - NB'!AA41+'OY4 - NB'!AA41</f>
        <v>0</v>
      </c>
      <c r="Z39" s="35">
        <f ca="1">'Base - NB'!AB41+'OY1 - NB'!AB41+'OY2 - NB'!AB41+'OY3 - NB'!AB41+'OY4 - NB'!AB41</f>
        <v>0</v>
      </c>
      <c r="AA39" s="36">
        <f ca="1">'Base - NB'!AC41+'OY1 - NB'!AC41+'OY2 - NB'!AC41+'OY3 - NB'!AC41+'OY4 - NB'!AC41</f>
        <v>0</v>
      </c>
      <c r="AB39" s="35">
        <f ca="1">'Base - NB'!AD41+'OY1 - NB'!AD41+'OY2 - NB'!AD41+'OY3 - NB'!AD41+'OY4 - NB'!AD41</f>
        <v>0</v>
      </c>
      <c r="AC39" s="36">
        <f ca="1">'Base - NB'!AE41+'OY1 - NB'!AE41+'OY2 - NB'!AE41+'OY3 - NB'!AE41+'OY4 - NB'!AE41</f>
        <v>0</v>
      </c>
      <c r="AD39" s="35">
        <f ca="1">'Base - NB'!AF41+'OY1 - NB'!AF41+'OY2 - NB'!AF41+'OY3 - NB'!AF41+'OY4 - NB'!AF41</f>
        <v>0</v>
      </c>
      <c r="AE39" s="36">
        <f ca="1">'Base - NB'!AG41+'OY1 - NB'!AG41+'OY2 - NB'!AG41+'OY3 - NB'!AG41+'OY4 - NB'!AG41</f>
        <v>0</v>
      </c>
      <c r="AF39" s="35">
        <f ca="1">'Base - NB'!AH41+'OY1 - NB'!AH41+'OY2 - NB'!AH41+'OY3 - NB'!AH41+'OY4 - NB'!AH41</f>
        <v>0</v>
      </c>
      <c r="AG39" s="36">
        <f ca="1">'Base - NB'!AI41+'OY1 - NB'!AI41+'OY2 - NB'!AI41+'OY3 - NB'!AI41+'OY4 - NB'!AI41</f>
        <v>0</v>
      </c>
      <c r="AH39" s="37">
        <f ca="1">'Base - NB'!AJ41+'OY1 - NB'!AJ41+'OY2 - NB'!AJ41+'OY3 - NB'!AJ41+'OY4 - NB'!AJ41</f>
        <v>0</v>
      </c>
      <c r="AI39" s="38">
        <f ca="1">'Base - NB'!AK41+'OY1 - NB'!AK41+'OY2 - NB'!AK41+'OY3 - NB'!AK41+'OY4 - NB'!AK41</f>
        <v>0</v>
      </c>
    </row>
    <row r="40" spans="1:35" ht="45" hidden="1" x14ac:dyDescent="0.15">
      <c r="A40" s="34">
        <v>31</v>
      </c>
      <c r="B40" s="34" t="s">
        <v>66</v>
      </c>
      <c r="C40" s="34" t="s">
        <v>67</v>
      </c>
      <c r="D40" s="34" t="s">
        <v>39</v>
      </c>
      <c r="E40" s="34" t="s">
        <v>109</v>
      </c>
      <c r="F40" s="34" t="s">
        <v>110</v>
      </c>
      <c r="G40" s="34" t="s">
        <v>594</v>
      </c>
      <c r="H40" s="35">
        <f ca="1">'Base - NB'!J42+'OY1 - NB'!J42+'OY2 - NB'!J42+'OY3 - NB'!J42+'OY4 - NB'!J42</f>
        <v>0</v>
      </c>
      <c r="I40" s="36">
        <f ca="1">'Base - NB'!K42+'OY1 - NB'!K42+'OY2 - NB'!K42+'OY3 - NB'!K42+'OY4 - NB'!K42</f>
        <v>0</v>
      </c>
      <c r="J40" s="35">
        <f ca="1">'Base - NB'!L42+'OY1 - NB'!L42+'OY2 - NB'!L42+'OY3 - NB'!L42+'OY4 - NB'!L42</f>
        <v>0</v>
      </c>
      <c r="K40" s="36">
        <f ca="1">'Base - NB'!M42+'OY1 - NB'!M42+'OY2 - NB'!M42+'OY3 - NB'!M42+'OY4 - NB'!M42</f>
        <v>0</v>
      </c>
      <c r="L40" s="35">
        <f ca="1">'Base - NB'!N42+'OY1 - NB'!N42+'OY2 - NB'!N42+'OY3 - NB'!N42+'OY4 - NB'!N42</f>
        <v>0</v>
      </c>
      <c r="M40" s="36">
        <f ca="1">'Base - NB'!O42+'OY1 - NB'!O42+'OY2 - NB'!O42+'OY3 - NB'!O42+'OY4 - NB'!O42</f>
        <v>0</v>
      </c>
      <c r="N40" s="35">
        <f ca="1">'Base - NB'!P42+'OY1 - NB'!P42+'OY2 - NB'!P42+'OY3 - NB'!P42+'OY4 - NB'!P42</f>
        <v>0</v>
      </c>
      <c r="O40" s="36">
        <f ca="1">'Base - NB'!Q42+'OY1 - NB'!Q42+'OY2 - NB'!Q42+'OY3 - NB'!Q42+'OY4 - NB'!Q42</f>
        <v>0</v>
      </c>
      <c r="P40" s="35">
        <f ca="1">'Base - NB'!R42+'OY1 - NB'!R42+'OY2 - NB'!R42+'OY3 - NB'!R42+'OY4 - NB'!R42</f>
        <v>0</v>
      </c>
      <c r="Q40" s="36">
        <f ca="1">'Base - NB'!S42+'OY1 - NB'!S42+'OY2 - NB'!S42+'OY3 - NB'!S42+'OY4 - NB'!S42</f>
        <v>0</v>
      </c>
      <c r="R40" s="35">
        <f ca="1">'Base - NB'!T42+'OY1 - NB'!T42+'OY2 - NB'!T42+'OY3 - NB'!T42+'OY4 - NB'!T42</f>
        <v>0</v>
      </c>
      <c r="S40" s="36">
        <f ca="1">'Base - NB'!U42+'OY1 - NB'!U42+'OY2 - NB'!U42+'OY3 - NB'!U42+'OY4 - NB'!U42</f>
        <v>0</v>
      </c>
      <c r="T40" s="35">
        <f ca="1">'Base - NB'!V42+'OY1 - NB'!V42+'OY2 - NB'!V42+'OY3 - NB'!V42+'OY4 - NB'!V42</f>
        <v>0</v>
      </c>
      <c r="U40" s="36">
        <f ca="1">'Base - NB'!W42+'OY1 - NB'!W42+'OY2 - NB'!W42+'OY3 - NB'!W42+'OY4 - NB'!W42</f>
        <v>0</v>
      </c>
      <c r="V40" s="35">
        <f ca="1">'Base - NB'!X42+'OY1 - NB'!X42+'OY2 - NB'!X42+'OY3 - NB'!X42+'OY4 - NB'!X42</f>
        <v>0</v>
      </c>
      <c r="W40" s="36">
        <f ca="1">'Base - NB'!Y42+'OY1 - NB'!Y42+'OY2 - NB'!Y42+'OY3 - NB'!Y42+'OY4 - NB'!Y42</f>
        <v>0</v>
      </c>
      <c r="X40" s="35">
        <f ca="1">'Base - NB'!Z42+'OY1 - NB'!Z42+'OY2 - NB'!Z42+'OY3 - NB'!Z42+'OY4 - NB'!Z42</f>
        <v>0</v>
      </c>
      <c r="Y40" s="36">
        <f ca="1">'Base - NB'!AA42+'OY1 - NB'!AA42+'OY2 - NB'!AA42+'OY3 - NB'!AA42+'OY4 - NB'!AA42</f>
        <v>0</v>
      </c>
      <c r="Z40" s="35">
        <f ca="1">'Base - NB'!AB42+'OY1 - NB'!AB42+'OY2 - NB'!AB42+'OY3 - NB'!AB42+'OY4 - NB'!AB42</f>
        <v>0</v>
      </c>
      <c r="AA40" s="36">
        <f ca="1">'Base - NB'!AC42+'OY1 - NB'!AC42+'OY2 - NB'!AC42+'OY3 - NB'!AC42+'OY4 - NB'!AC42</f>
        <v>0</v>
      </c>
      <c r="AB40" s="35">
        <f ca="1">'Base - NB'!AD42+'OY1 - NB'!AD42+'OY2 - NB'!AD42+'OY3 - NB'!AD42+'OY4 - NB'!AD42</f>
        <v>0</v>
      </c>
      <c r="AC40" s="36">
        <f ca="1">'Base - NB'!AE42+'OY1 - NB'!AE42+'OY2 - NB'!AE42+'OY3 - NB'!AE42+'OY4 - NB'!AE42</f>
        <v>0</v>
      </c>
      <c r="AD40" s="35">
        <f ca="1">'Base - NB'!AF42+'OY1 - NB'!AF42+'OY2 - NB'!AF42+'OY3 - NB'!AF42+'OY4 - NB'!AF42</f>
        <v>0</v>
      </c>
      <c r="AE40" s="36">
        <f ca="1">'Base - NB'!AG42+'OY1 - NB'!AG42+'OY2 - NB'!AG42+'OY3 - NB'!AG42+'OY4 - NB'!AG42</f>
        <v>0</v>
      </c>
      <c r="AF40" s="35">
        <f ca="1">'Base - NB'!AH42+'OY1 - NB'!AH42+'OY2 - NB'!AH42+'OY3 - NB'!AH42+'OY4 - NB'!AH42</f>
        <v>0</v>
      </c>
      <c r="AG40" s="36">
        <f ca="1">'Base - NB'!AI42+'OY1 - NB'!AI42+'OY2 - NB'!AI42+'OY3 - NB'!AI42+'OY4 - NB'!AI42</f>
        <v>0</v>
      </c>
      <c r="AH40" s="37">
        <f ca="1">'Base - NB'!AJ42+'OY1 - NB'!AJ42+'OY2 - NB'!AJ42+'OY3 - NB'!AJ42+'OY4 - NB'!AJ42</f>
        <v>0</v>
      </c>
      <c r="AI40" s="38">
        <f ca="1">'Base - NB'!AK42+'OY1 - NB'!AK42+'OY2 - NB'!AK42+'OY3 - NB'!AK42+'OY4 - NB'!AK42</f>
        <v>0</v>
      </c>
    </row>
    <row r="41" spans="1:35" ht="15" x14ac:dyDescent="0.15">
      <c r="A41" s="34">
        <v>30</v>
      </c>
      <c r="B41" s="34" t="s">
        <v>66</v>
      </c>
      <c r="C41" s="34" t="s">
        <v>67</v>
      </c>
      <c r="D41" s="34" t="s">
        <v>48</v>
      </c>
      <c r="E41" s="34" t="s">
        <v>67</v>
      </c>
      <c r="F41" s="34" t="s">
        <v>111</v>
      </c>
      <c r="G41" s="34" t="s">
        <v>594</v>
      </c>
      <c r="H41" s="35">
        <f ca="1">'Base - NB'!J43+'OY1 - NB'!J43+'OY2 - NB'!J43+'OY3 - NB'!J43+'OY4 - NB'!J43</f>
        <v>0</v>
      </c>
      <c r="I41" s="36">
        <f ca="1">'Base - NB'!K43+'OY1 - NB'!K43+'OY2 - NB'!K43+'OY3 - NB'!K43+'OY4 - NB'!K43</f>
        <v>0</v>
      </c>
      <c r="J41" s="35">
        <f ca="1">'Base - NB'!L43+'OY1 - NB'!L43+'OY2 - NB'!L43+'OY3 - NB'!L43+'OY4 - NB'!L43</f>
        <v>0</v>
      </c>
      <c r="K41" s="36">
        <f ca="1">'Base - NB'!M43+'OY1 - NB'!M43+'OY2 - NB'!M43+'OY3 - NB'!M43+'OY4 - NB'!M43</f>
        <v>0</v>
      </c>
      <c r="L41" s="35">
        <f ca="1">'Base - NB'!N43+'OY1 - NB'!N43+'OY2 - NB'!N43+'OY3 - NB'!N43+'OY4 - NB'!N43</f>
        <v>0</v>
      </c>
      <c r="M41" s="36">
        <f ca="1">'Base - NB'!O43+'OY1 - NB'!O43+'OY2 - NB'!O43+'OY3 - NB'!O43+'OY4 - NB'!O43</f>
        <v>0</v>
      </c>
      <c r="N41" s="35">
        <f ca="1">'Base - NB'!P43+'OY1 - NB'!P43+'OY2 - NB'!P43+'OY3 - NB'!P43+'OY4 - NB'!P43</f>
        <v>0</v>
      </c>
      <c r="O41" s="36">
        <f ca="1">'Base - NB'!Q43+'OY1 - NB'!Q43+'OY2 - NB'!Q43+'OY3 - NB'!Q43+'OY4 - NB'!Q43</f>
        <v>0</v>
      </c>
      <c r="P41" s="35">
        <f ca="1">'Base - NB'!R43+'OY1 - NB'!R43+'OY2 - NB'!R43+'OY3 - NB'!R43+'OY4 - NB'!R43</f>
        <v>0</v>
      </c>
      <c r="Q41" s="36">
        <f ca="1">'Base - NB'!S43+'OY1 - NB'!S43+'OY2 - NB'!S43+'OY3 - NB'!S43+'OY4 - NB'!S43</f>
        <v>0</v>
      </c>
      <c r="R41" s="35">
        <f ca="1">'Base - NB'!T43+'OY1 - NB'!T43+'OY2 - NB'!T43+'OY3 - NB'!T43+'OY4 - NB'!T43</f>
        <v>0</v>
      </c>
      <c r="S41" s="36">
        <f ca="1">'Base - NB'!U43+'OY1 - NB'!U43+'OY2 - NB'!U43+'OY3 - NB'!U43+'OY4 - NB'!U43</f>
        <v>0</v>
      </c>
      <c r="T41" s="35">
        <f ca="1">'Base - NB'!V43+'OY1 - NB'!V43+'OY2 - NB'!V43+'OY3 - NB'!V43+'OY4 - NB'!V43</f>
        <v>0</v>
      </c>
      <c r="U41" s="36">
        <f ca="1">'Base - NB'!W43+'OY1 - NB'!W43+'OY2 - NB'!W43+'OY3 - NB'!W43+'OY4 - NB'!W43</f>
        <v>0</v>
      </c>
      <c r="V41" s="35">
        <f ca="1">'Base - NB'!X43+'OY1 - NB'!X43+'OY2 - NB'!X43+'OY3 - NB'!X43+'OY4 - NB'!X43</f>
        <v>0</v>
      </c>
      <c r="W41" s="36">
        <f ca="1">'Base - NB'!Y43+'OY1 - NB'!Y43+'OY2 - NB'!Y43+'OY3 - NB'!Y43+'OY4 - NB'!Y43</f>
        <v>0</v>
      </c>
      <c r="X41" s="35">
        <f ca="1">'Base - NB'!Z43+'OY1 - NB'!Z43+'OY2 - NB'!Z43+'OY3 - NB'!Z43+'OY4 - NB'!Z43</f>
        <v>0</v>
      </c>
      <c r="Y41" s="36">
        <f ca="1">'Base - NB'!AA43+'OY1 - NB'!AA43+'OY2 - NB'!AA43+'OY3 - NB'!AA43+'OY4 - NB'!AA43</f>
        <v>0</v>
      </c>
      <c r="Z41" s="35">
        <f ca="1">'Base - NB'!AB43+'OY1 - NB'!AB43+'OY2 - NB'!AB43+'OY3 - NB'!AB43+'OY4 - NB'!AB43</f>
        <v>0</v>
      </c>
      <c r="AA41" s="36">
        <f ca="1">'Base - NB'!AC43+'OY1 - NB'!AC43+'OY2 - NB'!AC43+'OY3 - NB'!AC43+'OY4 - NB'!AC43</f>
        <v>0</v>
      </c>
      <c r="AB41" s="35">
        <f ca="1">'Base - NB'!AD43+'OY1 - NB'!AD43+'OY2 - NB'!AD43+'OY3 - NB'!AD43+'OY4 - NB'!AD43</f>
        <v>0</v>
      </c>
      <c r="AC41" s="36">
        <f ca="1">'Base - NB'!AE43+'OY1 - NB'!AE43+'OY2 - NB'!AE43+'OY3 - NB'!AE43+'OY4 - NB'!AE43</f>
        <v>0</v>
      </c>
      <c r="AD41" s="35">
        <f ca="1">'Base - NB'!AF43+'OY1 - NB'!AF43+'OY2 - NB'!AF43+'OY3 - NB'!AF43+'OY4 - NB'!AF43</f>
        <v>0</v>
      </c>
      <c r="AE41" s="36">
        <f ca="1">'Base - NB'!AG43+'OY1 - NB'!AG43+'OY2 - NB'!AG43+'OY3 - NB'!AG43+'OY4 - NB'!AG43</f>
        <v>0</v>
      </c>
      <c r="AF41" s="35">
        <f ca="1">'Base - NB'!AH43+'OY1 - NB'!AH43+'OY2 - NB'!AH43+'OY3 - NB'!AH43+'OY4 - NB'!AH43</f>
        <v>0</v>
      </c>
      <c r="AG41" s="36">
        <f ca="1">'Base - NB'!AI43+'OY1 - NB'!AI43+'OY2 - NB'!AI43+'OY3 - NB'!AI43+'OY4 - NB'!AI43</f>
        <v>0</v>
      </c>
      <c r="AH41" s="37">
        <f ca="1">'Base - NB'!AJ43+'OY1 - NB'!AJ43+'OY2 - NB'!AJ43+'OY3 - NB'!AJ43+'OY4 - NB'!AJ43</f>
        <v>0</v>
      </c>
      <c r="AI41" s="38">
        <f ca="1">'Base - NB'!AK43+'OY1 - NB'!AK43+'OY2 - NB'!AK43+'OY3 - NB'!AK43+'OY4 - NB'!AK43</f>
        <v>0</v>
      </c>
    </row>
    <row r="42" spans="1:35" ht="15" x14ac:dyDescent="0.15">
      <c r="A42" s="34">
        <v>30</v>
      </c>
      <c r="B42" s="34" t="s">
        <v>66</v>
      </c>
      <c r="C42" s="34" t="s">
        <v>67</v>
      </c>
      <c r="D42" s="34" t="s">
        <v>48</v>
      </c>
      <c r="E42" s="34" t="s">
        <v>112</v>
      </c>
      <c r="F42" s="34" t="s">
        <v>113</v>
      </c>
      <c r="G42" s="34" t="s">
        <v>594</v>
      </c>
      <c r="H42" s="35">
        <f ca="1">'Base - NB'!J44+'OY1 - NB'!J44+'OY2 - NB'!J44+'OY3 - NB'!J44+'OY4 - NB'!J44</f>
        <v>0</v>
      </c>
      <c r="I42" s="36">
        <f ca="1">'Base - NB'!K44+'OY1 - NB'!K44+'OY2 - NB'!K44+'OY3 - NB'!K44+'OY4 - NB'!K44</f>
        <v>0</v>
      </c>
      <c r="J42" s="35">
        <f ca="1">'Base - NB'!L44+'OY1 - NB'!L44+'OY2 - NB'!L44+'OY3 - NB'!L44+'OY4 - NB'!L44</f>
        <v>0</v>
      </c>
      <c r="K42" s="36">
        <f ca="1">'Base - NB'!M44+'OY1 - NB'!M44+'OY2 - NB'!M44+'OY3 - NB'!M44+'OY4 - NB'!M44</f>
        <v>0</v>
      </c>
      <c r="L42" s="35">
        <f ca="1">'Base - NB'!N44+'OY1 - NB'!N44+'OY2 - NB'!N44+'OY3 - NB'!N44+'OY4 - NB'!N44</f>
        <v>0</v>
      </c>
      <c r="M42" s="36">
        <f ca="1">'Base - NB'!O44+'OY1 - NB'!O44+'OY2 - NB'!O44+'OY3 - NB'!O44+'OY4 - NB'!O44</f>
        <v>0</v>
      </c>
      <c r="N42" s="35">
        <f ca="1">'Base - NB'!P44+'OY1 - NB'!P44+'OY2 - NB'!P44+'OY3 - NB'!P44+'OY4 - NB'!P44</f>
        <v>0</v>
      </c>
      <c r="O42" s="36">
        <f ca="1">'Base - NB'!Q44+'OY1 - NB'!Q44+'OY2 - NB'!Q44+'OY3 - NB'!Q44+'OY4 - NB'!Q44</f>
        <v>0</v>
      </c>
      <c r="P42" s="35">
        <f ca="1">'Base - NB'!R44+'OY1 - NB'!R44+'OY2 - NB'!R44+'OY3 - NB'!R44+'OY4 - NB'!R44</f>
        <v>0</v>
      </c>
      <c r="Q42" s="36">
        <f ca="1">'Base - NB'!S44+'OY1 - NB'!S44+'OY2 - NB'!S44+'OY3 - NB'!S44+'OY4 - NB'!S44</f>
        <v>0</v>
      </c>
      <c r="R42" s="35">
        <f ca="1">'Base - NB'!T44+'OY1 - NB'!T44+'OY2 - NB'!T44+'OY3 - NB'!T44+'OY4 - NB'!T44</f>
        <v>0</v>
      </c>
      <c r="S42" s="36">
        <f ca="1">'Base - NB'!U44+'OY1 - NB'!U44+'OY2 - NB'!U44+'OY3 - NB'!U44+'OY4 - NB'!U44</f>
        <v>0</v>
      </c>
      <c r="T42" s="35">
        <f ca="1">'Base - NB'!V44+'OY1 - NB'!V44+'OY2 - NB'!V44+'OY3 - NB'!V44+'OY4 - NB'!V44</f>
        <v>0</v>
      </c>
      <c r="U42" s="36">
        <f ca="1">'Base - NB'!W44+'OY1 - NB'!W44+'OY2 - NB'!W44+'OY3 - NB'!W44+'OY4 - NB'!W44</f>
        <v>0</v>
      </c>
      <c r="V42" s="35">
        <f ca="1">'Base - NB'!X44+'OY1 - NB'!X44+'OY2 - NB'!X44+'OY3 - NB'!X44+'OY4 - NB'!X44</f>
        <v>0</v>
      </c>
      <c r="W42" s="36">
        <f ca="1">'Base - NB'!Y44+'OY1 - NB'!Y44+'OY2 - NB'!Y44+'OY3 - NB'!Y44+'OY4 - NB'!Y44</f>
        <v>0</v>
      </c>
      <c r="X42" s="35">
        <f ca="1">'Base - NB'!Z44+'OY1 - NB'!Z44+'OY2 - NB'!Z44+'OY3 - NB'!Z44+'OY4 - NB'!Z44</f>
        <v>0</v>
      </c>
      <c r="Y42" s="36">
        <f ca="1">'Base - NB'!AA44+'OY1 - NB'!AA44+'OY2 - NB'!AA44+'OY3 - NB'!AA44+'OY4 - NB'!AA44</f>
        <v>0</v>
      </c>
      <c r="Z42" s="35">
        <f ca="1">'Base - NB'!AB44+'OY1 - NB'!AB44+'OY2 - NB'!AB44+'OY3 - NB'!AB44+'OY4 - NB'!AB44</f>
        <v>0</v>
      </c>
      <c r="AA42" s="36">
        <f ca="1">'Base - NB'!AC44+'OY1 - NB'!AC44+'OY2 - NB'!AC44+'OY3 - NB'!AC44+'OY4 - NB'!AC44</f>
        <v>0</v>
      </c>
      <c r="AB42" s="35">
        <f ca="1">'Base - NB'!AD44+'OY1 - NB'!AD44+'OY2 - NB'!AD44+'OY3 - NB'!AD44+'OY4 - NB'!AD44</f>
        <v>0</v>
      </c>
      <c r="AC42" s="36">
        <f ca="1">'Base - NB'!AE44+'OY1 - NB'!AE44+'OY2 - NB'!AE44+'OY3 - NB'!AE44+'OY4 - NB'!AE44</f>
        <v>0</v>
      </c>
      <c r="AD42" s="35">
        <f ca="1">'Base - NB'!AF44+'OY1 - NB'!AF44+'OY2 - NB'!AF44+'OY3 - NB'!AF44+'OY4 - NB'!AF44</f>
        <v>0</v>
      </c>
      <c r="AE42" s="36">
        <f ca="1">'Base - NB'!AG44+'OY1 - NB'!AG44+'OY2 - NB'!AG44+'OY3 - NB'!AG44+'OY4 - NB'!AG44</f>
        <v>0</v>
      </c>
      <c r="AF42" s="35">
        <f ca="1">'Base - NB'!AH44+'OY1 - NB'!AH44+'OY2 - NB'!AH44+'OY3 - NB'!AH44+'OY4 - NB'!AH44</f>
        <v>0</v>
      </c>
      <c r="AG42" s="36">
        <f ca="1">'Base - NB'!AI44+'OY1 - NB'!AI44+'OY2 - NB'!AI44+'OY3 - NB'!AI44+'OY4 - NB'!AI44</f>
        <v>0</v>
      </c>
      <c r="AH42" s="37">
        <f ca="1">'Base - NB'!AJ44+'OY1 - NB'!AJ44+'OY2 - NB'!AJ44+'OY3 - NB'!AJ44+'OY4 - NB'!AJ44</f>
        <v>0</v>
      </c>
      <c r="AI42" s="38">
        <f ca="1">'Base - NB'!AK44+'OY1 - NB'!AK44+'OY2 - NB'!AK44+'OY3 - NB'!AK44+'OY4 - NB'!AK44</f>
        <v>0</v>
      </c>
    </row>
    <row r="43" spans="1:35" ht="15" hidden="1" x14ac:dyDescent="0.15">
      <c r="A43" s="34">
        <v>10</v>
      </c>
      <c r="B43" s="34" t="s">
        <v>114</v>
      </c>
      <c r="C43" s="34" t="s">
        <v>115</v>
      </c>
      <c r="D43" s="34" t="s">
        <v>48</v>
      </c>
      <c r="E43" s="34" t="s">
        <v>115</v>
      </c>
      <c r="F43" s="34" t="s">
        <v>116</v>
      </c>
      <c r="G43" s="34" t="s">
        <v>61</v>
      </c>
      <c r="H43" s="35">
        <f ca="1">'Base - NB'!J45+'OY1 - NB'!J45+'OY2 - NB'!J45+'OY3 - NB'!J45+'OY4 - NB'!J45</f>
        <v>0</v>
      </c>
      <c r="I43" s="36">
        <f ca="1">'Base - NB'!K45+'OY1 - NB'!K45+'OY2 - NB'!K45+'OY3 - NB'!K45+'OY4 - NB'!K45</f>
        <v>0</v>
      </c>
      <c r="J43" s="35">
        <f ca="1">'Base - NB'!L45+'OY1 - NB'!L45+'OY2 - NB'!L45+'OY3 - NB'!L45+'OY4 - NB'!L45</f>
        <v>0</v>
      </c>
      <c r="K43" s="36">
        <f ca="1">'Base - NB'!M45+'OY1 - NB'!M45+'OY2 - NB'!M45+'OY3 - NB'!M45+'OY4 - NB'!M45</f>
        <v>0</v>
      </c>
      <c r="L43" s="35">
        <f ca="1">'Base - NB'!N45+'OY1 - NB'!N45+'OY2 - NB'!N45+'OY3 - NB'!N45+'OY4 - NB'!N45</f>
        <v>0</v>
      </c>
      <c r="M43" s="36">
        <f ca="1">'Base - NB'!O45+'OY1 - NB'!O45+'OY2 - NB'!O45+'OY3 - NB'!O45+'OY4 - NB'!O45</f>
        <v>0</v>
      </c>
      <c r="N43" s="35">
        <f ca="1">'Base - NB'!P45+'OY1 - NB'!P45+'OY2 - NB'!P45+'OY3 - NB'!P45+'OY4 - NB'!P45</f>
        <v>0</v>
      </c>
      <c r="O43" s="36">
        <f ca="1">'Base - NB'!Q45+'OY1 - NB'!Q45+'OY2 - NB'!Q45+'OY3 - NB'!Q45+'OY4 - NB'!Q45</f>
        <v>0</v>
      </c>
      <c r="P43" s="35">
        <f ca="1">'Base - NB'!R45+'OY1 - NB'!R45+'OY2 - NB'!R45+'OY3 - NB'!R45+'OY4 - NB'!R45</f>
        <v>0</v>
      </c>
      <c r="Q43" s="36">
        <f ca="1">'Base - NB'!S45+'OY1 - NB'!S45+'OY2 - NB'!S45+'OY3 - NB'!S45+'OY4 - NB'!S45</f>
        <v>0</v>
      </c>
      <c r="R43" s="35">
        <f ca="1">'Base - NB'!T45+'OY1 - NB'!T45+'OY2 - NB'!T45+'OY3 - NB'!T45+'OY4 - NB'!T45</f>
        <v>0</v>
      </c>
      <c r="S43" s="36">
        <f ca="1">'Base - NB'!U45+'OY1 - NB'!U45+'OY2 - NB'!U45+'OY3 - NB'!U45+'OY4 - NB'!U45</f>
        <v>0</v>
      </c>
      <c r="T43" s="35">
        <f ca="1">'Base - NB'!V45+'OY1 - NB'!V45+'OY2 - NB'!V45+'OY3 - NB'!V45+'OY4 - NB'!V45</f>
        <v>0</v>
      </c>
      <c r="U43" s="36">
        <f ca="1">'Base - NB'!W45+'OY1 - NB'!W45+'OY2 - NB'!W45+'OY3 - NB'!W45+'OY4 - NB'!W45</f>
        <v>0</v>
      </c>
      <c r="V43" s="35">
        <f ca="1">'Base - NB'!X45+'OY1 - NB'!X45+'OY2 - NB'!X45+'OY3 - NB'!X45+'OY4 - NB'!X45</f>
        <v>0</v>
      </c>
      <c r="W43" s="36">
        <f ca="1">'Base - NB'!Y45+'OY1 - NB'!Y45+'OY2 - NB'!Y45+'OY3 - NB'!Y45+'OY4 - NB'!Y45</f>
        <v>0</v>
      </c>
      <c r="X43" s="35">
        <f ca="1">'Base - NB'!Z45+'OY1 - NB'!Z45+'OY2 - NB'!Z45+'OY3 - NB'!Z45+'OY4 - NB'!Z45</f>
        <v>0</v>
      </c>
      <c r="Y43" s="36">
        <f ca="1">'Base - NB'!AA45+'OY1 - NB'!AA45+'OY2 - NB'!AA45+'OY3 - NB'!AA45+'OY4 - NB'!AA45</f>
        <v>0</v>
      </c>
      <c r="Z43" s="35">
        <f ca="1">'Base - NB'!AB45+'OY1 - NB'!AB45+'OY2 - NB'!AB45+'OY3 - NB'!AB45+'OY4 - NB'!AB45</f>
        <v>0</v>
      </c>
      <c r="AA43" s="36">
        <f ca="1">'Base - NB'!AC45+'OY1 - NB'!AC45+'OY2 - NB'!AC45+'OY3 - NB'!AC45+'OY4 - NB'!AC45</f>
        <v>0</v>
      </c>
      <c r="AB43" s="35">
        <f ca="1">'Base - NB'!AD45+'OY1 - NB'!AD45+'OY2 - NB'!AD45+'OY3 - NB'!AD45+'OY4 - NB'!AD45</f>
        <v>0</v>
      </c>
      <c r="AC43" s="36">
        <f ca="1">'Base - NB'!AE45+'OY1 - NB'!AE45+'OY2 - NB'!AE45+'OY3 - NB'!AE45+'OY4 - NB'!AE45</f>
        <v>0</v>
      </c>
      <c r="AD43" s="35">
        <f ca="1">'Base - NB'!AF45+'OY1 - NB'!AF45+'OY2 - NB'!AF45+'OY3 - NB'!AF45+'OY4 - NB'!AF45</f>
        <v>0</v>
      </c>
      <c r="AE43" s="36">
        <f ca="1">'Base - NB'!AG45+'OY1 - NB'!AG45+'OY2 - NB'!AG45+'OY3 - NB'!AG45+'OY4 - NB'!AG45</f>
        <v>0</v>
      </c>
      <c r="AF43" s="35">
        <f ca="1">'Base - NB'!AH45+'OY1 - NB'!AH45+'OY2 - NB'!AH45+'OY3 - NB'!AH45+'OY4 - NB'!AH45</f>
        <v>0</v>
      </c>
      <c r="AG43" s="36">
        <f ca="1">'Base - NB'!AI45+'OY1 - NB'!AI45+'OY2 - NB'!AI45+'OY3 - NB'!AI45+'OY4 - NB'!AI45</f>
        <v>0</v>
      </c>
      <c r="AH43" s="37">
        <f ca="1">'Base - NB'!AJ45+'OY1 - NB'!AJ45+'OY2 - NB'!AJ45+'OY3 - NB'!AJ45+'OY4 - NB'!AJ45</f>
        <v>0</v>
      </c>
      <c r="AI43" s="38">
        <f ca="1">'Base - NB'!AK45+'OY1 - NB'!AK45+'OY2 - NB'!AK45+'OY3 - NB'!AK45+'OY4 - NB'!AK45</f>
        <v>0</v>
      </c>
    </row>
    <row r="44" spans="1:35" ht="31" thickBot="1" x14ac:dyDescent="0.2">
      <c r="A44" s="40"/>
      <c r="B44" s="40"/>
      <c r="D44" s="40"/>
      <c r="E44" s="41" t="s">
        <v>117</v>
      </c>
      <c r="F44" s="42"/>
      <c r="G44" s="43"/>
      <c r="H44" s="44"/>
      <c r="I44" s="45"/>
      <c r="J44" s="44"/>
      <c r="K44" s="45"/>
      <c r="L44" s="44"/>
      <c r="M44" s="45"/>
      <c r="N44" s="44"/>
      <c r="O44" s="45"/>
      <c r="P44" s="44"/>
      <c r="Q44" s="45"/>
      <c r="R44" s="44"/>
      <c r="S44" s="45"/>
      <c r="T44" s="44"/>
      <c r="U44" s="45"/>
      <c r="V44" s="44"/>
      <c r="W44" s="45"/>
      <c r="X44" s="44"/>
      <c r="Y44" s="45"/>
      <c r="Z44" s="44"/>
      <c r="AA44" s="45"/>
      <c r="AB44" s="44"/>
      <c r="AC44" s="36"/>
      <c r="AD44" s="44"/>
      <c r="AE44" s="36"/>
      <c r="AF44" s="44"/>
      <c r="AG44" s="36"/>
      <c r="AH44" s="37"/>
      <c r="AI44" s="38">
        <f t="shared" ref="AI44" si="0">ROUND(AG44+AE44+AC44+AA44+Y44+W44+U44+S44+Q44+O44+M44+K44+I44,0)</f>
        <v>0</v>
      </c>
    </row>
    <row r="45" spans="1:35" ht="16" thickTop="1" thickBot="1" x14ac:dyDescent="0.2">
      <c r="E45" s="46" t="s">
        <v>118</v>
      </c>
      <c r="F45" s="47"/>
      <c r="G45" s="47"/>
      <c r="H45" s="48">
        <f ca="1">SUM(H7:H43)</f>
        <v>0</v>
      </c>
      <c r="I45" s="49">
        <f ca="1">ROUND(SUM(I7:I44),0)</f>
        <v>0</v>
      </c>
      <c r="J45" s="48">
        <f t="shared" ref="J45" ca="1" si="1">SUM(J7:J43)</f>
        <v>0</v>
      </c>
      <c r="K45" s="49">
        <f ca="1">ROUND(SUM(K7:K44),0)</f>
        <v>0</v>
      </c>
      <c r="L45" s="48">
        <f t="shared" ref="L45" ca="1" si="2">SUM(L7:L43)</f>
        <v>0</v>
      </c>
      <c r="M45" s="49">
        <f ca="1">ROUND(SUM(M7:M44),0)</f>
        <v>0</v>
      </c>
      <c r="N45" s="48">
        <f t="shared" ref="N45" ca="1" si="3">SUM(N7:N43)</f>
        <v>0</v>
      </c>
      <c r="O45" s="49">
        <f ca="1">ROUND(SUM(O7:O44),0)</f>
        <v>0</v>
      </c>
      <c r="P45" s="48">
        <f t="shared" ref="P45" ca="1" si="4">SUM(P7:P43)</f>
        <v>0</v>
      </c>
      <c r="Q45" s="49">
        <f ca="1">ROUND(SUM(Q7:Q44),0)</f>
        <v>0</v>
      </c>
      <c r="R45" s="48">
        <f t="shared" ref="R45" ca="1" si="5">SUM(R7:R43)</f>
        <v>0</v>
      </c>
      <c r="S45" s="49">
        <f ca="1">ROUND(SUM(S7:S44),0)</f>
        <v>0</v>
      </c>
      <c r="T45" s="48">
        <f t="shared" ref="T45" ca="1" si="6">SUM(T7:T43)</f>
        <v>0</v>
      </c>
      <c r="U45" s="49">
        <f ca="1">ROUND(SUM(U7:U44),0)</f>
        <v>0</v>
      </c>
      <c r="V45" s="48">
        <f t="shared" ref="V45" ca="1" si="7">SUM(V7:V43)</f>
        <v>0</v>
      </c>
      <c r="W45" s="49">
        <f ca="1">ROUND(SUM(W7:W44),0)</f>
        <v>0</v>
      </c>
      <c r="X45" s="48">
        <f t="shared" ref="X45" ca="1" si="8">SUM(X7:X43)</f>
        <v>0</v>
      </c>
      <c r="Y45" s="49">
        <f ca="1">ROUND(SUM(Y7:Y44),0)</f>
        <v>0</v>
      </c>
      <c r="Z45" s="48">
        <f t="shared" ref="Z45" ca="1" si="9">SUM(Z7:Z43)</f>
        <v>0</v>
      </c>
      <c r="AA45" s="49">
        <f ca="1">ROUND(SUM(AA7:AA44),0)</f>
        <v>0</v>
      </c>
      <c r="AB45" s="48">
        <f t="shared" ref="AB45" ca="1" si="10">SUM(AB7:AB43)</f>
        <v>0</v>
      </c>
      <c r="AC45" s="49">
        <f ca="1">ROUND(SUM(AC7:AC44),0)</f>
        <v>0</v>
      </c>
      <c r="AD45" s="48">
        <f t="shared" ref="AD45" ca="1" si="11">SUM(AD7:AD43)</f>
        <v>0</v>
      </c>
      <c r="AE45" s="49">
        <f ca="1">ROUND(SUM(AE7:AE44),0)</f>
        <v>0</v>
      </c>
      <c r="AF45" s="48">
        <f t="shared" ref="AF45" ca="1" si="12">SUM(AF7:AF43)</f>
        <v>0</v>
      </c>
      <c r="AG45" s="49">
        <f ca="1">ROUND(SUM(AG7:AG44),0)</f>
        <v>0</v>
      </c>
      <c r="AH45" s="50">
        <f ca="1">SUM(AH7:AH43)</f>
        <v>0</v>
      </c>
      <c r="AI45" s="49">
        <f ca="1">SUM(AI7:AI44)</f>
        <v>0</v>
      </c>
    </row>
    <row r="46" spans="1:35" ht="35.25" customHeight="1" x14ac:dyDescent="0.15">
      <c r="E46" s="51" t="s">
        <v>119</v>
      </c>
      <c r="F46" s="52"/>
      <c r="G46" s="52"/>
      <c r="H46" s="178"/>
      <c r="I46" s="53">
        <v>0</v>
      </c>
      <c r="J46" s="178"/>
      <c r="K46" s="53">
        <v>0</v>
      </c>
      <c r="L46" s="178"/>
      <c r="M46" s="53">
        <v>0</v>
      </c>
      <c r="N46" s="178"/>
      <c r="O46" s="53">
        <v>0</v>
      </c>
      <c r="P46" s="178"/>
      <c r="Q46" s="53">
        <v>0</v>
      </c>
      <c r="R46" s="178"/>
      <c r="S46" s="53">
        <v>0</v>
      </c>
      <c r="T46" s="178"/>
      <c r="U46" s="53">
        <v>0</v>
      </c>
      <c r="V46" s="178"/>
      <c r="W46" s="53">
        <v>0</v>
      </c>
      <c r="X46" s="178"/>
      <c r="Y46" s="53">
        <v>0</v>
      </c>
      <c r="Z46" s="178"/>
      <c r="AA46" s="53">
        <v>0</v>
      </c>
      <c r="AB46" s="178"/>
      <c r="AC46" s="53">
        <v>0</v>
      </c>
      <c r="AD46" s="178"/>
      <c r="AE46" s="53">
        <v>0</v>
      </c>
      <c r="AF46" s="178"/>
      <c r="AG46" s="53">
        <v>0</v>
      </c>
      <c r="AH46" s="178"/>
      <c r="AI46" s="54">
        <f>ROUND(AG46+AE46+AC46+AA46+Y46+W46+U46+S46+Q46+O46+M46+K46+I46,0)</f>
        <v>0</v>
      </c>
    </row>
    <row r="47" spans="1:35" ht="30" x14ac:dyDescent="0.15">
      <c r="E47" s="55" t="s">
        <v>120</v>
      </c>
      <c r="F47" s="56"/>
      <c r="G47" s="56"/>
      <c r="H47" s="179"/>
      <c r="I47" s="53">
        <v>0</v>
      </c>
      <c r="J47" s="179"/>
      <c r="K47" s="53">
        <v>0</v>
      </c>
      <c r="L47" s="179"/>
      <c r="M47" s="53">
        <v>0</v>
      </c>
      <c r="N47" s="179"/>
      <c r="O47" s="53">
        <v>0</v>
      </c>
      <c r="P47" s="179"/>
      <c r="Q47" s="53">
        <v>0</v>
      </c>
      <c r="R47" s="179"/>
      <c r="S47" s="53">
        <v>0</v>
      </c>
      <c r="T47" s="179"/>
      <c r="U47" s="53">
        <v>0</v>
      </c>
      <c r="V47" s="179"/>
      <c r="W47" s="53">
        <v>0</v>
      </c>
      <c r="X47" s="179"/>
      <c r="Y47" s="53">
        <v>0</v>
      </c>
      <c r="Z47" s="179"/>
      <c r="AA47" s="53">
        <v>0</v>
      </c>
      <c r="AB47" s="179"/>
      <c r="AC47" s="53">
        <v>0</v>
      </c>
      <c r="AD47" s="179"/>
      <c r="AE47" s="53">
        <v>0</v>
      </c>
      <c r="AF47" s="179"/>
      <c r="AG47" s="53">
        <v>0</v>
      </c>
      <c r="AH47" s="179"/>
      <c r="AI47" s="54">
        <f>ROUND(AG47+AE47+AC47+AA47+Y47+W47+U47+S47+Q47+O47+M47+K47+I47,0)</f>
        <v>0</v>
      </c>
    </row>
    <row r="48" spans="1:35" x14ac:dyDescent="0.15">
      <c r="E48" s="57" t="s">
        <v>121</v>
      </c>
      <c r="F48" s="58"/>
      <c r="G48" s="58"/>
      <c r="H48" s="179"/>
      <c r="I48" s="59">
        <f ca="1">I47+I46+I45</f>
        <v>0</v>
      </c>
      <c r="J48" s="179"/>
      <c r="K48" s="59">
        <f ca="1">K47+K46+K45</f>
        <v>0</v>
      </c>
      <c r="L48" s="179"/>
      <c r="M48" s="59">
        <f ca="1">M47+M46+M45</f>
        <v>0</v>
      </c>
      <c r="N48" s="179"/>
      <c r="O48" s="59">
        <f ca="1">O47+O46+O45</f>
        <v>0</v>
      </c>
      <c r="P48" s="179"/>
      <c r="Q48" s="59">
        <f ca="1">Q47+Q46+Q45</f>
        <v>0</v>
      </c>
      <c r="R48" s="179"/>
      <c r="S48" s="59">
        <f ca="1">S47+S46+S45</f>
        <v>0</v>
      </c>
      <c r="T48" s="179"/>
      <c r="U48" s="59">
        <f ca="1">U47+U46+U45</f>
        <v>0</v>
      </c>
      <c r="V48" s="179"/>
      <c r="W48" s="59">
        <f ca="1">W47+W46+W45</f>
        <v>0</v>
      </c>
      <c r="X48" s="179"/>
      <c r="Y48" s="59">
        <f ca="1">Y47+Y46+Y45</f>
        <v>0</v>
      </c>
      <c r="Z48" s="179"/>
      <c r="AA48" s="59">
        <f ca="1">AA47+AA46+AA45</f>
        <v>0</v>
      </c>
      <c r="AB48" s="179"/>
      <c r="AC48" s="59">
        <f ca="1">AC47+AC46+AC45</f>
        <v>0</v>
      </c>
      <c r="AD48" s="179"/>
      <c r="AE48" s="59">
        <f ca="1">AE47+AE46+AE45</f>
        <v>0</v>
      </c>
      <c r="AF48" s="179"/>
      <c r="AG48" s="59">
        <f ca="1">AG47+AG46+AG45</f>
        <v>0</v>
      </c>
      <c r="AH48" s="179"/>
      <c r="AI48" s="60">
        <f ca="1">AI47+AI46+AI45</f>
        <v>0</v>
      </c>
    </row>
    <row r="49" spans="5:35" ht="15" x14ac:dyDescent="0.15">
      <c r="E49" s="55" t="s">
        <v>122</v>
      </c>
      <c r="F49" s="56"/>
      <c r="G49" s="43"/>
      <c r="H49" s="179"/>
      <c r="I49" s="53"/>
      <c r="J49" s="179"/>
      <c r="K49" s="53"/>
      <c r="L49" s="179"/>
      <c r="M49" s="53"/>
      <c r="N49" s="179"/>
      <c r="O49" s="53"/>
      <c r="P49" s="179"/>
      <c r="Q49" s="53"/>
      <c r="R49" s="179"/>
      <c r="S49" s="53"/>
      <c r="T49" s="179"/>
      <c r="U49" s="53"/>
      <c r="V49" s="179"/>
      <c r="W49" s="53"/>
      <c r="X49" s="179"/>
      <c r="Y49" s="53"/>
      <c r="Z49" s="179"/>
      <c r="AA49" s="53"/>
      <c r="AB49" s="179"/>
      <c r="AC49" s="53"/>
      <c r="AD49" s="179"/>
      <c r="AE49" s="53"/>
      <c r="AF49" s="179"/>
      <c r="AG49" s="53"/>
      <c r="AH49" s="179"/>
      <c r="AI49" s="54"/>
    </row>
    <row r="50" spans="5:35" x14ac:dyDescent="0.15">
      <c r="E50" s="57" t="s">
        <v>121</v>
      </c>
      <c r="F50" s="61"/>
      <c r="G50" s="61"/>
      <c r="H50" s="180"/>
      <c r="I50" s="53">
        <f ca="1">I49+I48</f>
        <v>0</v>
      </c>
      <c r="J50" s="180"/>
      <c r="K50" s="53">
        <f ca="1">K49+K48</f>
        <v>0</v>
      </c>
      <c r="L50" s="180"/>
      <c r="M50" s="53">
        <f ca="1">M49+M48</f>
        <v>0</v>
      </c>
      <c r="N50" s="180"/>
      <c r="O50" s="53">
        <f ca="1">O49+O48</f>
        <v>0</v>
      </c>
      <c r="P50" s="180"/>
      <c r="Q50" s="53">
        <f ca="1">Q49+Q48</f>
        <v>0</v>
      </c>
      <c r="R50" s="180"/>
      <c r="S50" s="53">
        <f ca="1">S49+S48</f>
        <v>0</v>
      </c>
      <c r="T50" s="180"/>
      <c r="U50" s="53">
        <f ca="1">U49+U48</f>
        <v>0</v>
      </c>
      <c r="V50" s="180"/>
      <c r="W50" s="53">
        <f ca="1">W49+W48</f>
        <v>0</v>
      </c>
      <c r="X50" s="180"/>
      <c r="Y50" s="53">
        <f ca="1">Y49+Y48</f>
        <v>0</v>
      </c>
      <c r="Z50" s="180"/>
      <c r="AA50" s="53">
        <f ca="1">AA49+AA48</f>
        <v>0</v>
      </c>
      <c r="AB50" s="180"/>
      <c r="AC50" s="53">
        <f ca="1">AC49+AC48</f>
        <v>0</v>
      </c>
      <c r="AD50" s="180"/>
      <c r="AE50" s="53">
        <f ca="1">AE49+AE48</f>
        <v>0</v>
      </c>
      <c r="AF50" s="180"/>
      <c r="AG50" s="53">
        <f ca="1">AG49+AG48</f>
        <v>0</v>
      </c>
      <c r="AH50" s="180"/>
      <c r="AI50" s="60">
        <f ca="1">AI49+AI48</f>
        <v>0</v>
      </c>
    </row>
    <row r="51" spans="5:35" ht="15" hidden="1" customHeight="1" x14ac:dyDescent="0.15">
      <c r="E51" s="62" t="s">
        <v>123</v>
      </c>
      <c r="F51" s="63"/>
      <c r="G51" s="63"/>
      <c r="H51" s="64"/>
      <c r="I51" s="65" t="e">
        <f>+#REF!</f>
        <v>#REF!</v>
      </c>
      <c r="J51" s="64"/>
      <c r="K51" s="65" t="e">
        <f>+#REF!</f>
        <v>#REF!</v>
      </c>
      <c r="L51" s="64"/>
      <c r="M51" s="65"/>
      <c r="N51" s="64"/>
      <c r="O51" s="65" t="e">
        <f>+#REF!</f>
        <v>#REF!</v>
      </c>
      <c r="P51" s="64"/>
      <c r="Q51" s="65" t="e">
        <f>+#REF!</f>
        <v>#REF!</v>
      </c>
      <c r="R51" s="64"/>
      <c r="S51" s="65"/>
      <c r="T51" s="64"/>
      <c r="U51" s="65" t="e">
        <f>+#REF!</f>
        <v>#REF!</v>
      </c>
      <c r="V51" s="64"/>
      <c r="W51" s="65"/>
      <c r="X51" s="64"/>
      <c r="Y51" s="65" t="e">
        <f>+#REF!</f>
        <v>#REF!</v>
      </c>
      <c r="Z51" s="64"/>
      <c r="AA51" s="65"/>
      <c r="AB51" s="64"/>
      <c r="AC51" s="65" t="e">
        <f>+#REF!</f>
        <v>#REF!</v>
      </c>
      <c r="AD51" s="64"/>
      <c r="AE51" s="65"/>
      <c r="AF51" s="64"/>
      <c r="AG51" s="65"/>
      <c r="AH51" s="65"/>
      <c r="AI51" s="65" t="e">
        <f>+#REF!</f>
        <v>#REF!</v>
      </c>
    </row>
    <row r="52" spans="5:35" ht="15" hidden="1" customHeight="1" x14ac:dyDescent="0.15">
      <c r="E52" s="66" t="s">
        <v>124</v>
      </c>
      <c r="F52" s="67"/>
      <c r="G52" s="67"/>
      <c r="H52" s="68"/>
      <c r="I52" s="65" t="e">
        <f>+#REF!</f>
        <v>#REF!</v>
      </c>
      <c r="J52" s="68"/>
      <c r="K52" s="65" t="e">
        <f>+#REF!</f>
        <v>#REF!</v>
      </c>
      <c r="L52" s="68"/>
      <c r="M52" s="65"/>
      <c r="N52" s="68"/>
      <c r="O52" s="65" t="e">
        <f>+#REF!</f>
        <v>#REF!</v>
      </c>
      <c r="P52" s="68"/>
      <c r="Q52" s="65" t="e">
        <f>+#REF!</f>
        <v>#REF!</v>
      </c>
      <c r="R52" s="68"/>
      <c r="S52" s="65"/>
      <c r="T52" s="68"/>
      <c r="U52" s="65" t="e">
        <f>+#REF!</f>
        <v>#REF!</v>
      </c>
      <c r="V52" s="68"/>
      <c r="W52" s="65"/>
      <c r="X52" s="68"/>
      <c r="Y52" s="65" t="e">
        <f>+#REF!</f>
        <v>#REF!</v>
      </c>
      <c r="Z52" s="68"/>
      <c r="AA52" s="65"/>
      <c r="AB52" s="68"/>
      <c r="AC52" s="65" t="e">
        <f>+#REF!</f>
        <v>#REF!</v>
      </c>
      <c r="AD52" s="68"/>
      <c r="AE52" s="65"/>
      <c r="AF52" s="68"/>
      <c r="AG52" s="65"/>
      <c r="AH52" s="65"/>
      <c r="AI52" s="65" t="e">
        <f>+#REF!</f>
        <v>#REF!</v>
      </c>
    </row>
    <row r="53" spans="5:35" ht="15" hidden="1" customHeight="1" x14ac:dyDescent="0.15">
      <c r="E53" s="66" t="s">
        <v>125</v>
      </c>
      <c r="F53" s="69"/>
      <c r="G53" s="69"/>
      <c r="H53" s="64"/>
      <c r="I53" s="65" t="e">
        <f>+#REF!</f>
        <v>#REF!</v>
      </c>
      <c r="J53" s="64"/>
      <c r="K53" s="65" t="e">
        <f>+#REF!</f>
        <v>#REF!</v>
      </c>
      <c r="L53" s="64"/>
      <c r="M53" s="65"/>
      <c r="N53" s="64"/>
      <c r="O53" s="65" t="e">
        <f>+#REF!</f>
        <v>#REF!</v>
      </c>
      <c r="P53" s="64"/>
      <c r="Q53" s="65" t="e">
        <f>+#REF!</f>
        <v>#REF!</v>
      </c>
      <c r="R53" s="64"/>
      <c r="S53" s="65"/>
      <c r="T53" s="64"/>
      <c r="U53" s="65" t="e">
        <f>+#REF!</f>
        <v>#REF!</v>
      </c>
      <c r="V53" s="64"/>
      <c r="W53" s="65"/>
      <c r="X53" s="64"/>
      <c r="Y53" s="65" t="e">
        <f>+#REF!</f>
        <v>#REF!</v>
      </c>
      <c r="Z53" s="64"/>
      <c r="AA53" s="65"/>
      <c r="AB53" s="64"/>
      <c r="AC53" s="65" t="e">
        <f>+#REF!</f>
        <v>#REF!</v>
      </c>
      <c r="AD53" s="64"/>
      <c r="AE53" s="65"/>
      <c r="AF53" s="64"/>
      <c r="AG53" s="65"/>
      <c r="AH53" s="65"/>
      <c r="AI53" s="65" t="e">
        <f>+#REF!</f>
        <v>#REF!</v>
      </c>
    </row>
    <row r="54" spans="5:35" ht="15" hidden="1" customHeight="1" x14ac:dyDescent="0.15">
      <c r="E54" s="66" t="s">
        <v>8</v>
      </c>
      <c r="F54" s="67"/>
      <c r="G54" s="67"/>
      <c r="H54" s="68"/>
      <c r="I54" s="65" t="e">
        <f>+#REF!</f>
        <v>#REF!</v>
      </c>
      <c r="J54" s="68"/>
      <c r="K54" s="65" t="e">
        <f>+#REF!</f>
        <v>#REF!</v>
      </c>
      <c r="L54" s="68"/>
      <c r="M54" s="65"/>
      <c r="N54" s="68"/>
      <c r="O54" s="65" t="e">
        <f>+#REF!</f>
        <v>#REF!</v>
      </c>
      <c r="P54" s="68"/>
      <c r="Q54" s="65" t="e">
        <f>+#REF!</f>
        <v>#REF!</v>
      </c>
      <c r="R54" s="68"/>
      <c r="S54" s="65"/>
      <c r="T54" s="68"/>
      <c r="U54" s="65" t="e">
        <f>+#REF!</f>
        <v>#REF!</v>
      </c>
      <c r="V54" s="68"/>
      <c r="W54" s="65"/>
      <c r="X54" s="68"/>
      <c r="Y54" s="65" t="e">
        <f>+#REF!</f>
        <v>#REF!</v>
      </c>
      <c r="Z54" s="68"/>
      <c r="AA54" s="65"/>
      <c r="AB54" s="68"/>
      <c r="AC54" s="65" t="e">
        <f>+#REF!</f>
        <v>#REF!</v>
      </c>
      <c r="AD54" s="68"/>
      <c r="AE54" s="65"/>
      <c r="AF54" s="68"/>
      <c r="AG54" s="65"/>
      <c r="AH54" s="65"/>
      <c r="AI54" s="65" t="e">
        <f>+#REF!</f>
        <v>#REF!</v>
      </c>
    </row>
    <row r="56" spans="5:35" x14ac:dyDescent="0.15">
      <c r="H56" s="70"/>
      <c r="J56" s="70"/>
      <c r="L56" s="70"/>
      <c r="N56" s="70"/>
      <c r="P56" s="70"/>
      <c r="R56" s="70"/>
      <c r="T56" s="70"/>
      <c r="V56" s="70"/>
      <c r="X56" s="70"/>
      <c r="Z56" s="70"/>
      <c r="AB56" s="70"/>
      <c r="AD56" s="70"/>
      <c r="AF56" s="70"/>
    </row>
    <row r="57" spans="5:35" x14ac:dyDescent="0.15"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</row>
    <row r="58" spans="5:35" x14ac:dyDescent="0.15"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</row>
    <row r="59" spans="5:35" x14ac:dyDescent="0.15"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</row>
    <row r="60" spans="5:35" x14ac:dyDescent="0.15">
      <c r="E60" s="70"/>
      <c r="F60" s="70"/>
      <c r="G60" s="70"/>
      <c r="H60" s="71"/>
      <c r="I60" s="70"/>
      <c r="J60" s="71"/>
      <c r="K60" s="70"/>
      <c r="L60" s="71"/>
      <c r="M60" s="70"/>
      <c r="N60" s="71"/>
      <c r="O60" s="70"/>
      <c r="P60" s="71"/>
      <c r="Q60" s="70"/>
      <c r="R60" s="71"/>
      <c r="S60" s="70"/>
      <c r="T60" s="71"/>
      <c r="U60" s="70"/>
      <c r="V60" s="71"/>
      <c r="W60" s="70"/>
      <c r="X60" s="71"/>
      <c r="Y60" s="70"/>
      <c r="Z60" s="71"/>
      <c r="AA60" s="70"/>
      <c r="AB60" s="71"/>
      <c r="AC60" s="70"/>
      <c r="AD60" s="71"/>
      <c r="AE60" s="70"/>
      <c r="AF60" s="71"/>
      <c r="AG60" s="70"/>
    </row>
    <row r="61" spans="5:35" ht="15" x14ac:dyDescent="0.15">
      <c r="E61" s="71" t="s">
        <v>126</v>
      </c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</row>
    <row r="62" spans="5:35" ht="15" x14ac:dyDescent="0.15">
      <c r="E62" s="71" t="s">
        <v>126</v>
      </c>
      <c r="F62" s="71"/>
      <c r="G62" s="71"/>
      <c r="H62" s="24"/>
      <c r="I62" s="71"/>
      <c r="J62" s="24"/>
      <c r="K62" s="71"/>
      <c r="L62" s="24"/>
      <c r="M62" s="71"/>
      <c r="N62" s="24"/>
      <c r="O62" s="71"/>
      <c r="P62" s="24"/>
      <c r="Q62" s="71"/>
      <c r="R62" s="24"/>
      <c r="S62" s="71"/>
      <c r="T62" s="24"/>
      <c r="U62" s="71"/>
      <c r="V62" s="24"/>
      <c r="W62" s="71"/>
      <c r="X62" s="24"/>
      <c r="Y62" s="71"/>
      <c r="Z62" s="24"/>
      <c r="AA62" s="71"/>
      <c r="AB62" s="24"/>
      <c r="AC62" s="71"/>
      <c r="AD62" s="24"/>
      <c r="AE62" s="71"/>
      <c r="AF62" s="24"/>
      <c r="AG62" s="71"/>
    </row>
    <row r="63" spans="5:35" x14ac:dyDescent="0.1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5:35" x14ac:dyDescent="0.1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5:33" x14ac:dyDescent="0.1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5:33" x14ac:dyDescent="0.1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5:33" x14ac:dyDescent="0.15">
      <c r="E67" s="24"/>
      <c r="F67" s="24"/>
      <c r="G67" s="24"/>
      <c r="I67" s="24"/>
      <c r="K67" s="24"/>
      <c r="M67" s="24"/>
      <c r="O67" s="24"/>
      <c r="Q67" s="24"/>
      <c r="S67" s="24"/>
      <c r="U67" s="24"/>
      <c r="W67" s="24"/>
      <c r="Y67" s="24"/>
      <c r="AA67" s="24"/>
      <c r="AC67" s="24"/>
      <c r="AE67" s="24"/>
      <c r="AG67" s="24"/>
    </row>
  </sheetData>
  <mergeCells count="43">
    <mergeCell ref="AF46:AF50"/>
    <mergeCell ref="AH46:AH50"/>
    <mergeCell ref="R46:R50"/>
    <mergeCell ref="T46:T50"/>
    <mergeCell ref="V46:V50"/>
    <mergeCell ref="X46:X50"/>
    <mergeCell ref="Z46:Z50"/>
    <mergeCell ref="AB46:AB50"/>
    <mergeCell ref="A5:D5"/>
    <mergeCell ref="H46:H50"/>
    <mergeCell ref="J46:J50"/>
    <mergeCell ref="L46:L50"/>
    <mergeCell ref="N46:N50"/>
    <mergeCell ref="P46:P50"/>
    <mergeCell ref="X4:Y4"/>
    <mergeCell ref="Z4:AA4"/>
    <mergeCell ref="AB4:AC4"/>
    <mergeCell ref="AD4:AE4"/>
    <mergeCell ref="AD46:AD50"/>
    <mergeCell ref="AF4:AG4"/>
    <mergeCell ref="AH4:AI4"/>
    <mergeCell ref="AF3:AG3"/>
    <mergeCell ref="E4:G4"/>
    <mergeCell ref="H4:I4"/>
    <mergeCell ref="J4:K4"/>
    <mergeCell ref="L4:M4"/>
    <mergeCell ref="N4:O4"/>
    <mergeCell ref="P4:Q4"/>
    <mergeCell ref="R4:S4"/>
    <mergeCell ref="T4:U4"/>
    <mergeCell ref="V4:W4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00D9-FF96-47A0-A20D-47E3730D46A6}">
  <sheetPr>
    <pageSetUpPr fitToPage="1"/>
  </sheetPr>
  <dimension ref="A1:AM64"/>
  <sheetViews>
    <sheetView showGridLines="0" zoomScale="80" zoomScaleNormal="80" workbookViewId="0">
      <pane xSplit="5" ySplit="2" topLeftCell="F3" activePane="bottomRight" state="frozen"/>
      <selection activeCell="C1" sqref="C1:C2"/>
      <selection pane="topRight" activeCell="C1" sqref="C1:C2"/>
      <selection pane="bottomLeft" activeCell="C1" sqref="C1:C2"/>
      <selection pane="bottomRight" activeCell="I46" sqref="I46"/>
    </sheetView>
  </sheetViews>
  <sheetFormatPr baseColWidth="10" defaultColWidth="8.83203125" defaultRowHeight="14" x14ac:dyDescent="0.15"/>
  <cols>
    <col min="1" max="1" width="31.5" style="19" bestFit="1" customWidth="1"/>
    <col min="2" max="2" width="11.5" style="16" bestFit="1" customWidth="1"/>
    <col min="3" max="3" width="33" style="16" bestFit="1" customWidth="1"/>
    <col min="4" max="4" width="14" style="16" customWidth="1"/>
    <col min="5" max="5" width="30.6640625" style="16" bestFit="1" customWidth="1"/>
    <col min="6" max="6" width="8.83203125" style="16" customWidth="1"/>
    <col min="7" max="7" width="30.6640625" style="16" customWidth="1"/>
    <col min="8" max="8" width="10.1640625" style="19" bestFit="1" customWidth="1"/>
    <col min="9" max="9" width="12" style="16" bestFit="1" customWidth="1"/>
    <col min="10" max="10" width="10.33203125" style="16" bestFit="1" customWidth="1"/>
    <col min="11" max="11" width="10.83203125" style="16" bestFit="1" customWidth="1"/>
    <col min="12" max="12" width="10.33203125" style="16" bestFit="1" customWidth="1"/>
    <col min="13" max="13" width="10.83203125" style="16" bestFit="1" customWidth="1"/>
    <col min="14" max="14" width="10.33203125" style="16" bestFit="1" customWidth="1"/>
    <col min="15" max="15" width="9.5" style="16" bestFit="1" customWidth="1"/>
    <col min="16" max="16" width="10.33203125" style="16" bestFit="1" customWidth="1"/>
    <col min="17" max="17" width="9.83203125" style="16" bestFit="1" customWidth="1"/>
    <col min="18" max="18" width="10.33203125" style="16" bestFit="1" customWidth="1"/>
    <col min="19" max="19" width="9.5" style="16" bestFit="1" customWidth="1"/>
    <col min="20" max="20" width="10.33203125" style="16" bestFit="1" customWidth="1"/>
    <col min="21" max="21" width="10.83203125" style="16" bestFit="1" customWidth="1"/>
    <col min="22" max="22" width="10.33203125" style="16" bestFit="1" customWidth="1"/>
    <col min="23" max="23" width="9.83203125" style="16" bestFit="1" customWidth="1"/>
    <col min="24" max="24" width="10.33203125" style="16" bestFit="1" customWidth="1"/>
    <col min="25" max="25" width="9.5" style="16" bestFit="1" customWidth="1"/>
    <col min="26" max="26" width="10.33203125" style="16" bestFit="1" customWidth="1"/>
    <col min="27" max="27" width="9.5" style="16" bestFit="1" customWidth="1"/>
    <col min="28" max="28" width="10.33203125" style="16" bestFit="1" customWidth="1"/>
    <col min="29" max="29" width="10.83203125" style="16" bestFit="1" customWidth="1"/>
    <col min="30" max="30" width="8.6640625" style="16" bestFit="1" customWidth="1"/>
    <col min="31" max="31" width="8.33203125" style="16" bestFit="1" customWidth="1"/>
    <col min="32" max="32" width="10.33203125" style="16" bestFit="1" customWidth="1"/>
    <col min="33" max="33" width="9.5" style="16" bestFit="1" customWidth="1"/>
    <col min="34" max="34" width="10.33203125" style="16" bestFit="1" customWidth="1"/>
    <col min="35" max="35" width="9.5" style="16" bestFit="1" customWidth="1"/>
    <col min="36" max="36" width="9.83203125" style="16" bestFit="1" customWidth="1"/>
    <col min="37" max="37" width="12.5" style="16" bestFit="1" customWidth="1"/>
    <col min="38" max="38" width="8.83203125" style="16"/>
    <col min="39" max="39" width="10.1640625" style="16" bestFit="1" customWidth="1"/>
    <col min="40" max="16384" width="8.83203125" style="16"/>
  </cols>
  <sheetData>
    <row r="1" spans="1:39" ht="16" x14ac:dyDescent="0.15">
      <c r="A1" s="1" t="s">
        <v>588</v>
      </c>
      <c r="B1" s="1"/>
      <c r="C1" s="3" t="str">
        <f>'Summary by Funding - NB'!$C$1</f>
        <v>REVISION 3</v>
      </c>
      <c r="E1" s="17"/>
      <c r="F1" s="17"/>
      <c r="G1" s="17"/>
      <c r="H1" s="17"/>
    </row>
    <row r="2" spans="1:39" ht="16" x14ac:dyDescent="0.15">
      <c r="A2" s="1" t="s">
        <v>0</v>
      </c>
      <c r="B2" s="1"/>
      <c r="C2" s="4">
        <f>'Summary by Funding - NB'!$C$2</f>
        <v>45082</v>
      </c>
      <c r="E2" s="18"/>
      <c r="F2" s="18"/>
      <c r="G2" s="18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9" ht="16" x14ac:dyDescent="0.15">
      <c r="A3" s="1" t="s">
        <v>591</v>
      </c>
      <c r="B3" s="1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1:39" ht="16" x14ac:dyDescent="0.15">
      <c r="A4" s="72"/>
      <c r="B4" s="1"/>
      <c r="E4" s="18"/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9" ht="15" thickBot="1" x14ac:dyDescent="0.2">
      <c r="A5" s="73" t="s">
        <v>127</v>
      </c>
      <c r="B5" s="16" t="s">
        <v>9</v>
      </c>
      <c r="C5" s="74" t="str">
        <f>'Summary Rollup - NB'!A3</f>
        <v>Subcontractor: Vendor</v>
      </c>
      <c r="D5" s="19" t="str">
        <f>'Summary Rollup - NB'!D3</f>
        <v>NB</v>
      </c>
      <c r="E5" s="21"/>
      <c r="F5" s="21"/>
      <c r="G5" s="21"/>
      <c r="H5" s="22"/>
      <c r="I5" s="21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22"/>
      <c r="AG5" s="22"/>
      <c r="AH5" s="174"/>
      <c r="AI5" s="174"/>
    </row>
    <row r="6" spans="1:39" s="24" customFormat="1" ht="99" customHeight="1" thickBot="1" x14ac:dyDescent="0.2">
      <c r="A6" s="23" t="s">
        <v>14</v>
      </c>
      <c r="B6" s="23" t="s">
        <v>15</v>
      </c>
      <c r="C6" s="23" t="s">
        <v>16</v>
      </c>
      <c r="D6" s="23" t="s">
        <v>17</v>
      </c>
      <c r="E6" s="175" t="s">
        <v>601</v>
      </c>
      <c r="F6" s="177"/>
      <c r="G6" s="177"/>
      <c r="H6" s="177"/>
      <c r="I6" s="176"/>
      <c r="J6" s="177" t="s">
        <v>18</v>
      </c>
      <c r="K6" s="185"/>
      <c r="L6" s="184" t="s">
        <v>19</v>
      </c>
      <c r="M6" s="185"/>
      <c r="N6" s="184" t="s">
        <v>20</v>
      </c>
      <c r="O6" s="176"/>
      <c r="P6" s="177" t="s">
        <v>21</v>
      </c>
      <c r="Q6" s="185"/>
      <c r="R6" s="184" t="s">
        <v>22</v>
      </c>
      <c r="S6" s="185"/>
      <c r="T6" s="184" t="s">
        <v>23</v>
      </c>
      <c r="U6" s="176"/>
      <c r="V6" s="184" t="s">
        <v>24</v>
      </c>
      <c r="W6" s="185"/>
      <c r="X6" s="184" t="s">
        <v>25</v>
      </c>
      <c r="Y6" s="176"/>
      <c r="Z6" s="184" t="s">
        <v>26</v>
      </c>
      <c r="AA6" s="185"/>
      <c r="AB6" s="184" t="s">
        <v>27</v>
      </c>
      <c r="AC6" s="176"/>
      <c r="AD6" s="184" t="s">
        <v>28</v>
      </c>
      <c r="AE6" s="185"/>
      <c r="AF6" s="184" t="s">
        <v>29</v>
      </c>
      <c r="AG6" s="177"/>
      <c r="AH6" s="175" t="s">
        <v>30</v>
      </c>
      <c r="AI6" s="176"/>
      <c r="AJ6" s="175" t="s">
        <v>31</v>
      </c>
      <c r="AK6" s="176"/>
    </row>
    <row r="7" spans="1:39" s="19" customFormat="1" x14ac:dyDescent="0.15">
      <c r="E7" s="25"/>
      <c r="F7" s="75"/>
      <c r="G7" s="75"/>
      <c r="H7" s="75"/>
      <c r="I7" s="75"/>
      <c r="J7" s="26" t="s">
        <v>33</v>
      </c>
      <c r="K7" s="27" t="s">
        <v>8</v>
      </c>
      <c r="L7" s="19" t="s">
        <v>33</v>
      </c>
      <c r="M7" s="27" t="s">
        <v>8</v>
      </c>
      <c r="N7" s="19" t="s">
        <v>33</v>
      </c>
      <c r="O7" s="27" t="s">
        <v>8</v>
      </c>
      <c r="P7" s="26" t="s">
        <v>33</v>
      </c>
      <c r="Q7" s="27" t="s">
        <v>8</v>
      </c>
      <c r="R7" s="19" t="s">
        <v>33</v>
      </c>
      <c r="S7" s="27" t="s">
        <v>8</v>
      </c>
      <c r="T7" s="19" t="s">
        <v>33</v>
      </c>
      <c r="U7" s="27" t="s">
        <v>8</v>
      </c>
      <c r="V7" s="19" t="s">
        <v>33</v>
      </c>
      <c r="W7" s="27" t="s">
        <v>8</v>
      </c>
      <c r="X7" s="19" t="s">
        <v>33</v>
      </c>
      <c r="Y7" s="27" t="s">
        <v>8</v>
      </c>
      <c r="Z7" s="19" t="s">
        <v>33</v>
      </c>
      <c r="AA7" s="27" t="s">
        <v>8</v>
      </c>
      <c r="AB7" s="19" t="s">
        <v>33</v>
      </c>
      <c r="AC7" s="27" t="s">
        <v>8</v>
      </c>
      <c r="AD7" s="19" t="s">
        <v>33</v>
      </c>
      <c r="AE7" s="19" t="s">
        <v>8</v>
      </c>
      <c r="AF7" s="76" t="s">
        <v>33</v>
      </c>
      <c r="AG7" s="77" t="s">
        <v>8</v>
      </c>
      <c r="AH7" s="19" t="s">
        <v>33</v>
      </c>
      <c r="AI7" s="27" t="s">
        <v>8</v>
      </c>
      <c r="AJ7" s="26" t="s">
        <v>33</v>
      </c>
      <c r="AK7" s="27" t="s">
        <v>8</v>
      </c>
    </row>
    <row r="8" spans="1:39" ht="15" x14ac:dyDescent="0.15">
      <c r="A8" s="78" t="s">
        <v>32</v>
      </c>
      <c r="B8" s="79"/>
      <c r="C8" s="79"/>
      <c r="D8" s="79"/>
      <c r="E8" s="28"/>
      <c r="F8" s="29" t="s">
        <v>35</v>
      </c>
      <c r="G8" s="29" t="s">
        <v>36</v>
      </c>
      <c r="H8" s="80" t="s">
        <v>128</v>
      </c>
      <c r="I8" s="80" t="s">
        <v>129</v>
      </c>
      <c r="J8" s="30"/>
      <c r="K8" s="31"/>
      <c r="L8" s="81"/>
      <c r="M8" s="33"/>
      <c r="N8" s="81"/>
      <c r="O8" s="33"/>
      <c r="P8" s="30"/>
      <c r="Q8" s="31"/>
      <c r="R8" s="81"/>
      <c r="S8" s="33"/>
      <c r="T8" s="81"/>
      <c r="U8" s="33"/>
      <c r="V8" s="81"/>
      <c r="W8" s="33"/>
      <c r="X8" s="81"/>
      <c r="Y8" s="33"/>
      <c r="Z8" s="81"/>
      <c r="AA8" s="33"/>
      <c r="AB8" s="81"/>
      <c r="AC8" s="33"/>
      <c r="AD8" s="81"/>
      <c r="AE8" s="81"/>
      <c r="AF8" s="32"/>
      <c r="AG8" s="33"/>
      <c r="AH8" s="81"/>
      <c r="AI8" s="33"/>
      <c r="AJ8" s="32"/>
      <c r="AK8" s="33"/>
    </row>
    <row r="9" spans="1:39" ht="15" hidden="1" x14ac:dyDescent="0.15">
      <c r="A9" s="34">
        <v>71</v>
      </c>
      <c r="B9" s="34" t="s">
        <v>37</v>
      </c>
      <c r="C9" s="34" t="s">
        <v>38</v>
      </c>
      <c r="D9" s="34" t="s">
        <v>39</v>
      </c>
      <c r="E9" s="34" t="s">
        <v>40</v>
      </c>
      <c r="F9" s="82" t="s">
        <v>41</v>
      </c>
      <c r="G9" s="82" t="s">
        <v>210</v>
      </c>
      <c r="H9" s="83">
        <f>SUMIFS('Total Staffing-NB'!$F:$F,'Total Staffing-NB'!$M:$M,$F9,'Total Staffing-NB'!$L:$L,$G9)</f>
        <v>0</v>
      </c>
      <c r="I9" s="84" t="str" cm="1">
        <f t="array" aca="1" ref="I9" ca="1">IFERROR(ROUND(IF($G9=$D$5,INDIRECT("'Rate Analysis'!R"&amp;MATCH($F9,'Rate Analysis'!$A:$A,0)&amp;"C"&amp;MATCH($B$5,'Rate Analysis'!$7:$7,0)+MATCH($G9,'Rate Analysis'!$8:$8,0)-16,0),"N/A"),2),"N/A")</f>
        <v>N/A</v>
      </c>
      <c r="J9" s="35">
        <f ca="1">IF($G9=$D$5,ROUND(SUMIFS(INDIRECT("'Sch F-Staffing'!C"&amp;MATCH($B$5,'Sch F-Staffing'!$7:$7,0),0),'Sch F-Staffing'!$A:$A,$F9&amp;"-01",'Sch F-Staffing'!$L:$L,$G9),2),0)</f>
        <v>0</v>
      </c>
      <c r="K9" s="36">
        <f ca="1">IFERROR(ROUND(J9*$I9,2),0)</f>
        <v>0</v>
      </c>
      <c r="L9" s="35">
        <f ca="1">IF($G9=$D$5,ROUND(SUMIFS(INDIRECT("'Sch F-Staffing'!C"&amp;MATCH($B$5,'Sch F-Staffing'!$7:$7,0),0),'Sch F-Staffing'!$A:$A,$F9&amp;"-02",'Sch F-Staffing'!$L:$L,$G9),2),0)</f>
        <v>0</v>
      </c>
      <c r="M9" s="36">
        <f t="shared" ref="M9:M24" ca="1" si="0">IFERROR(ROUND(L9*$I9,2),0)</f>
        <v>0</v>
      </c>
      <c r="N9" s="35">
        <f ca="1">IF($G9=$D$5,ROUND(SUMIFS(INDIRECT("'Sch F-Staffing'!C"&amp;MATCH($B$5,'Sch F-Staffing'!$7:$7,0),0),'Sch F-Staffing'!$A:$A,$F9&amp;"-03",'Sch F-Staffing'!$L:$L,$G9),2),0)</f>
        <v>0</v>
      </c>
      <c r="O9" s="36">
        <f t="shared" ref="O9:O24" ca="1" si="1">IFERROR(ROUND(N9*$I9,2),0)</f>
        <v>0</v>
      </c>
      <c r="P9" s="35">
        <f ca="1">IF($G9=$D$5,ROUND(SUMIFS(INDIRECT("'Sch F-Staffing'!C"&amp;MATCH($B$5,'Sch F-Staffing'!$7:$7,0),0),'Sch F-Staffing'!$A:$A,$F9&amp;"-04",'Sch F-Staffing'!$L:$L,$G9),2),0)</f>
        <v>0</v>
      </c>
      <c r="Q9" s="36">
        <f t="shared" ref="Q9:Q24" ca="1" si="2">IFERROR(ROUND(P9*$I9,2),0)</f>
        <v>0</v>
      </c>
      <c r="R9" s="35">
        <f ca="1">IF($G9=$D$5,ROUND(SUMIFS(INDIRECT("'Sch F-Staffing'!C"&amp;MATCH($B$5,'Sch F-Staffing'!$7:$7,0),0),'Sch F-Staffing'!$A:$A,$F9&amp;"-05",'Sch F-Staffing'!$L:$L,$G9),2),0)</f>
        <v>0</v>
      </c>
      <c r="S9" s="36">
        <f t="shared" ref="S9:S24" ca="1" si="3">IFERROR(ROUND(R9*$I9,2),0)</f>
        <v>0</v>
      </c>
      <c r="T9" s="35">
        <f ca="1">IF($G9=$D$5,ROUND(SUMIFS(INDIRECT("'Sch F-Staffing'!C"&amp;MATCH($B$5,'Sch F-Staffing'!$7:$7,0),0),'Sch F-Staffing'!$A:$A,$F9&amp;"-06",'Sch F-Staffing'!$L:$L,$G9),2),0)</f>
        <v>0</v>
      </c>
      <c r="U9" s="36">
        <f t="shared" ref="U9:U24" ca="1" si="4">IFERROR(ROUND(T9*$I9,2),0)</f>
        <v>0</v>
      </c>
      <c r="V9" s="35">
        <f ca="1">IF($G9=$D$5,ROUND(SUMIFS(INDIRECT("'Sch F-Staffing'!C"&amp;MATCH($B$5,'Sch F-Staffing'!$7:$7,0),0),'Sch F-Staffing'!$A:$A,$F9&amp;"-07",'Sch F-Staffing'!$L:$L,$G9),2),0)</f>
        <v>0</v>
      </c>
      <c r="W9" s="36">
        <f t="shared" ref="W9:W24" ca="1" si="5">IFERROR(ROUND(V9*$I9,2),0)</f>
        <v>0</v>
      </c>
      <c r="X9" s="35">
        <f ca="1">IF($G9=$D$5,ROUND(SUMIFS(INDIRECT("'Sch F-Staffing'!C"&amp;MATCH($B$5,'Sch F-Staffing'!$7:$7,0),0),'Sch F-Staffing'!$A:$A,$F9&amp;"-08",'Sch F-Staffing'!$L:$L,$G9),2),0)</f>
        <v>0</v>
      </c>
      <c r="Y9" s="36">
        <f t="shared" ref="Y9:Y24" ca="1" si="6">IFERROR(ROUND(X9*$I9,2),0)</f>
        <v>0</v>
      </c>
      <c r="Z9" s="35">
        <f ca="1">IF($G9=$D$5,ROUND(SUMIFS(INDIRECT("'Sch F-Staffing'!C"&amp;MATCH($B$5,'Sch F-Staffing'!$7:$7,0),0),'Sch F-Staffing'!$A:$A,$F9&amp;"-09",'Sch F-Staffing'!$L:$L,$G9),2),0)</f>
        <v>0</v>
      </c>
      <c r="AA9" s="36">
        <f t="shared" ref="AA9:AA24" ca="1" si="7">IFERROR(ROUND(Z9*$I9,2),0)</f>
        <v>0</v>
      </c>
      <c r="AB9" s="35">
        <f ca="1">IF($G9=$D$5,ROUND(SUMIFS(INDIRECT("'Sch F-Staffing'!C"&amp;MATCH($B$5,'Sch F-Staffing'!$7:$7,0),0),'Sch F-Staffing'!$A:$A,$F9&amp;"-10",'Sch F-Staffing'!$L:$L,$G9),2),0)</f>
        <v>0</v>
      </c>
      <c r="AC9" s="36">
        <f t="shared" ref="AC9:AC24" ca="1" si="8">IFERROR(ROUND(AB9*$I9,2),0)</f>
        <v>0</v>
      </c>
      <c r="AD9" s="35">
        <f ca="1">IF($G9=$D$5,ROUND(SUMIFS(INDIRECT("'Sch F-Staffing'!C"&amp;MATCH($B$5,'Sch F-Staffing'!$7:$7,0),0),'Sch F-Staffing'!$A:$A,$F9&amp;"-11",'Sch F-Staffing'!$L:$L,$G9),2),0)</f>
        <v>0</v>
      </c>
      <c r="AE9" s="36">
        <f t="shared" ref="AE9:AE24" ca="1" si="9">IFERROR(ROUND(AD9*$I9,2),0)</f>
        <v>0</v>
      </c>
      <c r="AF9" s="35">
        <f ca="1">IF($G9=$D$5,ROUND(SUMIFS(INDIRECT("'Sch F-Staffing'!C"&amp;MATCH($B$5,'Sch F-Staffing'!$7:$7,0),0),'Sch F-Staffing'!$A:$A,$F9&amp;"-12",'Sch F-Staffing'!$L:$L,$G9),2),0)</f>
        <v>0</v>
      </c>
      <c r="AG9" s="36">
        <f t="shared" ref="AG9:AG24" ca="1" si="10">IFERROR(ROUND(AF9*$I9,2),0)</f>
        <v>0</v>
      </c>
      <c r="AH9" s="35">
        <f ca="1">IF($G9=$D$5,ROUND(SUMIFS(INDIRECT("'Sch F-Staffing'!C"&amp;MATCH($B$5,'Sch F-Staffing'!$7:$7,0),0),'Sch F-Staffing'!$A:$A,$F9&amp;"-13",'Sch F-Staffing'!$L:$L,$G9),2),0)</f>
        <v>0</v>
      </c>
      <c r="AI9" s="36">
        <f t="shared" ref="AI9:AI45" ca="1" si="11">IFERROR(ROUND(AH9*$I9,2),0)</f>
        <v>0</v>
      </c>
      <c r="AJ9" s="37">
        <f ca="1">ROUND(AH9+AF9+AD9+AB9+Z9+X9+V9+T9+R9+P9+N9+L9+J9,0)</f>
        <v>0</v>
      </c>
      <c r="AK9" s="85">
        <f ca="1">ROUND(AI9+AG9+AE9+AC9+AA9+Y9+W9+U9+S9+Q9+O9+M9+K9,0)</f>
        <v>0</v>
      </c>
      <c r="AM9" s="39"/>
    </row>
    <row r="10" spans="1:39" ht="15" hidden="1" customHeight="1" x14ac:dyDescent="0.15">
      <c r="A10" s="34">
        <v>71</v>
      </c>
      <c r="B10" s="34" t="s">
        <v>42</v>
      </c>
      <c r="C10" s="34" t="s">
        <v>38</v>
      </c>
      <c r="D10" s="34" t="s">
        <v>39</v>
      </c>
      <c r="E10" s="34" t="s">
        <v>43</v>
      </c>
      <c r="F10" s="82" t="s">
        <v>44</v>
      </c>
      <c r="G10" s="82" t="s">
        <v>45</v>
      </c>
      <c r="H10" s="86">
        <f>SUMIFS('Total Staffing-NB'!$F:$F,'Total Staffing-NB'!$M:$M,$F10,'Total Staffing-NB'!$L:$L,$G10)</f>
        <v>0</v>
      </c>
      <c r="I10" s="84" t="str" cm="1">
        <f t="array" aca="1" ref="I10" ca="1">IFERROR(ROUND(IF($G10=$D$5,INDIRECT("'Rate Analysis'!R"&amp;MATCH($F10,'Rate Analysis'!$A:$A,0)&amp;"C"&amp;MATCH($B$5,'Rate Analysis'!$7:$7,0)+MATCH($G10,'Rate Analysis'!$8:$8,0)-16,0),"N/A"),2),"N/A")</f>
        <v>N/A</v>
      </c>
      <c r="J10" s="35">
        <f ca="1">IF($G10=$D$5,ROUND(SUMIFS(INDIRECT("'Sch F-Staffing'!C"&amp;MATCH($B$5,'Sch F-Staffing'!$7:$7,0),0),'Sch F-Staffing'!$A:$A,$F10&amp;"-01",'Sch F-Staffing'!$L:$L,$G10),2),0)</f>
        <v>0</v>
      </c>
      <c r="K10" s="36">
        <f t="shared" ref="K10:K45" ca="1" si="12">IFERROR(ROUND(J10*$I10,2),0)</f>
        <v>0</v>
      </c>
      <c r="L10" s="35">
        <f ca="1">IF($G10=$D$5,ROUND(SUMIFS(INDIRECT("'Sch F-Staffing'!C"&amp;MATCH($B$5,'Sch F-Staffing'!$7:$7,0),0),'Sch F-Staffing'!$A:$A,$F10&amp;"-02",'Sch F-Staffing'!$L:$L,$G10),2),0)</f>
        <v>0</v>
      </c>
      <c r="M10" s="36">
        <f t="shared" ca="1" si="0"/>
        <v>0</v>
      </c>
      <c r="N10" s="35">
        <f ca="1">IF($G10=$D$5,ROUND(SUMIFS(INDIRECT("'Sch F-Staffing'!C"&amp;MATCH($B$5,'Sch F-Staffing'!$7:$7,0),0),'Sch F-Staffing'!$A:$A,$F10&amp;"-03",'Sch F-Staffing'!$L:$L,$G10),2),0)</f>
        <v>0</v>
      </c>
      <c r="O10" s="36">
        <f t="shared" ca="1" si="1"/>
        <v>0</v>
      </c>
      <c r="P10" s="35">
        <f ca="1">IF($G10=$D$5,ROUND(SUMIFS(INDIRECT("'Sch F-Staffing'!C"&amp;MATCH($B$5,'Sch F-Staffing'!$7:$7,0),0),'Sch F-Staffing'!$A:$A,$F10&amp;"-04",'Sch F-Staffing'!$L:$L,$G10),2),0)</f>
        <v>0</v>
      </c>
      <c r="Q10" s="36">
        <f t="shared" ca="1" si="2"/>
        <v>0</v>
      </c>
      <c r="R10" s="35">
        <f ca="1">IF($G10=$D$5,ROUND(SUMIFS(INDIRECT("'Sch F-Staffing'!C"&amp;MATCH($B$5,'Sch F-Staffing'!$7:$7,0),0),'Sch F-Staffing'!$A:$A,$F10&amp;"-05",'Sch F-Staffing'!$L:$L,$G10),2),0)</f>
        <v>0</v>
      </c>
      <c r="S10" s="36">
        <f t="shared" ca="1" si="3"/>
        <v>0</v>
      </c>
      <c r="T10" s="35">
        <f ca="1">IF($G10=$D$5,ROUND(SUMIFS(INDIRECT("'Sch F-Staffing'!C"&amp;MATCH($B$5,'Sch F-Staffing'!$7:$7,0),0),'Sch F-Staffing'!$A:$A,$F10&amp;"-06",'Sch F-Staffing'!$L:$L,$G10),2),0)</f>
        <v>0</v>
      </c>
      <c r="U10" s="36">
        <f t="shared" ca="1" si="4"/>
        <v>0</v>
      </c>
      <c r="V10" s="35">
        <f ca="1">IF($G10=$D$5,ROUND(SUMIFS(INDIRECT("'Sch F-Staffing'!C"&amp;MATCH($B$5,'Sch F-Staffing'!$7:$7,0),0),'Sch F-Staffing'!$A:$A,$F10&amp;"-07",'Sch F-Staffing'!$L:$L,$G10),2),0)</f>
        <v>0</v>
      </c>
      <c r="W10" s="36">
        <f t="shared" ca="1" si="5"/>
        <v>0</v>
      </c>
      <c r="X10" s="35">
        <f ca="1">IF($G10=$D$5,ROUND(SUMIFS(INDIRECT("'Sch F-Staffing'!C"&amp;MATCH($B$5,'Sch F-Staffing'!$7:$7,0),0),'Sch F-Staffing'!$A:$A,$F10&amp;"-08",'Sch F-Staffing'!$L:$L,$G10),2),0)</f>
        <v>0</v>
      </c>
      <c r="Y10" s="36">
        <f t="shared" ca="1" si="6"/>
        <v>0</v>
      </c>
      <c r="Z10" s="35">
        <f ca="1">IF($G10=$D$5,ROUND(SUMIFS(INDIRECT("'Sch F-Staffing'!C"&amp;MATCH($B$5,'Sch F-Staffing'!$7:$7,0),0),'Sch F-Staffing'!$A:$A,$F10&amp;"-09",'Sch F-Staffing'!$L:$L,$G10),2),0)</f>
        <v>0</v>
      </c>
      <c r="AA10" s="36">
        <f t="shared" ca="1" si="7"/>
        <v>0</v>
      </c>
      <c r="AB10" s="35">
        <f ca="1">IF($G10=$D$5,ROUND(SUMIFS(INDIRECT("'Sch F-Staffing'!C"&amp;MATCH($B$5,'Sch F-Staffing'!$7:$7,0),0),'Sch F-Staffing'!$A:$A,$F10&amp;"-10",'Sch F-Staffing'!$L:$L,$G10),2),0)</f>
        <v>0</v>
      </c>
      <c r="AC10" s="36">
        <f t="shared" ca="1" si="8"/>
        <v>0</v>
      </c>
      <c r="AD10" s="35">
        <f ca="1">IF($G10=$D$5,ROUND(SUMIFS(INDIRECT("'Sch F-Staffing'!C"&amp;MATCH($B$5,'Sch F-Staffing'!$7:$7,0),0),'Sch F-Staffing'!$A:$A,$F10&amp;"-11",'Sch F-Staffing'!$L:$L,$G10),2),0)</f>
        <v>0</v>
      </c>
      <c r="AE10" s="36">
        <f t="shared" ca="1" si="9"/>
        <v>0</v>
      </c>
      <c r="AF10" s="35">
        <f ca="1">IF($G10=$D$5,ROUND(SUMIFS(INDIRECT("'Sch F-Staffing'!C"&amp;MATCH($B$5,'Sch F-Staffing'!$7:$7,0),0),'Sch F-Staffing'!$A:$A,$F10&amp;"-12",'Sch F-Staffing'!$L:$L,$G10),2),0)</f>
        <v>0</v>
      </c>
      <c r="AG10" s="36">
        <f t="shared" ca="1" si="10"/>
        <v>0</v>
      </c>
      <c r="AH10" s="35">
        <f ca="1">IF($G10=$D$5,ROUND(SUMIFS(INDIRECT("'Sch F-Staffing'!C"&amp;MATCH($B$5,'Sch F-Staffing'!$7:$7,0),0),'Sch F-Staffing'!$A:$A,$F10&amp;"-13",'Sch F-Staffing'!$L:$L,$G10),2),0)</f>
        <v>0</v>
      </c>
      <c r="AI10" s="36">
        <f t="shared" ca="1" si="11"/>
        <v>0</v>
      </c>
      <c r="AJ10" s="37">
        <f t="shared" ref="AJ10:AK46" ca="1" si="13">ROUND(AH10+AF10+AD10+AB10+Z10+X10+V10+T10+R10+P10+N10+L10+J10,0)</f>
        <v>0</v>
      </c>
      <c r="AK10" s="85">
        <f t="shared" ca="1" si="13"/>
        <v>0</v>
      </c>
    </row>
    <row r="11" spans="1:39" ht="15" hidden="1" x14ac:dyDescent="0.15">
      <c r="A11" s="34">
        <v>22</v>
      </c>
      <c r="B11" s="34" t="s">
        <v>46</v>
      </c>
      <c r="C11" s="34" t="s">
        <v>47</v>
      </c>
      <c r="D11" s="34" t="s">
        <v>48</v>
      </c>
      <c r="E11" s="34" t="s">
        <v>49</v>
      </c>
      <c r="F11" s="82" t="s">
        <v>50</v>
      </c>
      <c r="G11" s="82" t="s">
        <v>45</v>
      </c>
      <c r="H11" s="86">
        <f>SUMIFS('Total Staffing-NB'!$F:$F,'Total Staffing-NB'!$M:$M,$F11,'Total Staffing-NB'!$L:$L,$G11)</f>
        <v>0</v>
      </c>
      <c r="I11" s="84" t="str" cm="1">
        <f t="array" aca="1" ref="I11" ca="1">IFERROR(ROUND(IF($G11=$D$5,INDIRECT("'Rate Analysis'!R"&amp;MATCH($F11,'Rate Analysis'!$A:$A,0)&amp;"C"&amp;MATCH($B$5,'Rate Analysis'!$7:$7,0)+MATCH($G11,'Rate Analysis'!$8:$8,0)-16,0),"N/A"),2),"N/A")</f>
        <v>N/A</v>
      </c>
      <c r="J11" s="35">
        <f ca="1">IF($G11=$D$5,ROUND(SUMIFS(INDIRECT("'Sch F-Staffing'!C"&amp;MATCH($B$5,'Sch F-Staffing'!$7:$7,0),0),'Sch F-Staffing'!$A:$A,$F11&amp;"-01",'Sch F-Staffing'!$L:$L,$G11),2),0)</f>
        <v>0</v>
      </c>
      <c r="K11" s="36">
        <f t="shared" ca="1" si="12"/>
        <v>0</v>
      </c>
      <c r="L11" s="35">
        <f ca="1">IF($G11=$D$5,ROUND(SUMIFS(INDIRECT("'Sch F-Staffing'!C"&amp;MATCH($B$5,'Sch F-Staffing'!$7:$7,0),0),'Sch F-Staffing'!$A:$A,$F11&amp;"-02",'Sch F-Staffing'!$L:$L,$G11),2),0)</f>
        <v>0</v>
      </c>
      <c r="M11" s="36">
        <f t="shared" ca="1" si="0"/>
        <v>0</v>
      </c>
      <c r="N11" s="35">
        <f ca="1">IF($G11=$D$5,ROUND(SUMIFS(INDIRECT("'Sch F-Staffing'!C"&amp;MATCH($B$5,'Sch F-Staffing'!$7:$7,0),0),'Sch F-Staffing'!$A:$A,$F11&amp;"-03",'Sch F-Staffing'!$L:$L,$G11),2),0)</f>
        <v>0</v>
      </c>
      <c r="O11" s="36">
        <f t="shared" ca="1" si="1"/>
        <v>0</v>
      </c>
      <c r="P11" s="35">
        <f ca="1">IF($G11=$D$5,ROUND(SUMIFS(INDIRECT("'Sch F-Staffing'!C"&amp;MATCH($B$5,'Sch F-Staffing'!$7:$7,0),0),'Sch F-Staffing'!$A:$A,$F11&amp;"-04",'Sch F-Staffing'!$L:$L,$G11),2),0)</f>
        <v>0</v>
      </c>
      <c r="Q11" s="36">
        <f t="shared" ca="1" si="2"/>
        <v>0</v>
      </c>
      <c r="R11" s="35">
        <f ca="1">IF($G11=$D$5,ROUND(SUMIFS(INDIRECT("'Sch F-Staffing'!C"&amp;MATCH($B$5,'Sch F-Staffing'!$7:$7,0),0),'Sch F-Staffing'!$A:$A,$F11&amp;"-05",'Sch F-Staffing'!$L:$L,$G11),2),0)</f>
        <v>0</v>
      </c>
      <c r="S11" s="36">
        <f t="shared" ca="1" si="3"/>
        <v>0</v>
      </c>
      <c r="T11" s="35">
        <f ca="1">IF($G11=$D$5,ROUND(SUMIFS(INDIRECT("'Sch F-Staffing'!C"&amp;MATCH($B$5,'Sch F-Staffing'!$7:$7,0),0),'Sch F-Staffing'!$A:$A,$F11&amp;"-06",'Sch F-Staffing'!$L:$L,$G11),2),0)</f>
        <v>0</v>
      </c>
      <c r="U11" s="36">
        <f t="shared" ca="1" si="4"/>
        <v>0</v>
      </c>
      <c r="V11" s="35">
        <f ca="1">IF($G11=$D$5,ROUND(SUMIFS(INDIRECT("'Sch F-Staffing'!C"&amp;MATCH($B$5,'Sch F-Staffing'!$7:$7,0),0),'Sch F-Staffing'!$A:$A,$F11&amp;"-07",'Sch F-Staffing'!$L:$L,$G11),2),0)</f>
        <v>0</v>
      </c>
      <c r="W11" s="36">
        <f t="shared" ca="1" si="5"/>
        <v>0</v>
      </c>
      <c r="X11" s="35">
        <f ca="1">IF($G11=$D$5,ROUND(SUMIFS(INDIRECT("'Sch F-Staffing'!C"&amp;MATCH($B$5,'Sch F-Staffing'!$7:$7,0),0),'Sch F-Staffing'!$A:$A,$F11&amp;"-08",'Sch F-Staffing'!$L:$L,$G11),2),0)</f>
        <v>0</v>
      </c>
      <c r="Y11" s="36">
        <f t="shared" ca="1" si="6"/>
        <v>0</v>
      </c>
      <c r="Z11" s="35">
        <f ca="1">IF($G11=$D$5,ROUND(SUMIFS(INDIRECT("'Sch F-Staffing'!C"&amp;MATCH($B$5,'Sch F-Staffing'!$7:$7,0),0),'Sch F-Staffing'!$A:$A,$F11&amp;"-09",'Sch F-Staffing'!$L:$L,$G11),2),0)</f>
        <v>0</v>
      </c>
      <c r="AA11" s="36">
        <f t="shared" ca="1" si="7"/>
        <v>0</v>
      </c>
      <c r="AB11" s="35">
        <f ca="1">IF($G11=$D$5,ROUND(SUMIFS(INDIRECT("'Sch F-Staffing'!C"&amp;MATCH($B$5,'Sch F-Staffing'!$7:$7,0),0),'Sch F-Staffing'!$A:$A,$F11&amp;"-10",'Sch F-Staffing'!$L:$L,$G11),2),0)</f>
        <v>0</v>
      </c>
      <c r="AC11" s="36">
        <f t="shared" ca="1" si="8"/>
        <v>0</v>
      </c>
      <c r="AD11" s="35">
        <f ca="1">IF($G11=$D$5,ROUND(SUMIFS(INDIRECT("'Sch F-Staffing'!C"&amp;MATCH($B$5,'Sch F-Staffing'!$7:$7,0),0),'Sch F-Staffing'!$A:$A,$F11&amp;"-11",'Sch F-Staffing'!$L:$L,$G11),2),0)</f>
        <v>0</v>
      </c>
      <c r="AE11" s="36">
        <f t="shared" ca="1" si="9"/>
        <v>0</v>
      </c>
      <c r="AF11" s="35">
        <f ca="1">IF($G11=$D$5,ROUND(SUMIFS(INDIRECT("'Sch F-Staffing'!C"&amp;MATCH($B$5,'Sch F-Staffing'!$7:$7,0),0),'Sch F-Staffing'!$A:$A,$F11&amp;"-12",'Sch F-Staffing'!$L:$L,$G11),2),0)</f>
        <v>0</v>
      </c>
      <c r="AG11" s="36">
        <f t="shared" ca="1" si="10"/>
        <v>0</v>
      </c>
      <c r="AH11" s="35">
        <f ca="1">IF($G11=$D$5,ROUND(SUMIFS(INDIRECT("'Sch F-Staffing'!C"&amp;MATCH($B$5,'Sch F-Staffing'!$7:$7,0),0),'Sch F-Staffing'!$A:$A,$F11&amp;"-13",'Sch F-Staffing'!$L:$L,$G11),2),0)</f>
        <v>0</v>
      </c>
      <c r="AI11" s="36">
        <f t="shared" ca="1" si="11"/>
        <v>0</v>
      </c>
      <c r="AJ11" s="37">
        <f t="shared" ca="1" si="13"/>
        <v>0</v>
      </c>
      <c r="AK11" s="85">
        <f t="shared" ca="1" si="13"/>
        <v>0</v>
      </c>
    </row>
    <row r="12" spans="1:39" ht="15" x14ac:dyDescent="0.15">
      <c r="A12" s="34">
        <v>74</v>
      </c>
      <c r="B12" s="34" t="s">
        <v>51</v>
      </c>
      <c r="C12" s="34" t="s">
        <v>52</v>
      </c>
      <c r="D12" s="34" t="s">
        <v>48</v>
      </c>
      <c r="E12" s="34" t="s">
        <v>53</v>
      </c>
      <c r="F12" s="82" t="s">
        <v>54</v>
      </c>
      <c r="G12" s="82" t="s">
        <v>603</v>
      </c>
      <c r="H12" s="86">
        <v>1</v>
      </c>
      <c r="I12" s="84" cm="1">
        <f t="array" aca="1" ref="I12" ca="1">IFERROR(ROUND(IF($G12=$D$5,INDIRECT("'Rate Analysis'!R"&amp;MATCH($F12,'Rate Analysis'!$A:$A,0)&amp;"C"&amp;MATCH($B$5,'Rate Analysis'!$7:$7,0)+MATCH($G12,'Rate Analysis'!$8:$8,0)-16,0),"N/A"),2),10)</f>
        <v>10</v>
      </c>
      <c r="J12" s="35">
        <f ca="1">IF($G12=$D$5,ROUND(SUMIFS(INDIRECT("'Sch F-Staffing'!C"&amp;MATCH($B$5,'Sch F-Staffing'!$7:$7,0),0),'Sch F-Staffing'!$A:$A,$F12&amp;"-01",'Sch F-Staffing'!$L:$L,$G12),2),0)</f>
        <v>0</v>
      </c>
      <c r="K12" s="36">
        <f t="shared" ca="1" si="12"/>
        <v>0</v>
      </c>
      <c r="L12" s="35">
        <f ca="1">IF($G12=$D$5,ROUND(SUMIFS(INDIRECT("'Sch F-Staffing'!C"&amp;MATCH($B$5,'Sch F-Staffing'!$7:$7,0),0),'Sch F-Staffing'!$A:$A,$F12&amp;"-02",'Sch F-Staffing'!$L:$L,$G12),2),0)</f>
        <v>0</v>
      </c>
      <c r="M12" s="36">
        <f t="shared" ca="1" si="0"/>
        <v>0</v>
      </c>
      <c r="N12" s="35">
        <f ca="1">IF($G12=$D$5,ROUND(SUMIFS(INDIRECT("'Sch F-Staffing'!C"&amp;MATCH($B$5,'Sch F-Staffing'!$7:$7,0),0),'Sch F-Staffing'!$A:$A,$F12&amp;"-03",'Sch F-Staffing'!$L:$L,$G12),2),0)</f>
        <v>0</v>
      </c>
      <c r="O12" s="36">
        <f t="shared" ca="1" si="1"/>
        <v>0</v>
      </c>
      <c r="P12" s="35">
        <f ca="1">IF($G12=$D$5,ROUND(SUMIFS(INDIRECT("'Sch F-Staffing'!C"&amp;MATCH($B$5,'Sch F-Staffing'!$7:$7,0),0),'Sch F-Staffing'!$A:$A,$F12&amp;"-04",'Sch F-Staffing'!$L:$L,$G12),2),0)</f>
        <v>0</v>
      </c>
      <c r="Q12" s="36">
        <f t="shared" ca="1" si="2"/>
        <v>0</v>
      </c>
      <c r="R12" s="35">
        <f ca="1">IF($G12=$D$5,ROUND(SUMIFS(INDIRECT("'Sch F-Staffing'!C"&amp;MATCH($B$5,'Sch F-Staffing'!$7:$7,0),0),'Sch F-Staffing'!$A:$A,$F12&amp;"-05",'Sch F-Staffing'!$L:$L,$G12),2),0)</f>
        <v>0</v>
      </c>
      <c r="S12" s="36">
        <f t="shared" ca="1" si="3"/>
        <v>0</v>
      </c>
      <c r="T12" s="35">
        <f ca="1">IF($G12=$D$5,ROUND(SUMIFS(INDIRECT("'Sch F-Staffing'!C"&amp;MATCH($B$5,'Sch F-Staffing'!$7:$7,0),0),'Sch F-Staffing'!$A:$A,$F12&amp;"-06",'Sch F-Staffing'!$L:$L,$G12),2),0)</f>
        <v>0</v>
      </c>
      <c r="U12" s="36">
        <f t="shared" ca="1" si="4"/>
        <v>0</v>
      </c>
      <c r="V12" s="35">
        <f ca="1">IF($G12=$D$5,ROUND(SUMIFS(INDIRECT("'Sch F-Staffing'!C"&amp;MATCH($B$5,'Sch F-Staffing'!$7:$7,0),0),'Sch F-Staffing'!$A:$A,$F12&amp;"-07",'Sch F-Staffing'!$L:$L,$G12),2),0)</f>
        <v>0</v>
      </c>
      <c r="W12" s="36">
        <f t="shared" ca="1" si="5"/>
        <v>0</v>
      </c>
      <c r="X12" s="35">
        <f ca="1">IF($G12=$D$5,ROUND(SUMIFS(INDIRECT("'Sch F-Staffing'!C"&amp;MATCH($B$5,'Sch F-Staffing'!$7:$7,0),0),'Sch F-Staffing'!$A:$A,$F12&amp;"-08",'Sch F-Staffing'!$L:$L,$G12),2),0)</f>
        <v>0</v>
      </c>
      <c r="Y12" s="36">
        <f t="shared" ca="1" si="6"/>
        <v>0</v>
      </c>
      <c r="Z12" s="35">
        <f ca="1">IF($G12=$D$5,ROUND(SUMIFS(INDIRECT("'Sch F-Staffing'!C"&amp;MATCH($B$5,'Sch F-Staffing'!$7:$7,0),0),'Sch F-Staffing'!$A:$A,$F12&amp;"-09",'Sch F-Staffing'!$L:$L,$G12),2),0)</f>
        <v>0</v>
      </c>
      <c r="AA12" s="36">
        <f t="shared" ca="1" si="7"/>
        <v>0</v>
      </c>
      <c r="AB12" s="35">
        <f ca="1">IF($G12=$D$5,ROUND(SUMIFS(INDIRECT("'Sch F-Staffing'!C"&amp;MATCH($B$5,'Sch F-Staffing'!$7:$7,0),0),'Sch F-Staffing'!$A:$A,$F12&amp;"-10",'Sch F-Staffing'!$L:$L,$G12),2),0)</f>
        <v>0</v>
      </c>
      <c r="AC12" s="36">
        <f t="shared" ca="1" si="8"/>
        <v>0</v>
      </c>
      <c r="AD12" s="35">
        <f ca="1">IF($G12=$D$5,ROUND(SUMIFS(INDIRECT("'Sch F-Staffing'!C"&amp;MATCH($B$5,'Sch F-Staffing'!$7:$7,0),0),'Sch F-Staffing'!$A:$A,$F12&amp;"-11",'Sch F-Staffing'!$L:$L,$G12),2),0)</f>
        <v>0</v>
      </c>
      <c r="AE12" s="36">
        <f t="shared" ca="1" si="9"/>
        <v>0</v>
      </c>
      <c r="AF12" s="35">
        <f ca="1">IF($G12=$D$5,ROUND(SUMIFS(INDIRECT("'Sch F-Staffing'!C"&amp;MATCH($B$5,'Sch F-Staffing'!$7:$7,0),0),'Sch F-Staffing'!$A:$A,$F12&amp;"-12",'Sch F-Staffing'!$L:$L,$G12),2),0)</f>
        <v>0</v>
      </c>
      <c r="AG12" s="36">
        <f t="shared" ca="1" si="10"/>
        <v>0</v>
      </c>
      <c r="AH12" s="35">
        <f ca="1">IF($G12=$D$5,ROUND(SUMIFS(INDIRECT("'Sch F-Staffing'!C"&amp;MATCH($B$5,'Sch F-Staffing'!$7:$7,0),0),'Sch F-Staffing'!$A:$A,$F12&amp;"-13",'Sch F-Staffing'!$L:$L,$G12),2),0)</f>
        <v>0</v>
      </c>
      <c r="AI12" s="36">
        <f t="shared" ca="1" si="11"/>
        <v>0</v>
      </c>
      <c r="AJ12" s="37">
        <f t="shared" ca="1" si="13"/>
        <v>0</v>
      </c>
      <c r="AK12" s="85">
        <f t="shared" ca="1" si="13"/>
        <v>0</v>
      </c>
    </row>
    <row r="13" spans="1:39" ht="15" x14ac:dyDescent="0.15">
      <c r="A13" s="34">
        <v>23</v>
      </c>
      <c r="B13" s="34" t="s">
        <v>46</v>
      </c>
      <c r="C13" s="34" t="s">
        <v>47</v>
      </c>
      <c r="D13" s="34" t="s">
        <v>39</v>
      </c>
      <c r="E13" s="34" t="s">
        <v>55</v>
      </c>
      <c r="F13" s="82" t="s">
        <v>56</v>
      </c>
      <c r="G13" s="82" t="s">
        <v>594</v>
      </c>
      <c r="H13" s="86">
        <v>1</v>
      </c>
      <c r="I13" s="84" cm="1">
        <f t="array" aca="1" ref="I13" ca="1">IFERROR(ROUND(IF($G13=$D$5,INDIRECT("'Rate Analysis'!R"&amp;MATCH($F13,'Rate Analysis'!$A:$A,0)&amp;"C"&amp;MATCH($B$5,'Rate Analysis'!$7:$7,0)+MATCH($G13,'Rate Analysis'!$8:$8,0)-16,0),"N/A"),2),11)</f>
        <v>11</v>
      </c>
      <c r="J13" s="35">
        <f ca="1">IF($G13=$D$5,ROUND(SUMIFS(INDIRECT("'Sch F-Staffing'!C"&amp;MATCH($B$5,'Sch F-Staffing'!$7:$7,0),0),'Sch F-Staffing'!$A:$A,$F13&amp;"-01",'Sch F-Staffing'!$L:$L,$G13),2),0)</f>
        <v>0</v>
      </c>
      <c r="K13" s="36">
        <f t="shared" ca="1" si="12"/>
        <v>0</v>
      </c>
      <c r="L13" s="35">
        <f ca="1">IF($G13=$D$5,ROUND(SUMIFS(INDIRECT("'Sch F-Staffing'!C"&amp;MATCH($B$5,'Sch F-Staffing'!$7:$7,0),0),'Sch F-Staffing'!$A:$A,$F13&amp;"-02",'Sch F-Staffing'!$L:$L,$G13),2),0)</f>
        <v>0</v>
      </c>
      <c r="M13" s="36">
        <f t="shared" ca="1" si="0"/>
        <v>0</v>
      </c>
      <c r="N13" s="35">
        <f ca="1">IF($G13=$D$5,ROUND(SUMIFS(INDIRECT("'Sch F-Staffing'!C"&amp;MATCH($B$5,'Sch F-Staffing'!$7:$7,0),0),'Sch F-Staffing'!$A:$A,$F13&amp;"-03",'Sch F-Staffing'!$L:$L,$G13),2),0)</f>
        <v>0</v>
      </c>
      <c r="O13" s="36">
        <f t="shared" ca="1" si="1"/>
        <v>0</v>
      </c>
      <c r="P13" s="35">
        <f ca="1">IF($G13=$D$5,ROUND(SUMIFS(INDIRECT("'Sch F-Staffing'!C"&amp;MATCH($B$5,'Sch F-Staffing'!$7:$7,0),0),'Sch F-Staffing'!$A:$A,$F13&amp;"-04",'Sch F-Staffing'!$L:$L,$G13),2),0)</f>
        <v>0</v>
      </c>
      <c r="Q13" s="36">
        <f t="shared" ca="1" si="2"/>
        <v>0</v>
      </c>
      <c r="R13" s="35">
        <f ca="1">IF($G13=$D$5,ROUND(SUMIFS(INDIRECT("'Sch F-Staffing'!C"&amp;MATCH($B$5,'Sch F-Staffing'!$7:$7,0),0),'Sch F-Staffing'!$A:$A,$F13&amp;"-05",'Sch F-Staffing'!$L:$L,$G13),2),0)</f>
        <v>0</v>
      </c>
      <c r="S13" s="36">
        <f t="shared" ca="1" si="3"/>
        <v>0</v>
      </c>
      <c r="T13" s="35">
        <f ca="1">IF($G13=$D$5,ROUND(SUMIFS(INDIRECT("'Sch F-Staffing'!C"&amp;MATCH($B$5,'Sch F-Staffing'!$7:$7,0),0),'Sch F-Staffing'!$A:$A,$F13&amp;"-06",'Sch F-Staffing'!$L:$L,$G13),2),0)</f>
        <v>0</v>
      </c>
      <c r="U13" s="36">
        <f t="shared" ca="1" si="4"/>
        <v>0</v>
      </c>
      <c r="V13" s="35">
        <f ca="1">IF($G13=$D$5,ROUND(SUMIFS(INDIRECT("'Sch F-Staffing'!C"&amp;MATCH($B$5,'Sch F-Staffing'!$7:$7,0),0),'Sch F-Staffing'!$A:$A,$F13&amp;"-07",'Sch F-Staffing'!$L:$L,$G13),2),0)</f>
        <v>0</v>
      </c>
      <c r="W13" s="36">
        <f t="shared" ca="1" si="5"/>
        <v>0</v>
      </c>
      <c r="X13" s="35">
        <f ca="1">IF($G13=$D$5,ROUND(SUMIFS(INDIRECT("'Sch F-Staffing'!C"&amp;MATCH($B$5,'Sch F-Staffing'!$7:$7,0),0),'Sch F-Staffing'!$A:$A,$F13&amp;"-08",'Sch F-Staffing'!$L:$L,$G13),2),0)</f>
        <v>0</v>
      </c>
      <c r="Y13" s="36">
        <f t="shared" ca="1" si="6"/>
        <v>0</v>
      </c>
      <c r="Z13" s="35">
        <f ca="1">IF($G13=$D$5,ROUND(SUMIFS(INDIRECT("'Sch F-Staffing'!C"&amp;MATCH($B$5,'Sch F-Staffing'!$7:$7,0),0),'Sch F-Staffing'!$A:$A,$F13&amp;"-09",'Sch F-Staffing'!$L:$L,$G13),2),0)</f>
        <v>0</v>
      </c>
      <c r="AA13" s="36">
        <f t="shared" ca="1" si="7"/>
        <v>0</v>
      </c>
      <c r="AB13" s="35">
        <f ca="1">IF($G13=$D$5,ROUND(SUMIFS(INDIRECT("'Sch F-Staffing'!C"&amp;MATCH($B$5,'Sch F-Staffing'!$7:$7,0),0),'Sch F-Staffing'!$A:$A,$F13&amp;"-10",'Sch F-Staffing'!$L:$L,$G13),2),0)</f>
        <v>0</v>
      </c>
      <c r="AC13" s="36">
        <f t="shared" ca="1" si="8"/>
        <v>0</v>
      </c>
      <c r="AD13" s="35">
        <f ca="1">IF($G13=$D$5,ROUND(SUMIFS(INDIRECT("'Sch F-Staffing'!C"&amp;MATCH($B$5,'Sch F-Staffing'!$7:$7,0),0),'Sch F-Staffing'!$A:$A,$F13&amp;"-11",'Sch F-Staffing'!$L:$L,$G13),2),0)</f>
        <v>0</v>
      </c>
      <c r="AE13" s="36">
        <f t="shared" ca="1" si="9"/>
        <v>0</v>
      </c>
      <c r="AF13" s="35">
        <f ca="1">IF($G13=$D$5,ROUND(SUMIFS(INDIRECT("'Sch F-Staffing'!C"&amp;MATCH($B$5,'Sch F-Staffing'!$7:$7,0),0),'Sch F-Staffing'!$A:$A,$F13&amp;"-12",'Sch F-Staffing'!$L:$L,$G13),2),0)</f>
        <v>0</v>
      </c>
      <c r="AG13" s="36">
        <f t="shared" ca="1" si="10"/>
        <v>0</v>
      </c>
      <c r="AH13" s="35">
        <f ca="1">IF($G13=$D$5,ROUND(SUMIFS(INDIRECT("'Sch F-Staffing'!C"&amp;MATCH($B$5,'Sch F-Staffing'!$7:$7,0),0),'Sch F-Staffing'!$A:$A,$F13&amp;"-13",'Sch F-Staffing'!$L:$L,$G13),2),0)</f>
        <v>0</v>
      </c>
      <c r="AI13" s="36">
        <f t="shared" ca="1" si="11"/>
        <v>0</v>
      </c>
      <c r="AJ13" s="37">
        <f t="shared" ca="1" si="13"/>
        <v>0</v>
      </c>
      <c r="AK13" s="85">
        <f t="shared" ca="1" si="13"/>
        <v>0</v>
      </c>
    </row>
    <row r="14" spans="1:39" ht="15" hidden="1" x14ac:dyDescent="0.15">
      <c r="A14" s="34">
        <v>7</v>
      </c>
      <c r="B14" s="34" t="s">
        <v>57</v>
      </c>
      <c r="C14" s="34" t="s">
        <v>58</v>
      </c>
      <c r="D14" s="34" t="s">
        <v>39</v>
      </c>
      <c r="E14" s="34" t="s">
        <v>59</v>
      </c>
      <c r="F14" s="82" t="s">
        <v>60</v>
      </c>
      <c r="G14" s="82" t="s">
        <v>594</v>
      </c>
      <c r="H14" s="86">
        <v>1</v>
      </c>
      <c r="I14" s="84" cm="1">
        <f t="array" aca="1" ref="I14" ca="1">IFERROR(ROUND(IF($G14=$D$5,INDIRECT("'Rate Analysis'!R"&amp;MATCH($F14,'Rate Analysis'!$A:$A,0)&amp;"C"&amp;MATCH($B$5,'Rate Analysis'!$7:$7,0)+MATCH($G14,'Rate Analysis'!$8:$8,0)-16,0),"N/A"),2),1)</f>
        <v>1</v>
      </c>
      <c r="J14" s="35">
        <f ca="1">IF($G14=$D$5,ROUND(SUMIFS(INDIRECT("'Sch F-Staffing'!C"&amp;MATCH($B$5,'Sch F-Staffing'!$7:$7,0),0),'Sch F-Staffing'!$A:$A,$F14&amp;"-01",'Sch F-Staffing'!$L:$L,$G14),2),0)</f>
        <v>0</v>
      </c>
      <c r="K14" s="36">
        <f t="shared" ca="1" si="12"/>
        <v>0</v>
      </c>
      <c r="L14" s="35">
        <f ca="1">IF($G14=$D$5,ROUND(SUMIFS(INDIRECT("'Sch F-Staffing'!C"&amp;MATCH($B$5,'Sch F-Staffing'!$7:$7,0),0),'Sch F-Staffing'!$A:$A,$F14&amp;"-02",'Sch F-Staffing'!$L:$L,$G14),2),0)</f>
        <v>0</v>
      </c>
      <c r="M14" s="36">
        <f t="shared" ca="1" si="0"/>
        <v>0</v>
      </c>
      <c r="N14" s="35">
        <f ca="1">IF($G14=$D$5,ROUND(SUMIFS(INDIRECT("'Sch F-Staffing'!C"&amp;MATCH($B$5,'Sch F-Staffing'!$7:$7,0),0),'Sch F-Staffing'!$A:$A,$F14&amp;"-03",'Sch F-Staffing'!$L:$L,$G14),2),0)</f>
        <v>0</v>
      </c>
      <c r="O14" s="36">
        <f t="shared" ca="1" si="1"/>
        <v>0</v>
      </c>
      <c r="P14" s="35">
        <f ca="1">IF($G14=$D$5,ROUND(SUMIFS(INDIRECT("'Sch F-Staffing'!C"&amp;MATCH($B$5,'Sch F-Staffing'!$7:$7,0),0),'Sch F-Staffing'!$A:$A,$F14&amp;"-04",'Sch F-Staffing'!$L:$L,$G14),2),0)</f>
        <v>0</v>
      </c>
      <c r="Q14" s="36">
        <f t="shared" ca="1" si="2"/>
        <v>0</v>
      </c>
      <c r="R14" s="35">
        <f ca="1">IF($G14=$D$5,ROUND(SUMIFS(INDIRECT("'Sch F-Staffing'!C"&amp;MATCH($B$5,'Sch F-Staffing'!$7:$7,0),0),'Sch F-Staffing'!$A:$A,$F14&amp;"-05",'Sch F-Staffing'!$L:$L,$G14),2),0)</f>
        <v>0</v>
      </c>
      <c r="S14" s="36">
        <f t="shared" ca="1" si="3"/>
        <v>0</v>
      </c>
      <c r="T14" s="35">
        <f ca="1">IF($G14=$D$5,ROUND(SUMIFS(INDIRECT("'Sch F-Staffing'!C"&amp;MATCH($B$5,'Sch F-Staffing'!$7:$7,0),0),'Sch F-Staffing'!$A:$A,$F14&amp;"-06",'Sch F-Staffing'!$L:$L,$G14),2),0)</f>
        <v>0</v>
      </c>
      <c r="U14" s="36">
        <f ca="1">IFERROR(ROUND(T14*$I14,2),0)</f>
        <v>0</v>
      </c>
      <c r="V14" s="35">
        <f ca="1">IF($G14=$D$5,ROUND(SUMIFS(INDIRECT("'Sch F-Staffing'!C"&amp;MATCH($B$5,'Sch F-Staffing'!$7:$7,0),0),'Sch F-Staffing'!$A:$A,$F14&amp;"-07",'Sch F-Staffing'!$L:$L,$G14),2),0)</f>
        <v>0</v>
      </c>
      <c r="W14" s="36">
        <f t="shared" ca="1" si="5"/>
        <v>0</v>
      </c>
      <c r="X14" s="35">
        <f ca="1">IF($G14=$D$5,ROUND(SUMIFS(INDIRECT("'Sch F-Staffing'!C"&amp;MATCH($B$5,'Sch F-Staffing'!$7:$7,0),0),'Sch F-Staffing'!$A:$A,$F14&amp;"-08",'Sch F-Staffing'!$L:$L,$G14),2),0)</f>
        <v>0</v>
      </c>
      <c r="Y14" s="36">
        <f t="shared" ca="1" si="6"/>
        <v>0</v>
      </c>
      <c r="Z14" s="35">
        <f ca="1">IF($G14=$D$5,ROUND(SUMIFS(INDIRECT("'Sch F-Staffing'!C"&amp;MATCH($B$5,'Sch F-Staffing'!$7:$7,0),0),'Sch F-Staffing'!$A:$A,$F14&amp;"-09",'Sch F-Staffing'!$L:$L,$G14),2),0)</f>
        <v>0</v>
      </c>
      <c r="AA14" s="36">
        <f t="shared" ca="1" si="7"/>
        <v>0</v>
      </c>
      <c r="AB14" s="35">
        <f ca="1">IF($G14=$D$5,ROUND(SUMIFS(INDIRECT("'Sch F-Staffing'!C"&amp;MATCH($B$5,'Sch F-Staffing'!$7:$7,0),0),'Sch F-Staffing'!$A:$A,$F14&amp;"-10",'Sch F-Staffing'!$L:$L,$G14),2),0)</f>
        <v>0</v>
      </c>
      <c r="AC14" s="36">
        <f t="shared" ca="1" si="8"/>
        <v>0</v>
      </c>
      <c r="AD14" s="35">
        <f ca="1">IF($G14=$D$5,ROUND(SUMIFS(INDIRECT("'Sch F-Staffing'!C"&amp;MATCH($B$5,'Sch F-Staffing'!$7:$7,0),0),'Sch F-Staffing'!$A:$A,$F14&amp;"-11",'Sch F-Staffing'!$L:$L,$G14),2),0)</f>
        <v>0</v>
      </c>
      <c r="AE14" s="36">
        <f t="shared" ca="1" si="9"/>
        <v>0</v>
      </c>
      <c r="AF14" s="35">
        <f ca="1">IF($G14=$D$5,ROUND(SUMIFS(INDIRECT("'Sch F-Staffing'!C"&amp;MATCH($B$5,'Sch F-Staffing'!$7:$7,0),0),'Sch F-Staffing'!$A:$A,$F14&amp;"-12",'Sch F-Staffing'!$L:$L,$G14),2),0)</f>
        <v>0</v>
      </c>
      <c r="AG14" s="36">
        <f t="shared" ca="1" si="10"/>
        <v>0</v>
      </c>
      <c r="AH14" s="35">
        <f ca="1">IF($G14=$D$5,ROUND(SUMIFS(INDIRECT("'Sch F-Staffing'!C"&amp;MATCH($B$5,'Sch F-Staffing'!$7:$7,0),0),'Sch F-Staffing'!$A:$A,$F14&amp;"-13",'Sch F-Staffing'!$L:$L,$G14),2),0)</f>
        <v>0</v>
      </c>
      <c r="AI14" s="36">
        <f t="shared" ca="1" si="11"/>
        <v>0</v>
      </c>
      <c r="AJ14" s="37">
        <f t="shared" ca="1" si="13"/>
        <v>0</v>
      </c>
      <c r="AK14" s="85">
        <f t="shared" ca="1" si="13"/>
        <v>0</v>
      </c>
    </row>
    <row r="15" spans="1:39" ht="15" hidden="1" x14ac:dyDescent="0.15">
      <c r="A15" s="34">
        <v>18</v>
      </c>
      <c r="B15" s="34" t="s">
        <v>62</v>
      </c>
      <c r="C15" s="34" t="s">
        <v>63</v>
      </c>
      <c r="D15" s="34" t="s">
        <v>48</v>
      </c>
      <c r="E15" s="34" t="s">
        <v>64</v>
      </c>
      <c r="F15" s="82" t="s">
        <v>65</v>
      </c>
      <c r="G15" s="82" t="s">
        <v>594</v>
      </c>
      <c r="H15" s="86">
        <v>1</v>
      </c>
      <c r="I15" s="84" cm="1">
        <f t="array" aca="1" ref="I15" ca="1">IFERROR(ROUND(IF($G15=$D$5,INDIRECT("'Rate Analysis'!R"&amp;MATCH($F15,'Rate Analysis'!$A:$A,0)&amp;"C"&amp;MATCH($B$5,'Rate Analysis'!$7:$7,0)+MATCH($G15,'Rate Analysis'!$8:$8,0)-16,0),"N/A"),2),1)</f>
        <v>1</v>
      </c>
      <c r="J15" s="35">
        <f ca="1">IF($G15=$D$5,ROUND(SUMIFS(INDIRECT("'Sch F-Staffing'!C"&amp;MATCH($B$5,'Sch F-Staffing'!$7:$7,0),0),'Sch F-Staffing'!$A:$A,$F15&amp;"-01",'Sch F-Staffing'!$L:$L,$G15),2),0)</f>
        <v>0</v>
      </c>
      <c r="K15" s="36">
        <f t="shared" ca="1" si="12"/>
        <v>0</v>
      </c>
      <c r="L15" s="35">
        <f ca="1">IF($G15=$D$5,ROUND(SUMIFS(INDIRECT("'Sch F-Staffing'!C"&amp;MATCH($B$5,'Sch F-Staffing'!$7:$7,0),0),'Sch F-Staffing'!$A:$A,$F15&amp;"-02",'Sch F-Staffing'!$L:$L,$G15),2),0)</f>
        <v>0</v>
      </c>
      <c r="M15" s="36">
        <f t="shared" ca="1" si="0"/>
        <v>0</v>
      </c>
      <c r="N15" s="35">
        <f ca="1">IF($G15=$D$5,ROUND(SUMIFS(INDIRECT("'Sch F-Staffing'!C"&amp;MATCH($B$5,'Sch F-Staffing'!$7:$7,0),0),'Sch F-Staffing'!$A:$A,$F15&amp;"-03",'Sch F-Staffing'!$L:$L,$G15),2),0)</f>
        <v>0</v>
      </c>
      <c r="O15" s="36">
        <f t="shared" ca="1" si="1"/>
        <v>0</v>
      </c>
      <c r="P15" s="35">
        <f ca="1">IF($G15=$D$5,ROUND(SUMIFS(INDIRECT("'Sch F-Staffing'!C"&amp;MATCH($B$5,'Sch F-Staffing'!$7:$7,0),0),'Sch F-Staffing'!$A:$A,$F15&amp;"-04",'Sch F-Staffing'!$L:$L,$G15),2),0)</f>
        <v>0</v>
      </c>
      <c r="Q15" s="36">
        <f t="shared" ca="1" si="2"/>
        <v>0</v>
      </c>
      <c r="R15" s="35">
        <f ca="1">IF($G15=$D$5,ROUND(SUMIFS(INDIRECT("'Sch F-Staffing'!C"&amp;MATCH($B$5,'Sch F-Staffing'!$7:$7,0),0),'Sch F-Staffing'!$A:$A,$F15&amp;"-05",'Sch F-Staffing'!$L:$L,$G15),2),0)</f>
        <v>0</v>
      </c>
      <c r="S15" s="36">
        <f t="shared" ca="1" si="3"/>
        <v>0</v>
      </c>
      <c r="T15" s="35">
        <f ca="1">IF($G15=$D$5,ROUND(SUMIFS(INDIRECT("'Sch F-Staffing'!C"&amp;MATCH($B$5,'Sch F-Staffing'!$7:$7,0),0),'Sch F-Staffing'!$A:$A,$F15&amp;"-06",'Sch F-Staffing'!$L:$L,$G15),2),0)</f>
        <v>0</v>
      </c>
      <c r="U15" s="36">
        <f t="shared" ca="1" si="4"/>
        <v>0</v>
      </c>
      <c r="V15" s="35">
        <f ca="1">IF($G15=$D$5,ROUND(SUMIFS(INDIRECT("'Sch F-Staffing'!C"&amp;MATCH($B$5,'Sch F-Staffing'!$7:$7,0),0),'Sch F-Staffing'!$A:$A,$F15&amp;"-07",'Sch F-Staffing'!$L:$L,$G15),2),0)</f>
        <v>0</v>
      </c>
      <c r="W15" s="36">
        <f t="shared" ca="1" si="5"/>
        <v>0</v>
      </c>
      <c r="X15" s="35">
        <f ca="1">IF($G15=$D$5,ROUND(SUMIFS(INDIRECT("'Sch F-Staffing'!C"&amp;MATCH($B$5,'Sch F-Staffing'!$7:$7,0),0),'Sch F-Staffing'!$A:$A,$F15&amp;"-08",'Sch F-Staffing'!$L:$L,$G15),2),0)</f>
        <v>0</v>
      </c>
      <c r="Y15" s="36">
        <f t="shared" ca="1" si="6"/>
        <v>0</v>
      </c>
      <c r="Z15" s="35">
        <f ca="1">IF($G15=$D$5,ROUND(SUMIFS(INDIRECT("'Sch F-Staffing'!C"&amp;MATCH($B$5,'Sch F-Staffing'!$7:$7,0),0),'Sch F-Staffing'!$A:$A,$F15&amp;"-09",'Sch F-Staffing'!$L:$L,$G15),2),0)</f>
        <v>0</v>
      </c>
      <c r="AA15" s="36">
        <f t="shared" ca="1" si="7"/>
        <v>0</v>
      </c>
      <c r="AB15" s="35">
        <f ca="1">IF($G15=$D$5,ROUND(SUMIFS(INDIRECT("'Sch F-Staffing'!C"&amp;MATCH($B$5,'Sch F-Staffing'!$7:$7,0),0),'Sch F-Staffing'!$A:$A,$F15&amp;"-10",'Sch F-Staffing'!$L:$L,$G15),2),0)</f>
        <v>0</v>
      </c>
      <c r="AC15" s="36">
        <f t="shared" ca="1" si="8"/>
        <v>0</v>
      </c>
      <c r="AD15" s="35">
        <f ca="1">IF($G15=$D$5,ROUND(SUMIFS(INDIRECT("'Sch F-Staffing'!C"&amp;MATCH($B$5,'Sch F-Staffing'!$7:$7,0),0),'Sch F-Staffing'!$A:$A,$F15&amp;"-11",'Sch F-Staffing'!$L:$L,$G15),2),0)</f>
        <v>0</v>
      </c>
      <c r="AE15" s="36">
        <f t="shared" ca="1" si="9"/>
        <v>0</v>
      </c>
      <c r="AF15" s="35">
        <f ca="1">IF($G15=$D$5,ROUND(SUMIFS(INDIRECT("'Sch F-Staffing'!C"&amp;MATCH($B$5,'Sch F-Staffing'!$7:$7,0),0),'Sch F-Staffing'!$A:$A,$F15&amp;"-12",'Sch F-Staffing'!$L:$L,$G15),2),0)</f>
        <v>0</v>
      </c>
      <c r="AG15" s="36">
        <f t="shared" ca="1" si="10"/>
        <v>0</v>
      </c>
      <c r="AH15" s="35">
        <f ca="1">IF($G15=$D$5,ROUND(SUMIFS(INDIRECT("'Sch F-Staffing'!C"&amp;MATCH($B$5,'Sch F-Staffing'!$7:$7,0),0),'Sch F-Staffing'!$A:$A,$F15&amp;"-13",'Sch F-Staffing'!$L:$L,$G15),2),0)</f>
        <v>0</v>
      </c>
      <c r="AI15" s="36">
        <f t="shared" ca="1" si="11"/>
        <v>0</v>
      </c>
      <c r="AJ15" s="37">
        <f t="shared" ca="1" si="13"/>
        <v>0</v>
      </c>
      <c r="AK15" s="85">
        <f t="shared" ca="1" si="13"/>
        <v>0</v>
      </c>
    </row>
    <row r="16" spans="1:39" ht="15" x14ac:dyDescent="0.15">
      <c r="A16" s="34">
        <v>31</v>
      </c>
      <c r="B16" s="34" t="s">
        <v>66</v>
      </c>
      <c r="C16" s="34" t="s">
        <v>67</v>
      </c>
      <c r="D16" s="34" t="s">
        <v>39</v>
      </c>
      <c r="E16" s="34" t="s">
        <v>68</v>
      </c>
      <c r="F16" s="82" t="s">
        <v>69</v>
      </c>
      <c r="G16" s="82" t="s">
        <v>594</v>
      </c>
      <c r="H16" s="86">
        <v>1</v>
      </c>
      <c r="I16" s="84" cm="1">
        <f t="array" aca="1" ref="I16" ca="1">IFERROR(ROUND(IF($G16=$D$5,INDIRECT("'Rate Analysis'!R"&amp;MATCH($F16,'Rate Analysis'!$A:$A,0)&amp;"C"&amp;MATCH($B$5,'Rate Analysis'!$7:$7,0)+MATCH($G16,'Rate Analysis'!$8:$8,0)-16,0),"N/A"),2),10)</f>
        <v>10</v>
      </c>
      <c r="J16" s="35">
        <f ca="1">IF($G16=$D$5,ROUND(SUMIFS(INDIRECT("'Sch F-Staffing'!C"&amp;MATCH($B$5,'Sch F-Staffing'!$7:$7,0),0),'Sch F-Staffing'!$A:$A,$F16&amp;"-01",'Sch F-Staffing'!$L:$L,$G16),2),0)</f>
        <v>0</v>
      </c>
      <c r="K16" s="36">
        <f t="shared" ca="1" si="12"/>
        <v>0</v>
      </c>
      <c r="L16" s="35">
        <f ca="1">IF($G16=$D$5,ROUND(SUMIFS(INDIRECT("'Sch F-Staffing'!C"&amp;MATCH($B$5,'Sch F-Staffing'!$7:$7,0),0),'Sch F-Staffing'!$A:$A,$F16&amp;"-02",'Sch F-Staffing'!$L:$L,$G16),2),0)</f>
        <v>0</v>
      </c>
      <c r="M16" s="36">
        <f t="shared" ca="1" si="0"/>
        <v>0</v>
      </c>
      <c r="N16" s="35">
        <f ca="1">IF($G16=$D$5,ROUND(SUMIFS(INDIRECT("'Sch F-Staffing'!C"&amp;MATCH($B$5,'Sch F-Staffing'!$7:$7,0),0),'Sch F-Staffing'!$A:$A,$F16&amp;"-03",'Sch F-Staffing'!$L:$L,$G16),2),0)</f>
        <v>0</v>
      </c>
      <c r="O16" s="36">
        <f t="shared" ca="1" si="1"/>
        <v>0</v>
      </c>
      <c r="P16" s="35">
        <f ca="1">IF($G16=$D$5,ROUND(SUMIFS(INDIRECT("'Sch F-Staffing'!C"&amp;MATCH($B$5,'Sch F-Staffing'!$7:$7,0),0),'Sch F-Staffing'!$A:$A,$F16&amp;"-04",'Sch F-Staffing'!$L:$L,$G16),2),0)</f>
        <v>0</v>
      </c>
      <c r="Q16" s="36">
        <f t="shared" ca="1" si="2"/>
        <v>0</v>
      </c>
      <c r="R16" s="35">
        <f ca="1">IF($G16=$D$5,ROUND(SUMIFS(INDIRECT("'Sch F-Staffing'!C"&amp;MATCH($B$5,'Sch F-Staffing'!$7:$7,0),0),'Sch F-Staffing'!$A:$A,$F16&amp;"-05",'Sch F-Staffing'!$L:$L,$G16),2),0)</f>
        <v>0</v>
      </c>
      <c r="S16" s="36">
        <f t="shared" ca="1" si="3"/>
        <v>0</v>
      </c>
      <c r="T16" s="35">
        <f ca="1">IF($G16=$D$5,ROUND(SUMIFS(INDIRECT("'Sch F-Staffing'!C"&amp;MATCH($B$5,'Sch F-Staffing'!$7:$7,0),0),'Sch F-Staffing'!$A:$A,$F16&amp;"-06",'Sch F-Staffing'!$L:$L,$G16),2),0)</f>
        <v>0</v>
      </c>
      <c r="U16" s="36">
        <f t="shared" ca="1" si="4"/>
        <v>0</v>
      </c>
      <c r="V16" s="35">
        <f ca="1">IF($G16=$D$5,ROUND(SUMIFS(INDIRECT("'Sch F-Staffing'!C"&amp;MATCH($B$5,'Sch F-Staffing'!$7:$7,0),0),'Sch F-Staffing'!$A:$A,$F16&amp;"-07",'Sch F-Staffing'!$L:$L,$G16),2),0)</f>
        <v>0</v>
      </c>
      <c r="W16" s="36">
        <f t="shared" ca="1" si="5"/>
        <v>0</v>
      </c>
      <c r="X16" s="35">
        <f ca="1">IF($G16=$D$5,ROUND(SUMIFS(INDIRECT("'Sch F-Staffing'!C"&amp;MATCH($B$5,'Sch F-Staffing'!$7:$7,0),0),'Sch F-Staffing'!$A:$A,$F16&amp;"-08",'Sch F-Staffing'!$L:$L,$G16),2),0)</f>
        <v>0</v>
      </c>
      <c r="Y16" s="36">
        <f t="shared" ca="1" si="6"/>
        <v>0</v>
      </c>
      <c r="Z16" s="35">
        <f ca="1">IF($G16=$D$5,ROUND(SUMIFS(INDIRECT("'Sch F-Staffing'!C"&amp;MATCH($B$5,'Sch F-Staffing'!$7:$7,0),0),'Sch F-Staffing'!$A:$A,$F16&amp;"-09",'Sch F-Staffing'!$L:$L,$G16),2),0)</f>
        <v>0</v>
      </c>
      <c r="AA16" s="36">
        <f t="shared" ca="1" si="7"/>
        <v>0</v>
      </c>
      <c r="AB16" s="35">
        <f ca="1">IF($G16=$D$5,ROUND(SUMIFS(INDIRECT("'Sch F-Staffing'!C"&amp;MATCH($B$5,'Sch F-Staffing'!$7:$7,0),0),'Sch F-Staffing'!$A:$A,$F16&amp;"-10",'Sch F-Staffing'!$L:$L,$G16),2),0)</f>
        <v>0</v>
      </c>
      <c r="AC16" s="36">
        <f t="shared" ca="1" si="8"/>
        <v>0</v>
      </c>
      <c r="AD16" s="35">
        <f ca="1">IF($G16=$D$5,ROUND(SUMIFS(INDIRECT("'Sch F-Staffing'!C"&amp;MATCH($B$5,'Sch F-Staffing'!$7:$7,0),0),'Sch F-Staffing'!$A:$A,$F16&amp;"-11",'Sch F-Staffing'!$L:$L,$G16),2),0)</f>
        <v>0</v>
      </c>
      <c r="AE16" s="36">
        <f t="shared" ca="1" si="9"/>
        <v>0</v>
      </c>
      <c r="AF16" s="35">
        <f ca="1">IF($G16=$D$5,ROUND(SUMIFS(INDIRECT("'Sch F-Staffing'!C"&amp;MATCH($B$5,'Sch F-Staffing'!$7:$7,0),0),'Sch F-Staffing'!$A:$A,$F16&amp;"-12",'Sch F-Staffing'!$L:$L,$G16),2),0)</f>
        <v>0</v>
      </c>
      <c r="AG16" s="36">
        <f t="shared" ca="1" si="10"/>
        <v>0</v>
      </c>
      <c r="AH16" s="35">
        <f ca="1">IF($G16=$D$5,ROUND(SUMIFS(INDIRECT("'Sch F-Staffing'!C"&amp;MATCH($B$5,'Sch F-Staffing'!$7:$7,0),0),'Sch F-Staffing'!$A:$A,$F16&amp;"-13",'Sch F-Staffing'!$L:$L,$G16),2),0)</f>
        <v>0</v>
      </c>
      <c r="AI16" s="36">
        <f t="shared" ca="1" si="11"/>
        <v>0</v>
      </c>
      <c r="AJ16" s="37">
        <f t="shared" ca="1" si="13"/>
        <v>0</v>
      </c>
      <c r="AK16" s="85">
        <f t="shared" ca="1" si="13"/>
        <v>0</v>
      </c>
    </row>
    <row r="17" spans="1:37" ht="30" customHeight="1" x14ac:dyDescent="0.15">
      <c r="A17" s="34">
        <v>47</v>
      </c>
      <c r="B17" s="34" t="s">
        <v>70</v>
      </c>
      <c r="C17" s="34" t="s">
        <v>71</v>
      </c>
      <c r="D17" s="34" t="s">
        <v>39</v>
      </c>
      <c r="E17" s="34" t="s">
        <v>72</v>
      </c>
      <c r="F17" s="82" t="s">
        <v>73</v>
      </c>
      <c r="G17" s="82" t="s">
        <v>594</v>
      </c>
      <c r="H17" s="86">
        <v>1</v>
      </c>
      <c r="I17" s="84" cm="1">
        <f t="array" aca="1" ref="I17" ca="1">IFERROR(ROUND(IF($G17=$D$5,INDIRECT("'Rate Analysis'!R"&amp;MATCH($F17,'Rate Analysis'!$A:$A,0)&amp;"C"&amp;MATCH($B$5,'Rate Analysis'!$7:$7,0)+MATCH($G17,'Rate Analysis'!$8:$8,0)-16,0),"N/A"),2),12)</f>
        <v>12</v>
      </c>
      <c r="J17" s="35">
        <f ca="1">IF($G17=$D$5,ROUND(SUMIFS(INDIRECT("'Sch F-Staffing'!C"&amp;MATCH($B$5,'Sch F-Staffing'!$7:$7,0),0),'Sch F-Staffing'!$A:$A,$F17&amp;"-01",'Sch F-Staffing'!$L:$L,$G17),2),0)</f>
        <v>0</v>
      </c>
      <c r="K17" s="36">
        <f t="shared" ca="1" si="12"/>
        <v>0</v>
      </c>
      <c r="L17" s="35">
        <f ca="1">IF($G17=$D$5,ROUND(SUMIFS(INDIRECT("'Sch F-Staffing'!C"&amp;MATCH($B$5,'Sch F-Staffing'!$7:$7,0),0),'Sch F-Staffing'!$A:$A,$F17&amp;"-02",'Sch F-Staffing'!$L:$L,$G17),2),0)</f>
        <v>0</v>
      </c>
      <c r="M17" s="36">
        <f t="shared" ca="1" si="0"/>
        <v>0</v>
      </c>
      <c r="N17" s="35">
        <f ca="1">IF($G17=$D$5,ROUND(SUMIFS(INDIRECT("'Sch F-Staffing'!C"&amp;MATCH($B$5,'Sch F-Staffing'!$7:$7,0),0),'Sch F-Staffing'!$A:$A,$F17&amp;"-03",'Sch F-Staffing'!$L:$L,$G17),2),0)</f>
        <v>0</v>
      </c>
      <c r="O17" s="36">
        <f t="shared" ca="1" si="1"/>
        <v>0</v>
      </c>
      <c r="P17" s="35">
        <f ca="1">IF($G17=$D$5,ROUND(SUMIFS(INDIRECT("'Sch F-Staffing'!C"&amp;MATCH($B$5,'Sch F-Staffing'!$7:$7,0),0),'Sch F-Staffing'!$A:$A,$F17&amp;"-04",'Sch F-Staffing'!$L:$L,$G17),2),0)</f>
        <v>0</v>
      </c>
      <c r="Q17" s="36">
        <f t="shared" ca="1" si="2"/>
        <v>0</v>
      </c>
      <c r="R17" s="35">
        <f ca="1">IF($G17=$D$5,ROUND(SUMIFS(INDIRECT("'Sch F-Staffing'!C"&amp;MATCH($B$5,'Sch F-Staffing'!$7:$7,0),0),'Sch F-Staffing'!$A:$A,$F17&amp;"-05",'Sch F-Staffing'!$L:$L,$G17),2),0)</f>
        <v>0</v>
      </c>
      <c r="S17" s="36">
        <f t="shared" ca="1" si="3"/>
        <v>0</v>
      </c>
      <c r="T17" s="35">
        <f ca="1">IF($G17=$D$5,ROUND(SUMIFS(INDIRECT("'Sch F-Staffing'!C"&amp;MATCH($B$5,'Sch F-Staffing'!$7:$7,0),0),'Sch F-Staffing'!$A:$A,$F17&amp;"-06",'Sch F-Staffing'!$L:$L,$G17),2),0)</f>
        <v>0</v>
      </c>
      <c r="U17" s="36">
        <f t="shared" ca="1" si="4"/>
        <v>0</v>
      </c>
      <c r="V17" s="35">
        <f ca="1">IF($G17=$D$5,ROUND(SUMIFS(INDIRECT("'Sch F-Staffing'!C"&amp;MATCH($B$5,'Sch F-Staffing'!$7:$7,0),0),'Sch F-Staffing'!$A:$A,$F17&amp;"-07",'Sch F-Staffing'!$L:$L,$G17),2),0)</f>
        <v>0</v>
      </c>
      <c r="W17" s="36">
        <f t="shared" ca="1" si="5"/>
        <v>0</v>
      </c>
      <c r="X17" s="35">
        <f ca="1">IF($G17=$D$5,ROUND(SUMIFS(INDIRECT("'Sch F-Staffing'!C"&amp;MATCH($B$5,'Sch F-Staffing'!$7:$7,0),0),'Sch F-Staffing'!$A:$A,$F17&amp;"-08",'Sch F-Staffing'!$L:$L,$G17),2),0)</f>
        <v>0</v>
      </c>
      <c r="Y17" s="36">
        <f t="shared" ca="1" si="6"/>
        <v>0</v>
      </c>
      <c r="Z17" s="35">
        <f ca="1">IF($G17=$D$5,ROUND(SUMIFS(INDIRECT("'Sch F-Staffing'!C"&amp;MATCH($B$5,'Sch F-Staffing'!$7:$7,0),0),'Sch F-Staffing'!$A:$A,$F17&amp;"-09",'Sch F-Staffing'!$L:$L,$G17),2),0)</f>
        <v>0</v>
      </c>
      <c r="AA17" s="36">
        <f t="shared" ca="1" si="7"/>
        <v>0</v>
      </c>
      <c r="AB17" s="35">
        <f ca="1">IF($G17=$D$5,ROUND(SUMIFS(INDIRECT("'Sch F-Staffing'!C"&amp;MATCH($B$5,'Sch F-Staffing'!$7:$7,0),0),'Sch F-Staffing'!$A:$A,$F17&amp;"-10",'Sch F-Staffing'!$L:$L,$G17),2),0)</f>
        <v>0</v>
      </c>
      <c r="AC17" s="36">
        <f t="shared" ca="1" si="8"/>
        <v>0</v>
      </c>
      <c r="AD17" s="35">
        <f ca="1">IF($G17=$D$5,ROUND(SUMIFS(INDIRECT("'Sch F-Staffing'!C"&amp;MATCH($B$5,'Sch F-Staffing'!$7:$7,0),0),'Sch F-Staffing'!$A:$A,$F17&amp;"-11",'Sch F-Staffing'!$L:$L,$G17),2),0)</f>
        <v>0</v>
      </c>
      <c r="AE17" s="36">
        <f t="shared" ca="1" si="9"/>
        <v>0</v>
      </c>
      <c r="AF17" s="35">
        <f ca="1">IF($G17=$D$5,ROUND(SUMIFS(INDIRECT("'Sch F-Staffing'!C"&amp;MATCH($B$5,'Sch F-Staffing'!$7:$7,0),0),'Sch F-Staffing'!$A:$A,$F17&amp;"-12",'Sch F-Staffing'!$L:$L,$G17),2),0)</f>
        <v>0</v>
      </c>
      <c r="AG17" s="36">
        <f t="shared" ca="1" si="10"/>
        <v>0</v>
      </c>
      <c r="AH17" s="35">
        <f ca="1">IF($G17=$D$5,ROUND(SUMIFS(INDIRECT("'Sch F-Staffing'!C"&amp;MATCH($B$5,'Sch F-Staffing'!$7:$7,0),0),'Sch F-Staffing'!$A:$A,$F17&amp;"-13",'Sch F-Staffing'!$L:$L,$G17),2),0)</f>
        <v>0</v>
      </c>
      <c r="AI17" s="36">
        <f t="shared" ca="1" si="11"/>
        <v>0</v>
      </c>
      <c r="AJ17" s="37">
        <f t="shared" ca="1" si="13"/>
        <v>0</v>
      </c>
      <c r="AK17" s="85">
        <f t="shared" ca="1" si="13"/>
        <v>0</v>
      </c>
    </row>
    <row r="18" spans="1:37" ht="15" hidden="1" x14ac:dyDescent="0.15">
      <c r="A18" s="34">
        <v>7</v>
      </c>
      <c r="B18" s="34" t="s">
        <v>57</v>
      </c>
      <c r="C18" s="34" t="s">
        <v>58</v>
      </c>
      <c r="D18" s="34" t="s">
        <v>39</v>
      </c>
      <c r="E18" s="34" t="s">
        <v>74</v>
      </c>
      <c r="F18" s="82" t="s">
        <v>75</v>
      </c>
      <c r="G18" s="82" t="s">
        <v>594</v>
      </c>
      <c r="H18" s="86">
        <v>1</v>
      </c>
      <c r="I18" s="84" cm="1">
        <f t="array" aca="1" ref="I18" ca="1">IFERROR(ROUND(IF($G18=$D$5,INDIRECT("'Rate Analysis'!R"&amp;MATCH($F18,'Rate Analysis'!$A:$A,0)&amp;"C"&amp;MATCH($B$5,'Rate Analysis'!$7:$7,0)+MATCH($G18,'Rate Analysis'!$8:$8,0)-16,0),"N/A"),2),1)</f>
        <v>1</v>
      </c>
      <c r="J18" s="35">
        <f ca="1">IF($G18=$D$5,ROUND(SUMIFS(INDIRECT("'Sch F-Staffing'!C"&amp;MATCH($B$5,'Sch F-Staffing'!$7:$7,0),0),'Sch F-Staffing'!$A:$A,$F18&amp;"-01",'Sch F-Staffing'!$L:$L,$G18),2),0)</f>
        <v>0</v>
      </c>
      <c r="K18" s="36">
        <f t="shared" ca="1" si="12"/>
        <v>0</v>
      </c>
      <c r="L18" s="35">
        <f ca="1">IF($G18=$D$5,ROUND(SUMIFS(INDIRECT("'Sch F-Staffing'!C"&amp;MATCH($B$5,'Sch F-Staffing'!$7:$7,0),0),'Sch F-Staffing'!$A:$A,$F18&amp;"-02",'Sch F-Staffing'!$L:$L,$G18),2),0)</f>
        <v>0</v>
      </c>
      <c r="M18" s="36">
        <f t="shared" ca="1" si="0"/>
        <v>0</v>
      </c>
      <c r="N18" s="35">
        <f ca="1">IF($G18=$D$5,ROUND(SUMIFS(INDIRECT("'Sch F-Staffing'!C"&amp;MATCH($B$5,'Sch F-Staffing'!$7:$7,0),0),'Sch F-Staffing'!$A:$A,$F18&amp;"-03",'Sch F-Staffing'!$L:$L,$G18),2),0)</f>
        <v>0</v>
      </c>
      <c r="O18" s="36">
        <f t="shared" ca="1" si="1"/>
        <v>0</v>
      </c>
      <c r="P18" s="35">
        <f ca="1">IF($G18=$D$5,ROUND(SUMIFS(INDIRECT("'Sch F-Staffing'!C"&amp;MATCH($B$5,'Sch F-Staffing'!$7:$7,0),0),'Sch F-Staffing'!$A:$A,$F18&amp;"-04",'Sch F-Staffing'!$L:$L,$G18),2),0)</f>
        <v>0</v>
      </c>
      <c r="Q18" s="36">
        <f t="shared" ca="1" si="2"/>
        <v>0</v>
      </c>
      <c r="R18" s="35">
        <f ca="1">IF($G18=$D$5,ROUND(SUMIFS(INDIRECT("'Sch F-Staffing'!C"&amp;MATCH($B$5,'Sch F-Staffing'!$7:$7,0),0),'Sch F-Staffing'!$A:$A,$F18&amp;"-05",'Sch F-Staffing'!$L:$L,$G18),2),0)</f>
        <v>0</v>
      </c>
      <c r="S18" s="36">
        <f t="shared" ca="1" si="3"/>
        <v>0</v>
      </c>
      <c r="T18" s="35">
        <f ca="1">IF($G18=$D$5,ROUND(SUMIFS(INDIRECT("'Sch F-Staffing'!C"&amp;MATCH($B$5,'Sch F-Staffing'!$7:$7,0),0),'Sch F-Staffing'!$A:$A,$F18&amp;"-06",'Sch F-Staffing'!$L:$L,$G18),2),0)</f>
        <v>0</v>
      </c>
      <c r="U18" s="36">
        <f t="shared" ca="1" si="4"/>
        <v>0</v>
      </c>
      <c r="V18" s="35">
        <f ca="1">IF($G18=$D$5,ROUND(SUMIFS(INDIRECT("'Sch F-Staffing'!C"&amp;MATCH($B$5,'Sch F-Staffing'!$7:$7,0),0),'Sch F-Staffing'!$A:$A,$F18&amp;"-07",'Sch F-Staffing'!$L:$L,$G18),2),0)</f>
        <v>0</v>
      </c>
      <c r="W18" s="36">
        <f t="shared" ca="1" si="5"/>
        <v>0</v>
      </c>
      <c r="X18" s="35">
        <f ca="1">IF($G18=$D$5,ROUND(SUMIFS(INDIRECT("'Sch F-Staffing'!C"&amp;MATCH($B$5,'Sch F-Staffing'!$7:$7,0),0),'Sch F-Staffing'!$A:$A,$F18&amp;"-08",'Sch F-Staffing'!$L:$L,$G18),2),0)</f>
        <v>0</v>
      </c>
      <c r="Y18" s="36">
        <f t="shared" ca="1" si="6"/>
        <v>0</v>
      </c>
      <c r="Z18" s="35">
        <f ca="1">IF($G18=$D$5,ROUND(SUMIFS(INDIRECT("'Sch F-Staffing'!C"&amp;MATCH($B$5,'Sch F-Staffing'!$7:$7,0),0),'Sch F-Staffing'!$A:$A,$F18&amp;"-09",'Sch F-Staffing'!$L:$L,$G18),2),0)</f>
        <v>0</v>
      </c>
      <c r="AA18" s="36">
        <f t="shared" ca="1" si="7"/>
        <v>0</v>
      </c>
      <c r="AB18" s="35">
        <f ca="1">IF($G18=$D$5,ROUND(SUMIFS(INDIRECT("'Sch F-Staffing'!C"&amp;MATCH($B$5,'Sch F-Staffing'!$7:$7,0),0),'Sch F-Staffing'!$A:$A,$F18&amp;"-10",'Sch F-Staffing'!$L:$L,$G18),2),0)</f>
        <v>0</v>
      </c>
      <c r="AC18" s="36">
        <f t="shared" ca="1" si="8"/>
        <v>0</v>
      </c>
      <c r="AD18" s="35">
        <f ca="1">IF($G18=$D$5,ROUND(SUMIFS(INDIRECT("'Sch F-Staffing'!C"&amp;MATCH($B$5,'Sch F-Staffing'!$7:$7,0),0),'Sch F-Staffing'!$A:$A,$F18&amp;"-11",'Sch F-Staffing'!$L:$L,$G18),2),0)</f>
        <v>0</v>
      </c>
      <c r="AE18" s="36">
        <f t="shared" ca="1" si="9"/>
        <v>0</v>
      </c>
      <c r="AF18" s="35">
        <f ca="1">IF($G18=$D$5,ROUND(SUMIFS(INDIRECT("'Sch F-Staffing'!C"&amp;MATCH($B$5,'Sch F-Staffing'!$7:$7,0),0),'Sch F-Staffing'!$A:$A,$F18&amp;"-12",'Sch F-Staffing'!$L:$L,$G18),2),0)</f>
        <v>0</v>
      </c>
      <c r="AG18" s="36">
        <f t="shared" ca="1" si="10"/>
        <v>0</v>
      </c>
      <c r="AH18" s="35">
        <f ca="1">IF($G18=$D$5,ROUND(SUMIFS(INDIRECT("'Sch F-Staffing'!C"&amp;MATCH($B$5,'Sch F-Staffing'!$7:$7,0),0),'Sch F-Staffing'!$A:$A,$F18&amp;"-13",'Sch F-Staffing'!$L:$L,$G18),2),0)</f>
        <v>0</v>
      </c>
      <c r="AI18" s="36">
        <f t="shared" ca="1" si="11"/>
        <v>0</v>
      </c>
      <c r="AJ18" s="37">
        <f t="shared" ca="1" si="13"/>
        <v>0</v>
      </c>
      <c r="AK18" s="85">
        <f t="shared" ca="1" si="13"/>
        <v>0</v>
      </c>
    </row>
    <row r="19" spans="1:37" ht="30" x14ac:dyDescent="0.15">
      <c r="A19" s="34">
        <v>46</v>
      </c>
      <c r="B19" s="34" t="s">
        <v>76</v>
      </c>
      <c r="C19" s="34" t="s">
        <v>71</v>
      </c>
      <c r="D19" s="34" t="s">
        <v>48</v>
      </c>
      <c r="E19" s="34" t="s">
        <v>77</v>
      </c>
      <c r="F19" s="82" t="s">
        <v>78</v>
      </c>
      <c r="G19" s="82" t="s">
        <v>594</v>
      </c>
      <c r="H19" s="86">
        <v>1</v>
      </c>
      <c r="I19" s="84" cm="1">
        <f t="array" aca="1" ref="I19" ca="1">IFERROR(ROUND(IF($G19=$D$5,INDIRECT("'Rate Analysis'!R"&amp;MATCH($F19,'Rate Analysis'!$A:$A,0)&amp;"C"&amp;MATCH($B$5,'Rate Analysis'!$7:$7,0)+MATCH($G19,'Rate Analysis'!$8:$8,0)-16,0),"N/A"),2),13)</f>
        <v>13</v>
      </c>
      <c r="J19" s="35">
        <f ca="1">IF($G19=$D$5,ROUND(SUMIFS(INDIRECT("'Sch F-Staffing'!C"&amp;MATCH($B$5,'Sch F-Staffing'!$7:$7,0),0),'Sch F-Staffing'!$A:$A,$F19&amp;"-01",'Sch F-Staffing'!$L:$L,$G19),2),0)</f>
        <v>0</v>
      </c>
      <c r="K19" s="36">
        <f t="shared" ca="1" si="12"/>
        <v>0</v>
      </c>
      <c r="L19" s="35">
        <f ca="1">IF($G19=$D$5,ROUND(SUMIFS(INDIRECT("'Sch F-Staffing'!C"&amp;MATCH($B$5,'Sch F-Staffing'!$7:$7,0),0),'Sch F-Staffing'!$A:$A,$F19&amp;"-02",'Sch F-Staffing'!$L:$L,$G19),2),0)</f>
        <v>0</v>
      </c>
      <c r="M19" s="36">
        <f t="shared" ca="1" si="0"/>
        <v>0</v>
      </c>
      <c r="N19" s="35">
        <f ca="1">IF($G19=$D$5,ROUND(SUMIFS(INDIRECT("'Sch F-Staffing'!C"&amp;MATCH($B$5,'Sch F-Staffing'!$7:$7,0),0),'Sch F-Staffing'!$A:$A,$F19&amp;"-03",'Sch F-Staffing'!$L:$L,$G19),2),0)</f>
        <v>0</v>
      </c>
      <c r="O19" s="36">
        <f t="shared" ca="1" si="1"/>
        <v>0</v>
      </c>
      <c r="P19" s="35">
        <f ca="1">IF($G19=$D$5,ROUND(SUMIFS(INDIRECT("'Sch F-Staffing'!C"&amp;MATCH($B$5,'Sch F-Staffing'!$7:$7,0),0),'Sch F-Staffing'!$A:$A,$F19&amp;"-04",'Sch F-Staffing'!$L:$L,$G19),2),0)</f>
        <v>0</v>
      </c>
      <c r="Q19" s="36">
        <f t="shared" ca="1" si="2"/>
        <v>0</v>
      </c>
      <c r="R19" s="35">
        <f ca="1">IF($G19=$D$5,ROUND(SUMIFS(INDIRECT("'Sch F-Staffing'!C"&amp;MATCH($B$5,'Sch F-Staffing'!$7:$7,0),0),'Sch F-Staffing'!$A:$A,$F19&amp;"-05",'Sch F-Staffing'!$L:$L,$G19),2),0)</f>
        <v>0</v>
      </c>
      <c r="S19" s="36">
        <f t="shared" ca="1" si="3"/>
        <v>0</v>
      </c>
      <c r="T19" s="35">
        <f ca="1">IF($G19=$D$5,ROUND(SUMIFS(INDIRECT("'Sch F-Staffing'!C"&amp;MATCH($B$5,'Sch F-Staffing'!$7:$7,0),0),'Sch F-Staffing'!$A:$A,$F19&amp;"-06",'Sch F-Staffing'!$L:$L,$G19),2),0)</f>
        <v>0</v>
      </c>
      <c r="U19" s="36">
        <f t="shared" ca="1" si="4"/>
        <v>0</v>
      </c>
      <c r="V19" s="35">
        <f ca="1">IF($G19=$D$5,ROUND(SUMIFS(INDIRECT("'Sch F-Staffing'!C"&amp;MATCH($B$5,'Sch F-Staffing'!$7:$7,0),0),'Sch F-Staffing'!$A:$A,$F19&amp;"-07",'Sch F-Staffing'!$L:$L,$G19),2),0)</f>
        <v>0</v>
      </c>
      <c r="W19" s="36">
        <f t="shared" ca="1" si="5"/>
        <v>0</v>
      </c>
      <c r="X19" s="35">
        <f ca="1">IF($G19=$D$5,ROUND(SUMIFS(INDIRECT("'Sch F-Staffing'!C"&amp;MATCH($B$5,'Sch F-Staffing'!$7:$7,0),0),'Sch F-Staffing'!$A:$A,$F19&amp;"-08",'Sch F-Staffing'!$L:$L,$G19),2),0)</f>
        <v>0</v>
      </c>
      <c r="Y19" s="36">
        <f t="shared" ca="1" si="6"/>
        <v>0</v>
      </c>
      <c r="Z19" s="35">
        <f ca="1">IF($G19=$D$5,ROUND(SUMIFS(INDIRECT("'Sch F-Staffing'!C"&amp;MATCH($B$5,'Sch F-Staffing'!$7:$7,0),0),'Sch F-Staffing'!$A:$A,$F19&amp;"-09",'Sch F-Staffing'!$L:$L,$G19),2),0)</f>
        <v>0</v>
      </c>
      <c r="AA19" s="36">
        <f t="shared" ca="1" si="7"/>
        <v>0</v>
      </c>
      <c r="AB19" s="35">
        <f ca="1">IF($G19=$D$5,ROUND(SUMIFS(INDIRECT("'Sch F-Staffing'!C"&amp;MATCH($B$5,'Sch F-Staffing'!$7:$7,0),0),'Sch F-Staffing'!$A:$A,$F19&amp;"-10",'Sch F-Staffing'!$L:$L,$G19),2),0)</f>
        <v>0</v>
      </c>
      <c r="AC19" s="36">
        <f t="shared" ca="1" si="8"/>
        <v>0</v>
      </c>
      <c r="AD19" s="35">
        <f ca="1">IF($G19=$D$5,ROUND(SUMIFS(INDIRECT("'Sch F-Staffing'!C"&amp;MATCH($B$5,'Sch F-Staffing'!$7:$7,0),0),'Sch F-Staffing'!$A:$A,$F19&amp;"-11",'Sch F-Staffing'!$L:$L,$G19),2),0)</f>
        <v>0</v>
      </c>
      <c r="AE19" s="36">
        <f t="shared" ca="1" si="9"/>
        <v>0</v>
      </c>
      <c r="AF19" s="35">
        <f ca="1">IF($G19=$D$5,ROUND(SUMIFS(INDIRECT("'Sch F-Staffing'!C"&amp;MATCH($B$5,'Sch F-Staffing'!$7:$7,0),0),'Sch F-Staffing'!$A:$A,$F19&amp;"-12",'Sch F-Staffing'!$L:$L,$G19),2),0)</f>
        <v>0</v>
      </c>
      <c r="AG19" s="36">
        <f t="shared" ca="1" si="10"/>
        <v>0</v>
      </c>
      <c r="AH19" s="35">
        <f ca="1">IF($G19=$D$5,ROUND(SUMIFS(INDIRECT("'Sch F-Staffing'!C"&amp;MATCH($B$5,'Sch F-Staffing'!$7:$7,0),0),'Sch F-Staffing'!$A:$A,$F19&amp;"-13",'Sch F-Staffing'!$L:$L,$G19),2),0)</f>
        <v>0</v>
      </c>
      <c r="AI19" s="36">
        <f t="shared" ca="1" si="11"/>
        <v>0</v>
      </c>
      <c r="AJ19" s="37">
        <f t="shared" ca="1" si="13"/>
        <v>0</v>
      </c>
      <c r="AK19" s="85">
        <f t="shared" ca="1" si="13"/>
        <v>0</v>
      </c>
    </row>
    <row r="20" spans="1:37" ht="30" hidden="1" customHeight="1" x14ac:dyDescent="0.15">
      <c r="A20" s="34">
        <v>8</v>
      </c>
      <c r="B20" s="34" t="s">
        <v>57</v>
      </c>
      <c r="C20" s="34" t="s">
        <v>58</v>
      </c>
      <c r="D20" s="34" t="s">
        <v>79</v>
      </c>
      <c r="E20" s="34" t="s">
        <v>80</v>
      </c>
      <c r="F20" s="82" t="s">
        <v>81</v>
      </c>
      <c r="G20" s="82" t="s">
        <v>594</v>
      </c>
      <c r="H20" s="86">
        <v>1</v>
      </c>
      <c r="I20" s="84" cm="1">
        <f t="array" aca="1" ref="I20" ca="1">IFERROR(ROUND(IF($G20=$D$5,INDIRECT("'Rate Analysis'!R"&amp;MATCH($F20,'Rate Analysis'!$A:$A,0)&amp;"C"&amp;MATCH($B$5,'Rate Analysis'!$7:$7,0)+MATCH($G20,'Rate Analysis'!$8:$8,0)-16,0),"N/A"),2),1)</f>
        <v>1</v>
      </c>
      <c r="J20" s="35">
        <f ca="1">IF($G20=$D$5,ROUND(SUMIFS(INDIRECT("'Sch F-Staffing'!C"&amp;MATCH($B$5,'Sch F-Staffing'!$7:$7,0),0),'Sch F-Staffing'!$A:$A,$F20&amp;"-01",'Sch F-Staffing'!$L:$L,$G20),2),0)</f>
        <v>0</v>
      </c>
      <c r="K20" s="36">
        <f t="shared" ca="1" si="12"/>
        <v>0</v>
      </c>
      <c r="L20" s="35">
        <f ca="1">IF($G20=$D$5,ROUND(SUMIFS(INDIRECT("'Sch F-Staffing'!C"&amp;MATCH($B$5,'Sch F-Staffing'!$7:$7,0),0),'Sch F-Staffing'!$A:$A,$F20&amp;"-02",'Sch F-Staffing'!$L:$L,$G20),2),0)</f>
        <v>0</v>
      </c>
      <c r="M20" s="36">
        <f t="shared" ca="1" si="0"/>
        <v>0</v>
      </c>
      <c r="N20" s="35">
        <f ca="1">IF($G20=$D$5,ROUND(SUMIFS(INDIRECT("'Sch F-Staffing'!C"&amp;MATCH($B$5,'Sch F-Staffing'!$7:$7,0),0),'Sch F-Staffing'!$A:$A,$F20&amp;"-03",'Sch F-Staffing'!$L:$L,$G20),2),0)</f>
        <v>0</v>
      </c>
      <c r="O20" s="36">
        <f t="shared" ca="1" si="1"/>
        <v>0</v>
      </c>
      <c r="P20" s="35">
        <f ca="1">IF($G20=$D$5,ROUND(SUMIFS(INDIRECT("'Sch F-Staffing'!C"&amp;MATCH($B$5,'Sch F-Staffing'!$7:$7,0),0),'Sch F-Staffing'!$A:$A,$F20&amp;"-04",'Sch F-Staffing'!$L:$L,$G20),2),0)</f>
        <v>0</v>
      </c>
      <c r="Q20" s="36">
        <f t="shared" ca="1" si="2"/>
        <v>0</v>
      </c>
      <c r="R20" s="35">
        <f ca="1">IF($G20=$D$5,ROUND(SUMIFS(INDIRECT("'Sch F-Staffing'!C"&amp;MATCH($B$5,'Sch F-Staffing'!$7:$7,0),0),'Sch F-Staffing'!$A:$A,$F20&amp;"-05",'Sch F-Staffing'!$L:$L,$G20),2),0)</f>
        <v>0</v>
      </c>
      <c r="S20" s="36">
        <f t="shared" ca="1" si="3"/>
        <v>0</v>
      </c>
      <c r="T20" s="35">
        <f ca="1">IF($G20=$D$5,ROUND(SUMIFS(INDIRECT("'Sch F-Staffing'!C"&amp;MATCH($B$5,'Sch F-Staffing'!$7:$7,0),0),'Sch F-Staffing'!$A:$A,$F20&amp;"-06",'Sch F-Staffing'!$L:$L,$G20),2),0)</f>
        <v>0</v>
      </c>
      <c r="U20" s="36">
        <f t="shared" ca="1" si="4"/>
        <v>0</v>
      </c>
      <c r="V20" s="35">
        <f ca="1">IF($G20=$D$5,ROUND(SUMIFS(INDIRECT("'Sch F-Staffing'!C"&amp;MATCH($B$5,'Sch F-Staffing'!$7:$7,0),0),'Sch F-Staffing'!$A:$A,$F20&amp;"-07",'Sch F-Staffing'!$L:$L,$G20),2),0)</f>
        <v>0</v>
      </c>
      <c r="W20" s="36">
        <f t="shared" ca="1" si="5"/>
        <v>0</v>
      </c>
      <c r="X20" s="35">
        <f ca="1">IF($G20=$D$5,ROUND(SUMIFS(INDIRECT("'Sch F-Staffing'!C"&amp;MATCH($B$5,'Sch F-Staffing'!$7:$7,0),0),'Sch F-Staffing'!$A:$A,$F20&amp;"-08",'Sch F-Staffing'!$L:$L,$G20),2),0)</f>
        <v>0</v>
      </c>
      <c r="Y20" s="36">
        <f t="shared" ca="1" si="6"/>
        <v>0</v>
      </c>
      <c r="Z20" s="35">
        <f ca="1">IF($G20=$D$5,ROUND(SUMIFS(INDIRECT("'Sch F-Staffing'!C"&amp;MATCH($B$5,'Sch F-Staffing'!$7:$7,0),0),'Sch F-Staffing'!$A:$A,$F20&amp;"-09",'Sch F-Staffing'!$L:$L,$G20),2),0)</f>
        <v>0</v>
      </c>
      <c r="AA20" s="36">
        <f t="shared" ca="1" si="7"/>
        <v>0</v>
      </c>
      <c r="AB20" s="35">
        <f ca="1">IF($G20=$D$5,ROUND(SUMIFS(INDIRECT("'Sch F-Staffing'!C"&amp;MATCH($B$5,'Sch F-Staffing'!$7:$7,0),0),'Sch F-Staffing'!$A:$A,$F20&amp;"-10",'Sch F-Staffing'!$L:$L,$G20),2),0)</f>
        <v>0</v>
      </c>
      <c r="AC20" s="36">
        <f t="shared" ca="1" si="8"/>
        <v>0</v>
      </c>
      <c r="AD20" s="35">
        <f ca="1">IF($G20=$D$5,ROUND(SUMIFS(INDIRECT("'Sch F-Staffing'!C"&amp;MATCH($B$5,'Sch F-Staffing'!$7:$7,0),0),'Sch F-Staffing'!$A:$A,$F20&amp;"-11",'Sch F-Staffing'!$L:$L,$G20),2),0)</f>
        <v>0</v>
      </c>
      <c r="AE20" s="36">
        <f t="shared" ca="1" si="9"/>
        <v>0</v>
      </c>
      <c r="AF20" s="35">
        <f ca="1">IF($G20=$D$5,ROUND(SUMIFS(INDIRECT("'Sch F-Staffing'!C"&amp;MATCH($B$5,'Sch F-Staffing'!$7:$7,0),0),'Sch F-Staffing'!$A:$A,$F20&amp;"-12",'Sch F-Staffing'!$L:$L,$G20),2),0)</f>
        <v>0</v>
      </c>
      <c r="AG20" s="36">
        <f t="shared" ca="1" si="10"/>
        <v>0</v>
      </c>
      <c r="AH20" s="35">
        <f ca="1">IF($G20=$D$5,ROUND(SUMIFS(INDIRECT("'Sch F-Staffing'!C"&amp;MATCH($B$5,'Sch F-Staffing'!$7:$7,0),0),'Sch F-Staffing'!$A:$A,$F20&amp;"-13",'Sch F-Staffing'!$L:$L,$G20),2),0)</f>
        <v>0</v>
      </c>
      <c r="AI20" s="36">
        <f t="shared" ca="1" si="11"/>
        <v>0</v>
      </c>
      <c r="AJ20" s="37">
        <f t="shared" ca="1" si="13"/>
        <v>0</v>
      </c>
      <c r="AK20" s="85">
        <f t="shared" ca="1" si="13"/>
        <v>0</v>
      </c>
    </row>
    <row r="21" spans="1:37" ht="30" x14ac:dyDescent="0.15">
      <c r="A21" s="34">
        <v>70</v>
      </c>
      <c r="B21" s="34" t="s">
        <v>82</v>
      </c>
      <c r="C21" s="34" t="s">
        <v>38</v>
      </c>
      <c r="D21" s="34" t="s">
        <v>48</v>
      </c>
      <c r="E21" s="34" t="s">
        <v>83</v>
      </c>
      <c r="F21" s="82" t="s">
        <v>84</v>
      </c>
      <c r="G21" s="82" t="s">
        <v>594</v>
      </c>
      <c r="H21" s="86">
        <v>1</v>
      </c>
      <c r="I21" s="84" cm="1">
        <f t="array" aca="1" ref="I21" ca="1">IFERROR(ROUND(IF($G21=$D$5,INDIRECT("'Rate Analysis'!R"&amp;MATCH($F21,'Rate Analysis'!$A:$A,0)&amp;"C"&amp;MATCH($B$5,'Rate Analysis'!$7:$7,0)+MATCH($G21,'Rate Analysis'!$8:$8,0)-16,0),"N/A"),2),14)</f>
        <v>14</v>
      </c>
      <c r="J21" s="35">
        <f ca="1">IF($G21=$D$5,ROUND(SUMIFS(INDIRECT("'Sch F-Staffing'!C"&amp;MATCH($B$5,'Sch F-Staffing'!$7:$7,0),0),'Sch F-Staffing'!$A:$A,$F21&amp;"-01",'Sch F-Staffing'!$L:$L,$G21),2),0)</f>
        <v>0</v>
      </c>
      <c r="K21" s="36">
        <f t="shared" ca="1" si="12"/>
        <v>0</v>
      </c>
      <c r="L21" s="35">
        <f ca="1">IF($G21=$D$5,ROUND(SUMIFS(INDIRECT("'Sch F-Staffing'!C"&amp;MATCH($B$5,'Sch F-Staffing'!$7:$7,0),0),'Sch F-Staffing'!$A:$A,$F21&amp;"-02",'Sch F-Staffing'!$L:$L,$G21),2),0)</f>
        <v>0</v>
      </c>
      <c r="M21" s="36">
        <f t="shared" ca="1" si="0"/>
        <v>0</v>
      </c>
      <c r="N21" s="35">
        <f ca="1">IF($G21=$D$5,ROUND(SUMIFS(INDIRECT("'Sch F-Staffing'!C"&amp;MATCH($B$5,'Sch F-Staffing'!$7:$7,0),0),'Sch F-Staffing'!$A:$A,$F21&amp;"-03",'Sch F-Staffing'!$L:$L,$G21),2),0)</f>
        <v>0</v>
      </c>
      <c r="O21" s="36">
        <f t="shared" ca="1" si="1"/>
        <v>0</v>
      </c>
      <c r="P21" s="35">
        <f ca="1">IF($G21=$D$5,ROUND(SUMIFS(INDIRECT("'Sch F-Staffing'!C"&amp;MATCH($B$5,'Sch F-Staffing'!$7:$7,0),0),'Sch F-Staffing'!$A:$A,$F21&amp;"-04",'Sch F-Staffing'!$L:$L,$G21),2),0)</f>
        <v>0</v>
      </c>
      <c r="Q21" s="36">
        <f t="shared" ca="1" si="2"/>
        <v>0</v>
      </c>
      <c r="R21" s="35">
        <f ca="1">IF($G21=$D$5,ROUND(SUMIFS(INDIRECT("'Sch F-Staffing'!C"&amp;MATCH($B$5,'Sch F-Staffing'!$7:$7,0),0),'Sch F-Staffing'!$A:$A,$F21&amp;"-05",'Sch F-Staffing'!$L:$L,$G21),2),0)</f>
        <v>0</v>
      </c>
      <c r="S21" s="36">
        <f t="shared" ca="1" si="3"/>
        <v>0</v>
      </c>
      <c r="T21" s="35">
        <f ca="1">IF($G21=$D$5,ROUND(SUMIFS(INDIRECT("'Sch F-Staffing'!C"&amp;MATCH($B$5,'Sch F-Staffing'!$7:$7,0),0),'Sch F-Staffing'!$A:$A,$F21&amp;"-06",'Sch F-Staffing'!$L:$L,$G21),2),0)</f>
        <v>0</v>
      </c>
      <c r="U21" s="36">
        <f t="shared" ca="1" si="4"/>
        <v>0</v>
      </c>
      <c r="V21" s="35">
        <f ca="1">IF($G21=$D$5,ROUND(SUMIFS(INDIRECT("'Sch F-Staffing'!C"&amp;MATCH($B$5,'Sch F-Staffing'!$7:$7,0),0),'Sch F-Staffing'!$A:$A,$F21&amp;"-07",'Sch F-Staffing'!$L:$L,$G21),2),0)</f>
        <v>0</v>
      </c>
      <c r="W21" s="36">
        <f t="shared" ca="1" si="5"/>
        <v>0</v>
      </c>
      <c r="X21" s="35">
        <f ca="1">IF($G21=$D$5,ROUND(SUMIFS(INDIRECT("'Sch F-Staffing'!C"&amp;MATCH($B$5,'Sch F-Staffing'!$7:$7,0),0),'Sch F-Staffing'!$A:$A,$F21&amp;"-08",'Sch F-Staffing'!$L:$L,$G21),2),0)</f>
        <v>0</v>
      </c>
      <c r="Y21" s="36">
        <f t="shared" ca="1" si="6"/>
        <v>0</v>
      </c>
      <c r="Z21" s="35">
        <f ca="1">IF($G21=$D$5,ROUND(SUMIFS(INDIRECT("'Sch F-Staffing'!C"&amp;MATCH($B$5,'Sch F-Staffing'!$7:$7,0),0),'Sch F-Staffing'!$A:$A,$F21&amp;"-09",'Sch F-Staffing'!$L:$L,$G21),2),0)</f>
        <v>0</v>
      </c>
      <c r="AA21" s="36">
        <f t="shared" ca="1" si="7"/>
        <v>0</v>
      </c>
      <c r="AB21" s="35">
        <f ca="1">IF($G21=$D$5,ROUND(SUMIFS(INDIRECT("'Sch F-Staffing'!C"&amp;MATCH($B$5,'Sch F-Staffing'!$7:$7,0),0),'Sch F-Staffing'!$A:$A,$F21&amp;"-10",'Sch F-Staffing'!$L:$L,$G21),2),0)</f>
        <v>0</v>
      </c>
      <c r="AC21" s="36">
        <f t="shared" ca="1" si="8"/>
        <v>0</v>
      </c>
      <c r="AD21" s="35">
        <f ca="1">IF($G21=$D$5,ROUND(SUMIFS(INDIRECT("'Sch F-Staffing'!C"&amp;MATCH($B$5,'Sch F-Staffing'!$7:$7,0),0),'Sch F-Staffing'!$A:$A,$F21&amp;"-11",'Sch F-Staffing'!$L:$L,$G21),2),0)</f>
        <v>0</v>
      </c>
      <c r="AE21" s="36">
        <f t="shared" ca="1" si="9"/>
        <v>0</v>
      </c>
      <c r="AF21" s="35">
        <f ca="1">IF($G21=$D$5,ROUND(SUMIFS(INDIRECT("'Sch F-Staffing'!C"&amp;MATCH($B$5,'Sch F-Staffing'!$7:$7,0),0),'Sch F-Staffing'!$A:$A,$F21&amp;"-12",'Sch F-Staffing'!$L:$L,$G21),2),0)</f>
        <v>0</v>
      </c>
      <c r="AG21" s="36">
        <f t="shared" ca="1" si="10"/>
        <v>0</v>
      </c>
      <c r="AH21" s="35">
        <f ca="1">IF($G21=$D$5,ROUND(SUMIFS(INDIRECT("'Sch F-Staffing'!C"&amp;MATCH($B$5,'Sch F-Staffing'!$7:$7,0),0),'Sch F-Staffing'!$A:$A,$F21&amp;"-13",'Sch F-Staffing'!$L:$L,$G21),2),0)</f>
        <v>0</v>
      </c>
      <c r="AI21" s="36">
        <f t="shared" ca="1" si="11"/>
        <v>0</v>
      </c>
      <c r="AJ21" s="37">
        <f t="shared" ca="1" si="13"/>
        <v>0</v>
      </c>
      <c r="AK21" s="85">
        <f t="shared" ca="1" si="13"/>
        <v>0</v>
      </c>
    </row>
    <row r="22" spans="1:37" ht="30" hidden="1" x14ac:dyDescent="0.15">
      <c r="A22" s="34">
        <v>71</v>
      </c>
      <c r="B22" s="34" t="s">
        <v>85</v>
      </c>
      <c r="C22" s="34" t="s">
        <v>38</v>
      </c>
      <c r="D22" s="34" t="s">
        <v>39</v>
      </c>
      <c r="E22" s="34" t="s">
        <v>86</v>
      </c>
      <c r="F22" s="82" t="s">
        <v>87</v>
      </c>
      <c r="G22" s="82" t="s">
        <v>594</v>
      </c>
      <c r="H22" s="86">
        <v>1</v>
      </c>
      <c r="I22" s="84" cm="1">
        <f t="array" aca="1" ref="I22" ca="1">IFERROR(ROUND(IF($G22=$D$5,INDIRECT("'Rate Analysis'!R"&amp;MATCH($F22,'Rate Analysis'!$A:$A,0)&amp;"C"&amp;MATCH($B$5,'Rate Analysis'!$7:$7,0)+MATCH($G22,'Rate Analysis'!$8:$8,0)-16,0),"N/A"),2),1)</f>
        <v>1</v>
      </c>
      <c r="J22" s="35">
        <f ca="1">IF($G22=$D$5,ROUND(SUMIFS(INDIRECT("'Sch F-Staffing'!C"&amp;MATCH($B$5,'Sch F-Staffing'!$7:$7,0),0),'Sch F-Staffing'!$A:$A,$F22&amp;"-01",'Sch F-Staffing'!$L:$L,$G22),2),0)</f>
        <v>0</v>
      </c>
      <c r="K22" s="36">
        <f t="shared" ca="1" si="12"/>
        <v>0</v>
      </c>
      <c r="L22" s="35">
        <f ca="1">IF($G22=$D$5,ROUND(SUMIFS(INDIRECT("'Sch F-Staffing'!C"&amp;MATCH($B$5,'Sch F-Staffing'!$7:$7,0),0),'Sch F-Staffing'!$A:$A,$F22&amp;"-02",'Sch F-Staffing'!$L:$L,$G22),2),0)</f>
        <v>0</v>
      </c>
      <c r="M22" s="36">
        <f t="shared" ca="1" si="0"/>
        <v>0</v>
      </c>
      <c r="N22" s="35">
        <f ca="1">IF($G22=$D$5,ROUND(SUMIFS(INDIRECT("'Sch F-Staffing'!C"&amp;MATCH($B$5,'Sch F-Staffing'!$7:$7,0),0),'Sch F-Staffing'!$A:$A,$F22&amp;"-03",'Sch F-Staffing'!$L:$L,$G22),2),0)</f>
        <v>0</v>
      </c>
      <c r="O22" s="36">
        <f t="shared" ca="1" si="1"/>
        <v>0</v>
      </c>
      <c r="P22" s="35">
        <f ca="1">IF($G22=$D$5,ROUND(SUMIFS(INDIRECT("'Sch F-Staffing'!C"&amp;MATCH($B$5,'Sch F-Staffing'!$7:$7,0),0),'Sch F-Staffing'!$A:$A,$F22&amp;"-04",'Sch F-Staffing'!$L:$L,$G22),2),0)</f>
        <v>0</v>
      </c>
      <c r="Q22" s="36">
        <f t="shared" ca="1" si="2"/>
        <v>0</v>
      </c>
      <c r="R22" s="35">
        <f ca="1">IF($G22=$D$5,ROUND(SUMIFS(INDIRECT("'Sch F-Staffing'!C"&amp;MATCH($B$5,'Sch F-Staffing'!$7:$7,0),0),'Sch F-Staffing'!$A:$A,$F22&amp;"-05",'Sch F-Staffing'!$L:$L,$G22),2),0)</f>
        <v>0</v>
      </c>
      <c r="S22" s="36">
        <f t="shared" ca="1" si="3"/>
        <v>0</v>
      </c>
      <c r="T22" s="35">
        <f ca="1">IF($G22=$D$5,ROUND(SUMIFS(INDIRECT("'Sch F-Staffing'!C"&amp;MATCH($B$5,'Sch F-Staffing'!$7:$7,0),0),'Sch F-Staffing'!$A:$A,$F22&amp;"-06",'Sch F-Staffing'!$L:$L,$G22),2),0)</f>
        <v>0</v>
      </c>
      <c r="U22" s="36">
        <f t="shared" ca="1" si="4"/>
        <v>0</v>
      </c>
      <c r="V22" s="35">
        <f ca="1">IF($G22=$D$5,ROUND(SUMIFS(INDIRECT("'Sch F-Staffing'!C"&amp;MATCH($B$5,'Sch F-Staffing'!$7:$7,0),0),'Sch F-Staffing'!$A:$A,$F22&amp;"-07",'Sch F-Staffing'!$L:$L,$G22),2),0)</f>
        <v>0</v>
      </c>
      <c r="W22" s="36">
        <f t="shared" ca="1" si="5"/>
        <v>0</v>
      </c>
      <c r="X22" s="35">
        <f ca="1">IF($G22=$D$5,ROUND(SUMIFS(INDIRECT("'Sch F-Staffing'!C"&amp;MATCH($B$5,'Sch F-Staffing'!$7:$7,0),0),'Sch F-Staffing'!$A:$A,$F22&amp;"-08",'Sch F-Staffing'!$L:$L,$G22),2),0)</f>
        <v>0</v>
      </c>
      <c r="Y22" s="36">
        <f t="shared" ca="1" si="6"/>
        <v>0</v>
      </c>
      <c r="Z22" s="35">
        <f ca="1">IF($G22=$D$5,ROUND(SUMIFS(INDIRECT("'Sch F-Staffing'!C"&amp;MATCH($B$5,'Sch F-Staffing'!$7:$7,0),0),'Sch F-Staffing'!$A:$A,$F22&amp;"-09",'Sch F-Staffing'!$L:$L,$G22),2),0)</f>
        <v>0</v>
      </c>
      <c r="AA22" s="36">
        <f t="shared" ca="1" si="7"/>
        <v>0</v>
      </c>
      <c r="AB22" s="35">
        <f ca="1">IF($G22=$D$5,ROUND(SUMIFS(INDIRECT("'Sch F-Staffing'!C"&amp;MATCH($B$5,'Sch F-Staffing'!$7:$7,0),0),'Sch F-Staffing'!$A:$A,$F22&amp;"-10",'Sch F-Staffing'!$L:$L,$G22),2),0)</f>
        <v>0</v>
      </c>
      <c r="AC22" s="36">
        <f t="shared" ca="1" si="8"/>
        <v>0</v>
      </c>
      <c r="AD22" s="35">
        <f ca="1">IF($G22=$D$5,ROUND(SUMIFS(INDIRECT("'Sch F-Staffing'!C"&amp;MATCH($B$5,'Sch F-Staffing'!$7:$7,0),0),'Sch F-Staffing'!$A:$A,$F22&amp;"-11",'Sch F-Staffing'!$L:$L,$G22),2),0)</f>
        <v>0</v>
      </c>
      <c r="AE22" s="36">
        <f t="shared" ca="1" si="9"/>
        <v>0</v>
      </c>
      <c r="AF22" s="35">
        <f ca="1">IF($G22=$D$5,ROUND(SUMIFS(INDIRECT("'Sch F-Staffing'!C"&amp;MATCH($B$5,'Sch F-Staffing'!$7:$7,0),0),'Sch F-Staffing'!$A:$A,$F22&amp;"-12",'Sch F-Staffing'!$L:$L,$G22),2),0)</f>
        <v>0</v>
      </c>
      <c r="AG22" s="36">
        <f t="shared" ca="1" si="10"/>
        <v>0</v>
      </c>
      <c r="AH22" s="35">
        <f ca="1">IF($G22=$D$5,ROUND(SUMIFS(INDIRECT("'Sch F-Staffing'!C"&amp;MATCH($B$5,'Sch F-Staffing'!$7:$7,0),0),'Sch F-Staffing'!$A:$A,$F22&amp;"-13",'Sch F-Staffing'!$L:$L,$G22),2),0)</f>
        <v>0</v>
      </c>
      <c r="AI22" s="36">
        <f t="shared" ca="1" si="11"/>
        <v>0</v>
      </c>
      <c r="AJ22" s="37">
        <f t="shared" ca="1" si="13"/>
        <v>0</v>
      </c>
      <c r="AK22" s="85">
        <f t="shared" ca="1" si="13"/>
        <v>0</v>
      </c>
    </row>
    <row r="23" spans="1:37" ht="15" hidden="1" x14ac:dyDescent="0.15">
      <c r="A23" s="34">
        <v>71</v>
      </c>
      <c r="B23" s="34" t="s">
        <v>85</v>
      </c>
      <c r="C23" s="34" t="s">
        <v>38</v>
      </c>
      <c r="D23" s="34" t="s">
        <v>39</v>
      </c>
      <c r="E23" s="34" t="s">
        <v>88</v>
      </c>
      <c r="F23" s="82" t="s">
        <v>89</v>
      </c>
      <c r="G23" s="82" t="s">
        <v>594</v>
      </c>
      <c r="H23" s="86">
        <v>1</v>
      </c>
      <c r="I23" s="84" cm="1">
        <f t="array" aca="1" ref="I23" ca="1">IFERROR(ROUND(IF($G23=$D$5,INDIRECT("'Rate Analysis'!R"&amp;MATCH($F23,'Rate Analysis'!$A:$A,0)&amp;"C"&amp;MATCH($B$5,'Rate Analysis'!$7:$7,0)+MATCH($G23,'Rate Analysis'!$8:$8,0)-16,0),"N/A"),2),1)</f>
        <v>1</v>
      </c>
      <c r="J23" s="35">
        <f ca="1">IF($G23=$D$5,ROUND(SUMIFS(INDIRECT("'Sch F-Staffing'!C"&amp;MATCH($B$5,'Sch F-Staffing'!$7:$7,0),0),'Sch F-Staffing'!$A:$A,$F23&amp;"-01",'Sch F-Staffing'!$L:$L,$G23),2),0)</f>
        <v>0</v>
      </c>
      <c r="K23" s="36">
        <f t="shared" ca="1" si="12"/>
        <v>0</v>
      </c>
      <c r="L23" s="35">
        <f ca="1">IF($G23=$D$5,ROUND(SUMIFS(INDIRECT("'Sch F-Staffing'!C"&amp;MATCH($B$5,'Sch F-Staffing'!$7:$7,0),0),'Sch F-Staffing'!$A:$A,$F23&amp;"-02",'Sch F-Staffing'!$L:$L,$G23),2),0)</f>
        <v>0</v>
      </c>
      <c r="M23" s="36">
        <f t="shared" ca="1" si="0"/>
        <v>0</v>
      </c>
      <c r="N23" s="35">
        <f ca="1">IF($G23=$D$5,ROUND(SUMIFS(INDIRECT("'Sch F-Staffing'!C"&amp;MATCH($B$5,'Sch F-Staffing'!$7:$7,0),0),'Sch F-Staffing'!$A:$A,$F23&amp;"-03",'Sch F-Staffing'!$L:$L,$G23),2),0)</f>
        <v>0</v>
      </c>
      <c r="O23" s="36">
        <f t="shared" ca="1" si="1"/>
        <v>0</v>
      </c>
      <c r="P23" s="35">
        <f ca="1">IF($G23=$D$5,ROUND(SUMIFS(INDIRECT("'Sch F-Staffing'!C"&amp;MATCH($B$5,'Sch F-Staffing'!$7:$7,0),0),'Sch F-Staffing'!$A:$A,$F23&amp;"-04",'Sch F-Staffing'!$L:$L,$G23),2),0)</f>
        <v>0</v>
      </c>
      <c r="Q23" s="36">
        <f t="shared" ca="1" si="2"/>
        <v>0</v>
      </c>
      <c r="R23" s="35">
        <f ca="1">IF($G23=$D$5,ROUND(SUMIFS(INDIRECT("'Sch F-Staffing'!C"&amp;MATCH($B$5,'Sch F-Staffing'!$7:$7,0),0),'Sch F-Staffing'!$A:$A,$F23&amp;"-05",'Sch F-Staffing'!$L:$L,$G23),2),0)</f>
        <v>0</v>
      </c>
      <c r="S23" s="36">
        <f t="shared" ca="1" si="3"/>
        <v>0</v>
      </c>
      <c r="T23" s="35">
        <f ca="1">IF($G23=$D$5,ROUND(SUMIFS(INDIRECT("'Sch F-Staffing'!C"&amp;MATCH($B$5,'Sch F-Staffing'!$7:$7,0),0),'Sch F-Staffing'!$A:$A,$F23&amp;"-06",'Sch F-Staffing'!$L:$L,$G23),2),0)</f>
        <v>0</v>
      </c>
      <c r="U23" s="36">
        <f t="shared" ca="1" si="4"/>
        <v>0</v>
      </c>
      <c r="V23" s="35">
        <f ca="1">IF($G23=$D$5,ROUND(SUMIFS(INDIRECT("'Sch F-Staffing'!C"&amp;MATCH($B$5,'Sch F-Staffing'!$7:$7,0),0),'Sch F-Staffing'!$A:$A,$F23&amp;"-07",'Sch F-Staffing'!$L:$L,$G23),2),0)</f>
        <v>0</v>
      </c>
      <c r="W23" s="36">
        <f t="shared" ca="1" si="5"/>
        <v>0</v>
      </c>
      <c r="X23" s="35">
        <f ca="1">IF($G23=$D$5,ROUND(SUMIFS(INDIRECT("'Sch F-Staffing'!C"&amp;MATCH($B$5,'Sch F-Staffing'!$7:$7,0),0),'Sch F-Staffing'!$A:$A,$F23&amp;"-08",'Sch F-Staffing'!$L:$L,$G23),2),0)</f>
        <v>0</v>
      </c>
      <c r="Y23" s="36">
        <f t="shared" ca="1" si="6"/>
        <v>0</v>
      </c>
      <c r="Z23" s="35">
        <f ca="1">IF($G23=$D$5,ROUND(SUMIFS(INDIRECT("'Sch F-Staffing'!C"&amp;MATCH($B$5,'Sch F-Staffing'!$7:$7,0),0),'Sch F-Staffing'!$A:$A,$F23&amp;"-09",'Sch F-Staffing'!$L:$L,$G23),2),0)</f>
        <v>0</v>
      </c>
      <c r="AA23" s="36">
        <f t="shared" ca="1" si="7"/>
        <v>0</v>
      </c>
      <c r="AB23" s="35">
        <f ca="1">IF($G23=$D$5,ROUND(SUMIFS(INDIRECT("'Sch F-Staffing'!C"&amp;MATCH($B$5,'Sch F-Staffing'!$7:$7,0),0),'Sch F-Staffing'!$A:$A,$F23&amp;"-10",'Sch F-Staffing'!$L:$L,$G23),2),0)</f>
        <v>0</v>
      </c>
      <c r="AC23" s="36">
        <f t="shared" ca="1" si="8"/>
        <v>0</v>
      </c>
      <c r="AD23" s="35">
        <f ca="1">IF($G23=$D$5,ROUND(SUMIFS(INDIRECT("'Sch F-Staffing'!C"&amp;MATCH($B$5,'Sch F-Staffing'!$7:$7,0),0),'Sch F-Staffing'!$A:$A,$F23&amp;"-11",'Sch F-Staffing'!$L:$L,$G23),2),0)</f>
        <v>0</v>
      </c>
      <c r="AE23" s="36">
        <f t="shared" ca="1" si="9"/>
        <v>0</v>
      </c>
      <c r="AF23" s="35">
        <f ca="1">IF($G23=$D$5,ROUND(SUMIFS(INDIRECT("'Sch F-Staffing'!C"&amp;MATCH($B$5,'Sch F-Staffing'!$7:$7,0),0),'Sch F-Staffing'!$A:$A,$F23&amp;"-12",'Sch F-Staffing'!$L:$L,$G23),2),0)</f>
        <v>0</v>
      </c>
      <c r="AG23" s="36">
        <f t="shared" ca="1" si="10"/>
        <v>0</v>
      </c>
      <c r="AH23" s="35">
        <f ca="1">IF($G23=$D$5,ROUND(SUMIFS(INDIRECT("'Sch F-Staffing'!C"&amp;MATCH($B$5,'Sch F-Staffing'!$7:$7,0),0),'Sch F-Staffing'!$A:$A,$F23&amp;"-13",'Sch F-Staffing'!$L:$L,$G23),2),0)</f>
        <v>0</v>
      </c>
      <c r="AI23" s="36">
        <f t="shared" ca="1" si="11"/>
        <v>0</v>
      </c>
      <c r="AJ23" s="37">
        <f t="shared" ca="1" si="13"/>
        <v>0</v>
      </c>
      <c r="AK23" s="85">
        <f t="shared" ca="1" si="13"/>
        <v>0</v>
      </c>
    </row>
    <row r="24" spans="1:37" ht="15" hidden="1" x14ac:dyDescent="0.15">
      <c r="A24" s="34">
        <v>71</v>
      </c>
      <c r="B24" s="34" t="s">
        <v>85</v>
      </c>
      <c r="C24" s="34" t="s">
        <v>38</v>
      </c>
      <c r="D24" s="34" t="s">
        <v>39</v>
      </c>
      <c r="E24" s="34" t="s">
        <v>88</v>
      </c>
      <c r="F24" s="82" t="s">
        <v>89</v>
      </c>
      <c r="G24" s="82" t="s">
        <v>594</v>
      </c>
      <c r="H24" s="86">
        <v>1</v>
      </c>
      <c r="I24" s="84" cm="1">
        <f t="array" aca="1" ref="I24" ca="1">IFERROR(ROUND(IF($G24=$D$5,INDIRECT("'Rate Analysis'!R"&amp;MATCH($F24,'Rate Analysis'!$A:$A,0)&amp;"C"&amp;MATCH($B$5,'Rate Analysis'!$7:$7,0)+MATCH($G24,'Rate Analysis'!$8:$8,0)-16,0),"N/A"),2),1)</f>
        <v>1</v>
      </c>
      <c r="J24" s="35">
        <f ca="1">IF($G24=$D$5,ROUND(SUMIFS(INDIRECT("'Sch F-Staffing'!C"&amp;MATCH($B$5,'Sch F-Staffing'!$7:$7,0),0),'Sch F-Staffing'!$A:$A,$F24&amp;"-01",'Sch F-Staffing'!$L:$L,$G24),2),0)</f>
        <v>0</v>
      </c>
      <c r="K24" s="36">
        <f t="shared" ca="1" si="12"/>
        <v>0</v>
      </c>
      <c r="L24" s="35">
        <f ca="1">IF($G24=$D$5,ROUND(SUMIFS(INDIRECT("'Sch F-Staffing'!C"&amp;MATCH($B$5,'Sch F-Staffing'!$7:$7,0),0),'Sch F-Staffing'!$A:$A,$F24&amp;"-02",'Sch F-Staffing'!$L:$L,$G24),2),0)</f>
        <v>0</v>
      </c>
      <c r="M24" s="36">
        <f t="shared" ca="1" si="0"/>
        <v>0</v>
      </c>
      <c r="N24" s="35">
        <f ca="1">IF($G24=$D$5,ROUND(SUMIFS(INDIRECT("'Sch F-Staffing'!C"&amp;MATCH($B$5,'Sch F-Staffing'!$7:$7,0),0),'Sch F-Staffing'!$A:$A,$F24&amp;"-03",'Sch F-Staffing'!$L:$L,$G24),2),0)</f>
        <v>0</v>
      </c>
      <c r="O24" s="36">
        <f t="shared" ca="1" si="1"/>
        <v>0</v>
      </c>
      <c r="P24" s="35">
        <f ca="1">IF($G24=$D$5,ROUND(SUMIFS(INDIRECT("'Sch F-Staffing'!C"&amp;MATCH($B$5,'Sch F-Staffing'!$7:$7,0),0),'Sch F-Staffing'!$A:$A,$F24&amp;"-04",'Sch F-Staffing'!$L:$L,$G24),2),0)</f>
        <v>0</v>
      </c>
      <c r="Q24" s="36">
        <f t="shared" ca="1" si="2"/>
        <v>0</v>
      </c>
      <c r="R24" s="35">
        <f ca="1">IF($G24=$D$5,ROUND(SUMIFS(INDIRECT("'Sch F-Staffing'!C"&amp;MATCH($B$5,'Sch F-Staffing'!$7:$7,0),0),'Sch F-Staffing'!$A:$A,$F24&amp;"-05",'Sch F-Staffing'!$L:$L,$G24),2),0)</f>
        <v>0</v>
      </c>
      <c r="S24" s="36">
        <f t="shared" ca="1" si="3"/>
        <v>0</v>
      </c>
      <c r="T24" s="35">
        <f ca="1">IF($G24=$D$5,ROUND(SUMIFS(INDIRECT("'Sch F-Staffing'!C"&amp;MATCH($B$5,'Sch F-Staffing'!$7:$7,0),0),'Sch F-Staffing'!$A:$A,$F24&amp;"-06",'Sch F-Staffing'!$L:$L,$G24),2),0)</f>
        <v>0</v>
      </c>
      <c r="U24" s="36">
        <f t="shared" ca="1" si="4"/>
        <v>0</v>
      </c>
      <c r="V24" s="35">
        <f ca="1">IF($G24=$D$5,ROUND(SUMIFS(INDIRECT("'Sch F-Staffing'!C"&amp;MATCH($B$5,'Sch F-Staffing'!$7:$7,0),0),'Sch F-Staffing'!$A:$A,$F24&amp;"-07",'Sch F-Staffing'!$L:$L,$G24),2),0)</f>
        <v>0</v>
      </c>
      <c r="W24" s="36">
        <f t="shared" ca="1" si="5"/>
        <v>0</v>
      </c>
      <c r="X24" s="35">
        <f ca="1">IF($G24=$D$5,ROUND(SUMIFS(INDIRECT("'Sch F-Staffing'!C"&amp;MATCH($B$5,'Sch F-Staffing'!$7:$7,0),0),'Sch F-Staffing'!$A:$A,$F24&amp;"-08",'Sch F-Staffing'!$L:$L,$G24),2),0)</f>
        <v>0</v>
      </c>
      <c r="Y24" s="36">
        <f t="shared" ca="1" si="6"/>
        <v>0</v>
      </c>
      <c r="Z24" s="35">
        <f ca="1">IF($G24=$D$5,ROUND(SUMIFS(INDIRECT("'Sch F-Staffing'!C"&amp;MATCH($B$5,'Sch F-Staffing'!$7:$7,0),0),'Sch F-Staffing'!$A:$A,$F24&amp;"-09",'Sch F-Staffing'!$L:$L,$G24),2),0)</f>
        <v>0</v>
      </c>
      <c r="AA24" s="36">
        <f t="shared" ca="1" si="7"/>
        <v>0</v>
      </c>
      <c r="AB24" s="35">
        <f ca="1">IF($G24=$D$5,ROUND(SUMIFS(INDIRECT("'Sch F-Staffing'!C"&amp;MATCH($B$5,'Sch F-Staffing'!$7:$7,0),0),'Sch F-Staffing'!$A:$A,$F24&amp;"-10",'Sch F-Staffing'!$L:$L,$G24),2),0)</f>
        <v>0</v>
      </c>
      <c r="AC24" s="36">
        <f t="shared" ca="1" si="8"/>
        <v>0</v>
      </c>
      <c r="AD24" s="35">
        <f ca="1">IF($G24=$D$5,ROUND(SUMIFS(INDIRECT("'Sch F-Staffing'!C"&amp;MATCH($B$5,'Sch F-Staffing'!$7:$7,0),0),'Sch F-Staffing'!$A:$A,$F24&amp;"-11",'Sch F-Staffing'!$L:$L,$G24),2),0)</f>
        <v>0</v>
      </c>
      <c r="AE24" s="36">
        <f t="shared" ca="1" si="9"/>
        <v>0</v>
      </c>
      <c r="AF24" s="35">
        <f ca="1">IF($G24=$D$5,ROUND(SUMIFS(INDIRECT("'Sch F-Staffing'!C"&amp;MATCH($B$5,'Sch F-Staffing'!$7:$7,0),0),'Sch F-Staffing'!$A:$A,$F24&amp;"-12",'Sch F-Staffing'!$L:$L,$G24),2),0)</f>
        <v>0</v>
      </c>
      <c r="AG24" s="36">
        <f t="shared" ca="1" si="10"/>
        <v>0</v>
      </c>
      <c r="AH24" s="35">
        <f ca="1">IF($G24=$D$5,ROUND(SUMIFS(INDIRECT("'Sch F-Staffing'!C"&amp;MATCH($B$5,'Sch F-Staffing'!$7:$7,0),0),'Sch F-Staffing'!$A:$A,$F24&amp;"-13",'Sch F-Staffing'!$L:$L,$G24),2),0)</f>
        <v>0</v>
      </c>
      <c r="AI24" s="36">
        <f t="shared" ca="1" si="11"/>
        <v>0</v>
      </c>
      <c r="AJ24" s="37">
        <f t="shared" ca="1" si="13"/>
        <v>0</v>
      </c>
      <c r="AK24" s="85">
        <f t="shared" ca="1" si="13"/>
        <v>0</v>
      </c>
    </row>
    <row r="25" spans="1:37" ht="15" hidden="1" x14ac:dyDescent="0.15">
      <c r="A25" s="34">
        <v>71</v>
      </c>
      <c r="B25" s="34" t="s">
        <v>85</v>
      </c>
      <c r="C25" s="34" t="s">
        <v>38</v>
      </c>
      <c r="D25" s="34" t="s">
        <v>39</v>
      </c>
      <c r="E25" s="34" t="s">
        <v>88</v>
      </c>
      <c r="F25" s="82" t="s">
        <v>89</v>
      </c>
      <c r="G25" s="82" t="s">
        <v>594</v>
      </c>
      <c r="H25" s="86">
        <v>1</v>
      </c>
      <c r="I25" s="84" cm="1">
        <f t="array" aca="1" ref="I25" ca="1">IFERROR(ROUND(IF($G25=$D$5,INDIRECT("'Rate Analysis'!R"&amp;MATCH($F25,'Rate Analysis'!$A:$A,0)&amp;"C"&amp;MATCH($B$5,'Rate Analysis'!$7:$7,0)+MATCH($G25,'Rate Analysis'!$8:$8,0)-16,0),"N/A"),2),1)</f>
        <v>1</v>
      </c>
      <c r="J25" s="35">
        <f ca="1">IF($G25=$D$5,ROUND(SUMIFS(INDIRECT("'Sch F-Staffing'!C"&amp;MATCH($B$5,'Sch F-Staffing'!$7:$7,0),0),'Sch F-Staffing'!$A:$A,$F25&amp;"-01",'Sch F-Staffing'!$L:$L,$G25),2),0)</f>
        <v>0</v>
      </c>
      <c r="K25" s="36">
        <f t="shared" ca="1" si="12"/>
        <v>0</v>
      </c>
      <c r="L25" s="35">
        <f ca="1">IF($G25=$D$5,ROUND(SUMIFS(INDIRECT("'Sch F-Staffing'!C"&amp;MATCH($B$5,'Sch F-Staffing'!$7:$7,0),0),'Sch F-Staffing'!$A:$A,$F25&amp;"-02",'Sch F-Staffing'!$L:$L,$G25),2),0)</f>
        <v>0</v>
      </c>
      <c r="M25" s="36">
        <f t="shared" ref="M25:M40" ca="1" si="14">IFERROR(ROUND(L25*$I25,2),0)</f>
        <v>0</v>
      </c>
      <c r="N25" s="35">
        <f ca="1">IF($G25=$D$5,ROUND(SUMIFS(INDIRECT("'Sch F-Staffing'!C"&amp;MATCH($B$5,'Sch F-Staffing'!$7:$7,0),0),'Sch F-Staffing'!$A:$A,$F25&amp;"-03",'Sch F-Staffing'!$L:$L,$G25),2),0)</f>
        <v>0</v>
      </c>
      <c r="O25" s="36">
        <f t="shared" ref="O25:O40" ca="1" si="15">IFERROR(ROUND(N25*$I25,2),0)</f>
        <v>0</v>
      </c>
      <c r="P25" s="35">
        <f ca="1">IF($G25=$D$5,ROUND(SUMIFS(INDIRECT("'Sch F-Staffing'!C"&amp;MATCH($B$5,'Sch F-Staffing'!$7:$7,0),0),'Sch F-Staffing'!$A:$A,$F25&amp;"-04",'Sch F-Staffing'!$L:$L,$G25),2),0)</f>
        <v>0</v>
      </c>
      <c r="Q25" s="36">
        <f t="shared" ref="Q25:Q40" ca="1" si="16">IFERROR(ROUND(P25*$I25,2),0)</f>
        <v>0</v>
      </c>
      <c r="R25" s="35">
        <f ca="1">IF($G25=$D$5,ROUND(SUMIFS(INDIRECT("'Sch F-Staffing'!C"&amp;MATCH($B$5,'Sch F-Staffing'!$7:$7,0),0),'Sch F-Staffing'!$A:$A,$F25&amp;"-05",'Sch F-Staffing'!$L:$L,$G25),2),0)</f>
        <v>0</v>
      </c>
      <c r="S25" s="36">
        <f t="shared" ref="S25:S40" ca="1" si="17">IFERROR(ROUND(R25*$I25,2),0)</f>
        <v>0</v>
      </c>
      <c r="T25" s="35">
        <f ca="1">IF($G25=$D$5,ROUND(SUMIFS(INDIRECT("'Sch F-Staffing'!C"&amp;MATCH($B$5,'Sch F-Staffing'!$7:$7,0),0),'Sch F-Staffing'!$A:$A,$F25&amp;"-06",'Sch F-Staffing'!$L:$L,$G25),2),0)</f>
        <v>0</v>
      </c>
      <c r="U25" s="36">
        <f t="shared" ref="U25:U40" ca="1" si="18">IFERROR(ROUND(T25*$I25,2),0)</f>
        <v>0</v>
      </c>
      <c r="V25" s="35">
        <f ca="1">IF($G25=$D$5,ROUND(SUMIFS(INDIRECT("'Sch F-Staffing'!C"&amp;MATCH($B$5,'Sch F-Staffing'!$7:$7,0),0),'Sch F-Staffing'!$A:$A,$F25&amp;"-07",'Sch F-Staffing'!$L:$L,$G25),2),0)</f>
        <v>0</v>
      </c>
      <c r="W25" s="36">
        <f t="shared" ref="W25:W40" ca="1" si="19">IFERROR(ROUND(V25*$I25,2),0)</f>
        <v>0</v>
      </c>
      <c r="X25" s="35">
        <f ca="1">IF($G25=$D$5,ROUND(SUMIFS(INDIRECT("'Sch F-Staffing'!C"&amp;MATCH($B$5,'Sch F-Staffing'!$7:$7,0),0),'Sch F-Staffing'!$A:$A,$F25&amp;"-08",'Sch F-Staffing'!$L:$L,$G25),2),0)</f>
        <v>0</v>
      </c>
      <c r="Y25" s="36">
        <f t="shared" ref="Y25:Y40" ca="1" si="20">IFERROR(ROUND(X25*$I25,2),0)</f>
        <v>0</v>
      </c>
      <c r="Z25" s="35">
        <f ca="1">IF($G25=$D$5,ROUND(SUMIFS(INDIRECT("'Sch F-Staffing'!C"&amp;MATCH($B$5,'Sch F-Staffing'!$7:$7,0),0),'Sch F-Staffing'!$A:$A,$F25&amp;"-09",'Sch F-Staffing'!$L:$L,$G25),2),0)</f>
        <v>0</v>
      </c>
      <c r="AA25" s="36">
        <f t="shared" ref="AA25:AA40" ca="1" si="21">IFERROR(ROUND(Z25*$I25,2),0)</f>
        <v>0</v>
      </c>
      <c r="AB25" s="35">
        <f ca="1">IF($G25=$D$5,ROUND(SUMIFS(INDIRECT("'Sch F-Staffing'!C"&amp;MATCH($B$5,'Sch F-Staffing'!$7:$7,0),0),'Sch F-Staffing'!$A:$A,$F25&amp;"-10",'Sch F-Staffing'!$L:$L,$G25),2),0)</f>
        <v>0</v>
      </c>
      <c r="AC25" s="36">
        <f t="shared" ref="AC25:AC40" ca="1" si="22">IFERROR(ROUND(AB25*$I25,2),0)</f>
        <v>0</v>
      </c>
      <c r="AD25" s="35">
        <f ca="1">IF($G25=$D$5,ROUND(SUMIFS(INDIRECT("'Sch F-Staffing'!C"&amp;MATCH($B$5,'Sch F-Staffing'!$7:$7,0),0),'Sch F-Staffing'!$A:$A,$F25&amp;"-11",'Sch F-Staffing'!$L:$L,$G25),2),0)</f>
        <v>0</v>
      </c>
      <c r="AE25" s="36">
        <f t="shared" ref="AE25:AE40" ca="1" si="23">IFERROR(ROUND(AD25*$I25,2),0)</f>
        <v>0</v>
      </c>
      <c r="AF25" s="35">
        <f ca="1">IF($G25=$D$5,ROUND(SUMIFS(INDIRECT("'Sch F-Staffing'!C"&amp;MATCH($B$5,'Sch F-Staffing'!$7:$7,0),0),'Sch F-Staffing'!$A:$A,$F25&amp;"-12",'Sch F-Staffing'!$L:$L,$G25),2),0)</f>
        <v>0</v>
      </c>
      <c r="AG25" s="36">
        <f t="shared" ref="AG25:AG40" ca="1" si="24">IFERROR(ROUND(AF25*$I25,2),0)</f>
        <v>0</v>
      </c>
      <c r="AH25" s="35">
        <f ca="1">IF($G25=$D$5,ROUND(SUMIFS(INDIRECT("'Sch F-Staffing'!C"&amp;MATCH($B$5,'Sch F-Staffing'!$7:$7,0),0),'Sch F-Staffing'!$A:$A,$F25&amp;"-13",'Sch F-Staffing'!$L:$L,$G25),2),0)</f>
        <v>0</v>
      </c>
      <c r="AI25" s="36">
        <f t="shared" ca="1" si="11"/>
        <v>0</v>
      </c>
      <c r="AJ25" s="37">
        <f t="shared" ca="1" si="13"/>
        <v>0</v>
      </c>
      <c r="AK25" s="85">
        <f t="shared" ca="1" si="13"/>
        <v>0</v>
      </c>
    </row>
    <row r="26" spans="1:37" ht="15" hidden="1" x14ac:dyDescent="0.15">
      <c r="A26" s="34">
        <v>71</v>
      </c>
      <c r="B26" s="34" t="s">
        <v>85</v>
      </c>
      <c r="C26" s="34" t="s">
        <v>38</v>
      </c>
      <c r="D26" s="34" t="s">
        <v>39</v>
      </c>
      <c r="E26" s="34" t="s">
        <v>88</v>
      </c>
      <c r="F26" s="82" t="s">
        <v>89</v>
      </c>
      <c r="G26" s="82" t="s">
        <v>594</v>
      </c>
      <c r="H26" s="86">
        <v>1</v>
      </c>
      <c r="I26" s="84" cm="1">
        <f t="array" aca="1" ref="I26" ca="1">IFERROR(ROUND(IF($G26=$D$5,INDIRECT("'Rate Analysis'!R"&amp;MATCH($F26,'Rate Analysis'!$A:$A,0)&amp;"C"&amp;MATCH($B$5,'Rate Analysis'!$7:$7,0)+MATCH($G26,'Rate Analysis'!$8:$8,0)-16,0),"N/A"),2),1)</f>
        <v>1</v>
      </c>
      <c r="J26" s="35">
        <f ca="1">IF($G26=$D$5,ROUND(SUMIFS(INDIRECT("'Sch F-Staffing'!C"&amp;MATCH($B$5,'Sch F-Staffing'!$7:$7,0),0),'Sch F-Staffing'!$A:$A,$F26&amp;"-01",'Sch F-Staffing'!$L:$L,$G26),2),0)</f>
        <v>0</v>
      </c>
      <c r="K26" s="36">
        <f t="shared" ca="1" si="12"/>
        <v>0</v>
      </c>
      <c r="L26" s="35">
        <f ca="1">IF($G26=$D$5,ROUND(SUMIFS(INDIRECT("'Sch F-Staffing'!C"&amp;MATCH($B$5,'Sch F-Staffing'!$7:$7,0),0),'Sch F-Staffing'!$A:$A,$F26&amp;"-02",'Sch F-Staffing'!$L:$L,$G26),2),0)</f>
        <v>0</v>
      </c>
      <c r="M26" s="36">
        <f t="shared" ca="1" si="14"/>
        <v>0</v>
      </c>
      <c r="N26" s="35">
        <f ca="1">IF($G26=$D$5,ROUND(SUMIFS(INDIRECT("'Sch F-Staffing'!C"&amp;MATCH($B$5,'Sch F-Staffing'!$7:$7,0),0),'Sch F-Staffing'!$A:$A,$F26&amp;"-03",'Sch F-Staffing'!$L:$L,$G26),2),0)</f>
        <v>0</v>
      </c>
      <c r="O26" s="36">
        <f t="shared" ca="1" si="15"/>
        <v>0</v>
      </c>
      <c r="P26" s="35">
        <f ca="1">IF($G26=$D$5,ROUND(SUMIFS(INDIRECT("'Sch F-Staffing'!C"&amp;MATCH($B$5,'Sch F-Staffing'!$7:$7,0),0),'Sch F-Staffing'!$A:$A,$F26&amp;"-04",'Sch F-Staffing'!$L:$L,$G26),2),0)</f>
        <v>0</v>
      </c>
      <c r="Q26" s="36">
        <f t="shared" ca="1" si="16"/>
        <v>0</v>
      </c>
      <c r="R26" s="35">
        <f ca="1">IF($G26=$D$5,ROUND(SUMIFS(INDIRECT("'Sch F-Staffing'!C"&amp;MATCH($B$5,'Sch F-Staffing'!$7:$7,0),0),'Sch F-Staffing'!$A:$A,$F26&amp;"-05",'Sch F-Staffing'!$L:$L,$G26),2),0)</f>
        <v>0</v>
      </c>
      <c r="S26" s="36">
        <f t="shared" ca="1" si="17"/>
        <v>0</v>
      </c>
      <c r="T26" s="35">
        <f ca="1">IF($G26=$D$5,ROUND(SUMIFS(INDIRECT("'Sch F-Staffing'!C"&amp;MATCH($B$5,'Sch F-Staffing'!$7:$7,0),0),'Sch F-Staffing'!$A:$A,$F26&amp;"-06",'Sch F-Staffing'!$L:$L,$G26),2),0)</f>
        <v>0</v>
      </c>
      <c r="U26" s="36">
        <f t="shared" ca="1" si="18"/>
        <v>0</v>
      </c>
      <c r="V26" s="35">
        <f ca="1">IF($G26=$D$5,ROUND(SUMIFS(INDIRECT("'Sch F-Staffing'!C"&amp;MATCH($B$5,'Sch F-Staffing'!$7:$7,0),0),'Sch F-Staffing'!$A:$A,$F26&amp;"-07",'Sch F-Staffing'!$L:$L,$G26),2),0)</f>
        <v>0</v>
      </c>
      <c r="W26" s="36">
        <f t="shared" ca="1" si="19"/>
        <v>0</v>
      </c>
      <c r="X26" s="35">
        <f ca="1">IF($G26=$D$5,ROUND(SUMIFS(INDIRECT("'Sch F-Staffing'!C"&amp;MATCH($B$5,'Sch F-Staffing'!$7:$7,0),0),'Sch F-Staffing'!$A:$A,$F26&amp;"-08",'Sch F-Staffing'!$L:$L,$G26),2),0)</f>
        <v>0</v>
      </c>
      <c r="Y26" s="36">
        <f t="shared" ca="1" si="20"/>
        <v>0</v>
      </c>
      <c r="Z26" s="35">
        <f ca="1">IF($G26=$D$5,ROUND(SUMIFS(INDIRECT("'Sch F-Staffing'!C"&amp;MATCH($B$5,'Sch F-Staffing'!$7:$7,0),0),'Sch F-Staffing'!$A:$A,$F26&amp;"-09",'Sch F-Staffing'!$L:$L,$G26),2),0)</f>
        <v>0</v>
      </c>
      <c r="AA26" s="36">
        <f t="shared" ca="1" si="21"/>
        <v>0</v>
      </c>
      <c r="AB26" s="35">
        <f ca="1">IF($G26=$D$5,ROUND(SUMIFS(INDIRECT("'Sch F-Staffing'!C"&amp;MATCH($B$5,'Sch F-Staffing'!$7:$7,0),0),'Sch F-Staffing'!$A:$A,$F26&amp;"-10",'Sch F-Staffing'!$L:$L,$G26),2),0)</f>
        <v>0</v>
      </c>
      <c r="AC26" s="36">
        <f t="shared" ca="1" si="22"/>
        <v>0</v>
      </c>
      <c r="AD26" s="35">
        <f ca="1">IF($G26=$D$5,ROUND(SUMIFS(INDIRECT("'Sch F-Staffing'!C"&amp;MATCH($B$5,'Sch F-Staffing'!$7:$7,0),0),'Sch F-Staffing'!$A:$A,$F26&amp;"-11",'Sch F-Staffing'!$L:$L,$G26),2),0)</f>
        <v>0</v>
      </c>
      <c r="AE26" s="36">
        <f t="shared" ca="1" si="23"/>
        <v>0</v>
      </c>
      <c r="AF26" s="35">
        <f ca="1">IF($G26=$D$5,ROUND(SUMIFS(INDIRECT("'Sch F-Staffing'!C"&amp;MATCH($B$5,'Sch F-Staffing'!$7:$7,0),0),'Sch F-Staffing'!$A:$A,$F26&amp;"-12",'Sch F-Staffing'!$L:$L,$G26),2),0)</f>
        <v>0</v>
      </c>
      <c r="AG26" s="36">
        <f t="shared" ca="1" si="24"/>
        <v>0</v>
      </c>
      <c r="AH26" s="35">
        <f ca="1">IF($G26=$D$5,ROUND(SUMIFS(INDIRECT("'Sch F-Staffing'!C"&amp;MATCH($B$5,'Sch F-Staffing'!$7:$7,0),0),'Sch F-Staffing'!$A:$A,$F26&amp;"-13",'Sch F-Staffing'!$L:$L,$G26),2),0)</f>
        <v>0</v>
      </c>
      <c r="AI26" s="36">
        <f t="shared" ca="1" si="11"/>
        <v>0</v>
      </c>
      <c r="AJ26" s="37">
        <f t="shared" ca="1" si="13"/>
        <v>0</v>
      </c>
      <c r="AK26" s="85">
        <f t="shared" ca="1" si="13"/>
        <v>0</v>
      </c>
    </row>
    <row r="27" spans="1:37" ht="30" hidden="1" x14ac:dyDescent="0.15">
      <c r="A27" s="34">
        <v>71</v>
      </c>
      <c r="B27" s="34" t="s">
        <v>85</v>
      </c>
      <c r="C27" s="34" t="s">
        <v>38</v>
      </c>
      <c r="D27" s="34" t="s">
        <v>39</v>
      </c>
      <c r="E27" s="34" t="s">
        <v>90</v>
      </c>
      <c r="F27" s="82" t="s">
        <v>91</v>
      </c>
      <c r="G27" s="82" t="s">
        <v>594</v>
      </c>
      <c r="H27" s="86">
        <v>1</v>
      </c>
      <c r="I27" s="84" cm="1">
        <f t="array" aca="1" ref="I27" ca="1">IFERROR(ROUND(IF($G27=$D$5,INDIRECT("'Rate Analysis'!R"&amp;MATCH($F27,'Rate Analysis'!$A:$A,0)&amp;"C"&amp;MATCH($B$5,'Rate Analysis'!$7:$7,0)+MATCH($G27,'Rate Analysis'!$8:$8,0)-16,0),"N/A"),2),1)</f>
        <v>1</v>
      </c>
      <c r="J27" s="170">
        <f ca="1">IF($G27=$D$5,ROUND(SUMIFS(INDIRECT("'Sch F-Staffing'!C"&amp;MATCH($B$5,'Sch F-Staffing'!$7:$7,0),0),'Sch F-Staffing'!$A:$A,$F27&amp;"-01",'Sch F-Staffing'!$L:$L,$G27),2),0)</f>
        <v>0</v>
      </c>
      <c r="K27" s="171">
        <f t="shared" ca="1" si="12"/>
        <v>0</v>
      </c>
      <c r="L27" s="170">
        <f ca="1">IF($G27=$D$5,ROUND(SUMIFS(INDIRECT("'Sch F-Staffing'!C"&amp;MATCH($B$5,'Sch F-Staffing'!$7:$7,0),0),'Sch F-Staffing'!$A:$A,$F27&amp;"-02",'Sch F-Staffing'!$L:$L,$G27),2),0)</f>
        <v>0</v>
      </c>
      <c r="M27" s="171">
        <f t="shared" ca="1" si="14"/>
        <v>0</v>
      </c>
      <c r="N27" s="170">
        <f ca="1">IF($G27=$D$5,ROUND(SUMIFS(INDIRECT("'Sch F-Staffing'!C"&amp;MATCH($B$5,'Sch F-Staffing'!$7:$7,0),0),'Sch F-Staffing'!$A:$A,$F27&amp;"-03",'Sch F-Staffing'!$L:$L,$G27),2),0)</f>
        <v>0</v>
      </c>
      <c r="O27" s="171">
        <f t="shared" ca="1" si="15"/>
        <v>0</v>
      </c>
      <c r="P27" s="170">
        <f ca="1">IF($G27=$D$5,ROUND(SUMIFS(INDIRECT("'Sch F-Staffing'!C"&amp;MATCH($B$5,'Sch F-Staffing'!$7:$7,0),0),'Sch F-Staffing'!$A:$A,$F27&amp;"-04",'Sch F-Staffing'!$L:$L,$G27),2),0)</f>
        <v>0</v>
      </c>
      <c r="Q27" s="171">
        <f t="shared" ca="1" si="16"/>
        <v>0</v>
      </c>
      <c r="R27" s="170">
        <f ca="1">IF($G27=$D$5,ROUND(SUMIFS(INDIRECT("'Sch F-Staffing'!C"&amp;MATCH($B$5,'Sch F-Staffing'!$7:$7,0),0),'Sch F-Staffing'!$A:$A,$F27&amp;"-05",'Sch F-Staffing'!$L:$L,$G27),2),0)</f>
        <v>0</v>
      </c>
      <c r="S27" s="171">
        <f t="shared" ca="1" si="17"/>
        <v>0</v>
      </c>
      <c r="T27" s="170">
        <f ca="1">IF($G27=$D$5,ROUND(SUMIFS(INDIRECT("'Sch F-Staffing'!C"&amp;MATCH($B$5,'Sch F-Staffing'!$7:$7,0),0),'Sch F-Staffing'!$A:$A,$F27&amp;"-06",'Sch F-Staffing'!$L:$L,$G27),2),0)</f>
        <v>0</v>
      </c>
      <c r="U27" s="171">
        <f t="shared" ca="1" si="18"/>
        <v>0</v>
      </c>
      <c r="V27" s="170">
        <f ca="1">IF($G27=$D$5,ROUND(SUMIFS(INDIRECT("'Sch F-Staffing'!C"&amp;MATCH($B$5,'Sch F-Staffing'!$7:$7,0),0),'Sch F-Staffing'!$A:$A,$F27&amp;"-07",'Sch F-Staffing'!$L:$L,$G27),2),0)</f>
        <v>0</v>
      </c>
      <c r="W27" s="171">
        <f t="shared" ca="1" si="19"/>
        <v>0</v>
      </c>
      <c r="X27" s="170">
        <f ca="1">IF($G27=$D$5,ROUND(SUMIFS(INDIRECT("'Sch F-Staffing'!C"&amp;MATCH($B$5,'Sch F-Staffing'!$7:$7,0),0),'Sch F-Staffing'!$A:$A,$F27&amp;"-08",'Sch F-Staffing'!$L:$L,$G27),2),0)</f>
        <v>0</v>
      </c>
      <c r="Y27" s="171">
        <f t="shared" ca="1" si="20"/>
        <v>0</v>
      </c>
      <c r="Z27" s="170">
        <f ca="1">IF($G27=$D$5,ROUND(SUMIFS(INDIRECT("'Sch F-Staffing'!C"&amp;MATCH($B$5,'Sch F-Staffing'!$7:$7,0),0),'Sch F-Staffing'!$A:$A,$F27&amp;"-09",'Sch F-Staffing'!$L:$L,$G27),2),0)</f>
        <v>0</v>
      </c>
      <c r="AA27" s="171">
        <f t="shared" ca="1" si="21"/>
        <v>0</v>
      </c>
      <c r="AB27" s="170">
        <f ca="1">IF($G27=$D$5,ROUND(SUMIFS(INDIRECT("'Sch F-Staffing'!C"&amp;MATCH($B$5,'Sch F-Staffing'!$7:$7,0),0),'Sch F-Staffing'!$A:$A,$F27&amp;"-10",'Sch F-Staffing'!$L:$L,$G27),2),0)</f>
        <v>0</v>
      </c>
      <c r="AC27" s="171">
        <f t="shared" ca="1" si="22"/>
        <v>0</v>
      </c>
      <c r="AD27" s="170">
        <f ca="1">IF($G27=$D$5,ROUND(SUMIFS(INDIRECT("'Sch F-Staffing'!C"&amp;MATCH($B$5,'Sch F-Staffing'!$7:$7,0),0),'Sch F-Staffing'!$A:$A,$F27&amp;"-11",'Sch F-Staffing'!$L:$L,$G27),2),0)</f>
        <v>0</v>
      </c>
      <c r="AE27" s="171">
        <f t="shared" ca="1" si="23"/>
        <v>0</v>
      </c>
      <c r="AF27" s="170">
        <f ca="1">IF($G27=$D$5,ROUND(SUMIFS(INDIRECT("'Sch F-Staffing'!C"&amp;MATCH($B$5,'Sch F-Staffing'!$7:$7,0),0),'Sch F-Staffing'!$A:$A,$F27&amp;"-12",'Sch F-Staffing'!$L:$L,$G27),2),0)</f>
        <v>0</v>
      </c>
      <c r="AG27" s="171">
        <f t="shared" ca="1" si="24"/>
        <v>0</v>
      </c>
      <c r="AH27" s="170">
        <f ca="1">IF($G27=$D$5,ROUND(SUMIFS(INDIRECT("'Sch F-Staffing'!C"&amp;MATCH($B$5,'Sch F-Staffing'!$7:$7,0),0),'Sch F-Staffing'!$A:$A,$F27&amp;"-13",'Sch F-Staffing'!$L:$L,$G27),2),0)</f>
        <v>0</v>
      </c>
      <c r="AI27" s="171">
        <f t="shared" ca="1" si="11"/>
        <v>0</v>
      </c>
      <c r="AJ27" s="172">
        <f t="shared" ca="1" si="13"/>
        <v>0</v>
      </c>
      <c r="AK27" s="85">
        <f t="shared" ca="1" si="13"/>
        <v>0</v>
      </c>
    </row>
    <row r="28" spans="1:37" ht="30" hidden="1" x14ac:dyDescent="0.15">
      <c r="A28" s="34">
        <v>71</v>
      </c>
      <c r="B28" s="34" t="s">
        <v>85</v>
      </c>
      <c r="C28" s="34" t="s">
        <v>38</v>
      </c>
      <c r="D28" s="34" t="s">
        <v>39</v>
      </c>
      <c r="E28" s="34" t="s">
        <v>92</v>
      </c>
      <c r="F28" s="82" t="s">
        <v>93</v>
      </c>
      <c r="G28" s="82" t="s">
        <v>594</v>
      </c>
      <c r="H28" s="86">
        <v>1</v>
      </c>
      <c r="I28" s="84" cm="1">
        <f t="array" aca="1" ref="I28" ca="1">IFERROR(ROUND(IF($G28=$D$5,INDIRECT("'Rate Analysis'!R"&amp;MATCH($F28,'Rate Analysis'!$A:$A,0)&amp;"C"&amp;MATCH($B$5,'Rate Analysis'!$7:$7,0)+MATCH($G28,'Rate Analysis'!$8:$8,0)-16,0),"N/A"),2),1)</f>
        <v>1</v>
      </c>
      <c r="J28" s="35">
        <f ca="1">IF($G28=$D$5,ROUND(SUMIFS(INDIRECT("'Sch F-Staffing'!C"&amp;MATCH($B$5,'Sch F-Staffing'!$7:$7,0),0),'Sch F-Staffing'!$A:$A,$F28&amp;"-01",'Sch F-Staffing'!$L:$L,$G28),2),0)</f>
        <v>0</v>
      </c>
      <c r="K28" s="36">
        <f t="shared" ca="1" si="12"/>
        <v>0</v>
      </c>
      <c r="L28" s="35">
        <f ca="1">IF($G28=$D$5,ROUND(SUMIFS(INDIRECT("'Sch F-Staffing'!C"&amp;MATCH($B$5,'Sch F-Staffing'!$7:$7,0),0),'Sch F-Staffing'!$A:$A,$F28&amp;"-02",'Sch F-Staffing'!$L:$L,$G28),2),0)</f>
        <v>0</v>
      </c>
      <c r="M28" s="36">
        <f t="shared" ca="1" si="14"/>
        <v>0</v>
      </c>
      <c r="N28" s="35">
        <f ca="1">IF($G28=$D$5,ROUND(SUMIFS(INDIRECT("'Sch F-Staffing'!C"&amp;MATCH($B$5,'Sch F-Staffing'!$7:$7,0),0),'Sch F-Staffing'!$A:$A,$F28&amp;"-03",'Sch F-Staffing'!$L:$L,$G28),2),0)</f>
        <v>0</v>
      </c>
      <c r="O28" s="36">
        <f t="shared" ca="1" si="15"/>
        <v>0</v>
      </c>
      <c r="P28" s="35">
        <f ca="1">IF($G28=$D$5,ROUND(SUMIFS(INDIRECT("'Sch F-Staffing'!C"&amp;MATCH($B$5,'Sch F-Staffing'!$7:$7,0),0),'Sch F-Staffing'!$A:$A,$F28&amp;"-04",'Sch F-Staffing'!$L:$L,$G28),2),0)</f>
        <v>0</v>
      </c>
      <c r="Q28" s="36">
        <f t="shared" ca="1" si="16"/>
        <v>0</v>
      </c>
      <c r="R28" s="35">
        <f ca="1">IF($G28=$D$5,ROUND(SUMIFS(INDIRECT("'Sch F-Staffing'!C"&amp;MATCH($B$5,'Sch F-Staffing'!$7:$7,0),0),'Sch F-Staffing'!$A:$A,$F28&amp;"-05",'Sch F-Staffing'!$L:$L,$G28),2),0)</f>
        <v>0</v>
      </c>
      <c r="S28" s="36">
        <f t="shared" ca="1" si="17"/>
        <v>0</v>
      </c>
      <c r="T28" s="35">
        <f ca="1">IF($G28=$D$5,ROUND(SUMIFS(INDIRECT("'Sch F-Staffing'!C"&amp;MATCH($B$5,'Sch F-Staffing'!$7:$7,0),0),'Sch F-Staffing'!$A:$A,$F28&amp;"-06",'Sch F-Staffing'!$L:$L,$G28),2),0)</f>
        <v>0</v>
      </c>
      <c r="U28" s="36">
        <f t="shared" ca="1" si="18"/>
        <v>0</v>
      </c>
      <c r="V28" s="35">
        <f ca="1">IF($G28=$D$5,ROUND(SUMIFS(INDIRECT("'Sch F-Staffing'!C"&amp;MATCH($B$5,'Sch F-Staffing'!$7:$7,0),0),'Sch F-Staffing'!$A:$A,$F28&amp;"-07",'Sch F-Staffing'!$L:$L,$G28),2),0)</f>
        <v>0</v>
      </c>
      <c r="W28" s="36">
        <f t="shared" ca="1" si="19"/>
        <v>0</v>
      </c>
      <c r="X28" s="35">
        <f ca="1">IF($G28=$D$5,ROUND(SUMIFS(INDIRECT("'Sch F-Staffing'!C"&amp;MATCH($B$5,'Sch F-Staffing'!$7:$7,0),0),'Sch F-Staffing'!$A:$A,$F28&amp;"-08",'Sch F-Staffing'!$L:$L,$G28),2),0)</f>
        <v>0</v>
      </c>
      <c r="Y28" s="36">
        <f t="shared" ca="1" si="20"/>
        <v>0</v>
      </c>
      <c r="Z28" s="35">
        <f ca="1">IF($G28=$D$5,ROUND(SUMIFS(INDIRECT("'Sch F-Staffing'!C"&amp;MATCH($B$5,'Sch F-Staffing'!$7:$7,0),0),'Sch F-Staffing'!$A:$A,$F28&amp;"-09",'Sch F-Staffing'!$L:$L,$G28),2),0)</f>
        <v>0</v>
      </c>
      <c r="AA28" s="36">
        <f t="shared" ca="1" si="21"/>
        <v>0</v>
      </c>
      <c r="AB28" s="35">
        <f ca="1">IF($G28=$D$5,ROUND(SUMIFS(INDIRECT("'Sch F-Staffing'!C"&amp;MATCH($B$5,'Sch F-Staffing'!$7:$7,0),0),'Sch F-Staffing'!$A:$A,$F28&amp;"-10",'Sch F-Staffing'!$L:$L,$G28),2),0)</f>
        <v>0</v>
      </c>
      <c r="AC28" s="36">
        <f t="shared" ca="1" si="22"/>
        <v>0</v>
      </c>
      <c r="AD28" s="35">
        <f ca="1">IF($G28=$D$5,ROUND(SUMIFS(INDIRECT("'Sch F-Staffing'!C"&amp;MATCH($B$5,'Sch F-Staffing'!$7:$7,0),0),'Sch F-Staffing'!$A:$A,$F28&amp;"-11",'Sch F-Staffing'!$L:$L,$G28),2),0)</f>
        <v>0</v>
      </c>
      <c r="AE28" s="36">
        <f t="shared" ca="1" si="23"/>
        <v>0</v>
      </c>
      <c r="AF28" s="35">
        <f ca="1">IF($G28=$D$5,ROUND(SUMIFS(INDIRECT("'Sch F-Staffing'!C"&amp;MATCH($B$5,'Sch F-Staffing'!$7:$7,0),0),'Sch F-Staffing'!$A:$A,$F28&amp;"-12",'Sch F-Staffing'!$L:$L,$G28),2),0)</f>
        <v>0</v>
      </c>
      <c r="AG28" s="36">
        <f t="shared" ca="1" si="24"/>
        <v>0</v>
      </c>
      <c r="AH28" s="35">
        <f ca="1">IF($G28=$D$5,ROUND(SUMIFS(INDIRECT("'Sch F-Staffing'!C"&amp;MATCH($B$5,'Sch F-Staffing'!$7:$7,0),0),'Sch F-Staffing'!$A:$A,$F28&amp;"-13",'Sch F-Staffing'!$L:$L,$G28),2),0)</f>
        <v>0</v>
      </c>
      <c r="AI28" s="36">
        <f t="shared" ca="1" si="11"/>
        <v>0</v>
      </c>
      <c r="AJ28" s="37">
        <f t="shared" ca="1" si="13"/>
        <v>0</v>
      </c>
      <c r="AK28" s="85">
        <f t="shared" ca="1" si="13"/>
        <v>0</v>
      </c>
    </row>
    <row r="29" spans="1:37" ht="30" hidden="1" x14ac:dyDescent="0.15">
      <c r="A29" s="34">
        <v>71</v>
      </c>
      <c r="B29" s="34" t="s">
        <v>85</v>
      </c>
      <c r="C29" s="34" t="s">
        <v>38</v>
      </c>
      <c r="D29" s="34" t="s">
        <v>39</v>
      </c>
      <c r="E29" s="34" t="s">
        <v>92</v>
      </c>
      <c r="F29" s="82" t="s">
        <v>93</v>
      </c>
      <c r="G29" s="82" t="s">
        <v>594</v>
      </c>
      <c r="H29" s="86">
        <v>1</v>
      </c>
      <c r="I29" s="84" cm="1">
        <f t="array" aca="1" ref="I29" ca="1">IFERROR(ROUND(IF($G29=$D$5,INDIRECT("'Rate Analysis'!R"&amp;MATCH($F29,'Rate Analysis'!$A:$A,0)&amp;"C"&amp;MATCH($B$5,'Rate Analysis'!$7:$7,0)+MATCH($G29,'Rate Analysis'!$8:$8,0)-16,0),"N/A"),2),1)</f>
        <v>1</v>
      </c>
      <c r="J29" s="35">
        <f ca="1">IF($G29=$D$5,ROUND(SUMIFS(INDIRECT("'Sch F-Staffing'!C"&amp;MATCH($B$5,'Sch F-Staffing'!$7:$7,0),0),'Sch F-Staffing'!$A:$A,$F29&amp;"-01",'Sch F-Staffing'!$L:$L,$G29),2),0)</f>
        <v>0</v>
      </c>
      <c r="K29" s="36">
        <f t="shared" ca="1" si="12"/>
        <v>0</v>
      </c>
      <c r="L29" s="35">
        <f ca="1">IF($G29=$D$5,ROUND(SUMIFS(INDIRECT("'Sch F-Staffing'!C"&amp;MATCH($B$5,'Sch F-Staffing'!$7:$7,0),0),'Sch F-Staffing'!$A:$A,$F29&amp;"-02",'Sch F-Staffing'!$L:$L,$G29),2),0)</f>
        <v>0</v>
      </c>
      <c r="M29" s="36">
        <f t="shared" ca="1" si="14"/>
        <v>0</v>
      </c>
      <c r="N29" s="35">
        <f ca="1">IF($G29=$D$5,ROUND(SUMIFS(INDIRECT("'Sch F-Staffing'!C"&amp;MATCH($B$5,'Sch F-Staffing'!$7:$7,0),0),'Sch F-Staffing'!$A:$A,$F29&amp;"-03",'Sch F-Staffing'!$L:$L,$G29),2),0)</f>
        <v>0</v>
      </c>
      <c r="O29" s="36">
        <f t="shared" ca="1" si="15"/>
        <v>0</v>
      </c>
      <c r="P29" s="35">
        <f ca="1">IF($G29=$D$5,ROUND(SUMIFS(INDIRECT("'Sch F-Staffing'!C"&amp;MATCH($B$5,'Sch F-Staffing'!$7:$7,0),0),'Sch F-Staffing'!$A:$A,$F29&amp;"-04",'Sch F-Staffing'!$L:$L,$G29),2),0)</f>
        <v>0</v>
      </c>
      <c r="Q29" s="36">
        <f t="shared" ca="1" si="16"/>
        <v>0</v>
      </c>
      <c r="R29" s="35">
        <f ca="1">IF($G29=$D$5,ROUND(SUMIFS(INDIRECT("'Sch F-Staffing'!C"&amp;MATCH($B$5,'Sch F-Staffing'!$7:$7,0),0),'Sch F-Staffing'!$A:$A,$F29&amp;"-05",'Sch F-Staffing'!$L:$L,$G29),2),0)</f>
        <v>0</v>
      </c>
      <c r="S29" s="36">
        <f t="shared" ca="1" si="17"/>
        <v>0</v>
      </c>
      <c r="T29" s="35">
        <f ca="1">IF($G29=$D$5,ROUND(SUMIFS(INDIRECT("'Sch F-Staffing'!C"&amp;MATCH($B$5,'Sch F-Staffing'!$7:$7,0),0),'Sch F-Staffing'!$A:$A,$F29&amp;"-06",'Sch F-Staffing'!$L:$L,$G29),2),0)</f>
        <v>0</v>
      </c>
      <c r="U29" s="36">
        <f t="shared" ca="1" si="18"/>
        <v>0</v>
      </c>
      <c r="V29" s="35">
        <f ca="1">IF($G29=$D$5,ROUND(SUMIFS(INDIRECT("'Sch F-Staffing'!C"&amp;MATCH($B$5,'Sch F-Staffing'!$7:$7,0),0),'Sch F-Staffing'!$A:$A,$F29&amp;"-07",'Sch F-Staffing'!$L:$L,$G29),2),0)</f>
        <v>0</v>
      </c>
      <c r="W29" s="36">
        <f t="shared" ca="1" si="19"/>
        <v>0</v>
      </c>
      <c r="X29" s="35">
        <f ca="1">IF($G29=$D$5,ROUND(SUMIFS(INDIRECT("'Sch F-Staffing'!C"&amp;MATCH($B$5,'Sch F-Staffing'!$7:$7,0),0),'Sch F-Staffing'!$A:$A,$F29&amp;"-08",'Sch F-Staffing'!$L:$L,$G29),2),0)</f>
        <v>0</v>
      </c>
      <c r="Y29" s="36">
        <f t="shared" ca="1" si="20"/>
        <v>0</v>
      </c>
      <c r="Z29" s="35">
        <f ca="1">IF($G29=$D$5,ROUND(SUMIFS(INDIRECT("'Sch F-Staffing'!C"&amp;MATCH($B$5,'Sch F-Staffing'!$7:$7,0),0),'Sch F-Staffing'!$A:$A,$F29&amp;"-09",'Sch F-Staffing'!$L:$L,$G29),2),0)</f>
        <v>0</v>
      </c>
      <c r="AA29" s="36">
        <f t="shared" ca="1" si="21"/>
        <v>0</v>
      </c>
      <c r="AB29" s="35">
        <f ca="1">IF($G29=$D$5,ROUND(SUMIFS(INDIRECT("'Sch F-Staffing'!C"&amp;MATCH($B$5,'Sch F-Staffing'!$7:$7,0),0),'Sch F-Staffing'!$A:$A,$F29&amp;"-10",'Sch F-Staffing'!$L:$L,$G29),2),0)</f>
        <v>0</v>
      </c>
      <c r="AC29" s="36">
        <f t="shared" ca="1" si="22"/>
        <v>0</v>
      </c>
      <c r="AD29" s="35">
        <f ca="1">IF($G29=$D$5,ROUND(SUMIFS(INDIRECT("'Sch F-Staffing'!C"&amp;MATCH($B$5,'Sch F-Staffing'!$7:$7,0),0),'Sch F-Staffing'!$A:$A,$F29&amp;"-11",'Sch F-Staffing'!$L:$L,$G29),2),0)</f>
        <v>0</v>
      </c>
      <c r="AE29" s="36">
        <f t="shared" ca="1" si="23"/>
        <v>0</v>
      </c>
      <c r="AF29" s="35">
        <f ca="1">IF($G29=$D$5,ROUND(SUMIFS(INDIRECT("'Sch F-Staffing'!C"&amp;MATCH($B$5,'Sch F-Staffing'!$7:$7,0),0),'Sch F-Staffing'!$A:$A,$F29&amp;"-12",'Sch F-Staffing'!$L:$L,$G29),2),0)</f>
        <v>0</v>
      </c>
      <c r="AG29" s="36">
        <f t="shared" ca="1" si="24"/>
        <v>0</v>
      </c>
      <c r="AH29" s="35">
        <f ca="1">IF($G29=$D$5,ROUND(SUMIFS(INDIRECT("'Sch F-Staffing'!C"&amp;MATCH($B$5,'Sch F-Staffing'!$7:$7,0),0),'Sch F-Staffing'!$A:$A,$F29&amp;"-13",'Sch F-Staffing'!$L:$L,$G29),2),0)</f>
        <v>0</v>
      </c>
      <c r="AI29" s="36">
        <f t="shared" ca="1" si="11"/>
        <v>0</v>
      </c>
      <c r="AJ29" s="37">
        <f t="shared" ca="1" si="13"/>
        <v>0</v>
      </c>
      <c r="AK29" s="85">
        <f t="shared" ca="1" si="13"/>
        <v>0</v>
      </c>
    </row>
    <row r="30" spans="1:37" ht="30" hidden="1" x14ac:dyDescent="0.15">
      <c r="A30" s="34">
        <v>71</v>
      </c>
      <c r="B30" s="34" t="s">
        <v>85</v>
      </c>
      <c r="C30" s="34" t="s">
        <v>38</v>
      </c>
      <c r="D30" s="34" t="s">
        <v>39</v>
      </c>
      <c r="E30" s="34" t="s">
        <v>92</v>
      </c>
      <c r="F30" s="82" t="s">
        <v>93</v>
      </c>
      <c r="G30" s="82" t="s">
        <v>594</v>
      </c>
      <c r="H30" s="86">
        <v>1</v>
      </c>
      <c r="I30" s="84" cm="1">
        <f t="array" aca="1" ref="I30" ca="1">IFERROR(ROUND(IF($G30=$D$5,INDIRECT("'Rate Analysis'!R"&amp;MATCH($F30,'Rate Analysis'!$A:$A,0)&amp;"C"&amp;MATCH($B$5,'Rate Analysis'!$7:$7,0)+MATCH($G30,'Rate Analysis'!$8:$8,0)-16,0),"N/A"),2),1)</f>
        <v>1</v>
      </c>
      <c r="J30" s="35">
        <f ca="1">IF($G30=$D$5,ROUND(SUMIFS(INDIRECT("'Sch F-Staffing'!C"&amp;MATCH($B$5,'Sch F-Staffing'!$7:$7,0),0),'Sch F-Staffing'!$A:$A,$F30&amp;"-01",'Sch F-Staffing'!$L:$L,$G30),2),0)</f>
        <v>0</v>
      </c>
      <c r="K30" s="36">
        <f t="shared" ca="1" si="12"/>
        <v>0</v>
      </c>
      <c r="L30" s="35">
        <f ca="1">IF($G30=$D$5,ROUND(SUMIFS(INDIRECT("'Sch F-Staffing'!C"&amp;MATCH($B$5,'Sch F-Staffing'!$7:$7,0),0),'Sch F-Staffing'!$A:$A,$F30&amp;"-02",'Sch F-Staffing'!$L:$L,$G30),2),0)</f>
        <v>0</v>
      </c>
      <c r="M30" s="36">
        <f t="shared" ca="1" si="14"/>
        <v>0</v>
      </c>
      <c r="N30" s="35">
        <f ca="1">IF($G30=$D$5,ROUND(SUMIFS(INDIRECT("'Sch F-Staffing'!C"&amp;MATCH($B$5,'Sch F-Staffing'!$7:$7,0),0),'Sch F-Staffing'!$A:$A,$F30&amp;"-03",'Sch F-Staffing'!$L:$L,$G30),2),0)</f>
        <v>0</v>
      </c>
      <c r="O30" s="36">
        <f t="shared" ca="1" si="15"/>
        <v>0</v>
      </c>
      <c r="P30" s="35">
        <f ca="1">IF($G30=$D$5,ROUND(SUMIFS(INDIRECT("'Sch F-Staffing'!C"&amp;MATCH($B$5,'Sch F-Staffing'!$7:$7,0),0),'Sch F-Staffing'!$A:$A,$F30&amp;"-04",'Sch F-Staffing'!$L:$L,$G30),2),0)</f>
        <v>0</v>
      </c>
      <c r="Q30" s="36">
        <f t="shared" ca="1" si="16"/>
        <v>0</v>
      </c>
      <c r="R30" s="35">
        <f ca="1">IF($G30=$D$5,ROUND(SUMIFS(INDIRECT("'Sch F-Staffing'!C"&amp;MATCH($B$5,'Sch F-Staffing'!$7:$7,0),0),'Sch F-Staffing'!$A:$A,$F30&amp;"-05",'Sch F-Staffing'!$L:$L,$G30),2),0)</f>
        <v>0</v>
      </c>
      <c r="S30" s="36">
        <f t="shared" ca="1" si="17"/>
        <v>0</v>
      </c>
      <c r="T30" s="35">
        <f ca="1">IF($G30=$D$5,ROUND(SUMIFS(INDIRECT("'Sch F-Staffing'!C"&amp;MATCH($B$5,'Sch F-Staffing'!$7:$7,0),0),'Sch F-Staffing'!$A:$A,$F30&amp;"-06",'Sch F-Staffing'!$L:$L,$G30),2),0)</f>
        <v>0</v>
      </c>
      <c r="U30" s="36">
        <f t="shared" ca="1" si="18"/>
        <v>0</v>
      </c>
      <c r="V30" s="35">
        <f ca="1">IF($G30=$D$5,ROUND(SUMIFS(INDIRECT("'Sch F-Staffing'!C"&amp;MATCH($B$5,'Sch F-Staffing'!$7:$7,0),0),'Sch F-Staffing'!$A:$A,$F30&amp;"-07",'Sch F-Staffing'!$L:$L,$G30),2),0)</f>
        <v>0</v>
      </c>
      <c r="W30" s="36">
        <f t="shared" ca="1" si="19"/>
        <v>0</v>
      </c>
      <c r="X30" s="35">
        <f ca="1">IF($G30=$D$5,ROUND(SUMIFS(INDIRECT("'Sch F-Staffing'!C"&amp;MATCH($B$5,'Sch F-Staffing'!$7:$7,0),0),'Sch F-Staffing'!$A:$A,$F30&amp;"-08",'Sch F-Staffing'!$L:$L,$G30),2),0)</f>
        <v>0</v>
      </c>
      <c r="Y30" s="36">
        <f t="shared" ca="1" si="20"/>
        <v>0</v>
      </c>
      <c r="Z30" s="35">
        <f ca="1">IF($G30=$D$5,ROUND(SUMIFS(INDIRECT("'Sch F-Staffing'!C"&amp;MATCH($B$5,'Sch F-Staffing'!$7:$7,0),0),'Sch F-Staffing'!$A:$A,$F30&amp;"-09",'Sch F-Staffing'!$L:$L,$G30),2),0)</f>
        <v>0</v>
      </c>
      <c r="AA30" s="36">
        <f t="shared" ca="1" si="21"/>
        <v>0</v>
      </c>
      <c r="AB30" s="35">
        <f ca="1">IF($G30=$D$5,ROUND(SUMIFS(INDIRECT("'Sch F-Staffing'!C"&amp;MATCH($B$5,'Sch F-Staffing'!$7:$7,0),0),'Sch F-Staffing'!$A:$A,$F30&amp;"-10",'Sch F-Staffing'!$L:$L,$G30),2),0)</f>
        <v>0</v>
      </c>
      <c r="AC30" s="36">
        <f t="shared" ca="1" si="22"/>
        <v>0</v>
      </c>
      <c r="AD30" s="35">
        <f ca="1">IF($G30=$D$5,ROUND(SUMIFS(INDIRECT("'Sch F-Staffing'!C"&amp;MATCH($B$5,'Sch F-Staffing'!$7:$7,0),0),'Sch F-Staffing'!$A:$A,$F30&amp;"-11",'Sch F-Staffing'!$L:$L,$G30),2),0)</f>
        <v>0</v>
      </c>
      <c r="AE30" s="36">
        <f t="shared" ca="1" si="23"/>
        <v>0</v>
      </c>
      <c r="AF30" s="35">
        <f ca="1">IF($G30=$D$5,ROUND(SUMIFS(INDIRECT("'Sch F-Staffing'!C"&amp;MATCH($B$5,'Sch F-Staffing'!$7:$7,0),0),'Sch F-Staffing'!$A:$A,$F30&amp;"-12",'Sch F-Staffing'!$L:$L,$G30),2),0)</f>
        <v>0</v>
      </c>
      <c r="AG30" s="36">
        <f t="shared" ca="1" si="24"/>
        <v>0</v>
      </c>
      <c r="AH30" s="35">
        <f ca="1">IF($G30=$D$5,ROUND(SUMIFS(INDIRECT("'Sch F-Staffing'!C"&amp;MATCH($B$5,'Sch F-Staffing'!$7:$7,0),0),'Sch F-Staffing'!$A:$A,$F30&amp;"-13",'Sch F-Staffing'!$L:$L,$G30),2),0)</f>
        <v>0</v>
      </c>
      <c r="AI30" s="36">
        <f t="shared" ca="1" si="11"/>
        <v>0</v>
      </c>
      <c r="AJ30" s="37">
        <f t="shared" ca="1" si="13"/>
        <v>0</v>
      </c>
      <c r="AK30" s="85">
        <f t="shared" ca="1" si="13"/>
        <v>0</v>
      </c>
    </row>
    <row r="31" spans="1:37" ht="15" hidden="1" x14ac:dyDescent="0.15">
      <c r="A31" s="34">
        <v>71</v>
      </c>
      <c r="B31" s="34" t="s">
        <v>85</v>
      </c>
      <c r="C31" s="34" t="s">
        <v>38</v>
      </c>
      <c r="D31" s="34" t="s">
        <v>39</v>
      </c>
      <c r="E31" s="34" t="s">
        <v>94</v>
      </c>
      <c r="F31" s="82" t="s">
        <v>95</v>
      </c>
      <c r="G31" s="82" t="s">
        <v>594</v>
      </c>
      <c r="H31" s="86">
        <v>1</v>
      </c>
      <c r="I31" s="84" cm="1">
        <f t="array" aca="1" ref="I31" ca="1">IFERROR(ROUND(IF($G31=$D$5,INDIRECT("'Rate Analysis'!R"&amp;MATCH($F31,'Rate Analysis'!$A:$A,0)&amp;"C"&amp;MATCH($B$5,'Rate Analysis'!$7:$7,0)+MATCH($G31,'Rate Analysis'!$8:$8,0)-16,0),"N/A"),2),1)</f>
        <v>1</v>
      </c>
      <c r="J31" s="35">
        <f ca="1">IF($G31=$D$5,ROUND(SUMIFS(INDIRECT("'Sch F-Staffing'!C"&amp;MATCH($B$5,'Sch F-Staffing'!$7:$7,0),0),'Sch F-Staffing'!$A:$A,$F31&amp;"-01",'Sch F-Staffing'!$L:$L,$G31),2),0)</f>
        <v>0</v>
      </c>
      <c r="K31" s="36">
        <f t="shared" ca="1" si="12"/>
        <v>0</v>
      </c>
      <c r="L31" s="35">
        <f ca="1">IF($G31=$D$5,ROUND(SUMIFS(INDIRECT("'Sch F-Staffing'!C"&amp;MATCH($B$5,'Sch F-Staffing'!$7:$7,0),0),'Sch F-Staffing'!$A:$A,$F31&amp;"-02",'Sch F-Staffing'!$L:$L,$G31),2),0)</f>
        <v>0</v>
      </c>
      <c r="M31" s="36">
        <f t="shared" ca="1" si="14"/>
        <v>0</v>
      </c>
      <c r="N31" s="35">
        <f ca="1">IF($G31=$D$5,ROUND(SUMIFS(INDIRECT("'Sch F-Staffing'!C"&amp;MATCH($B$5,'Sch F-Staffing'!$7:$7,0),0),'Sch F-Staffing'!$A:$A,$F31&amp;"-03",'Sch F-Staffing'!$L:$L,$G31),2),0)</f>
        <v>0</v>
      </c>
      <c r="O31" s="36">
        <f t="shared" ca="1" si="15"/>
        <v>0</v>
      </c>
      <c r="P31" s="35">
        <f ca="1">IF($G31=$D$5,ROUND(SUMIFS(INDIRECT("'Sch F-Staffing'!C"&amp;MATCH($B$5,'Sch F-Staffing'!$7:$7,0),0),'Sch F-Staffing'!$A:$A,$F31&amp;"-04",'Sch F-Staffing'!$L:$L,$G31),2),0)</f>
        <v>0</v>
      </c>
      <c r="Q31" s="36">
        <f t="shared" ca="1" si="16"/>
        <v>0</v>
      </c>
      <c r="R31" s="35">
        <f ca="1">IF($G31=$D$5,ROUND(SUMIFS(INDIRECT("'Sch F-Staffing'!C"&amp;MATCH($B$5,'Sch F-Staffing'!$7:$7,0),0),'Sch F-Staffing'!$A:$A,$F31&amp;"-05",'Sch F-Staffing'!$L:$L,$G31),2),0)</f>
        <v>0</v>
      </c>
      <c r="S31" s="36">
        <f t="shared" ca="1" si="17"/>
        <v>0</v>
      </c>
      <c r="T31" s="35">
        <f ca="1">IF($G31=$D$5,ROUND(SUMIFS(INDIRECT("'Sch F-Staffing'!C"&amp;MATCH($B$5,'Sch F-Staffing'!$7:$7,0),0),'Sch F-Staffing'!$A:$A,$F31&amp;"-06",'Sch F-Staffing'!$L:$L,$G31),2),0)</f>
        <v>0</v>
      </c>
      <c r="U31" s="36">
        <f t="shared" ca="1" si="18"/>
        <v>0</v>
      </c>
      <c r="V31" s="35">
        <f ca="1">IF($G31=$D$5,ROUND(SUMIFS(INDIRECT("'Sch F-Staffing'!C"&amp;MATCH($B$5,'Sch F-Staffing'!$7:$7,0),0),'Sch F-Staffing'!$A:$A,$F31&amp;"-07",'Sch F-Staffing'!$L:$L,$G31),2),0)</f>
        <v>0</v>
      </c>
      <c r="W31" s="36">
        <f t="shared" ca="1" si="19"/>
        <v>0</v>
      </c>
      <c r="X31" s="35">
        <f ca="1">IF($G31=$D$5,ROUND(SUMIFS(INDIRECT("'Sch F-Staffing'!C"&amp;MATCH($B$5,'Sch F-Staffing'!$7:$7,0),0),'Sch F-Staffing'!$A:$A,$F31&amp;"-08",'Sch F-Staffing'!$L:$L,$G31),2),0)</f>
        <v>0</v>
      </c>
      <c r="Y31" s="36">
        <f t="shared" ca="1" si="20"/>
        <v>0</v>
      </c>
      <c r="Z31" s="35">
        <f ca="1">IF($G31=$D$5,ROUND(SUMIFS(INDIRECT("'Sch F-Staffing'!C"&amp;MATCH($B$5,'Sch F-Staffing'!$7:$7,0),0),'Sch F-Staffing'!$A:$A,$F31&amp;"-09",'Sch F-Staffing'!$L:$L,$G31),2),0)</f>
        <v>0</v>
      </c>
      <c r="AA31" s="36">
        <f t="shared" ca="1" si="21"/>
        <v>0</v>
      </c>
      <c r="AB31" s="35">
        <f ca="1">IF($G31=$D$5,ROUND(SUMIFS(INDIRECT("'Sch F-Staffing'!C"&amp;MATCH($B$5,'Sch F-Staffing'!$7:$7,0),0),'Sch F-Staffing'!$A:$A,$F31&amp;"-10",'Sch F-Staffing'!$L:$L,$G31),2),0)</f>
        <v>0</v>
      </c>
      <c r="AC31" s="36">
        <f t="shared" ca="1" si="22"/>
        <v>0</v>
      </c>
      <c r="AD31" s="35">
        <f ca="1">IF($G31=$D$5,ROUND(SUMIFS(INDIRECT("'Sch F-Staffing'!C"&amp;MATCH($B$5,'Sch F-Staffing'!$7:$7,0),0),'Sch F-Staffing'!$A:$A,$F31&amp;"-11",'Sch F-Staffing'!$L:$L,$G31),2),0)</f>
        <v>0</v>
      </c>
      <c r="AE31" s="36">
        <f t="shared" ca="1" si="23"/>
        <v>0</v>
      </c>
      <c r="AF31" s="35">
        <f ca="1">IF($G31=$D$5,ROUND(SUMIFS(INDIRECT("'Sch F-Staffing'!C"&amp;MATCH($B$5,'Sch F-Staffing'!$7:$7,0),0),'Sch F-Staffing'!$A:$A,$F31&amp;"-12",'Sch F-Staffing'!$L:$L,$G31),2),0)</f>
        <v>0</v>
      </c>
      <c r="AG31" s="36">
        <f t="shared" ca="1" si="24"/>
        <v>0</v>
      </c>
      <c r="AH31" s="35">
        <f ca="1">IF($G31=$D$5,ROUND(SUMIFS(INDIRECT("'Sch F-Staffing'!C"&amp;MATCH($B$5,'Sch F-Staffing'!$7:$7,0),0),'Sch F-Staffing'!$A:$A,$F31&amp;"-13",'Sch F-Staffing'!$L:$L,$G31),2),0)</f>
        <v>0</v>
      </c>
      <c r="AI31" s="36">
        <f t="shared" ca="1" si="11"/>
        <v>0</v>
      </c>
      <c r="AJ31" s="37">
        <f t="shared" ca="1" si="13"/>
        <v>0</v>
      </c>
      <c r="AK31" s="85">
        <f t="shared" ca="1" si="13"/>
        <v>0</v>
      </c>
    </row>
    <row r="32" spans="1:37" ht="15" hidden="1" x14ac:dyDescent="0.15">
      <c r="A32" s="34">
        <v>71</v>
      </c>
      <c r="B32" s="34" t="s">
        <v>85</v>
      </c>
      <c r="C32" s="34" t="s">
        <v>38</v>
      </c>
      <c r="D32" s="34" t="s">
        <v>39</v>
      </c>
      <c r="E32" s="34" t="s">
        <v>94</v>
      </c>
      <c r="F32" s="82" t="s">
        <v>95</v>
      </c>
      <c r="G32" s="82" t="s">
        <v>594</v>
      </c>
      <c r="H32" s="86">
        <v>1</v>
      </c>
      <c r="I32" s="84" cm="1">
        <f t="array" aca="1" ref="I32" ca="1">IFERROR(ROUND(IF($G32=$D$5,INDIRECT("'Rate Analysis'!R"&amp;MATCH($F32,'Rate Analysis'!$A:$A,0)&amp;"C"&amp;MATCH($B$5,'Rate Analysis'!$7:$7,0)+MATCH($G32,'Rate Analysis'!$8:$8,0)-16,0),"N/A"),2),1)</f>
        <v>1</v>
      </c>
      <c r="J32" s="35">
        <f ca="1">IF($G32=$D$5,ROUND(SUMIFS(INDIRECT("'Sch F-Staffing'!C"&amp;MATCH($B$5,'Sch F-Staffing'!$7:$7,0),0),'Sch F-Staffing'!$A:$A,$F32&amp;"-01",'Sch F-Staffing'!$L:$L,$G32),2),0)</f>
        <v>0</v>
      </c>
      <c r="K32" s="36">
        <f t="shared" ca="1" si="12"/>
        <v>0</v>
      </c>
      <c r="L32" s="35">
        <f ca="1">IF($G32=$D$5,ROUND(SUMIFS(INDIRECT("'Sch F-Staffing'!C"&amp;MATCH($B$5,'Sch F-Staffing'!$7:$7,0),0),'Sch F-Staffing'!$A:$A,$F32&amp;"-02",'Sch F-Staffing'!$L:$L,$G32),2),0)</f>
        <v>0</v>
      </c>
      <c r="M32" s="36">
        <f t="shared" ca="1" si="14"/>
        <v>0</v>
      </c>
      <c r="N32" s="35">
        <f ca="1">IF($G32=$D$5,ROUND(SUMIFS(INDIRECT("'Sch F-Staffing'!C"&amp;MATCH($B$5,'Sch F-Staffing'!$7:$7,0),0),'Sch F-Staffing'!$A:$A,$F32&amp;"-03",'Sch F-Staffing'!$L:$L,$G32),2),0)</f>
        <v>0</v>
      </c>
      <c r="O32" s="36">
        <f t="shared" ca="1" si="15"/>
        <v>0</v>
      </c>
      <c r="P32" s="35">
        <f ca="1">IF($G32=$D$5,ROUND(SUMIFS(INDIRECT("'Sch F-Staffing'!C"&amp;MATCH($B$5,'Sch F-Staffing'!$7:$7,0),0),'Sch F-Staffing'!$A:$A,$F32&amp;"-04",'Sch F-Staffing'!$L:$L,$G32),2),0)</f>
        <v>0</v>
      </c>
      <c r="Q32" s="36">
        <f t="shared" ca="1" si="16"/>
        <v>0</v>
      </c>
      <c r="R32" s="35">
        <f ca="1">IF($G32=$D$5,ROUND(SUMIFS(INDIRECT("'Sch F-Staffing'!C"&amp;MATCH($B$5,'Sch F-Staffing'!$7:$7,0),0),'Sch F-Staffing'!$A:$A,$F32&amp;"-05",'Sch F-Staffing'!$L:$L,$G32),2),0)</f>
        <v>0</v>
      </c>
      <c r="S32" s="36">
        <f t="shared" ca="1" si="17"/>
        <v>0</v>
      </c>
      <c r="T32" s="35">
        <f ca="1">IF($G32=$D$5,ROUND(SUMIFS(INDIRECT("'Sch F-Staffing'!C"&amp;MATCH($B$5,'Sch F-Staffing'!$7:$7,0),0),'Sch F-Staffing'!$A:$A,$F32&amp;"-06",'Sch F-Staffing'!$L:$L,$G32),2),0)</f>
        <v>0</v>
      </c>
      <c r="U32" s="36">
        <f t="shared" ca="1" si="18"/>
        <v>0</v>
      </c>
      <c r="V32" s="35">
        <f ca="1">IF($G32=$D$5,ROUND(SUMIFS(INDIRECT("'Sch F-Staffing'!C"&amp;MATCH($B$5,'Sch F-Staffing'!$7:$7,0),0),'Sch F-Staffing'!$A:$A,$F32&amp;"-07",'Sch F-Staffing'!$L:$L,$G32),2),0)</f>
        <v>0</v>
      </c>
      <c r="W32" s="36">
        <f t="shared" ca="1" si="19"/>
        <v>0</v>
      </c>
      <c r="X32" s="35">
        <f ca="1">IF($G32=$D$5,ROUND(SUMIFS(INDIRECT("'Sch F-Staffing'!C"&amp;MATCH($B$5,'Sch F-Staffing'!$7:$7,0),0),'Sch F-Staffing'!$A:$A,$F32&amp;"-08",'Sch F-Staffing'!$L:$L,$G32),2),0)</f>
        <v>0</v>
      </c>
      <c r="Y32" s="36">
        <f t="shared" ca="1" si="20"/>
        <v>0</v>
      </c>
      <c r="Z32" s="35">
        <f ca="1">IF($G32=$D$5,ROUND(SUMIFS(INDIRECT("'Sch F-Staffing'!C"&amp;MATCH($B$5,'Sch F-Staffing'!$7:$7,0),0),'Sch F-Staffing'!$A:$A,$F32&amp;"-09",'Sch F-Staffing'!$L:$L,$G32),2),0)</f>
        <v>0</v>
      </c>
      <c r="AA32" s="36">
        <f t="shared" ca="1" si="21"/>
        <v>0</v>
      </c>
      <c r="AB32" s="35">
        <f ca="1">IF($G32=$D$5,ROUND(SUMIFS(INDIRECT("'Sch F-Staffing'!C"&amp;MATCH($B$5,'Sch F-Staffing'!$7:$7,0),0),'Sch F-Staffing'!$A:$A,$F32&amp;"-10",'Sch F-Staffing'!$L:$L,$G32),2),0)</f>
        <v>0</v>
      </c>
      <c r="AC32" s="36">
        <f t="shared" ca="1" si="22"/>
        <v>0</v>
      </c>
      <c r="AD32" s="35">
        <f ca="1">IF($G32=$D$5,ROUND(SUMIFS(INDIRECT("'Sch F-Staffing'!C"&amp;MATCH($B$5,'Sch F-Staffing'!$7:$7,0),0),'Sch F-Staffing'!$A:$A,$F32&amp;"-11",'Sch F-Staffing'!$L:$L,$G32),2),0)</f>
        <v>0</v>
      </c>
      <c r="AE32" s="36">
        <f t="shared" ca="1" si="23"/>
        <v>0</v>
      </c>
      <c r="AF32" s="35">
        <f ca="1">IF($G32=$D$5,ROUND(SUMIFS(INDIRECT("'Sch F-Staffing'!C"&amp;MATCH($B$5,'Sch F-Staffing'!$7:$7,0),0),'Sch F-Staffing'!$A:$A,$F32&amp;"-12",'Sch F-Staffing'!$L:$L,$G32),2),0)</f>
        <v>0</v>
      </c>
      <c r="AG32" s="36">
        <f t="shared" ca="1" si="24"/>
        <v>0</v>
      </c>
      <c r="AH32" s="35">
        <f ca="1">IF($G32=$D$5,ROUND(SUMIFS(INDIRECT("'Sch F-Staffing'!C"&amp;MATCH($B$5,'Sch F-Staffing'!$7:$7,0),0),'Sch F-Staffing'!$A:$A,$F32&amp;"-13",'Sch F-Staffing'!$L:$L,$G32),2),0)</f>
        <v>0</v>
      </c>
      <c r="AI32" s="36">
        <f t="shared" ca="1" si="11"/>
        <v>0</v>
      </c>
      <c r="AJ32" s="37">
        <f t="shared" ca="1" si="13"/>
        <v>0</v>
      </c>
      <c r="AK32" s="85">
        <f t="shared" ca="1" si="13"/>
        <v>0</v>
      </c>
    </row>
    <row r="33" spans="1:37" ht="15" hidden="1" x14ac:dyDescent="0.15">
      <c r="A33" s="34">
        <v>71</v>
      </c>
      <c r="B33" s="34" t="s">
        <v>85</v>
      </c>
      <c r="C33" s="34" t="s">
        <v>38</v>
      </c>
      <c r="D33" s="34" t="s">
        <v>39</v>
      </c>
      <c r="E33" s="34" t="s">
        <v>94</v>
      </c>
      <c r="F33" s="82" t="s">
        <v>95</v>
      </c>
      <c r="G33" s="82" t="s">
        <v>594</v>
      </c>
      <c r="H33" s="86">
        <v>1</v>
      </c>
      <c r="I33" s="84" cm="1">
        <f t="array" aca="1" ref="I33" ca="1">IFERROR(ROUND(IF($G33=$D$5,INDIRECT("'Rate Analysis'!R"&amp;MATCH($F33,'Rate Analysis'!$A:$A,0)&amp;"C"&amp;MATCH($B$5,'Rate Analysis'!$7:$7,0)+MATCH($G33,'Rate Analysis'!$8:$8,0)-16,0),"N/A"),2),1)</f>
        <v>1</v>
      </c>
      <c r="J33" s="35">
        <f ca="1">IF($G33=$D$5,ROUND(SUMIFS(INDIRECT("'Sch F-Staffing'!C"&amp;MATCH($B$5,'Sch F-Staffing'!$7:$7,0),0),'Sch F-Staffing'!$A:$A,$F33&amp;"-01",'Sch F-Staffing'!$L:$L,$G33),2),0)</f>
        <v>0</v>
      </c>
      <c r="K33" s="36">
        <f t="shared" ca="1" si="12"/>
        <v>0</v>
      </c>
      <c r="L33" s="35">
        <f ca="1">IF($G33=$D$5,ROUND(SUMIFS(INDIRECT("'Sch F-Staffing'!C"&amp;MATCH($B$5,'Sch F-Staffing'!$7:$7,0),0),'Sch F-Staffing'!$A:$A,$F33&amp;"-02",'Sch F-Staffing'!$L:$L,$G33),2),0)</f>
        <v>0</v>
      </c>
      <c r="M33" s="36">
        <f t="shared" ca="1" si="14"/>
        <v>0</v>
      </c>
      <c r="N33" s="35">
        <f ca="1">IF($G33=$D$5,ROUND(SUMIFS(INDIRECT("'Sch F-Staffing'!C"&amp;MATCH($B$5,'Sch F-Staffing'!$7:$7,0),0),'Sch F-Staffing'!$A:$A,$F33&amp;"-03",'Sch F-Staffing'!$L:$L,$G33),2),0)</f>
        <v>0</v>
      </c>
      <c r="O33" s="36">
        <f t="shared" ca="1" si="15"/>
        <v>0</v>
      </c>
      <c r="P33" s="35">
        <f ca="1">IF($G33=$D$5,ROUND(SUMIFS(INDIRECT("'Sch F-Staffing'!C"&amp;MATCH($B$5,'Sch F-Staffing'!$7:$7,0),0),'Sch F-Staffing'!$A:$A,$F33&amp;"-04",'Sch F-Staffing'!$L:$L,$G33),2),0)</f>
        <v>0</v>
      </c>
      <c r="Q33" s="36">
        <f t="shared" ca="1" si="16"/>
        <v>0</v>
      </c>
      <c r="R33" s="35">
        <f ca="1">IF($G33=$D$5,ROUND(SUMIFS(INDIRECT("'Sch F-Staffing'!C"&amp;MATCH($B$5,'Sch F-Staffing'!$7:$7,0),0),'Sch F-Staffing'!$A:$A,$F33&amp;"-05",'Sch F-Staffing'!$L:$L,$G33),2),0)</f>
        <v>0</v>
      </c>
      <c r="S33" s="36">
        <f t="shared" ca="1" si="17"/>
        <v>0</v>
      </c>
      <c r="T33" s="35">
        <f ca="1">IF($G33=$D$5,ROUND(SUMIFS(INDIRECT("'Sch F-Staffing'!C"&amp;MATCH($B$5,'Sch F-Staffing'!$7:$7,0),0),'Sch F-Staffing'!$A:$A,$F33&amp;"-06",'Sch F-Staffing'!$L:$L,$G33),2),0)</f>
        <v>0</v>
      </c>
      <c r="U33" s="36">
        <f t="shared" ca="1" si="18"/>
        <v>0</v>
      </c>
      <c r="V33" s="35">
        <f ca="1">IF($G33=$D$5,ROUND(SUMIFS(INDIRECT("'Sch F-Staffing'!C"&amp;MATCH($B$5,'Sch F-Staffing'!$7:$7,0),0),'Sch F-Staffing'!$A:$A,$F33&amp;"-07",'Sch F-Staffing'!$L:$L,$G33),2),0)</f>
        <v>0</v>
      </c>
      <c r="W33" s="36">
        <f t="shared" ca="1" si="19"/>
        <v>0</v>
      </c>
      <c r="X33" s="35">
        <f ca="1">IF($G33=$D$5,ROUND(SUMIFS(INDIRECT("'Sch F-Staffing'!C"&amp;MATCH($B$5,'Sch F-Staffing'!$7:$7,0),0),'Sch F-Staffing'!$A:$A,$F33&amp;"-08",'Sch F-Staffing'!$L:$L,$G33),2),0)</f>
        <v>0</v>
      </c>
      <c r="Y33" s="36">
        <f t="shared" ca="1" si="20"/>
        <v>0</v>
      </c>
      <c r="Z33" s="35">
        <f ca="1">IF($G33=$D$5,ROUND(SUMIFS(INDIRECT("'Sch F-Staffing'!C"&amp;MATCH($B$5,'Sch F-Staffing'!$7:$7,0),0),'Sch F-Staffing'!$A:$A,$F33&amp;"-09",'Sch F-Staffing'!$L:$L,$G33),2),0)</f>
        <v>0</v>
      </c>
      <c r="AA33" s="36">
        <f t="shared" ca="1" si="21"/>
        <v>0</v>
      </c>
      <c r="AB33" s="35">
        <f ca="1">IF($G33=$D$5,ROUND(SUMIFS(INDIRECT("'Sch F-Staffing'!C"&amp;MATCH($B$5,'Sch F-Staffing'!$7:$7,0),0),'Sch F-Staffing'!$A:$A,$F33&amp;"-10",'Sch F-Staffing'!$L:$L,$G33),2),0)</f>
        <v>0</v>
      </c>
      <c r="AC33" s="36">
        <f t="shared" ca="1" si="22"/>
        <v>0</v>
      </c>
      <c r="AD33" s="35">
        <f ca="1">IF($G33=$D$5,ROUND(SUMIFS(INDIRECT("'Sch F-Staffing'!C"&amp;MATCH($B$5,'Sch F-Staffing'!$7:$7,0),0),'Sch F-Staffing'!$A:$A,$F33&amp;"-11",'Sch F-Staffing'!$L:$L,$G33),2),0)</f>
        <v>0</v>
      </c>
      <c r="AE33" s="36">
        <f t="shared" ca="1" si="23"/>
        <v>0</v>
      </c>
      <c r="AF33" s="35">
        <f ca="1">IF($G33=$D$5,ROUND(SUMIFS(INDIRECT("'Sch F-Staffing'!C"&amp;MATCH($B$5,'Sch F-Staffing'!$7:$7,0),0),'Sch F-Staffing'!$A:$A,$F33&amp;"-12",'Sch F-Staffing'!$L:$L,$G33),2),0)</f>
        <v>0</v>
      </c>
      <c r="AG33" s="36">
        <f t="shared" ca="1" si="24"/>
        <v>0</v>
      </c>
      <c r="AH33" s="35">
        <f ca="1">IF($G33=$D$5,ROUND(SUMIFS(INDIRECT("'Sch F-Staffing'!C"&amp;MATCH($B$5,'Sch F-Staffing'!$7:$7,0),0),'Sch F-Staffing'!$A:$A,$F33&amp;"-13",'Sch F-Staffing'!$L:$L,$G33),2),0)</f>
        <v>0</v>
      </c>
      <c r="AI33" s="36">
        <f t="shared" ca="1" si="11"/>
        <v>0</v>
      </c>
      <c r="AJ33" s="37">
        <f t="shared" ca="1" si="13"/>
        <v>0</v>
      </c>
      <c r="AK33" s="85">
        <f t="shared" ca="1" si="13"/>
        <v>0</v>
      </c>
    </row>
    <row r="34" spans="1:37" ht="60" hidden="1" customHeight="1" x14ac:dyDescent="0.15">
      <c r="A34" s="34">
        <v>32</v>
      </c>
      <c r="B34" s="34" t="s">
        <v>66</v>
      </c>
      <c r="C34" s="34" t="s">
        <v>67</v>
      </c>
      <c r="D34" s="34" t="s">
        <v>79</v>
      </c>
      <c r="E34" s="34" t="s">
        <v>96</v>
      </c>
      <c r="F34" s="82" t="s">
        <v>97</v>
      </c>
      <c r="G34" s="82" t="s">
        <v>594</v>
      </c>
      <c r="H34" s="86">
        <v>1</v>
      </c>
      <c r="I34" s="84" cm="1">
        <f t="array" aca="1" ref="I34" ca="1">IFERROR(ROUND(IF($G34=$D$5,INDIRECT("'Rate Analysis'!R"&amp;MATCH($F34,'Rate Analysis'!$A:$A,0)&amp;"C"&amp;MATCH($B$5,'Rate Analysis'!$7:$7,0)+MATCH($G34,'Rate Analysis'!$8:$8,0)-16,0),"N/A"),2),1)</f>
        <v>1</v>
      </c>
      <c r="J34" s="35">
        <f ca="1">IF($G34=$D$5,ROUND(SUMIFS(INDIRECT("'Sch F-Staffing'!C"&amp;MATCH($B$5,'Sch F-Staffing'!$7:$7,0),0),'Sch F-Staffing'!$A:$A,$F34&amp;"-01",'Sch F-Staffing'!$L:$L,$G34),2),0)</f>
        <v>0</v>
      </c>
      <c r="K34" s="36">
        <f t="shared" ca="1" si="12"/>
        <v>0</v>
      </c>
      <c r="L34" s="35">
        <f ca="1">IF($G34=$D$5,ROUND(SUMIFS(INDIRECT("'Sch F-Staffing'!C"&amp;MATCH($B$5,'Sch F-Staffing'!$7:$7,0),0),'Sch F-Staffing'!$A:$A,$F34&amp;"-02",'Sch F-Staffing'!$L:$L,$G34),2),0)</f>
        <v>0</v>
      </c>
      <c r="M34" s="36">
        <f t="shared" ca="1" si="14"/>
        <v>0</v>
      </c>
      <c r="N34" s="35">
        <f ca="1">IF($G34=$D$5,ROUND(SUMIFS(INDIRECT("'Sch F-Staffing'!C"&amp;MATCH($B$5,'Sch F-Staffing'!$7:$7,0),0),'Sch F-Staffing'!$A:$A,$F34&amp;"-03",'Sch F-Staffing'!$L:$L,$G34),2),0)</f>
        <v>0</v>
      </c>
      <c r="O34" s="36">
        <f t="shared" ca="1" si="15"/>
        <v>0</v>
      </c>
      <c r="P34" s="35">
        <f ca="1">IF($G34=$D$5,ROUND(SUMIFS(INDIRECT("'Sch F-Staffing'!C"&amp;MATCH($B$5,'Sch F-Staffing'!$7:$7,0),0),'Sch F-Staffing'!$A:$A,$F34&amp;"-04",'Sch F-Staffing'!$L:$L,$G34),2),0)</f>
        <v>0</v>
      </c>
      <c r="Q34" s="36">
        <f t="shared" ca="1" si="16"/>
        <v>0</v>
      </c>
      <c r="R34" s="35">
        <f ca="1">IF($G34=$D$5,ROUND(SUMIFS(INDIRECT("'Sch F-Staffing'!C"&amp;MATCH($B$5,'Sch F-Staffing'!$7:$7,0),0),'Sch F-Staffing'!$A:$A,$F34&amp;"-05",'Sch F-Staffing'!$L:$L,$G34),2),0)</f>
        <v>0</v>
      </c>
      <c r="S34" s="36">
        <f t="shared" ca="1" si="17"/>
        <v>0</v>
      </c>
      <c r="T34" s="35">
        <f ca="1">IF($G34=$D$5,ROUND(SUMIFS(INDIRECT("'Sch F-Staffing'!C"&amp;MATCH($B$5,'Sch F-Staffing'!$7:$7,0),0),'Sch F-Staffing'!$A:$A,$F34&amp;"-06",'Sch F-Staffing'!$L:$L,$G34),2),0)</f>
        <v>0</v>
      </c>
      <c r="U34" s="36">
        <f t="shared" ca="1" si="18"/>
        <v>0</v>
      </c>
      <c r="V34" s="35">
        <f ca="1">IF($G34=$D$5,ROUND(SUMIFS(INDIRECT("'Sch F-Staffing'!C"&amp;MATCH($B$5,'Sch F-Staffing'!$7:$7,0),0),'Sch F-Staffing'!$A:$A,$F34&amp;"-07",'Sch F-Staffing'!$L:$L,$G34),2),0)</f>
        <v>0</v>
      </c>
      <c r="W34" s="36">
        <f t="shared" ca="1" si="19"/>
        <v>0</v>
      </c>
      <c r="X34" s="35">
        <f ca="1">IF($G34=$D$5,ROUND(SUMIFS(INDIRECT("'Sch F-Staffing'!C"&amp;MATCH($B$5,'Sch F-Staffing'!$7:$7,0),0),'Sch F-Staffing'!$A:$A,$F34&amp;"-08",'Sch F-Staffing'!$L:$L,$G34),2),0)</f>
        <v>0</v>
      </c>
      <c r="Y34" s="36">
        <f t="shared" ca="1" si="20"/>
        <v>0</v>
      </c>
      <c r="Z34" s="35">
        <f ca="1">IF($G34=$D$5,ROUND(SUMIFS(INDIRECT("'Sch F-Staffing'!C"&amp;MATCH($B$5,'Sch F-Staffing'!$7:$7,0),0),'Sch F-Staffing'!$A:$A,$F34&amp;"-09",'Sch F-Staffing'!$L:$L,$G34),2),0)</f>
        <v>0</v>
      </c>
      <c r="AA34" s="36">
        <f t="shared" ca="1" si="21"/>
        <v>0</v>
      </c>
      <c r="AB34" s="35">
        <f ca="1">IF($G34=$D$5,ROUND(SUMIFS(INDIRECT("'Sch F-Staffing'!C"&amp;MATCH($B$5,'Sch F-Staffing'!$7:$7,0),0),'Sch F-Staffing'!$A:$A,$F34&amp;"-10",'Sch F-Staffing'!$L:$L,$G34),2),0)</f>
        <v>0</v>
      </c>
      <c r="AC34" s="36">
        <f t="shared" ca="1" si="22"/>
        <v>0</v>
      </c>
      <c r="AD34" s="35">
        <f ca="1">IF($G34=$D$5,ROUND(SUMIFS(INDIRECT("'Sch F-Staffing'!C"&amp;MATCH($B$5,'Sch F-Staffing'!$7:$7,0),0),'Sch F-Staffing'!$A:$A,$F34&amp;"-11",'Sch F-Staffing'!$L:$L,$G34),2),0)</f>
        <v>0</v>
      </c>
      <c r="AE34" s="36">
        <f t="shared" ca="1" si="23"/>
        <v>0</v>
      </c>
      <c r="AF34" s="35">
        <f ca="1">IF($G34=$D$5,ROUND(SUMIFS(INDIRECT("'Sch F-Staffing'!C"&amp;MATCH($B$5,'Sch F-Staffing'!$7:$7,0),0),'Sch F-Staffing'!$A:$A,$F34&amp;"-12",'Sch F-Staffing'!$L:$L,$G34),2),0)</f>
        <v>0</v>
      </c>
      <c r="AG34" s="36">
        <f t="shared" ca="1" si="24"/>
        <v>0</v>
      </c>
      <c r="AH34" s="35">
        <f ca="1">IF($G34=$D$5,ROUND(SUMIFS(INDIRECT("'Sch F-Staffing'!C"&amp;MATCH($B$5,'Sch F-Staffing'!$7:$7,0),0),'Sch F-Staffing'!$A:$A,$F34&amp;"-13",'Sch F-Staffing'!$L:$L,$G34),2),0)</f>
        <v>0</v>
      </c>
      <c r="AI34" s="36">
        <f t="shared" ca="1" si="11"/>
        <v>0</v>
      </c>
      <c r="AJ34" s="37">
        <f t="shared" ca="1" si="13"/>
        <v>0</v>
      </c>
      <c r="AK34" s="85">
        <f t="shared" ca="1" si="13"/>
        <v>0</v>
      </c>
    </row>
    <row r="35" spans="1:37" ht="60" customHeight="1" x14ac:dyDescent="0.15">
      <c r="A35" s="34">
        <v>32</v>
      </c>
      <c r="B35" s="34" t="s">
        <v>66</v>
      </c>
      <c r="C35" s="34" t="s">
        <v>67</v>
      </c>
      <c r="D35" s="34" t="s">
        <v>79</v>
      </c>
      <c r="E35" s="34" t="s">
        <v>96</v>
      </c>
      <c r="F35" s="82" t="s">
        <v>97</v>
      </c>
      <c r="G35" s="82" t="s">
        <v>594</v>
      </c>
      <c r="H35" s="86">
        <v>1</v>
      </c>
      <c r="I35" s="84" cm="1">
        <f t="array" aca="1" ref="I35" ca="1">IFERROR(ROUND(IF($G35=$D$5,INDIRECT("'Rate Analysis'!R"&amp;MATCH($F35,'Rate Analysis'!$A:$A,0)&amp;"C"&amp;MATCH($B$5,'Rate Analysis'!$7:$7,0)+MATCH($G35,'Rate Analysis'!$8:$8,0)-16,0),"N/A"),2),15)</f>
        <v>15</v>
      </c>
      <c r="J35" s="35">
        <f ca="1">IF($G35=$D$5,ROUND(SUMIFS(INDIRECT("'Sch F-Staffing'!C"&amp;MATCH($B$5,'Sch F-Staffing'!$7:$7,0),0),'Sch F-Staffing'!$A:$A,$F35&amp;"-01",'Sch F-Staffing'!$L:$L,$G35),2),0)</f>
        <v>0</v>
      </c>
      <c r="K35" s="36">
        <f t="shared" ca="1" si="12"/>
        <v>0</v>
      </c>
      <c r="L35" s="35">
        <f ca="1">IF($G35=$D$5,ROUND(SUMIFS(INDIRECT("'Sch F-Staffing'!C"&amp;MATCH($B$5,'Sch F-Staffing'!$7:$7,0),0),'Sch F-Staffing'!$A:$A,$F35&amp;"-02",'Sch F-Staffing'!$L:$L,$G35),2),0)</f>
        <v>0</v>
      </c>
      <c r="M35" s="36">
        <f t="shared" ca="1" si="14"/>
        <v>0</v>
      </c>
      <c r="N35" s="35">
        <f ca="1">IF($G35=$D$5,ROUND(SUMIFS(INDIRECT("'Sch F-Staffing'!C"&amp;MATCH($B$5,'Sch F-Staffing'!$7:$7,0),0),'Sch F-Staffing'!$A:$A,$F35&amp;"-03",'Sch F-Staffing'!$L:$L,$G35),2),0)</f>
        <v>0</v>
      </c>
      <c r="O35" s="36">
        <f t="shared" ca="1" si="15"/>
        <v>0</v>
      </c>
      <c r="P35" s="35">
        <f ca="1">IF($G35=$D$5,ROUND(SUMIFS(INDIRECT("'Sch F-Staffing'!C"&amp;MATCH($B$5,'Sch F-Staffing'!$7:$7,0),0),'Sch F-Staffing'!$A:$A,$F35&amp;"-04",'Sch F-Staffing'!$L:$L,$G35),2),0)</f>
        <v>0</v>
      </c>
      <c r="Q35" s="36">
        <f t="shared" ca="1" si="16"/>
        <v>0</v>
      </c>
      <c r="R35" s="35">
        <f ca="1">IF($G35=$D$5,ROUND(SUMIFS(INDIRECT("'Sch F-Staffing'!C"&amp;MATCH($B$5,'Sch F-Staffing'!$7:$7,0),0),'Sch F-Staffing'!$A:$A,$F35&amp;"-05",'Sch F-Staffing'!$L:$L,$G35),2),0)</f>
        <v>0</v>
      </c>
      <c r="S35" s="36">
        <f t="shared" ca="1" si="17"/>
        <v>0</v>
      </c>
      <c r="T35" s="35">
        <f ca="1">IF($G35=$D$5,ROUND(SUMIFS(INDIRECT("'Sch F-Staffing'!C"&amp;MATCH($B$5,'Sch F-Staffing'!$7:$7,0),0),'Sch F-Staffing'!$A:$A,$F35&amp;"-06",'Sch F-Staffing'!$L:$L,$G35),2),0)</f>
        <v>0</v>
      </c>
      <c r="U35" s="36">
        <f t="shared" ca="1" si="18"/>
        <v>0</v>
      </c>
      <c r="V35" s="35">
        <f ca="1">IF($G35=$D$5,ROUND(SUMIFS(INDIRECT("'Sch F-Staffing'!C"&amp;MATCH($B$5,'Sch F-Staffing'!$7:$7,0),0),'Sch F-Staffing'!$A:$A,$F35&amp;"-07",'Sch F-Staffing'!$L:$L,$G35),2),0)</f>
        <v>0</v>
      </c>
      <c r="W35" s="36">
        <f t="shared" ca="1" si="19"/>
        <v>0</v>
      </c>
      <c r="X35" s="35">
        <f ca="1">IF($G35=$D$5,ROUND(SUMIFS(INDIRECT("'Sch F-Staffing'!C"&amp;MATCH($B$5,'Sch F-Staffing'!$7:$7,0),0),'Sch F-Staffing'!$A:$A,$F35&amp;"-08",'Sch F-Staffing'!$L:$L,$G35),2),0)</f>
        <v>0</v>
      </c>
      <c r="Y35" s="36">
        <f t="shared" ca="1" si="20"/>
        <v>0</v>
      </c>
      <c r="Z35" s="35">
        <f ca="1">IF($G35=$D$5,ROUND(SUMIFS(INDIRECT("'Sch F-Staffing'!C"&amp;MATCH($B$5,'Sch F-Staffing'!$7:$7,0),0),'Sch F-Staffing'!$A:$A,$F35&amp;"-09",'Sch F-Staffing'!$L:$L,$G35),2),0)</f>
        <v>0</v>
      </c>
      <c r="AA35" s="36">
        <f t="shared" ca="1" si="21"/>
        <v>0</v>
      </c>
      <c r="AB35" s="35">
        <f ca="1">IF($G35=$D$5,ROUND(SUMIFS(INDIRECT("'Sch F-Staffing'!C"&amp;MATCH($B$5,'Sch F-Staffing'!$7:$7,0),0),'Sch F-Staffing'!$A:$A,$F35&amp;"-10",'Sch F-Staffing'!$L:$L,$G35),2),0)</f>
        <v>0</v>
      </c>
      <c r="AC35" s="36">
        <f t="shared" ca="1" si="22"/>
        <v>0</v>
      </c>
      <c r="AD35" s="35">
        <f ca="1">IF($G35=$D$5,ROUND(SUMIFS(INDIRECT("'Sch F-Staffing'!C"&amp;MATCH($B$5,'Sch F-Staffing'!$7:$7,0),0),'Sch F-Staffing'!$A:$A,$F35&amp;"-11",'Sch F-Staffing'!$L:$L,$G35),2),0)</f>
        <v>0</v>
      </c>
      <c r="AE35" s="36">
        <f t="shared" ca="1" si="23"/>
        <v>0</v>
      </c>
      <c r="AF35" s="35">
        <f ca="1">IF($G35=$D$5,ROUND(SUMIFS(INDIRECT("'Sch F-Staffing'!C"&amp;MATCH($B$5,'Sch F-Staffing'!$7:$7,0),0),'Sch F-Staffing'!$A:$A,$F35&amp;"-12",'Sch F-Staffing'!$L:$L,$G35),2),0)</f>
        <v>0</v>
      </c>
      <c r="AG35" s="36">
        <f t="shared" ca="1" si="24"/>
        <v>0</v>
      </c>
      <c r="AH35" s="35">
        <f ca="1">IF($G35=$D$5,ROUND(SUMIFS(INDIRECT("'Sch F-Staffing'!C"&amp;MATCH($B$5,'Sch F-Staffing'!$7:$7,0),0),'Sch F-Staffing'!$A:$A,$F35&amp;"-13",'Sch F-Staffing'!$L:$L,$G35),2),0)</f>
        <v>0</v>
      </c>
      <c r="AI35" s="36">
        <f t="shared" ca="1" si="11"/>
        <v>0</v>
      </c>
      <c r="AJ35" s="37">
        <f t="shared" ca="1" si="13"/>
        <v>0</v>
      </c>
      <c r="AK35" s="85">
        <f t="shared" ca="1" si="13"/>
        <v>0</v>
      </c>
    </row>
    <row r="36" spans="1:37" ht="30" hidden="1" customHeight="1" x14ac:dyDescent="0.15">
      <c r="A36" s="34">
        <v>46</v>
      </c>
      <c r="B36" s="34" t="s">
        <v>98</v>
      </c>
      <c r="C36" s="34" t="s">
        <v>71</v>
      </c>
      <c r="D36" s="34" t="s">
        <v>48</v>
      </c>
      <c r="E36" s="34" t="s">
        <v>99</v>
      </c>
      <c r="F36" s="82" t="s">
        <v>100</v>
      </c>
      <c r="G36" s="82" t="s">
        <v>594</v>
      </c>
      <c r="H36" s="86">
        <v>1</v>
      </c>
      <c r="I36" s="84" cm="1">
        <f t="array" aca="1" ref="I36" ca="1">IFERROR(ROUND(IF($G36=$D$5,INDIRECT("'Rate Analysis'!R"&amp;MATCH($F36,'Rate Analysis'!$A:$A,0)&amp;"C"&amp;MATCH($B$5,'Rate Analysis'!$7:$7,0)+MATCH($G36,'Rate Analysis'!$8:$8,0)-16,0),"N/A"),2),1)</f>
        <v>1</v>
      </c>
      <c r="J36" s="35">
        <f ca="1">IF($G36=$D$5,ROUND(SUMIFS(INDIRECT("'Sch F-Staffing'!C"&amp;MATCH($B$5,'Sch F-Staffing'!$7:$7,0),0),'Sch F-Staffing'!$A:$A,$F36&amp;"-01",'Sch F-Staffing'!$L:$L,$G36),2),0)</f>
        <v>0</v>
      </c>
      <c r="K36" s="36">
        <f t="shared" ca="1" si="12"/>
        <v>0</v>
      </c>
      <c r="L36" s="35">
        <f ca="1">IF($G36=$D$5,ROUND(SUMIFS(INDIRECT("'Sch F-Staffing'!C"&amp;MATCH($B$5,'Sch F-Staffing'!$7:$7,0),0),'Sch F-Staffing'!$A:$A,$F36&amp;"-02",'Sch F-Staffing'!$L:$L,$G36),2),0)</f>
        <v>0</v>
      </c>
      <c r="M36" s="36">
        <f t="shared" ca="1" si="14"/>
        <v>0</v>
      </c>
      <c r="N36" s="35">
        <f ca="1">IF($G36=$D$5,ROUND(SUMIFS(INDIRECT("'Sch F-Staffing'!C"&amp;MATCH($B$5,'Sch F-Staffing'!$7:$7,0),0),'Sch F-Staffing'!$A:$A,$F36&amp;"-03",'Sch F-Staffing'!$L:$L,$G36),2),0)</f>
        <v>0</v>
      </c>
      <c r="O36" s="36">
        <f t="shared" ca="1" si="15"/>
        <v>0</v>
      </c>
      <c r="P36" s="35">
        <f ca="1">IF($G36=$D$5,ROUND(SUMIFS(INDIRECT("'Sch F-Staffing'!C"&amp;MATCH($B$5,'Sch F-Staffing'!$7:$7,0),0),'Sch F-Staffing'!$A:$A,$F36&amp;"-04",'Sch F-Staffing'!$L:$L,$G36),2),0)</f>
        <v>0</v>
      </c>
      <c r="Q36" s="36">
        <f t="shared" ca="1" si="16"/>
        <v>0</v>
      </c>
      <c r="R36" s="35">
        <f ca="1">IF($G36=$D$5,ROUND(SUMIFS(INDIRECT("'Sch F-Staffing'!C"&amp;MATCH($B$5,'Sch F-Staffing'!$7:$7,0),0),'Sch F-Staffing'!$A:$A,$F36&amp;"-05",'Sch F-Staffing'!$L:$L,$G36),2),0)</f>
        <v>0</v>
      </c>
      <c r="S36" s="36">
        <f t="shared" ca="1" si="17"/>
        <v>0</v>
      </c>
      <c r="T36" s="35">
        <f ca="1">IF($G36=$D$5,ROUND(SUMIFS(INDIRECT("'Sch F-Staffing'!C"&amp;MATCH($B$5,'Sch F-Staffing'!$7:$7,0),0),'Sch F-Staffing'!$A:$A,$F36&amp;"-06",'Sch F-Staffing'!$L:$L,$G36),2),0)</f>
        <v>0</v>
      </c>
      <c r="U36" s="36">
        <f t="shared" ca="1" si="18"/>
        <v>0</v>
      </c>
      <c r="V36" s="35">
        <f ca="1">IF($G36=$D$5,ROUND(SUMIFS(INDIRECT("'Sch F-Staffing'!C"&amp;MATCH($B$5,'Sch F-Staffing'!$7:$7,0),0),'Sch F-Staffing'!$A:$A,$F36&amp;"-07",'Sch F-Staffing'!$L:$L,$G36),2),0)</f>
        <v>0</v>
      </c>
      <c r="W36" s="36">
        <f t="shared" ca="1" si="19"/>
        <v>0</v>
      </c>
      <c r="X36" s="35">
        <f ca="1">IF($G36=$D$5,ROUND(SUMIFS(INDIRECT("'Sch F-Staffing'!C"&amp;MATCH($B$5,'Sch F-Staffing'!$7:$7,0),0),'Sch F-Staffing'!$A:$A,$F36&amp;"-08",'Sch F-Staffing'!$L:$L,$G36),2),0)</f>
        <v>0</v>
      </c>
      <c r="Y36" s="36">
        <f t="shared" ca="1" si="20"/>
        <v>0</v>
      </c>
      <c r="Z36" s="35">
        <f ca="1">IF($G36=$D$5,ROUND(SUMIFS(INDIRECT("'Sch F-Staffing'!C"&amp;MATCH($B$5,'Sch F-Staffing'!$7:$7,0),0),'Sch F-Staffing'!$A:$A,$F36&amp;"-09",'Sch F-Staffing'!$L:$L,$G36),2),0)</f>
        <v>0</v>
      </c>
      <c r="AA36" s="36">
        <f t="shared" ca="1" si="21"/>
        <v>0</v>
      </c>
      <c r="AB36" s="35">
        <f ca="1">IF($G36=$D$5,ROUND(SUMIFS(INDIRECT("'Sch F-Staffing'!C"&amp;MATCH($B$5,'Sch F-Staffing'!$7:$7,0),0),'Sch F-Staffing'!$A:$A,$F36&amp;"-10",'Sch F-Staffing'!$L:$L,$G36),2),0)</f>
        <v>0</v>
      </c>
      <c r="AC36" s="36">
        <f t="shared" ca="1" si="22"/>
        <v>0</v>
      </c>
      <c r="AD36" s="35">
        <f ca="1">IF($G36=$D$5,ROUND(SUMIFS(INDIRECT("'Sch F-Staffing'!C"&amp;MATCH($B$5,'Sch F-Staffing'!$7:$7,0),0),'Sch F-Staffing'!$A:$A,$F36&amp;"-11",'Sch F-Staffing'!$L:$L,$G36),2),0)</f>
        <v>0</v>
      </c>
      <c r="AE36" s="36">
        <f t="shared" ca="1" si="23"/>
        <v>0</v>
      </c>
      <c r="AF36" s="35">
        <f ca="1">IF($G36=$D$5,ROUND(SUMIFS(INDIRECT("'Sch F-Staffing'!C"&amp;MATCH($B$5,'Sch F-Staffing'!$7:$7,0),0),'Sch F-Staffing'!$A:$A,$F36&amp;"-12",'Sch F-Staffing'!$L:$L,$G36),2),0)</f>
        <v>0</v>
      </c>
      <c r="AG36" s="36">
        <f t="shared" ca="1" si="24"/>
        <v>0</v>
      </c>
      <c r="AH36" s="35">
        <f ca="1">IF($G36=$D$5,ROUND(SUMIFS(INDIRECT("'Sch F-Staffing'!C"&amp;MATCH($B$5,'Sch F-Staffing'!$7:$7,0),0),'Sch F-Staffing'!$A:$A,$F36&amp;"-13",'Sch F-Staffing'!$L:$L,$G36),2),0)</f>
        <v>0</v>
      </c>
      <c r="AI36" s="36">
        <f t="shared" ca="1" si="11"/>
        <v>0</v>
      </c>
      <c r="AJ36" s="37">
        <f t="shared" ca="1" si="13"/>
        <v>0</v>
      </c>
      <c r="AK36" s="85">
        <f t="shared" ca="1" si="13"/>
        <v>0</v>
      </c>
    </row>
    <row r="37" spans="1:37" ht="30" customHeight="1" x14ac:dyDescent="0.15">
      <c r="A37" s="34">
        <v>46</v>
      </c>
      <c r="B37" s="34" t="s">
        <v>76</v>
      </c>
      <c r="C37" s="34" t="s">
        <v>71</v>
      </c>
      <c r="D37" s="34" t="s">
        <v>48</v>
      </c>
      <c r="E37" s="34" t="s">
        <v>101</v>
      </c>
      <c r="F37" s="82" t="s">
        <v>102</v>
      </c>
      <c r="G37" s="82" t="s">
        <v>594</v>
      </c>
      <c r="H37" s="86">
        <v>1</v>
      </c>
      <c r="I37" s="84" cm="1">
        <f t="array" aca="1" ref="I37" ca="1">IFERROR(ROUND(IF($G37=$D$5,INDIRECT("'Rate Analysis'!R"&amp;MATCH($F37,'Rate Analysis'!$A:$A,0)&amp;"C"&amp;MATCH($B$5,'Rate Analysis'!$7:$7,0)+MATCH($G37,'Rate Analysis'!$8:$8,0)-16,0),"N/A"),2),13)</f>
        <v>13</v>
      </c>
      <c r="J37" s="35">
        <f ca="1">IF($G37=$D$5,ROUND(SUMIFS(INDIRECT("'Sch F-Staffing'!C"&amp;MATCH($B$5,'Sch F-Staffing'!$7:$7,0),0),'Sch F-Staffing'!$A:$A,$F37&amp;"-01",'Sch F-Staffing'!$L:$L,$G37),2),0)</f>
        <v>0</v>
      </c>
      <c r="K37" s="36">
        <f t="shared" ca="1" si="12"/>
        <v>0</v>
      </c>
      <c r="L37" s="35">
        <f ca="1">IF($G37=$D$5,ROUND(SUMIFS(INDIRECT("'Sch F-Staffing'!C"&amp;MATCH($B$5,'Sch F-Staffing'!$7:$7,0),0),'Sch F-Staffing'!$A:$A,$F37&amp;"-02",'Sch F-Staffing'!$L:$L,$G37),2),0)</f>
        <v>0</v>
      </c>
      <c r="M37" s="36">
        <f t="shared" ca="1" si="14"/>
        <v>0</v>
      </c>
      <c r="N37" s="35">
        <f ca="1">IF($G37=$D$5,ROUND(SUMIFS(INDIRECT("'Sch F-Staffing'!C"&amp;MATCH($B$5,'Sch F-Staffing'!$7:$7,0),0),'Sch F-Staffing'!$A:$A,$F37&amp;"-03",'Sch F-Staffing'!$L:$L,$G37),2),0)</f>
        <v>0</v>
      </c>
      <c r="O37" s="36">
        <f t="shared" ca="1" si="15"/>
        <v>0</v>
      </c>
      <c r="P37" s="35">
        <f ca="1">IF($G37=$D$5,ROUND(SUMIFS(INDIRECT("'Sch F-Staffing'!C"&amp;MATCH($B$5,'Sch F-Staffing'!$7:$7,0),0),'Sch F-Staffing'!$A:$A,$F37&amp;"-04",'Sch F-Staffing'!$L:$L,$G37),2),0)</f>
        <v>0</v>
      </c>
      <c r="Q37" s="36">
        <f t="shared" ca="1" si="16"/>
        <v>0</v>
      </c>
      <c r="R37" s="35">
        <f ca="1">IF($G37=$D$5,ROUND(SUMIFS(INDIRECT("'Sch F-Staffing'!C"&amp;MATCH($B$5,'Sch F-Staffing'!$7:$7,0),0),'Sch F-Staffing'!$A:$A,$F37&amp;"-05",'Sch F-Staffing'!$L:$L,$G37),2),0)</f>
        <v>0</v>
      </c>
      <c r="S37" s="36">
        <f t="shared" ca="1" si="17"/>
        <v>0</v>
      </c>
      <c r="T37" s="35">
        <f ca="1">IF($G37=$D$5,ROUND(SUMIFS(INDIRECT("'Sch F-Staffing'!C"&amp;MATCH($B$5,'Sch F-Staffing'!$7:$7,0),0),'Sch F-Staffing'!$A:$A,$F37&amp;"-06",'Sch F-Staffing'!$L:$L,$G37),2),0)</f>
        <v>0</v>
      </c>
      <c r="U37" s="36">
        <f t="shared" ca="1" si="18"/>
        <v>0</v>
      </c>
      <c r="V37" s="35">
        <f ca="1">IF($G37=$D$5,ROUND(SUMIFS(INDIRECT("'Sch F-Staffing'!C"&amp;MATCH($B$5,'Sch F-Staffing'!$7:$7,0),0),'Sch F-Staffing'!$A:$A,$F37&amp;"-07",'Sch F-Staffing'!$L:$L,$G37),2),0)</f>
        <v>0</v>
      </c>
      <c r="W37" s="36">
        <f t="shared" ca="1" si="19"/>
        <v>0</v>
      </c>
      <c r="X37" s="35">
        <f ca="1">IF($G37=$D$5,ROUND(SUMIFS(INDIRECT("'Sch F-Staffing'!C"&amp;MATCH($B$5,'Sch F-Staffing'!$7:$7,0),0),'Sch F-Staffing'!$A:$A,$F37&amp;"-08",'Sch F-Staffing'!$L:$L,$G37),2),0)</f>
        <v>0</v>
      </c>
      <c r="Y37" s="36">
        <f t="shared" ca="1" si="20"/>
        <v>0</v>
      </c>
      <c r="Z37" s="35">
        <f ca="1">IF($G37=$D$5,ROUND(SUMIFS(INDIRECT("'Sch F-Staffing'!C"&amp;MATCH($B$5,'Sch F-Staffing'!$7:$7,0),0),'Sch F-Staffing'!$A:$A,$F37&amp;"-09",'Sch F-Staffing'!$L:$L,$G37),2),0)</f>
        <v>0</v>
      </c>
      <c r="AA37" s="36">
        <f t="shared" ca="1" si="21"/>
        <v>0</v>
      </c>
      <c r="AB37" s="35">
        <f ca="1">IF($G37=$D$5,ROUND(SUMIFS(INDIRECT("'Sch F-Staffing'!C"&amp;MATCH($B$5,'Sch F-Staffing'!$7:$7,0),0),'Sch F-Staffing'!$A:$A,$F37&amp;"-10",'Sch F-Staffing'!$L:$L,$G37),2),0)</f>
        <v>0</v>
      </c>
      <c r="AC37" s="36">
        <f t="shared" ca="1" si="22"/>
        <v>0</v>
      </c>
      <c r="AD37" s="35">
        <f ca="1">IF($G37=$D$5,ROUND(SUMIFS(INDIRECT("'Sch F-Staffing'!C"&amp;MATCH($B$5,'Sch F-Staffing'!$7:$7,0),0),'Sch F-Staffing'!$A:$A,$F37&amp;"-11",'Sch F-Staffing'!$L:$L,$G37),2),0)</f>
        <v>0</v>
      </c>
      <c r="AE37" s="36">
        <f t="shared" ca="1" si="23"/>
        <v>0</v>
      </c>
      <c r="AF37" s="35">
        <f ca="1">IF($G37=$D$5,ROUND(SUMIFS(INDIRECT("'Sch F-Staffing'!C"&amp;MATCH($B$5,'Sch F-Staffing'!$7:$7,0),0),'Sch F-Staffing'!$A:$A,$F37&amp;"-12",'Sch F-Staffing'!$L:$L,$G37),2),0)</f>
        <v>0</v>
      </c>
      <c r="AG37" s="36">
        <f t="shared" ca="1" si="24"/>
        <v>0</v>
      </c>
      <c r="AH37" s="35">
        <f ca="1">IF($G37=$D$5,ROUND(SUMIFS(INDIRECT("'Sch F-Staffing'!C"&amp;MATCH($B$5,'Sch F-Staffing'!$7:$7,0),0),'Sch F-Staffing'!$A:$A,$F37&amp;"-13",'Sch F-Staffing'!$L:$L,$G37),2),0)</f>
        <v>0</v>
      </c>
      <c r="AI37" s="36">
        <f t="shared" ca="1" si="11"/>
        <v>0</v>
      </c>
      <c r="AJ37" s="37">
        <f t="shared" ca="1" si="13"/>
        <v>0</v>
      </c>
      <c r="AK37" s="85">
        <f t="shared" ca="1" si="13"/>
        <v>0</v>
      </c>
    </row>
    <row r="38" spans="1:37" ht="15" hidden="1" customHeight="1" x14ac:dyDescent="0.15">
      <c r="A38" s="34">
        <v>31</v>
      </c>
      <c r="B38" s="34" t="s">
        <v>66</v>
      </c>
      <c r="C38" s="34" t="s">
        <v>67</v>
      </c>
      <c r="D38" s="34" t="s">
        <v>39</v>
      </c>
      <c r="E38" s="34" t="s">
        <v>103</v>
      </c>
      <c r="F38" s="82" t="s">
        <v>104</v>
      </c>
      <c r="G38" s="82" t="s">
        <v>594</v>
      </c>
      <c r="H38" s="86">
        <v>1</v>
      </c>
      <c r="I38" s="84" cm="1">
        <f t="array" aca="1" ref="I38" ca="1">IFERROR(ROUND(IF($G38=$D$5,INDIRECT("'Rate Analysis'!R"&amp;MATCH($F38,'Rate Analysis'!$A:$A,0)&amp;"C"&amp;MATCH($B$5,'Rate Analysis'!$7:$7,0)+MATCH($G38,'Rate Analysis'!$8:$8,0)-16,0),"N/A"),2),1)</f>
        <v>1</v>
      </c>
      <c r="J38" s="35">
        <f ca="1">IF($G38=$D$5,ROUND(SUMIFS(INDIRECT("'Sch F-Staffing'!C"&amp;MATCH($B$5,'Sch F-Staffing'!$7:$7,0),0),'Sch F-Staffing'!$A:$A,$F38&amp;"-01",'Sch F-Staffing'!$L:$L,$G38),2),0)</f>
        <v>0</v>
      </c>
      <c r="K38" s="36">
        <f t="shared" ca="1" si="12"/>
        <v>0</v>
      </c>
      <c r="L38" s="35">
        <f ca="1">IF($G38=$D$5,ROUND(SUMIFS(INDIRECT("'Sch F-Staffing'!C"&amp;MATCH($B$5,'Sch F-Staffing'!$7:$7,0),0),'Sch F-Staffing'!$A:$A,$F38&amp;"-02",'Sch F-Staffing'!$L:$L,$G38),2),0)</f>
        <v>0</v>
      </c>
      <c r="M38" s="36">
        <f t="shared" ca="1" si="14"/>
        <v>0</v>
      </c>
      <c r="N38" s="35">
        <f ca="1">IF($G38=$D$5,ROUND(SUMIFS(INDIRECT("'Sch F-Staffing'!C"&amp;MATCH($B$5,'Sch F-Staffing'!$7:$7,0),0),'Sch F-Staffing'!$A:$A,$F38&amp;"-03",'Sch F-Staffing'!$L:$L,$G38),2),0)</f>
        <v>0</v>
      </c>
      <c r="O38" s="36">
        <f t="shared" ca="1" si="15"/>
        <v>0</v>
      </c>
      <c r="P38" s="35">
        <f ca="1">IF($G38=$D$5,ROUND(SUMIFS(INDIRECT("'Sch F-Staffing'!C"&amp;MATCH($B$5,'Sch F-Staffing'!$7:$7,0),0),'Sch F-Staffing'!$A:$A,$F38&amp;"-04",'Sch F-Staffing'!$L:$L,$G38),2),0)</f>
        <v>0</v>
      </c>
      <c r="Q38" s="36">
        <f t="shared" ca="1" si="16"/>
        <v>0</v>
      </c>
      <c r="R38" s="35">
        <f ca="1">IF($G38=$D$5,ROUND(SUMIFS(INDIRECT("'Sch F-Staffing'!C"&amp;MATCH($B$5,'Sch F-Staffing'!$7:$7,0),0),'Sch F-Staffing'!$A:$A,$F38&amp;"-05",'Sch F-Staffing'!$L:$L,$G38),2),0)</f>
        <v>0</v>
      </c>
      <c r="S38" s="36">
        <f t="shared" ca="1" si="17"/>
        <v>0</v>
      </c>
      <c r="T38" s="35">
        <f ca="1">IF($G38=$D$5,ROUND(SUMIFS(INDIRECT("'Sch F-Staffing'!C"&amp;MATCH($B$5,'Sch F-Staffing'!$7:$7,0),0),'Sch F-Staffing'!$A:$A,$F38&amp;"-06",'Sch F-Staffing'!$L:$L,$G38),2),0)</f>
        <v>0</v>
      </c>
      <c r="U38" s="36">
        <f t="shared" ca="1" si="18"/>
        <v>0</v>
      </c>
      <c r="V38" s="35">
        <f ca="1">IF($G38=$D$5,ROUND(SUMIFS(INDIRECT("'Sch F-Staffing'!C"&amp;MATCH($B$5,'Sch F-Staffing'!$7:$7,0),0),'Sch F-Staffing'!$A:$A,$F38&amp;"-07",'Sch F-Staffing'!$L:$L,$G38),2),0)</f>
        <v>0</v>
      </c>
      <c r="W38" s="36">
        <f t="shared" ca="1" si="19"/>
        <v>0</v>
      </c>
      <c r="X38" s="35">
        <f ca="1">IF($G38=$D$5,ROUND(SUMIFS(INDIRECT("'Sch F-Staffing'!C"&amp;MATCH($B$5,'Sch F-Staffing'!$7:$7,0),0),'Sch F-Staffing'!$A:$A,$F38&amp;"-08",'Sch F-Staffing'!$L:$L,$G38),2),0)</f>
        <v>0</v>
      </c>
      <c r="Y38" s="36">
        <f t="shared" ca="1" si="20"/>
        <v>0</v>
      </c>
      <c r="Z38" s="35">
        <f ca="1">IF($G38=$D$5,ROUND(SUMIFS(INDIRECT("'Sch F-Staffing'!C"&amp;MATCH($B$5,'Sch F-Staffing'!$7:$7,0),0),'Sch F-Staffing'!$A:$A,$F38&amp;"-09",'Sch F-Staffing'!$L:$L,$G38),2),0)</f>
        <v>0</v>
      </c>
      <c r="AA38" s="36">
        <f t="shared" ca="1" si="21"/>
        <v>0</v>
      </c>
      <c r="AB38" s="35">
        <f ca="1">IF($G38=$D$5,ROUND(SUMIFS(INDIRECT("'Sch F-Staffing'!C"&amp;MATCH($B$5,'Sch F-Staffing'!$7:$7,0),0),'Sch F-Staffing'!$A:$A,$F38&amp;"-10",'Sch F-Staffing'!$L:$L,$G38),2),0)</f>
        <v>0</v>
      </c>
      <c r="AC38" s="36">
        <f t="shared" ca="1" si="22"/>
        <v>0</v>
      </c>
      <c r="AD38" s="35">
        <f ca="1">IF($G38=$D$5,ROUND(SUMIFS(INDIRECT("'Sch F-Staffing'!C"&amp;MATCH($B$5,'Sch F-Staffing'!$7:$7,0),0),'Sch F-Staffing'!$A:$A,$F38&amp;"-11",'Sch F-Staffing'!$L:$L,$G38),2),0)</f>
        <v>0</v>
      </c>
      <c r="AE38" s="36">
        <f t="shared" ca="1" si="23"/>
        <v>0</v>
      </c>
      <c r="AF38" s="35">
        <f ca="1">IF($G38=$D$5,ROUND(SUMIFS(INDIRECT("'Sch F-Staffing'!C"&amp;MATCH($B$5,'Sch F-Staffing'!$7:$7,0),0),'Sch F-Staffing'!$A:$A,$F38&amp;"-12",'Sch F-Staffing'!$L:$L,$G38),2),0)</f>
        <v>0</v>
      </c>
      <c r="AG38" s="36">
        <f t="shared" ca="1" si="24"/>
        <v>0</v>
      </c>
      <c r="AH38" s="35">
        <f ca="1">IF($G38=$D$5,ROUND(SUMIFS(INDIRECT("'Sch F-Staffing'!C"&amp;MATCH($B$5,'Sch F-Staffing'!$7:$7,0),0),'Sch F-Staffing'!$A:$A,$F38&amp;"-13",'Sch F-Staffing'!$L:$L,$G38),2),0)</f>
        <v>0</v>
      </c>
      <c r="AI38" s="36">
        <f t="shared" ca="1" si="11"/>
        <v>0</v>
      </c>
      <c r="AJ38" s="37">
        <f t="shared" ca="1" si="13"/>
        <v>0</v>
      </c>
      <c r="AK38" s="85">
        <f t="shared" ca="1" si="13"/>
        <v>0</v>
      </c>
    </row>
    <row r="39" spans="1:37" ht="15" hidden="1" customHeight="1" x14ac:dyDescent="0.15">
      <c r="A39" s="34">
        <v>69</v>
      </c>
      <c r="B39" s="34" t="s">
        <v>82</v>
      </c>
      <c r="C39" s="34" t="s">
        <v>38</v>
      </c>
      <c r="D39" s="34" t="s">
        <v>105</v>
      </c>
      <c r="E39" s="34" t="s">
        <v>106</v>
      </c>
      <c r="F39" s="82" t="s">
        <v>107</v>
      </c>
      <c r="G39" s="82" t="s">
        <v>594</v>
      </c>
      <c r="H39" s="86">
        <v>1</v>
      </c>
      <c r="I39" s="84" cm="1">
        <f t="array" aca="1" ref="I39" ca="1">IFERROR(ROUND(IF($G39=$D$5,INDIRECT("'Rate Analysis'!R"&amp;MATCH($F39,'Rate Analysis'!$A:$A,0)&amp;"C"&amp;MATCH($B$5,'Rate Analysis'!$7:$7,0)+MATCH($G39,'Rate Analysis'!$8:$8,0)-16,0),"N/A"),2),1)</f>
        <v>1</v>
      </c>
      <c r="J39" s="35">
        <f ca="1">IF($G39=$D$5,ROUND(SUMIFS(INDIRECT("'Sch F-Staffing'!C"&amp;MATCH($B$5,'Sch F-Staffing'!$7:$7,0),0),'Sch F-Staffing'!$A:$A,$F39&amp;"-01",'Sch F-Staffing'!$L:$L,$G39),2),0)</f>
        <v>0</v>
      </c>
      <c r="K39" s="36">
        <f t="shared" ca="1" si="12"/>
        <v>0</v>
      </c>
      <c r="L39" s="35">
        <f ca="1">IF($G39=$D$5,ROUND(SUMIFS(INDIRECT("'Sch F-Staffing'!C"&amp;MATCH($B$5,'Sch F-Staffing'!$7:$7,0),0),'Sch F-Staffing'!$A:$A,$F39&amp;"-02",'Sch F-Staffing'!$L:$L,$G39),2),0)</f>
        <v>0</v>
      </c>
      <c r="M39" s="36">
        <f t="shared" ca="1" si="14"/>
        <v>0</v>
      </c>
      <c r="N39" s="35">
        <f ca="1">IF($G39=$D$5,ROUND(SUMIFS(INDIRECT("'Sch F-Staffing'!C"&amp;MATCH($B$5,'Sch F-Staffing'!$7:$7,0),0),'Sch F-Staffing'!$A:$A,$F39&amp;"-03",'Sch F-Staffing'!$L:$L,$G39),2),0)</f>
        <v>0</v>
      </c>
      <c r="O39" s="36">
        <f t="shared" ca="1" si="15"/>
        <v>0</v>
      </c>
      <c r="P39" s="35">
        <f ca="1">IF($G39=$D$5,ROUND(SUMIFS(INDIRECT("'Sch F-Staffing'!C"&amp;MATCH($B$5,'Sch F-Staffing'!$7:$7,0),0),'Sch F-Staffing'!$A:$A,$F39&amp;"-04",'Sch F-Staffing'!$L:$L,$G39),2),0)</f>
        <v>0</v>
      </c>
      <c r="Q39" s="36">
        <f t="shared" ca="1" si="16"/>
        <v>0</v>
      </c>
      <c r="R39" s="35">
        <f ca="1">IF($G39=$D$5,ROUND(SUMIFS(INDIRECT("'Sch F-Staffing'!C"&amp;MATCH($B$5,'Sch F-Staffing'!$7:$7,0),0),'Sch F-Staffing'!$A:$A,$F39&amp;"-05",'Sch F-Staffing'!$L:$L,$G39),2),0)</f>
        <v>0</v>
      </c>
      <c r="S39" s="36">
        <f t="shared" ca="1" si="17"/>
        <v>0</v>
      </c>
      <c r="T39" s="35">
        <f ca="1">IF($G39=$D$5,ROUND(SUMIFS(INDIRECT("'Sch F-Staffing'!C"&amp;MATCH($B$5,'Sch F-Staffing'!$7:$7,0),0),'Sch F-Staffing'!$A:$A,$F39&amp;"-06",'Sch F-Staffing'!$L:$L,$G39),2),0)</f>
        <v>0</v>
      </c>
      <c r="U39" s="36">
        <f t="shared" ca="1" si="18"/>
        <v>0</v>
      </c>
      <c r="V39" s="35">
        <f ca="1">IF($G39=$D$5,ROUND(SUMIFS(INDIRECT("'Sch F-Staffing'!C"&amp;MATCH($B$5,'Sch F-Staffing'!$7:$7,0),0),'Sch F-Staffing'!$A:$A,$F39&amp;"-07",'Sch F-Staffing'!$L:$L,$G39),2),0)</f>
        <v>0</v>
      </c>
      <c r="W39" s="36">
        <f t="shared" ca="1" si="19"/>
        <v>0</v>
      </c>
      <c r="X39" s="35">
        <f ca="1">IF($G39=$D$5,ROUND(SUMIFS(INDIRECT("'Sch F-Staffing'!C"&amp;MATCH($B$5,'Sch F-Staffing'!$7:$7,0),0),'Sch F-Staffing'!$A:$A,$F39&amp;"-08",'Sch F-Staffing'!$L:$L,$G39),2),0)</f>
        <v>0</v>
      </c>
      <c r="Y39" s="36">
        <f t="shared" ca="1" si="20"/>
        <v>0</v>
      </c>
      <c r="Z39" s="35">
        <f ca="1">IF($G39=$D$5,ROUND(SUMIFS(INDIRECT("'Sch F-Staffing'!C"&amp;MATCH($B$5,'Sch F-Staffing'!$7:$7,0),0),'Sch F-Staffing'!$A:$A,$F39&amp;"-09",'Sch F-Staffing'!$L:$L,$G39),2),0)</f>
        <v>0</v>
      </c>
      <c r="AA39" s="36">
        <f t="shared" ca="1" si="21"/>
        <v>0</v>
      </c>
      <c r="AB39" s="35">
        <f ca="1">IF($G39=$D$5,ROUND(SUMIFS(INDIRECT("'Sch F-Staffing'!C"&amp;MATCH($B$5,'Sch F-Staffing'!$7:$7,0),0),'Sch F-Staffing'!$A:$A,$F39&amp;"-10",'Sch F-Staffing'!$L:$L,$G39),2),0)</f>
        <v>0</v>
      </c>
      <c r="AC39" s="36">
        <f t="shared" ca="1" si="22"/>
        <v>0</v>
      </c>
      <c r="AD39" s="35">
        <f ca="1">IF($G39=$D$5,ROUND(SUMIFS(INDIRECT("'Sch F-Staffing'!C"&amp;MATCH($B$5,'Sch F-Staffing'!$7:$7,0),0),'Sch F-Staffing'!$A:$A,$F39&amp;"-11",'Sch F-Staffing'!$L:$L,$G39),2),0)</f>
        <v>0</v>
      </c>
      <c r="AE39" s="36">
        <f t="shared" ca="1" si="23"/>
        <v>0</v>
      </c>
      <c r="AF39" s="35">
        <f ca="1">IF($G39=$D$5,ROUND(SUMIFS(INDIRECT("'Sch F-Staffing'!C"&amp;MATCH($B$5,'Sch F-Staffing'!$7:$7,0),0),'Sch F-Staffing'!$A:$A,$F39&amp;"-12",'Sch F-Staffing'!$L:$L,$G39),2),0)</f>
        <v>0</v>
      </c>
      <c r="AG39" s="36">
        <f t="shared" ca="1" si="24"/>
        <v>0</v>
      </c>
      <c r="AH39" s="35">
        <f ca="1">IF($G39=$D$5,ROUND(SUMIFS(INDIRECT("'Sch F-Staffing'!C"&amp;MATCH($B$5,'Sch F-Staffing'!$7:$7,0),0),'Sch F-Staffing'!$A:$A,$F39&amp;"-13",'Sch F-Staffing'!$L:$L,$G39),2),0)</f>
        <v>0</v>
      </c>
      <c r="AI39" s="36">
        <f t="shared" ca="1" si="11"/>
        <v>0</v>
      </c>
      <c r="AJ39" s="37">
        <f t="shared" ca="1" si="13"/>
        <v>0</v>
      </c>
      <c r="AK39" s="85">
        <f t="shared" ca="1" si="13"/>
        <v>0</v>
      </c>
    </row>
    <row r="40" spans="1:37" ht="60" hidden="1" customHeight="1" x14ac:dyDescent="0.15">
      <c r="A40" s="34">
        <v>32</v>
      </c>
      <c r="B40" s="34" t="s">
        <v>66</v>
      </c>
      <c r="C40" s="34" t="s">
        <v>67</v>
      </c>
      <c r="D40" s="34" t="s">
        <v>79</v>
      </c>
      <c r="E40" s="34" t="s">
        <v>96</v>
      </c>
      <c r="F40" s="82" t="s">
        <v>108</v>
      </c>
      <c r="G40" s="82" t="s">
        <v>594</v>
      </c>
      <c r="H40" s="86">
        <v>1</v>
      </c>
      <c r="I40" s="84" cm="1">
        <f t="array" aca="1" ref="I40" ca="1">IFERROR(ROUND(IF($G40=$D$5,INDIRECT("'Rate Analysis'!R"&amp;MATCH($F40,'Rate Analysis'!$A:$A,0)&amp;"C"&amp;MATCH($B$5,'Rate Analysis'!$7:$7,0)+MATCH($G40,'Rate Analysis'!$8:$8,0)-16,0),"N/A"),2),1)</f>
        <v>1</v>
      </c>
      <c r="J40" s="35">
        <f ca="1">IF($G40=$D$5,ROUND(SUMIFS(INDIRECT("'Sch F-Staffing'!C"&amp;MATCH($B$5,'Sch F-Staffing'!$7:$7,0),0),'Sch F-Staffing'!$A:$A,$F40&amp;"-01",'Sch F-Staffing'!$L:$L,$G40),2),0)</f>
        <v>0</v>
      </c>
      <c r="K40" s="36">
        <f t="shared" ca="1" si="12"/>
        <v>0</v>
      </c>
      <c r="L40" s="35">
        <f ca="1">IF($G40=$D$5,ROUND(SUMIFS(INDIRECT("'Sch F-Staffing'!C"&amp;MATCH($B$5,'Sch F-Staffing'!$7:$7,0),0),'Sch F-Staffing'!$A:$A,$F40&amp;"-02",'Sch F-Staffing'!$L:$L,$G40),2),0)</f>
        <v>0</v>
      </c>
      <c r="M40" s="36">
        <f t="shared" ca="1" si="14"/>
        <v>0</v>
      </c>
      <c r="N40" s="35">
        <f ca="1">IF($G40=$D$5,ROUND(SUMIFS(INDIRECT("'Sch F-Staffing'!C"&amp;MATCH($B$5,'Sch F-Staffing'!$7:$7,0),0),'Sch F-Staffing'!$A:$A,$F40&amp;"-03",'Sch F-Staffing'!$L:$L,$G40),2),0)</f>
        <v>0</v>
      </c>
      <c r="O40" s="36">
        <f t="shared" ca="1" si="15"/>
        <v>0</v>
      </c>
      <c r="P40" s="35">
        <f ca="1">IF($G40=$D$5,ROUND(SUMIFS(INDIRECT("'Sch F-Staffing'!C"&amp;MATCH($B$5,'Sch F-Staffing'!$7:$7,0),0),'Sch F-Staffing'!$A:$A,$F40&amp;"-04",'Sch F-Staffing'!$L:$L,$G40),2),0)</f>
        <v>0</v>
      </c>
      <c r="Q40" s="36">
        <f t="shared" ca="1" si="16"/>
        <v>0</v>
      </c>
      <c r="R40" s="35">
        <f ca="1">IF($G40=$D$5,ROUND(SUMIFS(INDIRECT("'Sch F-Staffing'!C"&amp;MATCH($B$5,'Sch F-Staffing'!$7:$7,0),0),'Sch F-Staffing'!$A:$A,$F40&amp;"-05",'Sch F-Staffing'!$L:$L,$G40),2),0)</f>
        <v>0</v>
      </c>
      <c r="S40" s="36">
        <f t="shared" ca="1" si="17"/>
        <v>0</v>
      </c>
      <c r="T40" s="35">
        <f ca="1">IF($G40=$D$5,ROUND(SUMIFS(INDIRECT("'Sch F-Staffing'!C"&amp;MATCH($B$5,'Sch F-Staffing'!$7:$7,0),0),'Sch F-Staffing'!$A:$A,$F40&amp;"-06",'Sch F-Staffing'!$L:$L,$G40),2),0)</f>
        <v>0</v>
      </c>
      <c r="U40" s="36">
        <f t="shared" ca="1" si="18"/>
        <v>0</v>
      </c>
      <c r="V40" s="35">
        <f ca="1">IF($G40=$D$5,ROUND(SUMIFS(INDIRECT("'Sch F-Staffing'!C"&amp;MATCH($B$5,'Sch F-Staffing'!$7:$7,0),0),'Sch F-Staffing'!$A:$A,$F40&amp;"-07",'Sch F-Staffing'!$L:$L,$G40),2),0)</f>
        <v>0</v>
      </c>
      <c r="W40" s="36">
        <f t="shared" ca="1" si="19"/>
        <v>0</v>
      </c>
      <c r="X40" s="35">
        <f ca="1">IF($G40=$D$5,ROUND(SUMIFS(INDIRECT("'Sch F-Staffing'!C"&amp;MATCH($B$5,'Sch F-Staffing'!$7:$7,0),0),'Sch F-Staffing'!$A:$A,$F40&amp;"-08",'Sch F-Staffing'!$L:$L,$G40),2),0)</f>
        <v>0</v>
      </c>
      <c r="Y40" s="36">
        <f t="shared" ca="1" si="20"/>
        <v>0</v>
      </c>
      <c r="Z40" s="35">
        <f ca="1">IF($G40=$D$5,ROUND(SUMIFS(INDIRECT("'Sch F-Staffing'!C"&amp;MATCH($B$5,'Sch F-Staffing'!$7:$7,0),0),'Sch F-Staffing'!$A:$A,$F40&amp;"-09",'Sch F-Staffing'!$L:$L,$G40),2),0)</f>
        <v>0</v>
      </c>
      <c r="AA40" s="36">
        <f t="shared" ca="1" si="21"/>
        <v>0</v>
      </c>
      <c r="AB40" s="35">
        <f ca="1">IF($G40=$D$5,ROUND(SUMIFS(INDIRECT("'Sch F-Staffing'!C"&amp;MATCH($B$5,'Sch F-Staffing'!$7:$7,0),0),'Sch F-Staffing'!$A:$A,$F40&amp;"-10",'Sch F-Staffing'!$L:$L,$G40),2),0)</f>
        <v>0</v>
      </c>
      <c r="AC40" s="36">
        <f t="shared" ca="1" si="22"/>
        <v>0</v>
      </c>
      <c r="AD40" s="35">
        <f ca="1">IF($G40=$D$5,ROUND(SUMIFS(INDIRECT("'Sch F-Staffing'!C"&amp;MATCH($B$5,'Sch F-Staffing'!$7:$7,0),0),'Sch F-Staffing'!$A:$A,$F40&amp;"-11",'Sch F-Staffing'!$L:$L,$G40),2),0)</f>
        <v>0</v>
      </c>
      <c r="AE40" s="36">
        <f t="shared" ca="1" si="23"/>
        <v>0</v>
      </c>
      <c r="AF40" s="35">
        <f ca="1">IF($G40=$D$5,ROUND(SUMIFS(INDIRECT("'Sch F-Staffing'!C"&amp;MATCH($B$5,'Sch F-Staffing'!$7:$7,0),0),'Sch F-Staffing'!$A:$A,$F40&amp;"-12",'Sch F-Staffing'!$L:$L,$G40),2),0)</f>
        <v>0</v>
      </c>
      <c r="AG40" s="36">
        <f t="shared" ca="1" si="24"/>
        <v>0</v>
      </c>
      <c r="AH40" s="35">
        <f ca="1">IF($G40=$D$5,ROUND(SUMIFS(INDIRECT("'Sch F-Staffing'!C"&amp;MATCH($B$5,'Sch F-Staffing'!$7:$7,0),0),'Sch F-Staffing'!$A:$A,$F40&amp;"-13",'Sch F-Staffing'!$L:$L,$G40),2),0)</f>
        <v>0</v>
      </c>
      <c r="AI40" s="36">
        <f t="shared" ca="1" si="11"/>
        <v>0</v>
      </c>
      <c r="AJ40" s="37">
        <f t="shared" ca="1" si="13"/>
        <v>0</v>
      </c>
      <c r="AK40" s="85">
        <f t="shared" ca="1" si="13"/>
        <v>0</v>
      </c>
    </row>
    <row r="41" spans="1:37" ht="60" customHeight="1" x14ac:dyDescent="0.15">
      <c r="A41" s="34">
        <v>32</v>
      </c>
      <c r="B41" s="34" t="s">
        <v>66</v>
      </c>
      <c r="C41" s="34" t="s">
        <v>67</v>
      </c>
      <c r="D41" s="34" t="s">
        <v>79</v>
      </c>
      <c r="E41" s="34" t="s">
        <v>96</v>
      </c>
      <c r="F41" s="82" t="s">
        <v>108</v>
      </c>
      <c r="G41" s="82" t="s">
        <v>594</v>
      </c>
      <c r="H41" s="86">
        <v>1</v>
      </c>
      <c r="I41" s="84" cm="1">
        <f t="array" aca="1" ref="I41" ca="1">IFERROR(ROUND(IF($G41=$D$5,INDIRECT("'Rate Analysis'!R"&amp;MATCH($F41,'Rate Analysis'!$A:$A,0)&amp;"C"&amp;MATCH($B$5,'Rate Analysis'!$7:$7,0)+MATCH($G41,'Rate Analysis'!$8:$8,0)-16,0),"N/A"),2),12)</f>
        <v>12</v>
      </c>
      <c r="J41" s="35">
        <f ca="1">IF($G41=$D$5,ROUND(SUMIFS(INDIRECT("'Sch F-Staffing'!C"&amp;MATCH($B$5,'Sch F-Staffing'!$7:$7,0),0),'Sch F-Staffing'!$A:$A,$F41&amp;"-01",'Sch F-Staffing'!$L:$L,$G41),2),0)</f>
        <v>0</v>
      </c>
      <c r="K41" s="36">
        <f t="shared" ca="1" si="12"/>
        <v>0</v>
      </c>
      <c r="L41" s="35">
        <f ca="1">IF($G41=$D$5,ROUND(SUMIFS(INDIRECT("'Sch F-Staffing'!C"&amp;MATCH($B$5,'Sch F-Staffing'!$7:$7,0),0),'Sch F-Staffing'!$A:$A,$F41&amp;"-02",'Sch F-Staffing'!$L:$L,$G41),2),0)</f>
        <v>0</v>
      </c>
      <c r="M41" s="36">
        <f t="shared" ref="M41:M45" ca="1" si="25">IFERROR(ROUND(L41*$I41,2),0)</f>
        <v>0</v>
      </c>
      <c r="N41" s="35">
        <f ca="1">IF($G41=$D$5,ROUND(SUMIFS(INDIRECT("'Sch F-Staffing'!C"&amp;MATCH($B$5,'Sch F-Staffing'!$7:$7,0),0),'Sch F-Staffing'!$A:$A,$F41&amp;"-03",'Sch F-Staffing'!$L:$L,$G41),2),0)</f>
        <v>0</v>
      </c>
      <c r="O41" s="36">
        <f t="shared" ref="O41:O45" ca="1" si="26">IFERROR(ROUND(N41*$I41,2),0)</f>
        <v>0</v>
      </c>
      <c r="P41" s="35">
        <f ca="1">IF($G41=$D$5,ROUND(SUMIFS(INDIRECT("'Sch F-Staffing'!C"&amp;MATCH($B$5,'Sch F-Staffing'!$7:$7,0),0),'Sch F-Staffing'!$A:$A,$F41&amp;"-04",'Sch F-Staffing'!$L:$L,$G41),2),0)</f>
        <v>0</v>
      </c>
      <c r="Q41" s="36">
        <f t="shared" ref="Q41:Q45" ca="1" si="27">IFERROR(ROUND(P41*$I41,2),0)</f>
        <v>0</v>
      </c>
      <c r="R41" s="35">
        <f ca="1">IF($G41=$D$5,ROUND(SUMIFS(INDIRECT("'Sch F-Staffing'!C"&amp;MATCH($B$5,'Sch F-Staffing'!$7:$7,0),0),'Sch F-Staffing'!$A:$A,$F41&amp;"-05",'Sch F-Staffing'!$L:$L,$G41),2),0)</f>
        <v>0</v>
      </c>
      <c r="S41" s="36">
        <f t="shared" ref="S41:S45" ca="1" si="28">IFERROR(ROUND(R41*$I41,2),0)</f>
        <v>0</v>
      </c>
      <c r="T41" s="35">
        <f ca="1">IF($G41=$D$5,ROUND(SUMIFS(INDIRECT("'Sch F-Staffing'!C"&amp;MATCH($B$5,'Sch F-Staffing'!$7:$7,0),0),'Sch F-Staffing'!$A:$A,$F41&amp;"-06",'Sch F-Staffing'!$L:$L,$G41),2),0)</f>
        <v>0</v>
      </c>
      <c r="U41" s="36">
        <f t="shared" ref="U41:U45" ca="1" si="29">IFERROR(ROUND(T41*$I41,2),0)</f>
        <v>0</v>
      </c>
      <c r="V41" s="35">
        <f ca="1">IF($G41=$D$5,ROUND(SUMIFS(INDIRECT("'Sch F-Staffing'!C"&amp;MATCH($B$5,'Sch F-Staffing'!$7:$7,0),0),'Sch F-Staffing'!$A:$A,$F41&amp;"-07",'Sch F-Staffing'!$L:$L,$G41),2),0)</f>
        <v>0</v>
      </c>
      <c r="W41" s="36">
        <f t="shared" ref="W41:W45" ca="1" si="30">IFERROR(ROUND(V41*$I41,2),0)</f>
        <v>0</v>
      </c>
      <c r="X41" s="35">
        <f ca="1">IF($G41=$D$5,ROUND(SUMIFS(INDIRECT("'Sch F-Staffing'!C"&amp;MATCH($B$5,'Sch F-Staffing'!$7:$7,0),0),'Sch F-Staffing'!$A:$A,$F41&amp;"-08",'Sch F-Staffing'!$L:$L,$G41),2),0)</f>
        <v>0</v>
      </c>
      <c r="Y41" s="36">
        <f t="shared" ref="Y41:Y45" ca="1" si="31">IFERROR(ROUND(X41*$I41,2),0)</f>
        <v>0</v>
      </c>
      <c r="Z41" s="35">
        <f ca="1">IF($G41=$D$5,ROUND(SUMIFS(INDIRECT("'Sch F-Staffing'!C"&amp;MATCH($B$5,'Sch F-Staffing'!$7:$7,0),0),'Sch F-Staffing'!$A:$A,$F41&amp;"-09",'Sch F-Staffing'!$L:$L,$G41),2),0)</f>
        <v>0</v>
      </c>
      <c r="AA41" s="36">
        <f t="shared" ref="AA41:AA45" ca="1" si="32">IFERROR(ROUND(Z41*$I41,2),0)</f>
        <v>0</v>
      </c>
      <c r="AB41" s="35">
        <f ca="1">IF($G41=$D$5,ROUND(SUMIFS(INDIRECT("'Sch F-Staffing'!C"&amp;MATCH($B$5,'Sch F-Staffing'!$7:$7,0),0),'Sch F-Staffing'!$A:$A,$F41&amp;"-10",'Sch F-Staffing'!$L:$L,$G41),2),0)</f>
        <v>0</v>
      </c>
      <c r="AC41" s="36">
        <f t="shared" ref="AC41:AC45" ca="1" si="33">IFERROR(ROUND(AB41*$I41,2),0)</f>
        <v>0</v>
      </c>
      <c r="AD41" s="35">
        <f ca="1">IF($G41=$D$5,ROUND(SUMIFS(INDIRECT("'Sch F-Staffing'!C"&amp;MATCH($B$5,'Sch F-Staffing'!$7:$7,0),0),'Sch F-Staffing'!$A:$A,$F41&amp;"-11",'Sch F-Staffing'!$L:$L,$G41),2),0)</f>
        <v>0</v>
      </c>
      <c r="AE41" s="36">
        <f t="shared" ref="AE41:AE45" ca="1" si="34">IFERROR(ROUND(AD41*$I41,2),0)</f>
        <v>0</v>
      </c>
      <c r="AF41" s="35">
        <f ca="1">IF($G41=$D$5,ROUND(SUMIFS(INDIRECT("'Sch F-Staffing'!C"&amp;MATCH($B$5,'Sch F-Staffing'!$7:$7,0),0),'Sch F-Staffing'!$A:$A,$F41&amp;"-12",'Sch F-Staffing'!$L:$L,$G41),2),0)</f>
        <v>0</v>
      </c>
      <c r="AG41" s="36">
        <f t="shared" ref="AG41:AG45" ca="1" si="35">IFERROR(ROUND(AF41*$I41,2),0)</f>
        <v>0</v>
      </c>
      <c r="AH41" s="35">
        <f ca="1">IF($G41=$D$5,ROUND(SUMIFS(INDIRECT("'Sch F-Staffing'!C"&amp;MATCH($B$5,'Sch F-Staffing'!$7:$7,0),0),'Sch F-Staffing'!$A:$A,$F41&amp;"-13",'Sch F-Staffing'!$L:$L,$G41),2),0)</f>
        <v>0</v>
      </c>
      <c r="AI41" s="36">
        <f t="shared" ca="1" si="11"/>
        <v>0</v>
      </c>
      <c r="AJ41" s="37">
        <f t="shared" ca="1" si="13"/>
        <v>0</v>
      </c>
      <c r="AK41" s="85">
        <f t="shared" ca="1" si="13"/>
        <v>0</v>
      </c>
    </row>
    <row r="42" spans="1:37" ht="45" hidden="1" customHeight="1" x14ac:dyDescent="0.15">
      <c r="A42" s="34">
        <v>31</v>
      </c>
      <c r="B42" s="34" t="s">
        <v>66</v>
      </c>
      <c r="C42" s="34" t="s">
        <v>67</v>
      </c>
      <c r="D42" s="34" t="s">
        <v>39</v>
      </c>
      <c r="E42" s="34" t="s">
        <v>109</v>
      </c>
      <c r="F42" s="82" t="s">
        <v>110</v>
      </c>
      <c r="G42" s="82" t="s">
        <v>594</v>
      </c>
      <c r="H42" s="86">
        <v>1</v>
      </c>
      <c r="I42" s="84" cm="1">
        <f t="array" aca="1" ref="I42" ca="1">IFERROR(ROUND(IF($G42=$D$5,INDIRECT("'Rate Analysis'!R"&amp;MATCH($F42,'Rate Analysis'!$A:$A,0)&amp;"C"&amp;MATCH($B$5,'Rate Analysis'!$7:$7,0)+MATCH($G42,'Rate Analysis'!$8:$8,0)-16,0),"N/A"),2),1)</f>
        <v>1</v>
      </c>
      <c r="J42" s="35">
        <f ca="1">IF($G42=$D$5,ROUND(SUMIFS(INDIRECT("'Sch F-Staffing'!C"&amp;MATCH($B$5,'Sch F-Staffing'!$7:$7,0),0),'Sch F-Staffing'!$A:$A,$F42&amp;"-01",'Sch F-Staffing'!$L:$L,$G42),2),0)</f>
        <v>0</v>
      </c>
      <c r="K42" s="36">
        <f t="shared" ca="1" si="12"/>
        <v>0</v>
      </c>
      <c r="L42" s="35">
        <f ca="1">IF($G42=$D$5,ROUND(SUMIFS(INDIRECT("'Sch F-Staffing'!C"&amp;MATCH($B$5,'Sch F-Staffing'!$7:$7,0),0),'Sch F-Staffing'!$A:$A,$F42&amp;"-02",'Sch F-Staffing'!$L:$L,$G42),2),0)</f>
        <v>0</v>
      </c>
      <c r="M42" s="36">
        <f t="shared" ca="1" si="25"/>
        <v>0</v>
      </c>
      <c r="N42" s="35">
        <f ca="1">IF($G42=$D$5,ROUND(SUMIFS(INDIRECT("'Sch F-Staffing'!C"&amp;MATCH($B$5,'Sch F-Staffing'!$7:$7,0),0),'Sch F-Staffing'!$A:$A,$F42&amp;"-03",'Sch F-Staffing'!$L:$L,$G42),2),0)</f>
        <v>0</v>
      </c>
      <c r="O42" s="36">
        <f t="shared" ca="1" si="26"/>
        <v>0</v>
      </c>
      <c r="P42" s="35">
        <f ca="1">IF($G42=$D$5,ROUND(SUMIFS(INDIRECT("'Sch F-Staffing'!C"&amp;MATCH($B$5,'Sch F-Staffing'!$7:$7,0),0),'Sch F-Staffing'!$A:$A,$F42&amp;"-04",'Sch F-Staffing'!$L:$L,$G42),2),0)</f>
        <v>0</v>
      </c>
      <c r="Q42" s="36">
        <f t="shared" ca="1" si="27"/>
        <v>0</v>
      </c>
      <c r="R42" s="35">
        <f ca="1">IF($G42=$D$5,ROUND(SUMIFS(INDIRECT("'Sch F-Staffing'!C"&amp;MATCH($B$5,'Sch F-Staffing'!$7:$7,0),0),'Sch F-Staffing'!$A:$A,$F42&amp;"-05",'Sch F-Staffing'!$L:$L,$G42),2),0)</f>
        <v>0</v>
      </c>
      <c r="S42" s="36">
        <f t="shared" ca="1" si="28"/>
        <v>0</v>
      </c>
      <c r="T42" s="35">
        <f ca="1">IF($G42=$D$5,ROUND(SUMIFS(INDIRECT("'Sch F-Staffing'!C"&amp;MATCH($B$5,'Sch F-Staffing'!$7:$7,0),0),'Sch F-Staffing'!$A:$A,$F42&amp;"-06",'Sch F-Staffing'!$L:$L,$G42),2),0)</f>
        <v>0</v>
      </c>
      <c r="U42" s="36">
        <f t="shared" ca="1" si="29"/>
        <v>0</v>
      </c>
      <c r="V42" s="35">
        <f ca="1">IF($G42=$D$5,ROUND(SUMIFS(INDIRECT("'Sch F-Staffing'!C"&amp;MATCH($B$5,'Sch F-Staffing'!$7:$7,0),0),'Sch F-Staffing'!$A:$A,$F42&amp;"-07",'Sch F-Staffing'!$L:$L,$G42),2),0)</f>
        <v>0</v>
      </c>
      <c r="W42" s="36">
        <f t="shared" ca="1" si="30"/>
        <v>0</v>
      </c>
      <c r="X42" s="35">
        <f ca="1">IF($G42=$D$5,ROUND(SUMIFS(INDIRECT("'Sch F-Staffing'!C"&amp;MATCH($B$5,'Sch F-Staffing'!$7:$7,0),0),'Sch F-Staffing'!$A:$A,$F42&amp;"-08",'Sch F-Staffing'!$L:$L,$G42),2),0)</f>
        <v>0</v>
      </c>
      <c r="Y42" s="36">
        <f t="shared" ca="1" si="31"/>
        <v>0</v>
      </c>
      <c r="Z42" s="35">
        <f ca="1">IF($G42=$D$5,ROUND(SUMIFS(INDIRECT("'Sch F-Staffing'!C"&amp;MATCH($B$5,'Sch F-Staffing'!$7:$7,0),0),'Sch F-Staffing'!$A:$A,$F42&amp;"-09",'Sch F-Staffing'!$L:$L,$G42),2),0)</f>
        <v>0</v>
      </c>
      <c r="AA42" s="36">
        <f t="shared" ca="1" si="32"/>
        <v>0</v>
      </c>
      <c r="AB42" s="35">
        <f ca="1">IF($G42=$D$5,ROUND(SUMIFS(INDIRECT("'Sch F-Staffing'!C"&amp;MATCH($B$5,'Sch F-Staffing'!$7:$7,0),0),'Sch F-Staffing'!$A:$A,$F42&amp;"-10",'Sch F-Staffing'!$L:$L,$G42),2),0)</f>
        <v>0</v>
      </c>
      <c r="AC42" s="36">
        <f t="shared" ca="1" si="33"/>
        <v>0</v>
      </c>
      <c r="AD42" s="35">
        <f ca="1">IF($G42=$D$5,ROUND(SUMIFS(INDIRECT("'Sch F-Staffing'!C"&amp;MATCH($B$5,'Sch F-Staffing'!$7:$7,0),0),'Sch F-Staffing'!$A:$A,$F42&amp;"-11",'Sch F-Staffing'!$L:$L,$G42),2),0)</f>
        <v>0</v>
      </c>
      <c r="AE42" s="36">
        <f t="shared" ca="1" si="34"/>
        <v>0</v>
      </c>
      <c r="AF42" s="35">
        <f ca="1">IF($G42=$D$5,ROUND(SUMIFS(INDIRECT("'Sch F-Staffing'!C"&amp;MATCH($B$5,'Sch F-Staffing'!$7:$7,0),0),'Sch F-Staffing'!$A:$A,$F42&amp;"-12",'Sch F-Staffing'!$L:$L,$G42),2),0)</f>
        <v>0</v>
      </c>
      <c r="AG42" s="36">
        <f t="shared" ca="1" si="35"/>
        <v>0</v>
      </c>
      <c r="AH42" s="35">
        <f ca="1">IF($G42=$D$5,ROUND(SUMIFS(INDIRECT("'Sch F-Staffing'!C"&amp;MATCH($B$5,'Sch F-Staffing'!$7:$7,0),0),'Sch F-Staffing'!$A:$A,$F42&amp;"-13",'Sch F-Staffing'!$L:$L,$G42),2),0)</f>
        <v>0</v>
      </c>
      <c r="AI42" s="36">
        <f t="shared" ca="1" si="11"/>
        <v>0</v>
      </c>
      <c r="AJ42" s="37">
        <f t="shared" ca="1" si="13"/>
        <v>0</v>
      </c>
      <c r="AK42" s="85">
        <f t="shared" ca="1" si="13"/>
        <v>0</v>
      </c>
    </row>
    <row r="43" spans="1:37" ht="15" customHeight="1" x14ac:dyDescent="0.15">
      <c r="A43" s="34">
        <v>30</v>
      </c>
      <c r="B43" s="34" t="s">
        <v>66</v>
      </c>
      <c r="C43" s="34" t="s">
        <v>67</v>
      </c>
      <c r="D43" s="34" t="s">
        <v>48</v>
      </c>
      <c r="E43" s="34" t="s">
        <v>67</v>
      </c>
      <c r="F43" s="82" t="s">
        <v>111</v>
      </c>
      <c r="G43" s="82" t="s">
        <v>594</v>
      </c>
      <c r="H43" s="86">
        <v>1</v>
      </c>
      <c r="I43" s="84" cm="1">
        <f t="array" aca="1" ref="I43" ca="1">IFERROR(ROUND(IF($G43=$D$5,INDIRECT("'Rate Analysis'!R"&amp;MATCH($F43,'Rate Analysis'!$A:$A,0)&amp;"C"&amp;MATCH($B$5,'Rate Analysis'!$7:$7,0)+MATCH($G43,'Rate Analysis'!$8:$8,0)-16,0),"N/A"),2),12)</f>
        <v>12</v>
      </c>
      <c r="J43" s="35">
        <f ca="1">IF($G43=$D$5,ROUND(SUMIFS(INDIRECT("'Sch F-Staffing'!C"&amp;MATCH($B$5,'Sch F-Staffing'!$7:$7,0),0),'Sch F-Staffing'!$A:$A,$F43&amp;"-01",'Sch F-Staffing'!$L:$L,$G43),2),0)</f>
        <v>0</v>
      </c>
      <c r="K43" s="36">
        <f t="shared" ca="1" si="12"/>
        <v>0</v>
      </c>
      <c r="L43" s="35">
        <f ca="1">IF($G43=$D$5,ROUND(SUMIFS(INDIRECT("'Sch F-Staffing'!C"&amp;MATCH($B$5,'Sch F-Staffing'!$7:$7,0),0),'Sch F-Staffing'!$A:$A,$F43&amp;"-02",'Sch F-Staffing'!$L:$L,$G43),2),0)</f>
        <v>0</v>
      </c>
      <c r="M43" s="36">
        <f t="shared" ca="1" si="25"/>
        <v>0</v>
      </c>
      <c r="N43" s="35">
        <f ca="1">IF($G43=$D$5,ROUND(SUMIFS(INDIRECT("'Sch F-Staffing'!C"&amp;MATCH($B$5,'Sch F-Staffing'!$7:$7,0),0),'Sch F-Staffing'!$A:$A,$F43&amp;"-03",'Sch F-Staffing'!$L:$L,$G43),2),0)</f>
        <v>0</v>
      </c>
      <c r="O43" s="36">
        <f t="shared" ca="1" si="26"/>
        <v>0</v>
      </c>
      <c r="P43" s="35">
        <f ca="1">IF($G43=$D$5,ROUND(SUMIFS(INDIRECT("'Sch F-Staffing'!C"&amp;MATCH($B$5,'Sch F-Staffing'!$7:$7,0),0),'Sch F-Staffing'!$A:$A,$F43&amp;"-04",'Sch F-Staffing'!$L:$L,$G43),2),0)</f>
        <v>0</v>
      </c>
      <c r="Q43" s="36">
        <f t="shared" ca="1" si="27"/>
        <v>0</v>
      </c>
      <c r="R43" s="35">
        <f ca="1">IF($G43=$D$5,ROUND(SUMIFS(INDIRECT("'Sch F-Staffing'!C"&amp;MATCH($B$5,'Sch F-Staffing'!$7:$7,0),0),'Sch F-Staffing'!$A:$A,$F43&amp;"-05",'Sch F-Staffing'!$L:$L,$G43),2),0)</f>
        <v>0</v>
      </c>
      <c r="S43" s="36">
        <f t="shared" ca="1" si="28"/>
        <v>0</v>
      </c>
      <c r="T43" s="35">
        <f ca="1">IF($G43=$D$5,ROUND(SUMIFS(INDIRECT("'Sch F-Staffing'!C"&amp;MATCH($B$5,'Sch F-Staffing'!$7:$7,0),0),'Sch F-Staffing'!$A:$A,$F43&amp;"-06",'Sch F-Staffing'!$L:$L,$G43),2),0)</f>
        <v>0</v>
      </c>
      <c r="U43" s="36">
        <f t="shared" ca="1" si="29"/>
        <v>0</v>
      </c>
      <c r="V43" s="35">
        <f ca="1">IF($G43=$D$5,ROUND(SUMIFS(INDIRECT("'Sch F-Staffing'!C"&amp;MATCH($B$5,'Sch F-Staffing'!$7:$7,0),0),'Sch F-Staffing'!$A:$A,$F43&amp;"-07",'Sch F-Staffing'!$L:$L,$G43),2),0)</f>
        <v>0</v>
      </c>
      <c r="W43" s="36">
        <f t="shared" ca="1" si="30"/>
        <v>0</v>
      </c>
      <c r="X43" s="35">
        <f ca="1">IF($G43=$D$5,ROUND(SUMIFS(INDIRECT("'Sch F-Staffing'!C"&amp;MATCH($B$5,'Sch F-Staffing'!$7:$7,0),0),'Sch F-Staffing'!$A:$A,$F43&amp;"-08",'Sch F-Staffing'!$L:$L,$G43),2),0)</f>
        <v>0</v>
      </c>
      <c r="Y43" s="36">
        <f t="shared" ca="1" si="31"/>
        <v>0</v>
      </c>
      <c r="Z43" s="35">
        <f ca="1">IF($G43=$D$5,ROUND(SUMIFS(INDIRECT("'Sch F-Staffing'!C"&amp;MATCH($B$5,'Sch F-Staffing'!$7:$7,0),0),'Sch F-Staffing'!$A:$A,$F43&amp;"-09",'Sch F-Staffing'!$L:$L,$G43),2),0)</f>
        <v>0</v>
      </c>
      <c r="AA43" s="36">
        <f t="shared" ca="1" si="32"/>
        <v>0</v>
      </c>
      <c r="AB43" s="35">
        <f ca="1">IF($G43=$D$5,ROUND(SUMIFS(INDIRECT("'Sch F-Staffing'!C"&amp;MATCH($B$5,'Sch F-Staffing'!$7:$7,0),0),'Sch F-Staffing'!$A:$A,$F43&amp;"-10",'Sch F-Staffing'!$L:$L,$G43),2),0)</f>
        <v>0</v>
      </c>
      <c r="AC43" s="36">
        <f t="shared" ca="1" si="33"/>
        <v>0</v>
      </c>
      <c r="AD43" s="35">
        <f ca="1">IF($G43=$D$5,ROUND(SUMIFS(INDIRECT("'Sch F-Staffing'!C"&amp;MATCH($B$5,'Sch F-Staffing'!$7:$7,0),0),'Sch F-Staffing'!$A:$A,$F43&amp;"-11",'Sch F-Staffing'!$L:$L,$G43),2),0)</f>
        <v>0</v>
      </c>
      <c r="AE43" s="36">
        <f t="shared" ca="1" si="34"/>
        <v>0</v>
      </c>
      <c r="AF43" s="35">
        <f ca="1">IF($G43=$D$5,ROUND(SUMIFS(INDIRECT("'Sch F-Staffing'!C"&amp;MATCH($B$5,'Sch F-Staffing'!$7:$7,0),0),'Sch F-Staffing'!$A:$A,$F43&amp;"-12",'Sch F-Staffing'!$L:$L,$G43),2),0)</f>
        <v>0</v>
      </c>
      <c r="AG43" s="36">
        <f t="shared" ca="1" si="35"/>
        <v>0</v>
      </c>
      <c r="AH43" s="35">
        <f ca="1">IF($G43=$D$5,ROUND(SUMIFS(INDIRECT("'Sch F-Staffing'!C"&amp;MATCH($B$5,'Sch F-Staffing'!$7:$7,0),0),'Sch F-Staffing'!$A:$A,$F43&amp;"-13",'Sch F-Staffing'!$L:$L,$G43),2),0)</f>
        <v>0</v>
      </c>
      <c r="AI43" s="36">
        <f t="shared" ca="1" si="11"/>
        <v>0</v>
      </c>
      <c r="AJ43" s="37">
        <f t="shared" ca="1" si="13"/>
        <v>0</v>
      </c>
      <c r="AK43" s="85">
        <f t="shared" ca="1" si="13"/>
        <v>0</v>
      </c>
    </row>
    <row r="44" spans="1:37" ht="15" customHeight="1" x14ac:dyDescent="0.15">
      <c r="A44" s="34">
        <v>30</v>
      </c>
      <c r="B44" s="34" t="s">
        <v>66</v>
      </c>
      <c r="C44" s="34" t="s">
        <v>67</v>
      </c>
      <c r="D44" s="34" t="s">
        <v>48</v>
      </c>
      <c r="E44" s="34" t="s">
        <v>112</v>
      </c>
      <c r="F44" s="82" t="s">
        <v>113</v>
      </c>
      <c r="G44" s="82" t="s">
        <v>594</v>
      </c>
      <c r="H44" s="86">
        <v>1</v>
      </c>
      <c r="I44" s="84" cm="1">
        <f t="array" aca="1" ref="I44" ca="1">IFERROR(ROUND(IF($G44=$D$5,INDIRECT("'Rate Analysis'!R"&amp;MATCH($F44,'Rate Analysis'!$A:$A,0)&amp;"C"&amp;MATCH($B$5,'Rate Analysis'!$7:$7,0)+MATCH($G44,'Rate Analysis'!$8:$8,0)-16,0),"N/A"),2),12)</f>
        <v>12</v>
      </c>
      <c r="J44" s="35">
        <f ca="1">IF($G44=$D$5,ROUND(SUMIFS(INDIRECT("'Sch F-Staffing'!C"&amp;MATCH($B$5,'Sch F-Staffing'!$7:$7,0),0),'Sch F-Staffing'!$A:$A,$F44&amp;"-01",'Sch F-Staffing'!$L:$L,$G44),2),0)</f>
        <v>0</v>
      </c>
      <c r="K44" s="36">
        <f t="shared" ca="1" si="12"/>
        <v>0</v>
      </c>
      <c r="L44" s="35">
        <f ca="1">IF($G44=$D$5,ROUND(SUMIFS(INDIRECT("'Sch F-Staffing'!C"&amp;MATCH($B$5,'Sch F-Staffing'!$7:$7,0),0),'Sch F-Staffing'!$A:$A,$F44&amp;"-02",'Sch F-Staffing'!$L:$L,$G44),2),0)</f>
        <v>0</v>
      </c>
      <c r="M44" s="36">
        <f t="shared" ca="1" si="25"/>
        <v>0</v>
      </c>
      <c r="N44" s="35">
        <f ca="1">IF($G44=$D$5,ROUND(SUMIFS(INDIRECT("'Sch F-Staffing'!C"&amp;MATCH($B$5,'Sch F-Staffing'!$7:$7,0),0),'Sch F-Staffing'!$A:$A,$F44&amp;"-03",'Sch F-Staffing'!$L:$L,$G44),2),0)</f>
        <v>0</v>
      </c>
      <c r="O44" s="36">
        <f t="shared" ca="1" si="26"/>
        <v>0</v>
      </c>
      <c r="P44" s="35">
        <f ca="1">IF($G44=$D$5,ROUND(SUMIFS(INDIRECT("'Sch F-Staffing'!C"&amp;MATCH($B$5,'Sch F-Staffing'!$7:$7,0),0),'Sch F-Staffing'!$A:$A,$F44&amp;"-04",'Sch F-Staffing'!$L:$L,$G44),2),0)</f>
        <v>0</v>
      </c>
      <c r="Q44" s="36">
        <f t="shared" ca="1" si="27"/>
        <v>0</v>
      </c>
      <c r="R44" s="35">
        <f ca="1">IF($G44=$D$5,ROUND(SUMIFS(INDIRECT("'Sch F-Staffing'!C"&amp;MATCH($B$5,'Sch F-Staffing'!$7:$7,0),0),'Sch F-Staffing'!$A:$A,$F44&amp;"-05",'Sch F-Staffing'!$L:$L,$G44),2),0)</f>
        <v>0</v>
      </c>
      <c r="S44" s="36">
        <f t="shared" ca="1" si="28"/>
        <v>0</v>
      </c>
      <c r="T44" s="35">
        <f ca="1">IF($G44=$D$5,ROUND(SUMIFS(INDIRECT("'Sch F-Staffing'!C"&amp;MATCH($B$5,'Sch F-Staffing'!$7:$7,0),0),'Sch F-Staffing'!$A:$A,$F44&amp;"-06",'Sch F-Staffing'!$L:$L,$G44),2),0)</f>
        <v>0</v>
      </c>
      <c r="U44" s="36">
        <f t="shared" ca="1" si="29"/>
        <v>0</v>
      </c>
      <c r="V44" s="35">
        <f ca="1">IF($G44=$D$5,ROUND(SUMIFS(INDIRECT("'Sch F-Staffing'!C"&amp;MATCH($B$5,'Sch F-Staffing'!$7:$7,0),0),'Sch F-Staffing'!$A:$A,$F44&amp;"-07",'Sch F-Staffing'!$L:$L,$G44),2),0)</f>
        <v>0</v>
      </c>
      <c r="W44" s="36">
        <f t="shared" ca="1" si="30"/>
        <v>0</v>
      </c>
      <c r="X44" s="35">
        <f ca="1">IF($G44=$D$5,ROUND(SUMIFS(INDIRECT("'Sch F-Staffing'!C"&amp;MATCH($B$5,'Sch F-Staffing'!$7:$7,0),0),'Sch F-Staffing'!$A:$A,$F44&amp;"-08",'Sch F-Staffing'!$L:$L,$G44),2),0)</f>
        <v>0</v>
      </c>
      <c r="Y44" s="36">
        <f t="shared" ca="1" si="31"/>
        <v>0</v>
      </c>
      <c r="Z44" s="35">
        <f ca="1">IF($G44=$D$5,ROUND(SUMIFS(INDIRECT("'Sch F-Staffing'!C"&amp;MATCH($B$5,'Sch F-Staffing'!$7:$7,0),0),'Sch F-Staffing'!$A:$A,$F44&amp;"-09",'Sch F-Staffing'!$L:$L,$G44),2),0)</f>
        <v>0</v>
      </c>
      <c r="AA44" s="36">
        <f t="shared" ca="1" si="32"/>
        <v>0</v>
      </c>
      <c r="AB44" s="35">
        <f ca="1">IF($G44=$D$5,ROUND(SUMIFS(INDIRECT("'Sch F-Staffing'!C"&amp;MATCH($B$5,'Sch F-Staffing'!$7:$7,0),0),'Sch F-Staffing'!$A:$A,$F44&amp;"-10",'Sch F-Staffing'!$L:$L,$G44),2),0)</f>
        <v>0</v>
      </c>
      <c r="AC44" s="36">
        <f t="shared" ca="1" si="33"/>
        <v>0</v>
      </c>
      <c r="AD44" s="35">
        <f ca="1">IF($G44=$D$5,ROUND(SUMIFS(INDIRECT("'Sch F-Staffing'!C"&amp;MATCH($B$5,'Sch F-Staffing'!$7:$7,0),0),'Sch F-Staffing'!$A:$A,$F44&amp;"-11",'Sch F-Staffing'!$L:$L,$G44),2),0)</f>
        <v>0</v>
      </c>
      <c r="AE44" s="36">
        <f t="shared" ca="1" si="34"/>
        <v>0</v>
      </c>
      <c r="AF44" s="35">
        <f ca="1">IF($G44=$D$5,ROUND(SUMIFS(INDIRECT("'Sch F-Staffing'!C"&amp;MATCH($B$5,'Sch F-Staffing'!$7:$7,0),0),'Sch F-Staffing'!$A:$A,$F44&amp;"-12",'Sch F-Staffing'!$L:$L,$G44),2),0)</f>
        <v>0</v>
      </c>
      <c r="AG44" s="36">
        <f t="shared" ca="1" si="35"/>
        <v>0</v>
      </c>
      <c r="AH44" s="35">
        <f ca="1">IF($G44=$D$5,ROUND(SUMIFS(INDIRECT("'Sch F-Staffing'!C"&amp;MATCH($B$5,'Sch F-Staffing'!$7:$7,0),0),'Sch F-Staffing'!$A:$A,$F44&amp;"-13",'Sch F-Staffing'!$L:$L,$G44),2),0)</f>
        <v>0</v>
      </c>
      <c r="AI44" s="36">
        <f t="shared" ca="1" si="11"/>
        <v>0</v>
      </c>
      <c r="AJ44" s="37">
        <f t="shared" ca="1" si="13"/>
        <v>0</v>
      </c>
      <c r="AK44" s="85">
        <f t="shared" ca="1" si="13"/>
        <v>0</v>
      </c>
    </row>
    <row r="45" spans="1:37" ht="16" hidden="1" thickBot="1" x14ac:dyDescent="0.2">
      <c r="A45" s="87">
        <v>10</v>
      </c>
      <c r="B45" s="87" t="s">
        <v>114</v>
      </c>
      <c r="C45" s="87" t="s">
        <v>115</v>
      </c>
      <c r="D45" s="87" t="s">
        <v>48</v>
      </c>
      <c r="E45" s="87" t="s">
        <v>115</v>
      </c>
      <c r="F45" s="88" t="s">
        <v>116</v>
      </c>
      <c r="G45" s="88" t="s">
        <v>61</v>
      </c>
      <c r="H45" s="89">
        <f>SUMIFS('Total Staffing-NB'!$F:$F,'Total Staffing-NB'!$M:$M,$F45,'Total Staffing-NB'!$L:$L,$G45)</f>
        <v>0</v>
      </c>
      <c r="I45" s="90" t="str" cm="1">
        <f t="array" aca="1" ref="I45" ca="1">IFERROR(ROUND(IF($G45=$D$5,INDIRECT("'Rate Analysis'!R"&amp;MATCH($F45,'Rate Analysis'!$A:$A,0)&amp;"C"&amp;MATCH($B$5,'Rate Analysis'!$7:$7,0)+MATCH($G45,'Rate Analysis'!$8:$8,0)-16,0),"N/A"),2),"N/A")</f>
        <v>N/A</v>
      </c>
      <c r="J45" s="91">
        <f ca="1">IF($G45=$D$5,ROUND(SUMIFS(INDIRECT("'Sch F-Staffing'!C"&amp;MATCH($B$5,'Sch F-Staffing'!$7:$7,0),0),'Sch F-Staffing'!$A:$A,$F45&amp;"-01",'Sch F-Staffing'!$L:$L,$G45),2),0)</f>
        <v>0</v>
      </c>
      <c r="K45" s="92">
        <f t="shared" ca="1" si="12"/>
        <v>0</v>
      </c>
      <c r="L45" s="91">
        <f ca="1">IF($G45=$D$5,ROUND(SUMIFS(INDIRECT("'Sch F-Staffing'!C"&amp;MATCH($B$5,'Sch F-Staffing'!$7:$7,0),0),'Sch F-Staffing'!$A:$A,$F45&amp;"-02",'Sch F-Staffing'!$L:$L,$G45),2),0)</f>
        <v>0</v>
      </c>
      <c r="M45" s="92">
        <f t="shared" ca="1" si="25"/>
        <v>0</v>
      </c>
      <c r="N45" s="91">
        <f ca="1">IF($G45=$D$5,ROUND(SUMIFS(INDIRECT("'Sch F-Staffing'!C"&amp;MATCH($B$5,'Sch F-Staffing'!$7:$7,0),0),'Sch F-Staffing'!$A:$A,$F45&amp;"-03",'Sch F-Staffing'!$L:$L,$G45),2),0)</f>
        <v>0</v>
      </c>
      <c r="O45" s="92">
        <f t="shared" ca="1" si="26"/>
        <v>0</v>
      </c>
      <c r="P45" s="91">
        <f ca="1">IF($G45=$D$5,ROUND(SUMIFS(INDIRECT("'Sch F-Staffing'!C"&amp;MATCH($B$5,'Sch F-Staffing'!$7:$7,0),0),'Sch F-Staffing'!$A:$A,$F45&amp;"-04",'Sch F-Staffing'!$L:$L,$G45),2),0)</f>
        <v>0</v>
      </c>
      <c r="Q45" s="92">
        <f t="shared" ca="1" si="27"/>
        <v>0</v>
      </c>
      <c r="R45" s="91">
        <f ca="1">IF($G45=$D$5,ROUND(SUMIFS(INDIRECT("'Sch F-Staffing'!C"&amp;MATCH($B$5,'Sch F-Staffing'!$7:$7,0),0),'Sch F-Staffing'!$A:$A,$F45&amp;"-05",'Sch F-Staffing'!$L:$L,$G45),2),0)</f>
        <v>0</v>
      </c>
      <c r="S45" s="92">
        <f t="shared" ca="1" si="28"/>
        <v>0</v>
      </c>
      <c r="T45" s="91">
        <f ca="1">IF($G45=$D$5,ROUND(SUMIFS(INDIRECT("'Sch F-Staffing'!C"&amp;MATCH($B$5,'Sch F-Staffing'!$7:$7,0),0),'Sch F-Staffing'!$A:$A,$F45&amp;"-06",'Sch F-Staffing'!$L:$L,$G45),2),0)</f>
        <v>0</v>
      </c>
      <c r="U45" s="92">
        <f t="shared" ca="1" si="29"/>
        <v>0</v>
      </c>
      <c r="V45" s="91">
        <f ca="1">IF($G45=$D$5,ROUND(SUMIFS(INDIRECT("'Sch F-Staffing'!C"&amp;MATCH($B$5,'Sch F-Staffing'!$7:$7,0),0),'Sch F-Staffing'!$A:$A,$F45&amp;"-07",'Sch F-Staffing'!$L:$L,$G45),2),0)</f>
        <v>0</v>
      </c>
      <c r="W45" s="92">
        <f t="shared" ca="1" si="30"/>
        <v>0</v>
      </c>
      <c r="X45" s="91">
        <f ca="1">IF($G45=$D$5,ROUND(SUMIFS(INDIRECT("'Sch F-Staffing'!C"&amp;MATCH($B$5,'Sch F-Staffing'!$7:$7,0),0),'Sch F-Staffing'!$A:$A,$F45&amp;"-08",'Sch F-Staffing'!$L:$L,$G45),2),0)</f>
        <v>0</v>
      </c>
      <c r="Y45" s="92">
        <f t="shared" ca="1" si="31"/>
        <v>0</v>
      </c>
      <c r="Z45" s="91">
        <f ca="1">IF($G45=$D$5,ROUND(SUMIFS(INDIRECT("'Sch F-Staffing'!C"&amp;MATCH($B$5,'Sch F-Staffing'!$7:$7,0),0),'Sch F-Staffing'!$A:$A,$F45&amp;"-09",'Sch F-Staffing'!$L:$L,$G45),2),0)</f>
        <v>0</v>
      </c>
      <c r="AA45" s="92">
        <f t="shared" ca="1" si="32"/>
        <v>0</v>
      </c>
      <c r="AB45" s="91">
        <f ca="1">IF($G45=$D$5,ROUND(SUMIFS(INDIRECT("'Sch F-Staffing'!C"&amp;MATCH($B$5,'Sch F-Staffing'!$7:$7,0),0),'Sch F-Staffing'!$A:$A,$F45&amp;"-10",'Sch F-Staffing'!$L:$L,$G45),2),0)</f>
        <v>0</v>
      </c>
      <c r="AC45" s="92">
        <f t="shared" ca="1" si="33"/>
        <v>0</v>
      </c>
      <c r="AD45" s="91">
        <f ca="1">IF($G45=$D$5,ROUND(SUMIFS(INDIRECT("'Sch F-Staffing'!C"&amp;MATCH($B$5,'Sch F-Staffing'!$7:$7,0),0),'Sch F-Staffing'!$A:$A,$F45&amp;"-11",'Sch F-Staffing'!$L:$L,$G45),2),0)</f>
        <v>0</v>
      </c>
      <c r="AE45" s="92">
        <f t="shared" ca="1" si="34"/>
        <v>0</v>
      </c>
      <c r="AF45" s="91">
        <f ca="1">IF($G45=$D$5,ROUND(SUMIFS(INDIRECT("'Sch F-Staffing'!C"&amp;MATCH($B$5,'Sch F-Staffing'!$7:$7,0),0),'Sch F-Staffing'!$A:$A,$F45&amp;"-12",'Sch F-Staffing'!$L:$L,$G45),2),0)</f>
        <v>0</v>
      </c>
      <c r="AG45" s="92">
        <f t="shared" ca="1" si="35"/>
        <v>0</v>
      </c>
      <c r="AH45" s="91">
        <f ca="1">IF($G45=$D$5,ROUND(SUMIFS(INDIRECT("'Sch F-Staffing'!C"&amp;MATCH($B$5,'Sch F-Staffing'!$7:$7,0),0),'Sch F-Staffing'!$A:$A,$F45&amp;"-13",'Sch F-Staffing'!$L:$L,$G45),2),0)</f>
        <v>0</v>
      </c>
      <c r="AI45" s="92">
        <f t="shared" ca="1" si="11"/>
        <v>0</v>
      </c>
      <c r="AJ45" s="93">
        <f t="shared" ca="1" si="13"/>
        <v>0</v>
      </c>
      <c r="AK45" s="94">
        <f t="shared" ca="1" si="13"/>
        <v>0</v>
      </c>
    </row>
    <row r="46" spans="1:37" ht="31" thickBot="1" x14ac:dyDescent="0.2">
      <c r="A46" s="40"/>
      <c r="B46" s="40"/>
      <c r="C46" s="40"/>
      <c r="D46" s="40"/>
      <c r="E46" s="41" t="s">
        <v>117</v>
      </c>
      <c r="F46" s="40"/>
      <c r="G46" s="40"/>
      <c r="H46" s="95"/>
      <c r="I46" s="96"/>
      <c r="J46" s="44"/>
      <c r="K46" s="45"/>
      <c r="L46" s="97"/>
      <c r="M46" s="45"/>
      <c r="N46" s="97"/>
      <c r="O46" s="45"/>
      <c r="P46" s="97"/>
      <c r="Q46" s="45"/>
      <c r="R46" s="97"/>
      <c r="S46" s="45"/>
      <c r="T46" s="97"/>
      <c r="U46" s="45"/>
      <c r="V46" s="97"/>
      <c r="W46" s="45"/>
      <c r="X46" s="97"/>
      <c r="Y46" s="45"/>
      <c r="Z46" s="97"/>
      <c r="AA46" s="45"/>
      <c r="AB46" s="97"/>
      <c r="AC46" s="45"/>
      <c r="AD46" s="97"/>
      <c r="AE46" s="45"/>
      <c r="AF46" s="97"/>
      <c r="AG46" s="45"/>
      <c r="AH46" s="97"/>
      <c r="AI46" s="45"/>
      <c r="AJ46" s="98"/>
      <c r="AK46" s="99">
        <f t="shared" si="13"/>
        <v>0</v>
      </c>
    </row>
    <row r="47" spans="1:37" ht="15" thickBot="1" x14ac:dyDescent="0.2">
      <c r="E47" s="100" t="s">
        <v>118</v>
      </c>
      <c r="F47" s="101"/>
      <c r="G47" s="101"/>
      <c r="H47" s="102"/>
      <c r="I47" s="103"/>
      <c r="J47" s="104">
        <f ca="1">SUM(J9:J45)</f>
        <v>0</v>
      </c>
      <c r="K47" s="105">
        <f ca="1">SUM(K9:K46)</f>
        <v>0</v>
      </c>
      <c r="L47" s="104">
        <f ca="1">SUM(L9:L45)</f>
        <v>0</v>
      </c>
      <c r="M47" s="105">
        <f ca="1">SUM(M9:M46)</f>
        <v>0</v>
      </c>
      <c r="N47" s="104">
        <f ca="1">SUM(N9:N45)</f>
        <v>0</v>
      </c>
      <c r="O47" s="105">
        <f ca="1">SUM(O9:O46)</f>
        <v>0</v>
      </c>
      <c r="P47" s="104">
        <f ca="1">SUM(P9:P45)</f>
        <v>0</v>
      </c>
      <c r="Q47" s="105">
        <f ca="1">SUM(Q9:Q46)</f>
        <v>0</v>
      </c>
      <c r="R47" s="104">
        <f ca="1">SUM(R9:R45)</f>
        <v>0</v>
      </c>
      <c r="S47" s="105">
        <f ca="1">SUM(S9:S46)</f>
        <v>0</v>
      </c>
      <c r="T47" s="104">
        <f ca="1">SUM(T9:T45)</f>
        <v>0</v>
      </c>
      <c r="U47" s="105">
        <f ca="1">SUM(U9:U46)</f>
        <v>0</v>
      </c>
      <c r="V47" s="104">
        <f ca="1">SUM(V9:V45)</f>
        <v>0</v>
      </c>
      <c r="W47" s="105">
        <f ca="1">SUM(W9:W46)</f>
        <v>0</v>
      </c>
      <c r="X47" s="104">
        <f ca="1">SUM(X9:X45)</f>
        <v>0</v>
      </c>
      <c r="Y47" s="105">
        <f ca="1">SUM(Y9:Y46)</f>
        <v>0</v>
      </c>
      <c r="Z47" s="104">
        <f ca="1">SUM(Z9:Z45)</f>
        <v>0</v>
      </c>
      <c r="AA47" s="105">
        <f ca="1">SUM(AA9:AA46)</f>
        <v>0</v>
      </c>
      <c r="AB47" s="104">
        <f ca="1">SUM(AB9:AB45)</f>
        <v>0</v>
      </c>
      <c r="AC47" s="105">
        <f ca="1">SUM(AC9:AC46)</f>
        <v>0</v>
      </c>
      <c r="AD47" s="104">
        <f ca="1">SUM(AD9:AD45)</f>
        <v>0</v>
      </c>
      <c r="AE47" s="105">
        <f ca="1">SUM(AE9:AE46)</f>
        <v>0</v>
      </c>
      <c r="AF47" s="104">
        <f ca="1">SUM(AF9:AF45)</f>
        <v>0</v>
      </c>
      <c r="AG47" s="105">
        <f ca="1">SUM(AG9:AG46)</f>
        <v>0</v>
      </c>
      <c r="AH47" s="104">
        <f ca="1">SUM(AH9:AH45)</f>
        <v>0</v>
      </c>
      <c r="AI47" s="105">
        <f ca="1">SUM(AI9:AI46)</f>
        <v>0</v>
      </c>
      <c r="AJ47" s="106">
        <f ca="1">ROUND(SUM(AJ9:AJ45),0)</f>
        <v>0</v>
      </c>
      <c r="AK47" s="107">
        <f ca="1">SUM(AK9:AK46)</f>
        <v>0</v>
      </c>
    </row>
    <row r="48" spans="1:37" ht="35.25" customHeight="1" x14ac:dyDescent="0.15">
      <c r="E48" s="51" t="s">
        <v>119</v>
      </c>
      <c r="F48" s="108"/>
      <c r="G48" s="108"/>
      <c r="H48" s="109"/>
      <c r="I48" s="186"/>
      <c r="J48" s="179"/>
      <c r="K48" s="110">
        <v>0</v>
      </c>
      <c r="L48" s="178"/>
      <c r="M48" s="110">
        <v>0</v>
      </c>
      <c r="N48" s="178"/>
      <c r="O48" s="110">
        <v>0</v>
      </c>
      <c r="P48" s="178"/>
      <c r="Q48" s="110">
        <v>0</v>
      </c>
      <c r="R48" s="178"/>
      <c r="S48" s="110">
        <v>0</v>
      </c>
      <c r="T48" s="178"/>
      <c r="U48" s="110">
        <v>0</v>
      </c>
      <c r="V48" s="178"/>
      <c r="W48" s="110">
        <v>0</v>
      </c>
      <c r="X48" s="178"/>
      <c r="Y48" s="110">
        <v>0</v>
      </c>
      <c r="Z48" s="178"/>
      <c r="AA48" s="110">
        <v>0</v>
      </c>
      <c r="AB48" s="178"/>
      <c r="AC48" s="110">
        <v>0</v>
      </c>
      <c r="AD48" s="178"/>
      <c r="AE48" s="110">
        <v>0</v>
      </c>
      <c r="AF48" s="178"/>
      <c r="AG48" s="110">
        <v>0</v>
      </c>
      <c r="AH48" s="178"/>
      <c r="AI48" s="110">
        <v>0</v>
      </c>
      <c r="AJ48" s="178"/>
      <c r="AK48" s="111">
        <f>ROUND(SUM(K48:AI48),0)</f>
        <v>0</v>
      </c>
    </row>
    <row r="49" spans="5:37" ht="30" x14ac:dyDescent="0.15">
      <c r="E49" s="55" t="s">
        <v>120</v>
      </c>
      <c r="F49" s="112"/>
      <c r="G49" s="112"/>
      <c r="H49" s="113"/>
      <c r="I49" s="186"/>
      <c r="J49" s="179"/>
      <c r="K49" s="53">
        <v>0</v>
      </c>
      <c r="L49" s="179"/>
      <c r="M49" s="53">
        <v>0</v>
      </c>
      <c r="N49" s="179"/>
      <c r="O49" s="53">
        <v>0</v>
      </c>
      <c r="P49" s="179"/>
      <c r="Q49" s="53">
        <v>0</v>
      </c>
      <c r="R49" s="179"/>
      <c r="S49" s="53">
        <v>0</v>
      </c>
      <c r="T49" s="179"/>
      <c r="U49" s="53">
        <v>0</v>
      </c>
      <c r="V49" s="179"/>
      <c r="W49" s="53">
        <v>0</v>
      </c>
      <c r="X49" s="179"/>
      <c r="Y49" s="53">
        <v>0</v>
      </c>
      <c r="Z49" s="179"/>
      <c r="AA49" s="53">
        <v>0</v>
      </c>
      <c r="AB49" s="179"/>
      <c r="AC49" s="53">
        <v>0</v>
      </c>
      <c r="AD49" s="179"/>
      <c r="AE49" s="53">
        <v>0</v>
      </c>
      <c r="AF49" s="179"/>
      <c r="AG49" s="53">
        <v>0</v>
      </c>
      <c r="AH49" s="179"/>
      <c r="AI49" s="53">
        <v>0</v>
      </c>
      <c r="AJ49" s="179"/>
      <c r="AK49" s="111">
        <f>ROUND(SUM(K49:AI49),0)</f>
        <v>0</v>
      </c>
    </row>
    <row r="50" spans="5:37" x14ac:dyDescent="0.15">
      <c r="E50" s="57" t="s">
        <v>121</v>
      </c>
      <c r="F50" s="114"/>
      <c r="G50" s="114"/>
      <c r="H50" s="115"/>
      <c r="I50" s="186"/>
      <c r="J50" s="179"/>
      <c r="K50" s="59">
        <f ca="1">K49+K48+K47</f>
        <v>0</v>
      </c>
      <c r="L50" s="179"/>
      <c r="M50" s="59">
        <f ca="1">M49+M48+M47</f>
        <v>0</v>
      </c>
      <c r="N50" s="179"/>
      <c r="O50" s="59">
        <f ca="1">O49+O48+O47</f>
        <v>0</v>
      </c>
      <c r="P50" s="179"/>
      <c r="Q50" s="59">
        <f ca="1">Q49+Q48+Q47</f>
        <v>0</v>
      </c>
      <c r="R50" s="179"/>
      <c r="S50" s="59">
        <f ca="1">S49+S48+S47</f>
        <v>0</v>
      </c>
      <c r="T50" s="179"/>
      <c r="U50" s="59">
        <f ca="1">U49+U48+U47</f>
        <v>0</v>
      </c>
      <c r="V50" s="179"/>
      <c r="W50" s="59">
        <f ca="1">W49+W48+W47</f>
        <v>0</v>
      </c>
      <c r="X50" s="179"/>
      <c r="Y50" s="59">
        <f ca="1">Y49+Y48+Y47</f>
        <v>0</v>
      </c>
      <c r="Z50" s="179"/>
      <c r="AA50" s="59">
        <f ca="1">AA49+AA48+AA47</f>
        <v>0</v>
      </c>
      <c r="AB50" s="179"/>
      <c r="AC50" s="59">
        <f ca="1">AC49+AC48+AC47</f>
        <v>0</v>
      </c>
      <c r="AD50" s="179"/>
      <c r="AE50" s="59">
        <f ca="1">AE49+AE48+AE47</f>
        <v>0</v>
      </c>
      <c r="AF50" s="179"/>
      <c r="AG50" s="59">
        <f ca="1">AG49+AG48+AG47</f>
        <v>0</v>
      </c>
      <c r="AH50" s="179"/>
      <c r="AI50" s="59">
        <f ca="1">AI49+AI48+AI47</f>
        <v>0</v>
      </c>
      <c r="AJ50" s="179"/>
      <c r="AK50" s="116">
        <f ca="1">AK49+AK48+AK47</f>
        <v>0</v>
      </c>
    </row>
    <row r="51" spans="5:37" ht="15" x14ac:dyDescent="0.15">
      <c r="E51" s="55" t="s">
        <v>122</v>
      </c>
      <c r="F51" s="112"/>
      <c r="G51" s="112"/>
      <c r="H51" s="95"/>
      <c r="I51" s="186"/>
      <c r="J51" s="179"/>
      <c r="K51" s="53">
        <f ca="1">ROUND(K50*$H51,2)</f>
        <v>0</v>
      </c>
      <c r="L51" s="179"/>
      <c r="M51" s="53">
        <f ca="1">ROUND(M50*$H51,2)</f>
        <v>0</v>
      </c>
      <c r="N51" s="179"/>
      <c r="O51" s="53">
        <f ca="1">ROUND(O50*$H51,2)</f>
        <v>0</v>
      </c>
      <c r="P51" s="179"/>
      <c r="Q51" s="53">
        <f ca="1">ROUND(Q50*$H51,2)</f>
        <v>0</v>
      </c>
      <c r="R51" s="179"/>
      <c r="S51" s="53">
        <f ca="1">ROUND(S50*$H51,2)</f>
        <v>0</v>
      </c>
      <c r="T51" s="179"/>
      <c r="U51" s="53">
        <f ca="1">ROUND(U50*$H51,2)</f>
        <v>0</v>
      </c>
      <c r="V51" s="179"/>
      <c r="W51" s="53">
        <f ca="1">ROUND(W50*$H51,2)</f>
        <v>0</v>
      </c>
      <c r="X51" s="179"/>
      <c r="Y51" s="53">
        <f ca="1">ROUND(Y50*$H51,2)</f>
        <v>0</v>
      </c>
      <c r="Z51" s="179"/>
      <c r="AA51" s="53">
        <f ca="1">ROUND(AA50*$H51,2)</f>
        <v>0</v>
      </c>
      <c r="AB51" s="179"/>
      <c r="AC51" s="53">
        <f ca="1">ROUND(AC50*$H51,2)</f>
        <v>0</v>
      </c>
      <c r="AD51" s="179"/>
      <c r="AE51" s="53">
        <f ca="1">ROUND(AE50*$H51,2)</f>
        <v>0</v>
      </c>
      <c r="AF51" s="179"/>
      <c r="AG51" s="53">
        <f ca="1">ROUND(AG50*$H51,2)</f>
        <v>0</v>
      </c>
      <c r="AH51" s="179"/>
      <c r="AI51" s="53">
        <f ca="1">ROUND(AI50*$H51,2)</f>
        <v>0</v>
      </c>
      <c r="AJ51" s="179"/>
      <c r="AK51" s="116">
        <f ca="1">ROUND(SUM(K51:AI51),0)</f>
        <v>0</v>
      </c>
    </row>
    <row r="52" spans="5:37" x14ac:dyDescent="0.15">
      <c r="E52" s="57" t="s">
        <v>121</v>
      </c>
      <c r="F52" s="117"/>
      <c r="G52" s="117"/>
      <c r="H52" s="118"/>
      <c r="I52" s="187"/>
      <c r="J52" s="180"/>
      <c r="K52" s="53">
        <f ca="1">ROUND(K51+K50,0)</f>
        <v>0</v>
      </c>
      <c r="L52" s="180"/>
      <c r="M52" s="53">
        <f ca="1">ROUND(M51+M50,0)</f>
        <v>0</v>
      </c>
      <c r="N52" s="180"/>
      <c r="O52" s="53">
        <f ca="1">ROUND(O51+O50,0)</f>
        <v>0</v>
      </c>
      <c r="P52" s="180"/>
      <c r="Q52" s="53">
        <f ca="1">ROUND(Q51+Q50,0)</f>
        <v>0</v>
      </c>
      <c r="R52" s="180"/>
      <c r="S52" s="53">
        <f ca="1">ROUND(S51+S50,0)</f>
        <v>0</v>
      </c>
      <c r="T52" s="180"/>
      <c r="U52" s="53">
        <f ca="1">ROUND(U51+U50,0)</f>
        <v>0</v>
      </c>
      <c r="V52" s="180"/>
      <c r="W52" s="53">
        <f ca="1">ROUND(W51+W50,0)</f>
        <v>0</v>
      </c>
      <c r="X52" s="180"/>
      <c r="Y52" s="53">
        <f ca="1">ROUND(Y51+Y50,0)</f>
        <v>0</v>
      </c>
      <c r="Z52" s="180"/>
      <c r="AA52" s="53">
        <f ca="1">ROUND(AA51+AA50,0)</f>
        <v>0</v>
      </c>
      <c r="AB52" s="180"/>
      <c r="AC52" s="53">
        <f ca="1">ROUND(AC51+AC50,0)</f>
        <v>0</v>
      </c>
      <c r="AD52" s="180"/>
      <c r="AE52" s="53">
        <f ca="1">ROUND(AE51+AE50,0)</f>
        <v>0</v>
      </c>
      <c r="AF52" s="180"/>
      <c r="AG52" s="53">
        <f ca="1">ROUND(AG51+AG50,0)</f>
        <v>0</v>
      </c>
      <c r="AH52" s="180"/>
      <c r="AI52" s="53">
        <f ca="1">ROUND(AI51+AI50,0)</f>
        <v>0</v>
      </c>
      <c r="AJ52" s="180"/>
      <c r="AK52" s="116">
        <f ca="1">ROUND(AK51+AK50,0)</f>
        <v>0</v>
      </c>
    </row>
    <row r="53" spans="5:37" x14ac:dyDescent="0.15">
      <c r="J53" s="70"/>
      <c r="P53" s="70"/>
    </row>
    <row r="54" spans="5:37" x14ac:dyDescent="0.15">
      <c r="E54" s="70"/>
      <c r="F54" s="70"/>
      <c r="G54" s="70"/>
      <c r="H54" s="119"/>
      <c r="I54" s="70"/>
      <c r="J54" s="70"/>
      <c r="K54" s="70"/>
      <c r="P54" s="70"/>
      <c r="Q54" s="70"/>
    </row>
    <row r="55" spans="5:37" x14ac:dyDescent="0.15">
      <c r="E55" s="70"/>
      <c r="F55" s="70"/>
      <c r="G55" s="70"/>
      <c r="H55" s="119"/>
      <c r="I55" s="70"/>
      <c r="J55" s="70"/>
      <c r="K55" s="70"/>
      <c r="P55" s="70"/>
      <c r="Q55" s="70"/>
    </row>
    <row r="56" spans="5:37" x14ac:dyDescent="0.15">
      <c r="E56" s="70"/>
      <c r="F56" s="70"/>
      <c r="G56" s="70"/>
      <c r="H56" s="119"/>
      <c r="I56" s="70"/>
      <c r="J56" s="70"/>
      <c r="K56" s="70"/>
      <c r="P56" s="70"/>
      <c r="Q56" s="70"/>
    </row>
    <row r="57" spans="5:37" x14ac:dyDescent="0.15">
      <c r="E57" s="70"/>
      <c r="F57" s="70"/>
      <c r="G57" s="70"/>
      <c r="H57" s="119"/>
      <c r="I57" s="70"/>
      <c r="J57" s="71"/>
      <c r="K57" s="70"/>
      <c r="P57" s="71"/>
      <c r="Q57" s="70"/>
    </row>
    <row r="58" spans="5:37" ht="15" x14ac:dyDescent="0.15">
      <c r="E58" s="71" t="s">
        <v>126</v>
      </c>
      <c r="F58" s="71"/>
      <c r="G58" s="71"/>
      <c r="H58" s="119"/>
      <c r="I58" s="71"/>
      <c r="J58" s="71"/>
      <c r="K58" s="71"/>
      <c r="P58" s="71"/>
      <c r="Q58" s="71"/>
    </row>
    <row r="59" spans="5:37" ht="15" x14ac:dyDescent="0.15">
      <c r="E59" s="71" t="s">
        <v>126</v>
      </c>
      <c r="F59" s="71"/>
      <c r="G59" s="71"/>
      <c r="H59" s="119"/>
      <c r="I59" s="71"/>
      <c r="J59" s="24"/>
      <c r="K59" s="71"/>
      <c r="P59" s="24"/>
      <c r="Q59" s="71"/>
    </row>
    <row r="60" spans="5:37" x14ac:dyDescent="0.15">
      <c r="E60" s="24"/>
      <c r="F60" s="24"/>
      <c r="G60" s="24"/>
      <c r="H60" s="18"/>
      <c r="I60" s="24"/>
      <c r="J60" s="24"/>
      <c r="K60" s="24"/>
      <c r="P60" s="24"/>
      <c r="Q60" s="24"/>
    </row>
    <row r="61" spans="5:37" x14ac:dyDescent="0.15">
      <c r="E61" s="24"/>
      <c r="F61" s="24"/>
      <c r="G61" s="24"/>
      <c r="H61" s="18"/>
      <c r="I61" s="24"/>
      <c r="J61" s="24"/>
      <c r="K61" s="24"/>
      <c r="P61" s="24"/>
      <c r="Q61" s="24"/>
    </row>
    <row r="62" spans="5:37" x14ac:dyDescent="0.15">
      <c r="E62" s="24"/>
      <c r="F62" s="24"/>
      <c r="G62" s="24"/>
      <c r="H62" s="18"/>
      <c r="I62" s="24"/>
      <c r="J62" s="24"/>
      <c r="K62" s="24"/>
      <c r="P62" s="24"/>
      <c r="Q62" s="24"/>
    </row>
    <row r="63" spans="5:37" x14ac:dyDescent="0.15">
      <c r="E63" s="24"/>
      <c r="F63" s="24"/>
      <c r="G63" s="24"/>
      <c r="H63" s="18"/>
      <c r="I63" s="24"/>
      <c r="J63" s="24"/>
      <c r="K63" s="24"/>
      <c r="P63" s="24"/>
      <c r="Q63" s="24"/>
    </row>
    <row r="64" spans="5:37" x14ac:dyDescent="0.15">
      <c r="E64" s="24"/>
      <c r="F64" s="24"/>
      <c r="G64" s="24"/>
      <c r="H64" s="18"/>
      <c r="I64" s="24"/>
      <c r="K64" s="24"/>
      <c r="Q64" s="24"/>
    </row>
  </sheetData>
  <autoFilter ref="A8:AM52" xr:uid="{DB9200D9-FF96-47A0-A20D-47E3730D46A6}"/>
  <mergeCells count="42">
    <mergeCell ref="AH48:AH52"/>
    <mergeCell ref="AJ48:AJ52"/>
    <mergeCell ref="V48:V52"/>
    <mergeCell ref="X48:X52"/>
    <mergeCell ref="Z48:Z52"/>
    <mergeCell ref="AB48:AB52"/>
    <mergeCell ref="AD48:AD52"/>
    <mergeCell ref="AF48:AF52"/>
    <mergeCell ref="AF6:AG6"/>
    <mergeCell ref="AH6:AI6"/>
    <mergeCell ref="AJ6:AK6"/>
    <mergeCell ref="I48:I52"/>
    <mergeCell ref="J48:J52"/>
    <mergeCell ref="L48:L52"/>
    <mergeCell ref="N48:N52"/>
    <mergeCell ref="P48:P52"/>
    <mergeCell ref="R48:R52"/>
    <mergeCell ref="T48:T52"/>
    <mergeCell ref="T6:U6"/>
    <mergeCell ref="V6:W6"/>
    <mergeCell ref="X6:Y6"/>
    <mergeCell ref="Z6:AA6"/>
    <mergeCell ref="AB6:AC6"/>
    <mergeCell ref="AD6:AE6"/>
    <mergeCell ref="E6:I6"/>
    <mergeCell ref="J6:K6"/>
    <mergeCell ref="L6:M6"/>
    <mergeCell ref="N6:O6"/>
    <mergeCell ref="P6:Q6"/>
    <mergeCell ref="R6:S6"/>
    <mergeCell ref="V5:W5"/>
    <mergeCell ref="X5:Y5"/>
    <mergeCell ref="Z5:AA5"/>
    <mergeCell ref="AB5:AC5"/>
    <mergeCell ref="AD5:AE5"/>
    <mergeCell ref="AH5:AI5"/>
    <mergeCell ref="J5:K5"/>
    <mergeCell ref="L5:M5"/>
    <mergeCell ref="N5:O5"/>
    <mergeCell ref="P5:Q5"/>
    <mergeCell ref="R5:S5"/>
    <mergeCell ref="T5:U5"/>
  </mergeCells>
  <pageMargins left="0.2" right="0.21" top="0.17" bottom="0.18" header="0.17" footer="0.18"/>
  <pageSetup scale="54" fitToWidth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C94-075D-46AD-9D0C-90E5428D6373}">
  <sheetPr>
    <pageSetUpPr fitToPage="1"/>
  </sheetPr>
  <dimension ref="A1:AK59"/>
  <sheetViews>
    <sheetView showGridLines="0" zoomScale="80" zoomScaleNormal="80" workbookViewId="0">
      <pane xSplit="1" topLeftCell="B1" activePane="topRight" state="frozen"/>
      <selection activeCell="C1" sqref="C1:C2"/>
      <selection pane="topRight" activeCell="E41" sqref="E41"/>
    </sheetView>
  </sheetViews>
  <sheetFormatPr baseColWidth="10" defaultColWidth="8.83203125" defaultRowHeight="14" x14ac:dyDescent="0.15"/>
  <cols>
    <col min="1" max="1" width="32.83203125" style="19" customWidth="1"/>
    <col min="2" max="2" width="11.5" style="16" bestFit="1" customWidth="1"/>
    <col min="3" max="3" width="33" style="16" bestFit="1" customWidth="1"/>
    <col min="4" max="4" width="14.33203125" style="16" bestFit="1" customWidth="1"/>
    <col min="5" max="5" width="30.6640625" style="16" bestFit="1" customWidth="1"/>
    <col min="6" max="6" width="7.1640625" style="19" bestFit="1" customWidth="1"/>
    <col min="7" max="8" width="8.1640625" style="16" bestFit="1" customWidth="1"/>
    <col min="9" max="9" width="9.33203125" style="16" bestFit="1" customWidth="1"/>
    <col min="10" max="10" width="8.1640625" style="16" bestFit="1" customWidth="1"/>
    <col min="11" max="11" width="9.33203125" style="16" bestFit="1" customWidth="1"/>
    <col min="12" max="12" width="8.1640625" style="16" bestFit="1" customWidth="1"/>
    <col min="13" max="13" width="9.33203125" style="16" bestFit="1" customWidth="1"/>
    <col min="14" max="14" width="8.1640625" style="16" bestFit="1" customWidth="1"/>
    <col min="15" max="15" width="9.33203125" style="16" bestFit="1" customWidth="1"/>
    <col min="16" max="16" width="8.1640625" style="16" bestFit="1" customWidth="1"/>
    <col min="17" max="17" width="9.33203125" style="16" bestFit="1" customWidth="1"/>
    <col min="18" max="18" width="8.1640625" style="16" bestFit="1" customWidth="1"/>
    <col min="19" max="19" width="9.33203125" style="16" bestFit="1" customWidth="1"/>
    <col min="20" max="20" width="8.1640625" style="16" bestFit="1" customWidth="1"/>
    <col min="21" max="21" width="9.33203125" style="16" bestFit="1" customWidth="1"/>
    <col min="22" max="22" width="8.1640625" style="16" bestFit="1" customWidth="1"/>
    <col min="23" max="23" width="9.33203125" style="16" bestFit="1" customWidth="1"/>
    <col min="24" max="24" width="8.1640625" style="16" bestFit="1" customWidth="1"/>
    <col min="25" max="25" width="9.33203125" style="16" bestFit="1" customWidth="1"/>
    <col min="26" max="26" width="8.1640625" style="16" bestFit="1" customWidth="1"/>
    <col min="27" max="27" width="9.33203125" style="16" bestFit="1" customWidth="1"/>
    <col min="28" max="28" width="8.1640625" style="16" bestFit="1" customWidth="1"/>
    <col min="29" max="29" width="9.33203125" style="16" bestFit="1" customWidth="1"/>
    <col min="30" max="30" width="8.1640625" style="16" bestFit="1" customWidth="1"/>
    <col min="31" max="31" width="9.33203125" style="16" bestFit="1" customWidth="1"/>
    <col min="32" max="32" width="8.1640625" style="16" bestFit="1" customWidth="1"/>
    <col min="33" max="34" width="9.33203125" style="16" bestFit="1" customWidth="1"/>
    <col min="35" max="35" width="12.33203125" style="16" bestFit="1" customWidth="1"/>
    <col min="36" max="36" width="8.83203125" style="16"/>
    <col min="37" max="37" width="12.33203125" style="16" bestFit="1" customWidth="1"/>
    <col min="38" max="38" width="9.83203125" style="16" bestFit="1" customWidth="1"/>
    <col min="39" max="39" width="15.5" style="16" customWidth="1"/>
    <col min="40" max="16384" width="8.83203125" style="16"/>
  </cols>
  <sheetData>
    <row r="1" spans="1:37" ht="16" x14ac:dyDescent="0.15">
      <c r="A1" s="1" t="s">
        <v>588</v>
      </c>
      <c r="B1" s="1"/>
      <c r="C1" s="3" t="str">
        <f>'Summary by Funding - NB'!$C$1</f>
        <v>REVISION 3</v>
      </c>
      <c r="E1" s="17"/>
      <c r="F1" s="17"/>
    </row>
    <row r="2" spans="1:37" ht="16" x14ac:dyDescent="0.15">
      <c r="A2" s="1" t="s">
        <v>0</v>
      </c>
      <c r="B2" s="1"/>
      <c r="C2" s="4">
        <f>'Summary by Funding - NB'!$C$2</f>
        <v>45082</v>
      </c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7" ht="16" x14ac:dyDescent="0.15">
      <c r="A3" s="1" t="s">
        <v>591</v>
      </c>
      <c r="B3" s="1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7" ht="16" x14ac:dyDescent="0.15">
      <c r="A4" s="72"/>
      <c r="B4" s="1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7" ht="15" thickBot="1" x14ac:dyDescent="0.2">
      <c r="A5" s="73" t="s">
        <v>127</v>
      </c>
      <c r="B5" s="16" t="s">
        <v>10</v>
      </c>
      <c r="C5" s="74" t="str">
        <f>'Base - NB'!C5</f>
        <v>Subcontractor: Vendor</v>
      </c>
      <c r="D5" s="19" t="str">
        <f>'Base - NB'!D5</f>
        <v>NB</v>
      </c>
      <c r="E5" s="21"/>
      <c r="F5" s="22"/>
      <c r="G5" s="21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22"/>
      <c r="AE5" s="22"/>
      <c r="AF5" s="174"/>
      <c r="AG5" s="174"/>
    </row>
    <row r="6" spans="1:37" s="24" customFormat="1" ht="99" customHeight="1" thickBot="1" x14ac:dyDescent="0.2">
      <c r="A6" s="23" t="s">
        <v>14</v>
      </c>
      <c r="B6" s="23" t="s">
        <v>15</v>
      </c>
      <c r="C6" s="23" t="s">
        <v>16</v>
      </c>
      <c r="D6" s="23" t="s">
        <v>17</v>
      </c>
      <c r="E6" s="175" t="s">
        <v>601</v>
      </c>
      <c r="F6" s="177"/>
      <c r="G6" s="177"/>
      <c r="H6" s="177"/>
      <c r="I6" s="176"/>
      <c r="J6" s="177" t="s">
        <v>18</v>
      </c>
      <c r="K6" s="185"/>
      <c r="L6" s="184" t="s">
        <v>19</v>
      </c>
      <c r="M6" s="185"/>
      <c r="N6" s="184" t="s">
        <v>20</v>
      </c>
      <c r="O6" s="176"/>
      <c r="P6" s="177" t="s">
        <v>21</v>
      </c>
      <c r="Q6" s="185"/>
      <c r="R6" s="184" t="s">
        <v>22</v>
      </c>
      <c r="S6" s="185"/>
      <c r="T6" s="184" t="s">
        <v>23</v>
      </c>
      <c r="U6" s="176"/>
      <c r="V6" s="184" t="s">
        <v>24</v>
      </c>
      <c r="W6" s="185"/>
      <c r="X6" s="184" t="s">
        <v>25</v>
      </c>
      <c r="Y6" s="176"/>
      <c r="Z6" s="184" t="s">
        <v>26</v>
      </c>
      <c r="AA6" s="185"/>
      <c r="AB6" s="184" t="s">
        <v>27</v>
      </c>
      <c r="AC6" s="176"/>
      <c r="AD6" s="184" t="s">
        <v>28</v>
      </c>
      <c r="AE6" s="185"/>
      <c r="AF6" s="184" t="s">
        <v>29</v>
      </c>
      <c r="AG6" s="177"/>
      <c r="AH6" s="175" t="s">
        <v>30</v>
      </c>
      <c r="AI6" s="176"/>
      <c r="AJ6" s="175" t="s">
        <v>31</v>
      </c>
      <c r="AK6" s="176"/>
    </row>
    <row r="7" spans="1:37" s="19" customFormat="1" ht="15.75" customHeight="1" x14ac:dyDescent="0.15">
      <c r="E7" s="25"/>
      <c r="F7" s="75"/>
      <c r="G7" s="75"/>
      <c r="H7" s="75"/>
      <c r="I7" s="75"/>
      <c r="J7" s="26" t="s">
        <v>33</v>
      </c>
      <c r="K7" s="27" t="s">
        <v>8</v>
      </c>
      <c r="L7" s="19" t="s">
        <v>33</v>
      </c>
      <c r="M7" s="27" t="s">
        <v>8</v>
      </c>
      <c r="N7" s="19" t="s">
        <v>33</v>
      </c>
      <c r="O7" s="27" t="s">
        <v>8</v>
      </c>
      <c r="P7" s="26" t="s">
        <v>33</v>
      </c>
      <c r="Q7" s="27" t="s">
        <v>8</v>
      </c>
      <c r="R7" s="19" t="s">
        <v>33</v>
      </c>
      <c r="S7" s="27" t="s">
        <v>8</v>
      </c>
      <c r="T7" s="19" t="s">
        <v>33</v>
      </c>
      <c r="U7" s="27" t="s">
        <v>8</v>
      </c>
      <c r="V7" s="19" t="s">
        <v>33</v>
      </c>
      <c r="W7" s="27" t="s">
        <v>8</v>
      </c>
      <c r="X7" s="19" t="s">
        <v>33</v>
      </c>
      <c r="Y7" s="27" t="s">
        <v>8</v>
      </c>
      <c r="Z7" s="19" t="s">
        <v>33</v>
      </c>
      <c r="AA7" s="27" t="s">
        <v>8</v>
      </c>
      <c r="AB7" s="19" t="s">
        <v>33</v>
      </c>
      <c r="AC7" s="27" t="s">
        <v>8</v>
      </c>
      <c r="AD7" s="19" t="s">
        <v>33</v>
      </c>
      <c r="AE7" s="19" t="s">
        <v>8</v>
      </c>
      <c r="AF7" s="76" t="s">
        <v>33</v>
      </c>
      <c r="AG7" s="77" t="s">
        <v>8</v>
      </c>
      <c r="AH7" s="19" t="s">
        <v>33</v>
      </c>
      <c r="AI7" s="27" t="s">
        <v>8</v>
      </c>
      <c r="AJ7" s="26" t="s">
        <v>33</v>
      </c>
      <c r="AK7" s="27" t="s">
        <v>8</v>
      </c>
    </row>
    <row r="8" spans="1:37" ht="30" x14ac:dyDescent="0.15">
      <c r="A8" s="78" t="s">
        <v>32</v>
      </c>
      <c r="B8" s="79"/>
      <c r="C8" s="79"/>
      <c r="D8" s="79"/>
      <c r="E8" s="28"/>
      <c r="F8" s="29" t="s">
        <v>35</v>
      </c>
      <c r="G8" s="29" t="s">
        <v>36</v>
      </c>
      <c r="H8" s="80" t="s">
        <v>128</v>
      </c>
      <c r="I8" s="80" t="s">
        <v>129</v>
      </c>
      <c r="J8" s="30"/>
      <c r="K8" s="31"/>
      <c r="L8" s="81"/>
      <c r="M8" s="33"/>
      <c r="N8" s="81"/>
      <c r="O8" s="33"/>
      <c r="P8" s="30"/>
      <c r="Q8" s="31"/>
      <c r="R8" s="81"/>
      <c r="S8" s="33"/>
      <c r="T8" s="81"/>
      <c r="U8" s="33"/>
      <c r="V8" s="81"/>
      <c r="W8" s="33"/>
      <c r="X8" s="81"/>
      <c r="Y8" s="33"/>
      <c r="Z8" s="81"/>
      <c r="AA8" s="33"/>
      <c r="AB8" s="81"/>
      <c r="AC8" s="33"/>
      <c r="AD8" s="81"/>
      <c r="AE8" s="81"/>
      <c r="AF8" s="32"/>
      <c r="AG8" s="33"/>
      <c r="AH8" s="81"/>
      <c r="AI8" s="33"/>
      <c r="AJ8" s="32"/>
      <c r="AK8" s="33"/>
    </row>
    <row r="9" spans="1:37" ht="15" hidden="1" x14ac:dyDescent="0.15">
      <c r="A9" s="34">
        <v>71</v>
      </c>
      <c r="B9" s="34" t="s">
        <v>37</v>
      </c>
      <c r="C9" s="34" t="s">
        <v>38</v>
      </c>
      <c r="D9" s="34" t="s">
        <v>39</v>
      </c>
      <c r="E9" s="34" t="s">
        <v>40</v>
      </c>
      <c r="F9" s="82" t="s">
        <v>41</v>
      </c>
      <c r="G9" s="82" t="s">
        <v>210</v>
      </c>
      <c r="H9" s="83">
        <f>SUMIFS('Total Staffing-NB'!$F:$F,'Total Staffing-NB'!$M:$M,$F9,'Total Staffing-NB'!$L:$L,$G9)</f>
        <v>0</v>
      </c>
      <c r="I9" s="84" t="str" cm="1">
        <f t="array" aca="1" ref="I9" ca="1">IF($G9=$D$5,INDIRECT("'Rate Analysis'!R"&amp;MATCH($F9,'Rate Analysis'!$A:$A,0)&amp;"C"&amp;MATCH($B$5,'Rate Analysis'!$7:$7,0)+MATCH($G9,'Rate Analysis'!$8:$8,0)-16,0),"N/A")</f>
        <v>N/A</v>
      </c>
      <c r="J9" s="35">
        <f ca="1">IF($G9=$D$5,ROUND(SUMIFS(INDIRECT("'Sch F-Staffing'!C"&amp;MATCH($B$5,'Sch F-Staffing'!$7:$7,0),0),'Sch F-Staffing'!$A:$A,$F9&amp;"-01",'Sch F-Staffing'!$L:$L,$G9),2),0)</f>
        <v>0</v>
      </c>
      <c r="K9" s="36">
        <f ca="1">IFERROR(ROUND(J9*$I9,2),0)</f>
        <v>0</v>
      </c>
      <c r="L9" s="35">
        <f ca="1">IF($G9=$D$5,ROUND(SUMIFS(INDIRECT("'Sch F-Staffing'!C"&amp;MATCH($B$5,'Sch F-Staffing'!$7:$7,0),0),'Sch F-Staffing'!$A:$A,$F9&amp;"-02",'Sch F-Staffing'!$L:$L,$G9),2),0)</f>
        <v>0</v>
      </c>
      <c r="M9" s="36">
        <f t="shared" ref="M9:M24" ca="1" si="0">IFERROR(ROUND(L9*$I9,2),0)</f>
        <v>0</v>
      </c>
      <c r="N9" s="35">
        <f ca="1">IF($G9=$D$5,ROUND(SUMIFS(INDIRECT("'Sch F-Staffing'!C"&amp;MATCH($B$5,'Sch F-Staffing'!$7:$7,0),0),'Sch F-Staffing'!$A:$A,$F9&amp;"-03",'Sch F-Staffing'!$L:$L,$G9),2),0)</f>
        <v>0</v>
      </c>
      <c r="O9" s="36">
        <f t="shared" ref="O9:O24" ca="1" si="1">IFERROR(ROUND(N9*$I9,2),0)</f>
        <v>0</v>
      </c>
      <c r="P9" s="35">
        <f ca="1">IF($G9=$D$5,ROUND(SUMIFS(INDIRECT("'Sch F-Staffing'!C"&amp;MATCH($B$5,'Sch F-Staffing'!$7:$7,0),0),'Sch F-Staffing'!$A:$A,$F9&amp;"-04",'Sch F-Staffing'!$L:$L,$G9),2),0)</f>
        <v>0</v>
      </c>
      <c r="Q9" s="36">
        <f t="shared" ref="Q9:Q24" ca="1" si="2">IFERROR(ROUND(P9*$I9,2),0)</f>
        <v>0</v>
      </c>
      <c r="R9" s="35">
        <f ca="1">IF($G9=$D$5,ROUND(SUMIFS(INDIRECT("'Sch F-Staffing'!C"&amp;MATCH($B$5,'Sch F-Staffing'!$7:$7,0),0),'Sch F-Staffing'!$A:$A,$F9&amp;"-05",'Sch F-Staffing'!$L:$L,$G9),2),0)</f>
        <v>0</v>
      </c>
      <c r="S9" s="36">
        <f t="shared" ref="S9:S24" ca="1" si="3">IFERROR(ROUND(R9*$I9,2),0)</f>
        <v>0</v>
      </c>
      <c r="T9" s="35">
        <f ca="1">IF($G9=$D$5,ROUND(SUMIFS(INDIRECT("'Sch F-Staffing'!C"&amp;MATCH($B$5,'Sch F-Staffing'!$7:$7,0),0),'Sch F-Staffing'!$A:$A,$F9&amp;"-06",'Sch F-Staffing'!$L:$L,$G9),2),0)</f>
        <v>0</v>
      </c>
      <c r="U9" s="36">
        <f t="shared" ref="U9:U24" ca="1" si="4">IFERROR(ROUND(T9*$I9,2),0)</f>
        <v>0</v>
      </c>
      <c r="V9" s="35">
        <f ca="1">IF($G9=$D$5,ROUND(SUMIFS(INDIRECT("'Sch F-Staffing'!C"&amp;MATCH($B$5,'Sch F-Staffing'!$7:$7,0),0),'Sch F-Staffing'!$A:$A,$F9&amp;"-07",'Sch F-Staffing'!$L:$L,$G9),2),0)</f>
        <v>0</v>
      </c>
      <c r="W9" s="36">
        <f t="shared" ref="W9:W24" ca="1" si="5">IFERROR(ROUND(V9*$I9,2),0)</f>
        <v>0</v>
      </c>
      <c r="X9" s="35">
        <f ca="1">IF($G9=$D$5,ROUND(SUMIFS(INDIRECT("'Sch F-Staffing'!C"&amp;MATCH($B$5,'Sch F-Staffing'!$7:$7,0),0),'Sch F-Staffing'!$A:$A,$F9&amp;"-08",'Sch F-Staffing'!$L:$L,$G9),2),0)</f>
        <v>0</v>
      </c>
      <c r="Y9" s="36">
        <f t="shared" ref="Y9:Y24" ca="1" si="6">IFERROR(ROUND(X9*$I9,2),0)</f>
        <v>0</v>
      </c>
      <c r="Z9" s="35">
        <f ca="1">IF($G9=$D$5,ROUND(SUMIFS(INDIRECT("'Sch F-Staffing'!C"&amp;MATCH($B$5,'Sch F-Staffing'!$7:$7,0),0),'Sch F-Staffing'!$A:$A,$F9&amp;"-09",'Sch F-Staffing'!$L:$L,$G9),2),0)</f>
        <v>0</v>
      </c>
      <c r="AA9" s="36">
        <f t="shared" ref="AA9:AA24" ca="1" si="7">IFERROR(ROUND(Z9*$I9,2),0)</f>
        <v>0</v>
      </c>
      <c r="AB9" s="35">
        <f ca="1">IF($G9=$D$5,ROUND(SUMIFS(INDIRECT("'Sch F-Staffing'!C"&amp;MATCH($B$5,'Sch F-Staffing'!$7:$7,0),0),'Sch F-Staffing'!$A:$A,$F9&amp;"-10",'Sch F-Staffing'!$L:$L,$G9),2),0)</f>
        <v>0</v>
      </c>
      <c r="AC9" s="36">
        <f t="shared" ref="AC9:AC24" ca="1" si="8">IFERROR(ROUND(AB9*$I9,2),0)</f>
        <v>0</v>
      </c>
      <c r="AD9" s="35">
        <f ca="1">IF($G9=$D$5,ROUND(SUMIFS(INDIRECT("'Sch F-Staffing'!C"&amp;MATCH($B$5,'Sch F-Staffing'!$7:$7,0),0),'Sch F-Staffing'!$A:$A,$F9&amp;"-11",'Sch F-Staffing'!$L:$L,$G9),2),0)</f>
        <v>0</v>
      </c>
      <c r="AE9" s="36">
        <f t="shared" ref="AE9:AE24" ca="1" si="9">IFERROR(ROUND(AD9*$I9,2),0)</f>
        <v>0</v>
      </c>
      <c r="AF9" s="35">
        <f ca="1">IF($G9=$D$5,ROUND(SUMIFS(INDIRECT("'Sch F-Staffing'!C"&amp;MATCH($B$5,'Sch F-Staffing'!$7:$7,0),0),'Sch F-Staffing'!$A:$A,$F9&amp;"-12",'Sch F-Staffing'!$L:$L,$G9),2),0)</f>
        <v>0</v>
      </c>
      <c r="AG9" s="36">
        <f t="shared" ref="AG9:AG24" ca="1" si="10">IFERROR(ROUND(AF9*$I9,2),0)</f>
        <v>0</v>
      </c>
      <c r="AH9" s="35">
        <f ca="1">IF($G9=$D$5,ROUND(SUMIFS(INDIRECT("'Sch F-Staffing'!C"&amp;MATCH($B$5,'Sch F-Staffing'!$7:$7,0),0),'Sch F-Staffing'!$A:$A,$F9&amp;"-13",'Sch F-Staffing'!$L:$L,$G9),2),0)</f>
        <v>0</v>
      </c>
      <c r="AI9" s="36">
        <f t="shared" ref="AI9:AI45" ca="1" si="11">IFERROR(ROUND(AH9*$I9,2),0)</f>
        <v>0</v>
      </c>
      <c r="AJ9" s="37">
        <f ca="1">ROUND(AH9+AF9+AD9+AB9+Z9+X9+V9+T9+R9+P9+N9+L9+J9,0)</f>
        <v>0</v>
      </c>
      <c r="AK9" s="85">
        <f ca="1">ROUND(AI9+AG9+AE9+AC9+AA9+Y9+W9+U9+S9+Q9+O9+M9+K9,0)</f>
        <v>0</v>
      </c>
    </row>
    <row r="10" spans="1:37" ht="15" hidden="1" x14ac:dyDescent="0.15">
      <c r="A10" s="34">
        <v>71</v>
      </c>
      <c r="B10" s="34" t="s">
        <v>42</v>
      </c>
      <c r="C10" s="34" t="s">
        <v>38</v>
      </c>
      <c r="D10" s="34" t="s">
        <v>39</v>
      </c>
      <c r="E10" s="34" t="s">
        <v>43</v>
      </c>
      <c r="F10" s="82" t="s">
        <v>44</v>
      </c>
      <c r="G10" s="82" t="s">
        <v>45</v>
      </c>
      <c r="H10" s="86">
        <f>SUMIFS('Total Staffing-NB'!$F:$F,'Total Staffing-NB'!$M:$M,$F10,'Total Staffing-NB'!$L:$L,$G10)</f>
        <v>0</v>
      </c>
      <c r="I10" s="84" t="str" cm="1">
        <f t="array" aca="1" ref="I10" ca="1">IF($G10=$D$5,INDIRECT("'Rate Analysis'!R"&amp;MATCH($F10,'Rate Analysis'!$A:$A,0)&amp;"C"&amp;MATCH($B$5,'Rate Analysis'!$7:$7,0)+MATCH($G10,'Rate Analysis'!$8:$8,0)-16,0),"N/A")</f>
        <v>N/A</v>
      </c>
      <c r="J10" s="35">
        <f ca="1">IF($G10=$D$5,ROUND(SUMIFS(INDIRECT("'Sch F-Staffing'!C"&amp;MATCH($B$5,'Sch F-Staffing'!$7:$7,0),0),'Sch F-Staffing'!$A:$A,$F10&amp;"-01",'Sch F-Staffing'!$L:$L,$G10),2),0)</f>
        <v>0</v>
      </c>
      <c r="K10" s="36">
        <f t="shared" ref="K10:K45" ca="1" si="12">IFERROR(ROUND(J10*$I10,2),0)</f>
        <v>0</v>
      </c>
      <c r="L10" s="35">
        <f ca="1">IF($G10=$D$5,ROUND(SUMIFS(INDIRECT("'Sch F-Staffing'!C"&amp;MATCH($B$5,'Sch F-Staffing'!$7:$7,0),0),'Sch F-Staffing'!$A:$A,$F10&amp;"-02",'Sch F-Staffing'!$L:$L,$G10),2),0)</f>
        <v>0</v>
      </c>
      <c r="M10" s="36">
        <f t="shared" ca="1" si="0"/>
        <v>0</v>
      </c>
      <c r="N10" s="35">
        <f ca="1">IF($G10=$D$5,ROUND(SUMIFS(INDIRECT("'Sch F-Staffing'!C"&amp;MATCH($B$5,'Sch F-Staffing'!$7:$7,0),0),'Sch F-Staffing'!$A:$A,$F10&amp;"-03",'Sch F-Staffing'!$L:$L,$G10),2),0)</f>
        <v>0</v>
      </c>
      <c r="O10" s="36">
        <f t="shared" ca="1" si="1"/>
        <v>0</v>
      </c>
      <c r="P10" s="35">
        <f ca="1">IF($G10=$D$5,ROUND(SUMIFS(INDIRECT("'Sch F-Staffing'!C"&amp;MATCH($B$5,'Sch F-Staffing'!$7:$7,0),0),'Sch F-Staffing'!$A:$A,$F10&amp;"-04",'Sch F-Staffing'!$L:$L,$G10),2),0)</f>
        <v>0</v>
      </c>
      <c r="Q10" s="36">
        <f t="shared" ca="1" si="2"/>
        <v>0</v>
      </c>
      <c r="R10" s="35">
        <f ca="1">IF($G10=$D$5,ROUND(SUMIFS(INDIRECT("'Sch F-Staffing'!C"&amp;MATCH($B$5,'Sch F-Staffing'!$7:$7,0),0),'Sch F-Staffing'!$A:$A,$F10&amp;"-05",'Sch F-Staffing'!$L:$L,$G10),2),0)</f>
        <v>0</v>
      </c>
      <c r="S10" s="36">
        <f t="shared" ca="1" si="3"/>
        <v>0</v>
      </c>
      <c r="T10" s="35">
        <f ca="1">IF($G10=$D$5,ROUND(SUMIFS(INDIRECT("'Sch F-Staffing'!C"&amp;MATCH($B$5,'Sch F-Staffing'!$7:$7,0),0),'Sch F-Staffing'!$A:$A,$F10&amp;"-06",'Sch F-Staffing'!$L:$L,$G10),2),0)</f>
        <v>0</v>
      </c>
      <c r="U10" s="36">
        <f t="shared" ca="1" si="4"/>
        <v>0</v>
      </c>
      <c r="V10" s="35">
        <f ca="1">IF($G10=$D$5,ROUND(SUMIFS(INDIRECT("'Sch F-Staffing'!C"&amp;MATCH($B$5,'Sch F-Staffing'!$7:$7,0),0),'Sch F-Staffing'!$A:$A,$F10&amp;"-07",'Sch F-Staffing'!$L:$L,$G10),2),0)</f>
        <v>0</v>
      </c>
      <c r="W10" s="36">
        <f t="shared" ca="1" si="5"/>
        <v>0</v>
      </c>
      <c r="X10" s="35">
        <f ca="1">IF($G10=$D$5,ROUND(SUMIFS(INDIRECT("'Sch F-Staffing'!C"&amp;MATCH($B$5,'Sch F-Staffing'!$7:$7,0),0),'Sch F-Staffing'!$A:$A,$F10&amp;"-08",'Sch F-Staffing'!$L:$L,$G10),2),0)</f>
        <v>0</v>
      </c>
      <c r="Y10" s="36">
        <f t="shared" ca="1" si="6"/>
        <v>0</v>
      </c>
      <c r="Z10" s="35">
        <f ca="1">IF($G10=$D$5,ROUND(SUMIFS(INDIRECT("'Sch F-Staffing'!C"&amp;MATCH($B$5,'Sch F-Staffing'!$7:$7,0),0),'Sch F-Staffing'!$A:$A,$F10&amp;"-09",'Sch F-Staffing'!$L:$L,$G10),2),0)</f>
        <v>0</v>
      </c>
      <c r="AA10" s="36">
        <f t="shared" ca="1" si="7"/>
        <v>0</v>
      </c>
      <c r="AB10" s="35">
        <f ca="1">IF($G10=$D$5,ROUND(SUMIFS(INDIRECT("'Sch F-Staffing'!C"&amp;MATCH($B$5,'Sch F-Staffing'!$7:$7,0),0),'Sch F-Staffing'!$A:$A,$F10&amp;"-10",'Sch F-Staffing'!$L:$L,$G10),2),0)</f>
        <v>0</v>
      </c>
      <c r="AC10" s="36">
        <f t="shared" ca="1" si="8"/>
        <v>0</v>
      </c>
      <c r="AD10" s="35">
        <f ca="1">IF($G10=$D$5,ROUND(SUMIFS(INDIRECT("'Sch F-Staffing'!C"&amp;MATCH($B$5,'Sch F-Staffing'!$7:$7,0),0),'Sch F-Staffing'!$A:$A,$F10&amp;"-11",'Sch F-Staffing'!$L:$L,$G10),2),0)</f>
        <v>0</v>
      </c>
      <c r="AE10" s="36">
        <f t="shared" ca="1" si="9"/>
        <v>0</v>
      </c>
      <c r="AF10" s="35">
        <f ca="1">IF($G10=$D$5,ROUND(SUMIFS(INDIRECT("'Sch F-Staffing'!C"&amp;MATCH($B$5,'Sch F-Staffing'!$7:$7,0),0),'Sch F-Staffing'!$A:$A,$F10&amp;"-12",'Sch F-Staffing'!$L:$L,$G10),2),0)</f>
        <v>0</v>
      </c>
      <c r="AG10" s="36">
        <f t="shared" ca="1" si="10"/>
        <v>0</v>
      </c>
      <c r="AH10" s="35">
        <f ca="1">IF($G10=$D$5,ROUND(SUMIFS(INDIRECT("'Sch F-Staffing'!C"&amp;MATCH($B$5,'Sch F-Staffing'!$7:$7,0),0),'Sch F-Staffing'!$A:$A,$F10&amp;"-13",'Sch F-Staffing'!$L:$L,$G10),2),0)</f>
        <v>0</v>
      </c>
      <c r="AI10" s="36">
        <f t="shared" ca="1" si="11"/>
        <v>0</v>
      </c>
      <c r="AJ10" s="37">
        <f t="shared" ref="AJ10:AK46" ca="1" si="13">ROUND(AH10+AF10+AD10+AB10+Z10+X10+V10+T10+R10+P10+N10+L10+J10,0)</f>
        <v>0</v>
      </c>
      <c r="AK10" s="85">
        <f t="shared" ca="1" si="13"/>
        <v>0</v>
      </c>
    </row>
    <row r="11" spans="1:37" ht="15" hidden="1" x14ac:dyDescent="0.15">
      <c r="A11" s="34">
        <v>22</v>
      </c>
      <c r="B11" s="34" t="s">
        <v>46</v>
      </c>
      <c r="C11" s="34" t="s">
        <v>47</v>
      </c>
      <c r="D11" s="34" t="s">
        <v>48</v>
      </c>
      <c r="E11" s="34" t="s">
        <v>49</v>
      </c>
      <c r="F11" s="82" t="s">
        <v>50</v>
      </c>
      <c r="G11" s="82" t="s">
        <v>45</v>
      </c>
      <c r="H11" s="86">
        <f>SUMIFS('Total Staffing-NB'!$F:$F,'Total Staffing-NB'!$M:$M,$F11,'Total Staffing-NB'!$L:$L,$G11)</f>
        <v>0</v>
      </c>
      <c r="I11" s="84" t="str" cm="1">
        <f t="array" aca="1" ref="I11" ca="1">IF($G11=$D$5,INDIRECT("'Rate Analysis'!R"&amp;MATCH($F11,'Rate Analysis'!$A:$A,0)&amp;"C"&amp;MATCH($B$5,'Rate Analysis'!$7:$7,0)+MATCH($G11,'Rate Analysis'!$8:$8,0)-16,0),"N/A")</f>
        <v>N/A</v>
      </c>
      <c r="J11" s="35">
        <f ca="1">IF($G11=$D$5,ROUND(SUMIFS(INDIRECT("'Sch F-Staffing'!C"&amp;MATCH($B$5,'Sch F-Staffing'!$7:$7,0),0),'Sch F-Staffing'!$A:$A,$F11&amp;"-01",'Sch F-Staffing'!$L:$L,$G11),2),0)</f>
        <v>0</v>
      </c>
      <c r="K11" s="36">
        <f t="shared" ca="1" si="12"/>
        <v>0</v>
      </c>
      <c r="L11" s="35">
        <f ca="1">IF($G11=$D$5,ROUND(SUMIFS(INDIRECT("'Sch F-Staffing'!C"&amp;MATCH($B$5,'Sch F-Staffing'!$7:$7,0),0),'Sch F-Staffing'!$A:$A,$F11&amp;"-02",'Sch F-Staffing'!$L:$L,$G11),2),0)</f>
        <v>0</v>
      </c>
      <c r="M11" s="36">
        <f t="shared" ca="1" si="0"/>
        <v>0</v>
      </c>
      <c r="N11" s="35">
        <f ca="1">IF($G11=$D$5,ROUND(SUMIFS(INDIRECT("'Sch F-Staffing'!C"&amp;MATCH($B$5,'Sch F-Staffing'!$7:$7,0),0),'Sch F-Staffing'!$A:$A,$F11&amp;"-03",'Sch F-Staffing'!$L:$L,$G11),2),0)</f>
        <v>0</v>
      </c>
      <c r="O11" s="36">
        <f t="shared" ca="1" si="1"/>
        <v>0</v>
      </c>
      <c r="P11" s="35">
        <f ca="1">IF($G11=$D$5,ROUND(SUMIFS(INDIRECT("'Sch F-Staffing'!C"&amp;MATCH($B$5,'Sch F-Staffing'!$7:$7,0),0),'Sch F-Staffing'!$A:$A,$F11&amp;"-04",'Sch F-Staffing'!$L:$L,$G11),2),0)</f>
        <v>0</v>
      </c>
      <c r="Q11" s="36">
        <f t="shared" ca="1" si="2"/>
        <v>0</v>
      </c>
      <c r="R11" s="35">
        <f ca="1">IF($G11=$D$5,ROUND(SUMIFS(INDIRECT("'Sch F-Staffing'!C"&amp;MATCH($B$5,'Sch F-Staffing'!$7:$7,0),0),'Sch F-Staffing'!$A:$A,$F11&amp;"-05",'Sch F-Staffing'!$L:$L,$G11),2),0)</f>
        <v>0</v>
      </c>
      <c r="S11" s="36">
        <f t="shared" ca="1" si="3"/>
        <v>0</v>
      </c>
      <c r="T11" s="35">
        <f ca="1">IF($G11=$D$5,ROUND(SUMIFS(INDIRECT("'Sch F-Staffing'!C"&amp;MATCH($B$5,'Sch F-Staffing'!$7:$7,0),0),'Sch F-Staffing'!$A:$A,$F11&amp;"-06",'Sch F-Staffing'!$L:$L,$G11),2),0)</f>
        <v>0</v>
      </c>
      <c r="U11" s="36">
        <f t="shared" ca="1" si="4"/>
        <v>0</v>
      </c>
      <c r="V11" s="35">
        <f ca="1">IF($G11=$D$5,ROUND(SUMIFS(INDIRECT("'Sch F-Staffing'!C"&amp;MATCH($B$5,'Sch F-Staffing'!$7:$7,0),0),'Sch F-Staffing'!$A:$A,$F11&amp;"-07",'Sch F-Staffing'!$L:$L,$G11),2),0)</f>
        <v>0</v>
      </c>
      <c r="W11" s="36">
        <f t="shared" ca="1" si="5"/>
        <v>0</v>
      </c>
      <c r="X11" s="35">
        <f ca="1">IF($G11=$D$5,ROUND(SUMIFS(INDIRECT("'Sch F-Staffing'!C"&amp;MATCH($B$5,'Sch F-Staffing'!$7:$7,0),0),'Sch F-Staffing'!$A:$A,$F11&amp;"-08",'Sch F-Staffing'!$L:$L,$G11),2),0)</f>
        <v>0</v>
      </c>
      <c r="Y11" s="36">
        <f t="shared" ca="1" si="6"/>
        <v>0</v>
      </c>
      <c r="Z11" s="35">
        <f ca="1">IF($G11=$D$5,ROUND(SUMIFS(INDIRECT("'Sch F-Staffing'!C"&amp;MATCH($B$5,'Sch F-Staffing'!$7:$7,0),0),'Sch F-Staffing'!$A:$A,$F11&amp;"-09",'Sch F-Staffing'!$L:$L,$G11),2),0)</f>
        <v>0</v>
      </c>
      <c r="AA11" s="36">
        <f t="shared" ca="1" si="7"/>
        <v>0</v>
      </c>
      <c r="AB11" s="35">
        <f ca="1">IF($G11=$D$5,ROUND(SUMIFS(INDIRECT("'Sch F-Staffing'!C"&amp;MATCH($B$5,'Sch F-Staffing'!$7:$7,0),0),'Sch F-Staffing'!$A:$A,$F11&amp;"-10",'Sch F-Staffing'!$L:$L,$G11),2),0)</f>
        <v>0</v>
      </c>
      <c r="AC11" s="36">
        <f t="shared" ca="1" si="8"/>
        <v>0</v>
      </c>
      <c r="AD11" s="35">
        <f ca="1">IF($G11=$D$5,ROUND(SUMIFS(INDIRECT("'Sch F-Staffing'!C"&amp;MATCH($B$5,'Sch F-Staffing'!$7:$7,0),0),'Sch F-Staffing'!$A:$A,$F11&amp;"-11",'Sch F-Staffing'!$L:$L,$G11),2),0)</f>
        <v>0</v>
      </c>
      <c r="AE11" s="36">
        <f t="shared" ca="1" si="9"/>
        <v>0</v>
      </c>
      <c r="AF11" s="35">
        <f ca="1">IF($G11=$D$5,ROUND(SUMIFS(INDIRECT("'Sch F-Staffing'!C"&amp;MATCH($B$5,'Sch F-Staffing'!$7:$7,0),0),'Sch F-Staffing'!$A:$A,$F11&amp;"-12",'Sch F-Staffing'!$L:$L,$G11),2),0)</f>
        <v>0</v>
      </c>
      <c r="AG11" s="36">
        <f t="shared" ca="1" si="10"/>
        <v>0</v>
      </c>
      <c r="AH11" s="35">
        <f ca="1">IF($G11=$D$5,ROUND(SUMIFS(INDIRECT("'Sch F-Staffing'!C"&amp;MATCH($B$5,'Sch F-Staffing'!$7:$7,0),0),'Sch F-Staffing'!$A:$A,$F11&amp;"-13",'Sch F-Staffing'!$L:$L,$G11),2),0)</f>
        <v>0</v>
      </c>
      <c r="AI11" s="36">
        <f t="shared" ca="1" si="11"/>
        <v>0</v>
      </c>
      <c r="AJ11" s="37">
        <f t="shared" ca="1" si="13"/>
        <v>0</v>
      </c>
      <c r="AK11" s="85">
        <f t="shared" ca="1" si="13"/>
        <v>0</v>
      </c>
    </row>
    <row r="12" spans="1:37" ht="15" x14ac:dyDescent="0.15">
      <c r="A12" s="34">
        <v>74</v>
      </c>
      <c r="B12" s="34" t="s">
        <v>51</v>
      </c>
      <c r="C12" s="34" t="s">
        <v>52</v>
      </c>
      <c r="D12" s="34" t="s">
        <v>48</v>
      </c>
      <c r="E12" s="34" t="s">
        <v>53</v>
      </c>
      <c r="F12" s="82" t="s">
        <v>54</v>
      </c>
      <c r="G12" s="82" t="s">
        <v>594</v>
      </c>
      <c r="H12" s="86">
        <v>1</v>
      </c>
      <c r="I12" s="84" cm="1">
        <f t="array" aca="1" ref="I12" ca="1">IF($G12=$D$5,INDIRECT("'Rate Analysis'!R"&amp;MATCH($F12,'Rate Analysis'!$A:$A,0)&amp;"C"&amp;MATCH($B$5,'Rate Analysis'!$7:$7,0)+MATCH($G12,'Rate Analysis'!$8:$8,0)-16,0),10)</f>
        <v>10</v>
      </c>
      <c r="J12" s="35">
        <f ca="1">IF($G12=$D$5,ROUND(SUMIFS(INDIRECT("'Sch F-Staffing'!C"&amp;MATCH($B$5,'Sch F-Staffing'!$7:$7,0),0),'Sch F-Staffing'!$A:$A,$F12&amp;"-01",'Sch F-Staffing'!$L:$L,$G12),2),0)</f>
        <v>0</v>
      </c>
      <c r="K12" s="36">
        <f t="shared" ca="1" si="12"/>
        <v>0</v>
      </c>
      <c r="L12" s="35">
        <f ca="1">IF($G12=$D$5,ROUND(SUMIFS(INDIRECT("'Sch F-Staffing'!C"&amp;MATCH($B$5,'Sch F-Staffing'!$7:$7,0),0),'Sch F-Staffing'!$A:$A,$F12&amp;"-02",'Sch F-Staffing'!$L:$L,$G12),2),0)</f>
        <v>0</v>
      </c>
      <c r="M12" s="36">
        <f t="shared" ca="1" si="0"/>
        <v>0</v>
      </c>
      <c r="N12" s="35">
        <f ca="1">IF($G12=$D$5,ROUND(SUMIFS(INDIRECT("'Sch F-Staffing'!C"&amp;MATCH($B$5,'Sch F-Staffing'!$7:$7,0),0),'Sch F-Staffing'!$A:$A,$F12&amp;"-03",'Sch F-Staffing'!$L:$L,$G12),2),0)</f>
        <v>0</v>
      </c>
      <c r="O12" s="36">
        <f t="shared" ca="1" si="1"/>
        <v>0</v>
      </c>
      <c r="P12" s="35">
        <f ca="1">IF($G12=$D$5,ROUND(SUMIFS(INDIRECT("'Sch F-Staffing'!C"&amp;MATCH($B$5,'Sch F-Staffing'!$7:$7,0),0),'Sch F-Staffing'!$A:$A,$F12&amp;"-04",'Sch F-Staffing'!$L:$L,$G12),2),0)</f>
        <v>0</v>
      </c>
      <c r="Q12" s="36">
        <f t="shared" ca="1" si="2"/>
        <v>0</v>
      </c>
      <c r="R12" s="35">
        <f ca="1">IF($G12=$D$5,ROUND(SUMIFS(INDIRECT("'Sch F-Staffing'!C"&amp;MATCH($B$5,'Sch F-Staffing'!$7:$7,0),0),'Sch F-Staffing'!$A:$A,$F12&amp;"-05",'Sch F-Staffing'!$L:$L,$G12),2),0)</f>
        <v>0</v>
      </c>
      <c r="S12" s="36">
        <f t="shared" ca="1" si="3"/>
        <v>0</v>
      </c>
      <c r="T12" s="35">
        <f ca="1">IF($G12=$D$5,ROUND(SUMIFS(INDIRECT("'Sch F-Staffing'!C"&amp;MATCH($B$5,'Sch F-Staffing'!$7:$7,0),0),'Sch F-Staffing'!$A:$A,$F12&amp;"-06",'Sch F-Staffing'!$L:$L,$G12),2),0)</f>
        <v>0</v>
      </c>
      <c r="U12" s="36">
        <f t="shared" ca="1" si="4"/>
        <v>0</v>
      </c>
      <c r="V12" s="35">
        <f ca="1">IF($G12=$D$5,ROUND(SUMIFS(INDIRECT("'Sch F-Staffing'!C"&amp;MATCH($B$5,'Sch F-Staffing'!$7:$7,0),0),'Sch F-Staffing'!$A:$A,$F12&amp;"-07",'Sch F-Staffing'!$L:$L,$G12),2),0)</f>
        <v>0</v>
      </c>
      <c r="W12" s="36">
        <f t="shared" ca="1" si="5"/>
        <v>0</v>
      </c>
      <c r="X12" s="35">
        <f ca="1">IF($G12=$D$5,ROUND(SUMIFS(INDIRECT("'Sch F-Staffing'!C"&amp;MATCH($B$5,'Sch F-Staffing'!$7:$7,0),0),'Sch F-Staffing'!$A:$A,$F12&amp;"-08",'Sch F-Staffing'!$L:$L,$G12),2),0)</f>
        <v>0</v>
      </c>
      <c r="Y12" s="36">
        <f t="shared" ca="1" si="6"/>
        <v>0</v>
      </c>
      <c r="Z12" s="35">
        <f ca="1">IF($G12=$D$5,ROUND(SUMIFS(INDIRECT("'Sch F-Staffing'!C"&amp;MATCH($B$5,'Sch F-Staffing'!$7:$7,0),0),'Sch F-Staffing'!$A:$A,$F12&amp;"-09",'Sch F-Staffing'!$L:$L,$G12),2),0)</f>
        <v>0</v>
      </c>
      <c r="AA12" s="36">
        <f t="shared" ca="1" si="7"/>
        <v>0</v>
      </c>
      <c r="AB12" s="35">
        <f ca="1">IF($G12=$D$5,ROUND(SUMIFS(INDIRECT("'Sch F-Staffing'!C"&amp;MATCH($B$5,'Sch F-Staffing'!$7:$7,0),0),'Sch F-Staffing'!$A:$A,$F12&amp;"-10",'Sch F-Staffing'!$L:$L,$G12),2),0)</f>
        <v>0</v>
      </c>
      <c r="AC12" s="36">
        <f t="shared" ca="1" si="8"/>
        <v>0</v>
      </c>
      <c r="AD12" s="35">
        <f ca="1">IF($G12=$D$5,ROUND(SUMIFS(INDIRECT("'Sch F-Staffing'!C"&amp;MATCH($B$5,'Sch F-Staffing'!$7:$7,0),0),'Sch F-Staffing'!$A:$A,$F12&amp;"-11",'Sch F-Staffing'!$L:$L,$G12),2),0)</f>
        <v>0</v>
      </c>
      <c r="AE12" s="36">
        <f t="shared" ca="1" si="9"/>
        <v>0</v>
      </c>
      <c r="AF12" s="35">
        <f ca="1">IF($G12=$D$5,ROUND(SUMIFS(INDIRECT("'Sch F-Staffing'!C"&amp;MATCH($B$5,'Sch F-Staffing'!$7:$7,0),0),'Sch F-Staffing'!$A:$A,$F12&amp;"-12",'Sch F-Staffing'!$L:$L,$G12),2),0)</f>
        <v>0</v>
      </c>
      <c r="AG12" s="36">
        <f t="shared" ca="1" si="10"/>
        <v>0</v>
      </c>
      <c r="AH12" s="35">
        <f ca="1">IF($G12=$D$5,ROUND(SUMIFS(INDIRECT("'Sch F-Staffing'!C"&amp;MATCH($B$5,'Sch F-Staffing'!$7:$7,0),0),'Sch F-Staffing'!$A:$A,$F12&amp;"-13",'Sch F-Staffing'!$L:$L,$G12),2),0)</f>
        <v>0</v>
      </c>
      <c r="AI12" s="36">
        <f t="shared" ca="1" si="11"/>
        <v>0</v>
      </c>
      <c r="AJ12" s="37">
        <f t="shared" ca="1" si="13"/>
        <v>0</v>
      </c>
      <c r="AK12" s="85">
        <f t="shared" ca="1" si="13"/>
        <v>0</v>
      </c>
    </row>
    <row r="13" spans="1:37" ht="15" x14ac:dyDescent="0.15">
      <c r="A13" s="34">
        <v>23</v>
      </c>
      <c r="B13" s="34" t="s">
        <v>46</v>
      </c>
      <c r="C13" s="34" t="s">
        <v>47</v>
      </c>
      <c r="D13" s="34" t="s">
        <v>39</v>
      </c>
      <c r="E13" s="34" t="s">
        <v>55</v>
      </c>
      <c r="F13" s="82" t="s">
        <v>56</v>
      </c>
      <c r="G13" s="82" t="s">
        <v>594</v>
      </c>
      <c r="H13" s="86">
        <v>1</v>
      </c>
      <c r="I13" s="84" cm="1">
        <f t="array" aca="1" ref="I13" ca="1">IF($G13=$D$5,INDIRECT("'Rate Analysis'!R"&amp;MATCH($F13,'Rate Analysis'!$A:$A,0)&amp;"C"&amp;MATCH($B$5,'Rate Analysis'!$7:$7,0)+MATCH($G13,'Rate Analysis'!$8:$8,0)-16,0),10)</f>
        <v>10</v>
      </c>
      <c r="J13" s="35">
        <f ca="1">IF($G13=$D$5,ROUND(SUMIFS(INDIRECT("'Sch F-Staffing'!C"&amp;MATCH($B$5,'Sch F-Staffing'!$7:$7,0),0),'Sch F-Staffing'!$A:$A,$F13&amp;"-01",'Sch F-Staffing'!$L:$L,$G13),2),0)</f>
        <v>0</v>
      </c>
      <c r="K13" s="36">
        <f t="shared" ca="1" si="12"/>
        <v>0</v>
      </c>
      <c r="L13" s="35">
        <f ca="1">IF($G13=$D$5,ROUND(SUMIFS(INDIRECT("'Sch F-Staffing'!C"&amp;MATCH($B$5,'Sch F-Staffing'!$7:$7,0),0),'Sch F-Staffing'!$A:$A,$F13&amp;"-02",'Sch F-Staffing'!$L:$L,$G13),2),0)</f>
        <v>0</v>
      </c>
      <c r="M13" s="36">
        <f t="shared" ca="1" si="0"/>
        <v>0</v>
      </c>
      <c r="N13" s="35">
        <f ca="1">IF($G13=$D$5,ROUND(SUMIFS(INDIRECT("'Sch F-Staffing'!C"&amp;MATCH($B$5,'Sch F-Staffing'!$7:$7,0),0),'Sch F-Staffing'!$A:$A,$F13&amp;"-03",'Sch F-Staffing'!$L:$L,$G13),2),0)</f>
        <v>0</v>
      </c>
      <c r="O13" s="36">
        <f t="shared" ca="1" si="1"/>
        <v>0</v>
      </c>
      <c r="P13" s="35">
        <f ca="1">IF($G13=$D$5,ROUND(SUMIFS(INDIRECT("'Sch F-Staffing'!C"&amp;MATCH($B$5,'Sch F-Staffing'!$7:$7,0),0),'Sch F-Staffing'!$A:$A,$F13&amp;"-04",'Sch F-Staffing'!$L:$L,$G13),2),0)</f>
        <v>0</v>
      </c>
      <c r="Q13" s="36">
        <f t="shared" ca="1" si="2"/>
        <v>0</v>
      </c>
      <c r="R13" s="35">
        <f ca="1">IF($G13=$D$5,ROUND(SUMIFS(INDIRECT("'Sch F-Staffing'!C"&amp;MATCH($B$5,'Sch F-Staffing'!$7:$7,0),0),'Sch F-Staffing'!$A:$A,$F13&amp;"-05",'Sch F-Staffing'!$L:$L,$G13),2),0)</f>
        <v>0</v>
      </c>
      <c r="S13" s="36">
        <f t="shared" ca="1" si="3"/>
        <v>0</v>
      </c>
      <c r="T13" s="35">
        <f ca="1">IF($G13=$D$5,ROUND(SUMIFS(INDIRECT("'Sch F-Staffing'!C"&amp;MATCH($B$5,'Sch F-Staffing'!$7:$7,0),0),'Sch F-Staffing'!$A:$A,$F13&amp;"-06",'Sch F-Staffing'!$L:$L,$G13),2),0)</f>
        <v>0</v>
      </c>
      <c r="U13" s="36">
        <f t="shared" ca="1" si="4"/>
        <v>0</v>
      </c>
      <c r="V13" s="35">
        <f ca="1">IF($G13=$D$5,ROUND(SUMIFS(INDIRECT("'Sch F-Staffing'!C"&amp;MATCH($B$5,'Sch F-Staffing'!$7:$7,0),0),'Sch F-Staffing'!$A:$A,$F13&amp;"-07",'Sch F-Staffing'!$L:$L,$G13),2),0)</f>
        <v>0</v>
      </c>
      <c r="W13" s="36">
        <f t="shared" ca="1" si="5"/>
        <v>0</v>
      </c>
      <c r="X13" s="35">
        <f ca="1">IF($G13=$D$5,ROUND(SUMIFS(INDIRECT("'Sch F-Staffing'!C"&amp;MATCH($B$5,'Sch F-Staffing'!$7:$7,0),0),'Sch F-Staffing'!$A:$A,$F13&amp;"-08",'Sch F-Staffing'!$L:$L,$G13),2),0)</f>
        <v>0</v>
      </c>
      <c r="Y13" s="36">
        <f t="shared" ca="1" si="6"/>
        <v>0</v>
      </c>
      <c r="Z13" s="35">
        <f ca="1">IF($G13=$D$5,ROUND(SUMIFS(INDIRECT("'Sch F-Staffing'!C"&amp;MATCH($B$5,'Sch F-Staffing'!$7:$7,0),0),'Sch F-Staffing'!$A:$A,$F13&amp;"-09",'Sch F-Staffing'!$L:$L,$G13),2),0)</f>
        <v>0</v>
      </c>
      <c r="AA13" s="36">
        <f t="shared" ca="1" si="7"/>
        <v>0</v>
      </c>
      <c r="AB13" s="35">
        <f ca="1">IF($G13=$D$5,ROUND(SUMIFS(INDIRECT("'Sch F-Staffing'!C"&amp;MATCH($B$5,'Sch F-Staffing'!$7:$7,0),0),'Sch F-Staffing'!$A:$A,$F13&amp;"-10",'Sch F-Staffing'!$L:$L,$G13),2),0)</f>
        <v>0</v>
      </c>
      <c r="AC13" s="36">
        <f t="shared" ca="1" si="8"/>
        <v>0</v>
      </c>
      <c r="AD13" s="35">
        <f ca="1">IF($G13=$D$5,ROUND(SUMIFS(INDIRECT("'Sch F-Staffing'!C"&amp;MATCH($B$5,'Sch F-Staffing'!$7:$7,0),0),'Sch F-Staffing'!$A:$A,$F13&amp;"-11",'Sch F-Staffing'!$L:$L,$G13),2),0)</f>
        <v>0</v>
      </c>
      <c r="AE13" s="36">
        <f t="shared" ca="1" si="9"/>
        <v>0</v>
      </c>
      <c r="AF13" s="35">
        <f ca="1">IF($G13=$D$5,ROUND(SUMIFS(INDIRECT("'Sch F-Staffing'!C"&amp;MATCH($B$5,'Sch F-Staffing'!$7:$7,0),0),'Sch F-Staffing'!$A:$A,$F13&amp;"-12",'Sch F-Staffing'!$L:$L,$G13),2),0)</f>
        <v>0</v>
      </c>
      <c r="AG13" s="36">
        <f t="shared" ca="1" si="10"/>
        <v>0</v>
      </c>
      <c r="AH13" s="35">
        <f ca="1">IF($G13=$D$5,ROUND(SUMIFS(INDIRECT("'Sch F-Staffing'!C"&amp;MATCH($B$5,'Sch F-Staffing'!$7:$7,0),0),'Sch F-Staffing'!$A:$A,$F13&amp;"-13",'Sch F-Staffing'!$L:$L,$G13),2),0)</f>
        <v>0</v>
      </c>
      <c r="AI13" s="36">
        <f t="shared" ca="1" si="11"/>
        <v>0</v>
      </c>
      <c r="AJ13" s="37">
        <f t="shared" ca="1" si="13"/>
        <v>0</v>
      </c>
      <c r="AK13" s="85">
        <f t="shared" ca="1" si="13"/>
        <v>0</v>
      </c>
    </row>
    <row r="14" spans="1:37" ht="15" hidden="1" x14ac:dyDescent="0.15">
      <c r="A14" s="34">
        <v>7</v>
      </c>
      <c r="B14" s="34" t="s">
        <v>57</v>
      </c>
      <c r="C14" s="34" t="s">
        <v>58</v>
      </c>
      <c r="D14" s="34" t="s">
        <v>39</v>
      </c>
      <c r="E14" s="34" t="s">
        <v>59</v>
      </c>
      <c r="F14" s="82" t="s">
        <v>60</v>
      </c>
      <c r="G14" s="82" t="s">
        <v>594</v>
      </c>
      <c r="H14" s="86">
        <v>1</v>
      </c>
      <c r="I14" s="84" cm="1">
        <f t="array" aca="1" ref="I14" ca="1">IF($G14=$D$5,INDIRECT("'Rate Analysis'!R"&amp;MATCH($F14,'Rate Analysis'!$A:$A,0)&amp;"C"&amp;MATCH($B$5,'Rate Analysis'!$7:$7,0)+MATCH($G14,'Rate Analysis'!$8:$8,0)-16,0),1)</f>
        <v>1</v>
      </c>
      <c r="J14" s="35">
        <f ca="1">IF($G14=$D$5,ROUND(SUMIFS(INDIRECT("'Sch F-Staffing'!C"&amp;MATCH($B$5,'Sch F-Staffing'!$7:$7,0),0),'Sch F-Staffing'!$A:$A,$F14&amp;"-01",'Sch F-Staffing'!$L:$L,$G14),2),0)</f>
        <v>0</v>
      </c>
      <c r="K14" s="36">
        <f t="shared" ca="1" si="12"/>
        <v>0</v>
      </c>
      <c r="L14" s="35">
        <f ca="1">IF($G14=$D$5,ROUND(SUMIFS(INDIRECT("'Sch F-Staffing'!C"&amp;MATCH($B$5,'Sch F-Staffing'!$7:$7,0),0),'Sch F-Staffing'!$A:$A,$F14&amp;"-02",'Sch F-Staffing'!$L:$L,$G14),2),0)</f>
        <v>0</v>
      </c>
      <c r="M14" s="36">
        <f t="shared" ca="1" si="0"/>
        <v>0</v>
      </c>
      <c r="N14" s="35">
        <f ca="1">IF($G14=$D$5,ROUND(SUMIFS(INDIRECT("'Sch F-Staffing'!C"&amp;MATCH($B$5,'Sch F-Staffing'!$7:$7,0),0),'Sch F-Staffing'!$A:$A,$F14&amp;"-03",'Sch F-Staffing'!$L:$L,$G14),2),0)</f>
        <v>0</v>
      </c>
      <c r="O14" s="36">
        <f t="shared" ca="1" si="1"/>
        <v>0</v>
      </c>
      <c r="P14" s="35">
        <f ca="1">IF($G14=$D$5,ROUND(SUMIFS(INDIRECT("'Sch F-Staffing'!C"&amp;MATCH($B$5,'Sch F-Staffing'!$7:$7,0),0),'Sch F-Staffing'!$A:$A,$F14&amp;"-04",'Sch F-Staffing'!$L:$L,$G14),2),0)</f>
        <v>0</v>
      </c>
      <c r="Q14" s="36">
        <f t="shared" ca="1" si="2"/>
        <v>0</v>
      </c>
      <c r="R14" s="35">
        <f ca="1">IF($G14=$D$5,ROUND(SUMIFS(INDIRECT("'Sch F-Staffing'!C"&amp;MATCH($B$5,'Sch F-Staffing'!$7:$7,0),0),'Sch F-Staffing'!$A:$A,$F14&amp;"-05",'Sch F-Staffing'!$L:$L,$G14),2),0)</f>
        <v>0</v>
      </c>
      <c r="S14" s="36">
        <f t="shared" ca="1" si="3"/>
        <v>0</v>
      </c>
      <c r="T14" s="35">
        <f ca="1">IF($G14=$D$5,ROUND(SUMIFS(INDIRECT("'Sch F-Staffing'!C"&amp;MATCH($B$5,'Sch F-Staffing'!$7:$7,0),0),'Sch F-Staffing'!$A:$A,$F14&amp;"-06",'Sch F-Staffing'!$L:$L,$G14),2),0)</f>
        <v>0</v>
      </c>
      <c r="U14" s="36">
        <f t="shared" ca="1" si="4"/>
        <v>0</v>
      </c>
      <c r="V14" s="35">
        <f ca="1">IF($G14=$D$5,ROUND(SUMIFS(INDIRECT("'Sch F-Staffing'!C"&amp;MATCH($B$5,'Sch F-Staffing'!$7:$7,0),0),'Sch F-Staffing'!$A:$A,$F14&amp;"-07",'Sch F-Staffing'!$L:$L,$G14),2),0)</f>
        <v>0</v>
      </c>
      <c r="W14" s="36">
        <f t="shared" ca="1" si="5"/>
        <v>0</v>
      </c>
      <c r="X14" s="35">
        <f ca="1">IF($G14=$D$5,ROUND(SUMIFS(INDIRECT("'Sch F-Staffing'!C"&amp;MATCH($B$5,'Sch F-Staffing'!$7:$7,0),0),'Sch F-Staffing'!$A:$A,$F14&amp;"-08",'Sch F-Staffing'!$L:$L,$G14),2),0)</f>
        <v>0</v>
      </c>
      <c r="Y14" s="36">
        <f t="shared" ca="1" si="6"/>
        <v>0</v>
      </c>
      <c r="Z14" s="35">
        <f ca="1">IF($G14=$D$5,ROUND(SUMIFS(INDIRECT("'Sch F-Staffing'!C"&amp;MATCH($B$5,'Sch F-Staffing'!$7:$7,0),0),'Sch F-Staffing'!$A:$A,$F14&amp;"-09",'Sch F-Staffing'!$L:$L,$G14),2),0)</f>
        <v>0</v>
      </c>
      <c r="AA14" s="36">
        <f t="shared" ca="1" si="7"/>
        <v>0</v>
      </c>
      <c r="AB14" s="35">
        <f ca="1">IF($G14=$D$5,ROUND(SUMIFS(INDIRECT("'Sch F-Staffing'!C"&amp;MATCH($B$5,'Sch F-Staffing'!$7:$7,0),0),'Sch F-Staffing'!$A:$A,$F14&amp;"-10",'Sch F-Staffing'!$L:$L,$G14),2),0)</f>
        <v>0</v>
      </c>
      <c r="AC14" s="36">
        <f t="shared" ca="1" si="8"/>
        <v>0</v>
      </c>
      <c r="AD14" s="35">
        <f ca="1">IF($G14=$D$5,ROUND(SUMIFS(INDIRECT("'Sch F-Staffing'!C"&amp;MATCH($B$5,'Sch F-Staffing'!$7:$7,0),0),'Sch F-Staffing'!$A:$A,$F14&amp;"-11",'Sch F-Staffing'!$L:$L,$G14),2),0)</f>
        <v>0</v>
      </c>
      <c r="AE14" s="36">
        <f t="shared" ca="1" si="9"/>
        <v>0</v>
      </c>
      <c r="AF14" s="35">
        <f ca="1">IF($G14=$D$5,ROUND(SUMIFS(INDIRECT("'Sch F-Staffing'!C"&amp;MATCH($B$5,'Sch F-Staffing'!$7:$7,0),0),'Sch F-Staffing'!$A:$A,$F14&amp;"-12",'Sch F-Staffing'!$L:$L,$G14),2),0)</f>
        <v>0</v>
      </c>
      <c r="AG14" s="36">
        <f t="shared" ca="1" si="10"/>
        <v>0</v>
      </c>
      <c r="AH14" s="35">
        <f ca="1">IF($G14=$D$5,ROUND(SUMIFS(INDIRECT("'Sch F-Staffing'!C"&amp;MATCH($B$5,'Sch F-Staffing'!$7:$7,0),0),'Sch F-Staffing'!$A:$A,$F14&amp;"-13",'Sch F-Staffing'!$L:$L,$G14),2),0)</f>
        <v>0</v>
      </c>
      <c r="AI14" s="36">
        <f t="shared" ca="1" si="11"/>
        <v>0</v>
      </c>
      <c r="AJ14" s="37">
        <f t="shared" ca="1" si="13"/>
        <v>0</v>
      </c>
      <c r="AK14" s="85">
        <f t="shared" ca="1" si="13"/>
        <v>0</v>
      </c>
    </row>
    <row r="15" spans="1:37" ht="15" hidden="1" x14ac:dyDescent="0.15">
      <c r="A15" s="34">
        <v>18</v>
      </c>
      <c r="B15" s="34" t="s">
        <v>62</v>
      </c>
      <c r="C15" s="34" t="s">
        <v>63</v>
      </c>
      <c r="D15" s="34" t="s">
        <v>48</v>
      </c>
      <c r="E15" s="34" t="s">
        <v>64</v>
      </c>
      <c r="F15" s="82" t="s">
        <v>65</v>
      </c>
      <c r="G15" s="82" t="s">
        <v>594</v>
      </c>
      <c r="H15" s="86">
        <v>1</v>
      </c>
      <c r="I15" s="84" cm="1">
        <f t="array" aca="1" ref="I15" ca="1">IF($G15=$D$5,INDIRECT("'Rate Analysis'!R"&amp;MATCH($F15,'Rate Analysis'!$A:$A,0)&amp;"C"&amp;MATCH($B$5,'Rate Analysis'!$7:$7,0)+MATCH($G15,'Rate Analysis'!$8:$8,0)-16,0),1)</f>
        <v>1</v>
      </c>
      <c r="J15" s="35">
        <f ca="1">IF($G15=$D$5,ROUND(SUMIFS(INDIRECT("'Sch F-Staffing'!C"&amp;MATCH($B$5,'Sch F-Staffing'!$7:$7,0),0),'Sch F-Staffing'!$A:$A,$F15&amp;"-01",'Sch F-Staffing'!$L:$L,$G15),2),0)</f>
        <v>0</v>
      </c>
      <c r="K15" s="36">
        <f t="shared" ca="1" si="12"/>
        <v>0</v>
      </c>
      <c r="L15" s="35">
        <f ca="1">IF($G15=$D$5,ROUND(SUMIFS(INDIRECT("'Sch F-Staffing'!C"&amp;MATCH($B$5,'Sch F-Staffing'!$7:$7,0),0),'Sch F-Staffing'!$A:$A,$F15&amp;"-02",'Sch F-Staffing'!$L:$L,$G15),2),0)</f>
        <v>0</v>
      </c>
      <c r="M15" s="36">
        <f t="shared" ca="1" si="0"/>
        <v>0</v>
      </c>
      <c r="N15" s="35">
        <f ca="1">IF($G15=$D$5,ROUND(SUMIFS(INDIRECT("'Sch F-Staffing'!C"&amp;MATCH($B$5,'Sch F-Staffing'!$7:$7,0),0),'Sch F-Staffing'!$A:$A,$F15&amp;"-03",'Sch F-Staffing'!$L:$L,$G15),2),0)</f>
        <v>0</v>
      </c>
      <c r="O15" s="36">
        <f t="shared" ca="1" si="1"/>
        <v>0</v>
      </c>
      <c r="P15" s="35">
        <f ca="1">IF($G15=$D$5,ROUND(SUMIFS(INDIRECT("'Sch F-Staffing'!C"&amp;MATCH($B$5,'Sch F-Staffing'!$7:$7,0),0),'Sch F-Staffing'!$A:$A,$F15&amp;"-04",'Sch F-Staffing'!$L:$L,$G15),2),0)</f>
        <v>0</v>
      </c>
      <c r="Q15" s="36">
        <f t="shared" ca="1" si="2"/>
        <v>0</v>
      </c>
      <c r="R15" s="35">
        <f ca="1">IF($G15=$D$5,ROUND(SUMIFS(INDIRECT("'Sch F-Staffing'!C"&amp;MATCH($B$5,'Sch F-Staffing'!$7:$7,0),0),'Sch F-Staffing'!$A:$A,$F15&amp;"-05",'Sch F-Staffing'!$L:$L,$G15),2),0)</f>
        <v>0</v>
      </c>
      <c r="S15" s="36">
        <f t="shared" ca="1" si="3"/>
        <v>0</v>
      </c>
      <c r="T15" s="35">
        <f ca="1">IF($G15=$D$5,ROUND(SUMIFS(INDIRECT("'Sch F-Staffing'!C"&amp;MATCH($B$5,'Sch F-Staffing'!$7:$7,0),0),'Sch F-Staffing'!$A:$A,$F15&amp;"-06",'Sch F-Staffing'!$L:$L,$G15),2),0)</f>
        <v>0</v>
      </c>
      <c r="U15" s="36">
        <f t="shared" ca="1" si="4"/>
        <v>0</v>
      </c>
      <c r="V15" s="35">
        <f ca="1">IF($G15=$D$5,ROUND(SUMIFS(INDIRECT("'Sch F-Staffing'!C"&amp;MATCH($B$5,'Sch F-Staffing'!$7:$7,0),0),'Sch F-Staffing'!$A:$A,$F15&amp;"-07",'Sch F-Staffing'!$L:$L,$G15),2),0)</f>
        <v>0</v>
      </c>
      <c r="W15" s="36">
        <f t="shared" ca="1" si="5"/>
        <v>0</v>
      </c>
      <c r="X15" s="35">
        <f ca="1">IF($G15=$D$5,ROUND(SUMIFS(INDIRECT("'Sch F-Staffing'!C"&amp;MATCH($B$5,'Sch F-Staffing'!$7:$7,0),0),'Sch F-Staffing'!$A:$A,$F15&amp;"-08",'Sch F-Staffing'!$L:$L,$G15),2),0)</f>
        <v>0</v>
      </c>
      <c r="Y15" s="36">
        <f t="shared" ca="1" si="6"/>
        <v>0</v>
      </c>
      <c r="Z15" s="35">
        <f ca="1">IF($G15=$D$5,ROUND(SUMIFS(INDIRECT("'Sch F-Staffing'!C"&amp;MATCH($B$5,'Sch F-Staffing'!$7:$7,0),0),'Sch F-Staffing'!$A:$A,$F15&amp;"-09",'Sch F-Staffing'!$L:$L,$G15),2),0)</f>
        <v>0</v>
      </c>
      <c r="AA15" s="36">
        <f t="shared" ca="1" si="7"/>
        <v>0</v>
      </c>
      <c r="AB15" s="35">
        <f ca="1">IF($G15=$D$5,ROUND(SUMIFS(INDIRECT("'Sch F-Staffing'!C"&amp;MATCH($B$5,'Sch F-Staffing'!$7:$7,0),0),'Sch F-Staffing'!$A:$A,$F15&amp;"-10",'Sch F-Staffing'!$L:$L,$G15),2),0)</f>
        <v>0</v>
      </c>
      <c r="AC15" s="36">
        <f t="shared" ca="1" si="8"/>
        <v>0</v>
      </c>
      <c r="AD15" s="35">
        <f ca="1">IF($G15=$D$5,ROUND(SUMIFS(INDIRECT("'Sch F-Staffing'!C"&amp;MATCH($B$5,'Sch F-Staffing'!$7:$7,0),0),'Sch F-Staffing'!$A:$A,$F15&amp;"-11",'Sch F-Staffing'!$L:$L,$G15),2),0)</f>
        <v>0</v>
      </c>
      <c r="AE15" s="36">
        <f t="shared" ca="1" si="9"/>
        <v>0</v>
      </c>
      <c r="AF15" s="35">
        <f ca="1">IF($G15=$D$5,ROUND(SUMIFS(INDIRECT("'Sch F-Staffing'!C"&amp;MATCH($B$5,'Sch F-Staffing'!$7:$7,0),0),'Sch F-Staffing'!$A:$A,$F15&amp;"-12",'Sch F-Staffing'!$L:$L,$G15),2),0)</f>
        <v>0</v>
      </c>
      <c r="AG15" s="36">
        <f t="shared" ca="1" si="10"/>
        <v>0</v>
      </c>
      <c r="AH15" s="35">
        <f ca="1">IF($G15=$D$5,ROUND(SUMIFS(INDIRECT("'Sch F-Staffing'!C"&amp;MATCH($B$5,'Sch F-Staffing'!$7:$7,0),0),'Sch F-Staffing'!$A:$A,$F15&amp;"-13",'Sch F-Staffing'!$L:$L,$G15),2),0)</f>
        <v>0</v>
      </c>
      <c r="AI15" s="36">
        <f t="shared" ca="1" si="11"/>
        <v>0</v>
      </c>
      <c r="AJ15" s="37">
        <f t="shared" ca="1" si="13"/>
        <v>0</v>
      </c>
      <c r="AK15" s="85">
        <f t="shared" ca="1" si="13"/>
        <v>0</v>
      </c>
    </row>
    <row r="16" spans="1:37" ht="15" x14ac:dyDescent="0.15">
      <c r="A16" s="34">
        <v>31</v>
      </c>
      <c r="B16" s="34" t="s">
        <v>66</v>
      </c>
      <c r="C16" s="34" t="s">
        <v>67</v>
      </c>
      <c r="D16" s="34" t="s">
        <v>39</v>
      </c>
      <c r="E16" s="34" t="s">
        <v>68</v>
      </c>
      <c r="F16" s="82" t="s">
        <v>69</v>
      </c>
      <c r="G16" s="82" t="s">
        <v>594</v>
      </c>
      <c r="H16" s="86">
        <v>1</v>
      </c>
      <c r="I16" s="84" cm="1">
        <f t="array" aca="1" ref="I16" ca="1">IF($G16=$D$5,INDIRECT("'Rate Analysis'!R"&amp;MATCH($F16,'Rate Analysis'!$A:$A,0)&amp;"C"&amp;MATCH($B$5,'Rate Analysis'!$7:$7,0)+MATCH($G16,'Rate Analysis'!$8:$8,0)-16,0),11)</f>
        <v>11</v>
      </c>
      <c r="J16" s="35">
        <f ca="1">IF($G16=$D$5,ROUND(SUMIFS(INDIRECT("'Sch F-Staffing'!C"&amp;MATCH($B$5,'Sch F-Staffing'!$7:$7,0),0),'Sch F-Staffing'!$A:$A,$F16&amp;"-01",'Sch F-Staffing'!$L:$L,$G16),2),0)</f>
        <v>0</v>
      </c>
      <c r="K16" s="36">
        <f t="shared" ca="1" si="12"/>
        <v>0</v>
      </c>
      <c r="L16" s="35">
        <f ca="1">IF($G16=$D$5,ROUND(SUMIFS(INDIRECT("'Sch F-Staffing'!C"&amp;MATCH($B$5,'Sch F-Staffing'!$7:$7,0),0),'Sch F-Staffing'!$A:$A,$F16&amp;"-02",'Sch F-Staffing'!$L:$L,$G16),2),0)</f>
        <v>0</v>
      </c>
      <c r="M16" s="36">
        <f t="shared" ca="1" si="0"/>
        <v>0</v>
      </c>
      <c r="N16" s="35">
        <f ca="1">IF($G16=$D$5,ROUND(SUMIFS(INDIRECT("'Sch F-Staffing'!C"&amp;MATCH($B$5,'Sch F-Staffing'!$7:$7,0),0),'Sch F-Staffing'!$A:$A,$F16&amp;"-03",'Sch F-Staffing'!$L:$L,$G16),2),0)</f>
        <v>0</v>
      </c>
      <c r="O16" s="36">
        <f t="shared" ca="1" si="1"/>
        <v>0</v>
      </c>
      <c r="P16" s="35">
        <f ca="1">IF($G16=$D$5,ROUND(SUMIFS(INDIRECT("'Sch F-Staffing'!C"&amp;MATCH($B$5,'Sch F-Staffing'!$7:$7,0),0),'Sch F-Staffing'!$A:$A,$F16&amp;"-04",'Sch F-Staffing'!$L:$L,$G16),2),0)</f>
        <v>0</v>
      </c>
      <c r="Q16" s="36">
        <f t="shared" ca="1" si="2"/>
        <v>0</v>
      </c>
      <c r="R16" s="35">
        <f ca="1">IF($G16=$D$5,ROUND(SUMIFS(INDIRECT("'Sch F-Staffing'!C"&amp;MATCH($B$5,'Sch F-Staffing'!$7:$7,0),0),'Sch F-Staffing'!$A:$A,$F16&amp;"-05",'Sch F-Staffing'!$L:$L,$G16),2),0)</f>
        <v>0</v>
      </c>
      <c r="S16" s="36">
        <f t="shared" ca="1" si="3"/>
        <v>0</v>
      </c>
      <c r="T16" s="35">
        <f ca="1">IF($G16=$D$5,ROUND(SUMIFS(INDIRECT("'Sch F-Staffing'!C"&amp;MATCH($B$5,'Sch F-Staffing'!$7:$7,0),0),'Sch F-Staffing'!$A:$A,$F16&amp;"-06",'Sch F-Staffing'!$L:$L,$G16),2),0)</f>
        <v>0</v>
      </c>
      <c r="U16" s="36">
        <f t="shared" ca="1" si="4"/>
        <v>0</v>
      </c>
      <c r="V16" s="35">
        <f ca="1">IF($G16=$D$5,ROUND(SUMIFS(INDIRECT("'Sch F-Staffing'!C"&amp;MATCH($B$5,'Sch F-Staffing'!$7:$7,0),0),'Sch F-Staffing'!$A:$A,$F16&amp;"-07",'Sch F-Staffing'!$L:$L,$G16),2),0)</f>
        <v>0</v>
      </c>
      <c r="W16" s="36">
        <f t="shared" ca="1" si="5"/>
        <v>0</v>
      </c>
      <c r="X16" s="35">
        <f ca="1">IF($G16=$D$5,ROUND(SUMIFS(INDIRECT("'Sch F-Staffing'!C"&amp;MATCH($B$5,'Sch F-Staffing'!$7:$7,0),0),'Sch F-Staffing'!$A:$A,$F16&amp;"-08",'Sch F-Staffing'!$L:$L,$G16),2),0)</f>
        <v>0</v>
      </c>
      <c r="Y16" s="36">
        <f t="shared" ca="1" si="6"/>
        <v>0</v>
      </c>
      <c r="Z16" s="35">
        <f ca="1">IF($G16=$D$5,ROUND(SUMIFS(INDIRECT("'Sch F-Staffing'!C"&amp;MATCH($B$5,'Sch F-Staffing'!$7:$7,0),0),'Sch F-Staffing'!$A:$A,$F16&amp;"-09",'Sch F-Staffing'!$L:$L,$G16),2),0)</f>
        <v>0</v>
      </c>
      <c r="AA16" s="36">
        <f t="shared" ca="1" si="7"/>
        <v>0</v>
      </c>
      <c r="AB16" s="35">
        <f ca="1">IF($G16=$D$5,ROUND(SUMIFS(INDIRECT("'Sch F-Staffing'!C"&amp;MATCH($B$5,'Sch F-Staffing'!$7:$7,0),0),'Sch F-Staffing'!$A:$A,$F16&amp;"-10",'Sch F-Staffing'!$L:$L,$G16),2),0)</f>
        <v>0</v>
      </c>
      <c r="AC16" s="36">
        <f t="shared" ca="1" si="8"/>
        <v>0</v>
      </c>
      <c r="AD16" s="35">
        <f ca="1">IF($G16=$D$5,ROUND(SUMIFS(INDIRECT("'Sch F-Staffing'!C"&amp;MATCH($B$5,'Sch F-Staffing'!$7:$7,0),0),'Sch F-Staffing'!$A:$A,$F16&amp;"-11",'Sch F-Staffing'!$L:$L,$G16),2),0)</f>
        <v>0</v>
      </c>
      <c r="AE16" s="36">
        <f t="shared" ca="1" si="9"/>
        <v>0</v>
      </c>
      <c r="AF16" s="35">
        <f ca="1">IF($G16=$D$5,ROUND(SUMIFS(INDIRECT("'Sch F-Staffing'!C"&amp;MATCH($B$5,'Sch F-Staffing'!$7:$7,0),0),'Sch F-Staffing'!$A:$A,$F16&amp;"-12",'Sch F-Staffing'!$L:$L,$G16),2),0)</f>
        <v>0</v>
      </c>
      <c r="AG16" s="36">
        <f t="shared" ca="1" si="10"/>
        <v>0</v>
      </c>
      <c r="AH16" s="35">
        <f ca="1">IF($G16=$D$5,ROUND(SUMIFS(INDIRECT("'Sch F-Staffing'!C"&amp;MATCH($B$5,'Sch F-Staffing'!$7:$7,0),0),'Sch F-Staffing'!$A:$A,$F16&amp;"-13",'Sch F-Staffing'!$L:$L,$G16),2),0)</f>
        <v>0</v>
      </c>
      <c r="AI16" s="36">
        <f t="shared" ca="1" si="11"/>
        <v>0</v>
      </c>
      <c r="AJ16" s="37">
        <f t="shared" ca="1" si="13"/>
        <v>0</v>
      </c>
      <c r="AK16" s="85">
        <f t="shared" ca="1" si="13"/>
        <v>0</v>
      </c>
    </row>
    <row r="17" spans="1:37" ht="15" customHeight="1" x14ac:dyDescent="0.15">
      <c r="A17" s="34">
        <v>47</v>
      </c>
      <c r="B17" s="34" t="s">
        <v>70</v>
      </c>
      <c r="C17" s="34" t="s">
        <v>71</v>
      </c>
      <c r="D17" s="34" t="s">
        <v>39</v>
      </c>
      <c r="E17" s="34" t="s">
        <v>72</v>
      </c>
      <c r="F17" s="82" t="s">
        <v>73</v>
      </c>
      <c r="G17" s="82" t="s">
        <v>594</v>
      </c>
      <c r="H17" s="86">
        <v>1</v>
      </c>
      <c r="I17" s="84" cm="1">
        <f t="array" aca="1" ref="I17" ca="1">IF($G17=$D$5,INDIRECT("'Rate Analysis'!R"&amp;MATCH($F17,'Rate Analysis'!$A:$A,0)&amp;"C"&amp;MATCH($B$5,'Rate Analysis'!$7:$7,0)+MATCH($G17,'Rate Analysis'!$8:$8,0)-16,0),13)</f>
        <v>13</v>
      </c>
      <c r="J17" s="35">
        <f ca="1">IF($G17=$D$5,ROUND(SUMIFS(INDIRECT("'Sch F-Staffing'!C"&amp;MATCH($B$5,'Sch F-Staffing'!$7:$7,0),0),'Sch F-Staffing'!$A:$A,$F17&amp;"-01",'Sch F-Staffing'!$L:$L,$G17),2),0)</f>
        <v>0</v>
      </c>
      <c r="K17" s="36">
        <f t="shared" ca="1" si="12"/>
        <v>0</v>
      </c>
      <c r="L17" s="35">
        <f ca="1">IF($G17=$D$5,ROUND(SUMIFS(INDIRECT("'Sch F-Staffing'!C"&amp;MATCH($B$5,'Sch F-Staffing'!$7:$7,0),0),'Sch F-Staffing'!$A:$A,$F17&amp;"-02",'Sch F-Staffing'!$L:$L,$G17),2),0)</f>
        <v>0</v>
      </c>
      <c r="M17" s="36">
        <f t="shared" ca="1" si="0"/>
        <v>0</v>
      </c>
      <c r="N17" s="35">
        <f ca="1">IF($G17=$D$5,ROUND(SUMIFS(INDIRECT("'Sch F-Staffing'!C"&amp;MATCH($B$5,'Sch F-Staffing'!$7:$7,0),0),'Sch F-Staffing'!$A:$A,$F17&amp;"-03",'Sch F-Staffing'!$L:$L,$G17),2),0)</f>
        <v>0</v>
      </c>
      <c r="O17" s="36">
        <f t="shared" ca="1" si="1"/>
        <v>0</v>
      </c>
      <c r="P17" s="35">
        <f ca="1">IF($G17=$D$5,ROUND(SUMIFS(INDIRECT("'Sch F-Staffing'!C"&amp;MATCH($B$5,'Sch F-Staffing'!$7:$7,0),0),'Sch F-Staffing'!$A:$A,$F17&amp;"-04",'Sch F-Staffing'!$L:$L,$G17),2),0)</f>
        <v>0</v>
      </c>
      <c r="Q17" s="36">
        <f t="shared" ca="1" si="2"/>
        <v>0</v>
      </c>
      <c r="R17" s="35">
        <f ca="1">IF($G17=$D$5,ROUND(SUMIFS(INDIRECT("'Sch F-Staffing'!C"&amp;MATCH($B$5,'Sch F-Staffing'!$7:$7,0),0),'Sch F-Staffing'!$A:$A,$F17&amp;"-05",'Sch F-Staffing'!$L:$L,$G17),2),0)</f>
        <v>0</v>
      </c>
      <c r="S17" s="36">
        <f t="shared" ca="1" si="3"/>
        <v>0</v>
      </c>
      <c r="T17" s="35">
        <f ca="1">IF($G17=$D$5,ROUND(SUMIFS(INDIRECT("'Sch F-Staffing'!C"&amp;MATCH($B$5,'Sch F-Staffing'!$7:$7,0),0),'Sch F-Staffing'!$A:$A,$F17&amp;"-06",'Sch F-Staffing'!$L:$L,$G17),2),0)</f>
        <v>0</v>
      </c>
      <c r="U17" s="36">
        <f t="shared" ca="1" si="4"/>
        <v>0</v>
      </c>
      <c r="V17" s="35">
        <f ca="1">IF($G17=$D$5,ROUND(SUMIFS(INDIRECT("'Sch F-Staffing'!C"&amp;MATCH($B$5,'Sch F-Staffing'!$7:$7,0),0),'Sch F-Staffing'!$A:$A,$F17&amp;"-07",'Sch F-Staffing'!$L:$L,$G17),2),0)</f>
        <v>0</v>
      </c>
      <c r="W17" s="36">
        <f t="shared" ca="1" si="5"/>
        <v>0</v>
      </c>
      <c r="X17" s="35">
        <f ca="1">IF($G17=$D$5,ROUND(SUMIFS(INDIRECT("'Sch F-Staffing'!C"&amp;MATCH($B$5,'Sch F-Staffing'!$7:$7,0),0),'Sch F-Staffing'!$A:$A,$F17&amp;"-08",'Sch F-Staffing'!$L:$L,$G17),2),0)</f>
        <v>0</v>
      </c>
      <c r="Y17" s="36">
        <f t="shared" ca="1" si="6"/>
        <v>0</v>
      </c>
      <c r="Z17" s="35">
        <f ca="1">IF($G17=$D$5,ROUND(SUMIFS(INDIRECT("'Sch F-Staffing'!C"&amp;MATCH($B$5,'Sch F-Staffing'!$7:$7,0),0),'Sch F-Staffing'!$A:$A,$F17&amp;"-09",'Sch F-Staffing'!$L:$L,$G17),2),0)</f>
        <v>0</v>
      </c>
      <c r="AA17" s="36">
        <f t="shared" ca="1" si="7"/>
        <v>0</v>
      </c>
      <c r="AB17" s="35">
        <f ca="1">IF($G17=$D$5,ROUND(SUMIFS(INDIRECT("'Sch F-Staffing'!C"&amp;MATCH($B$5,'Sch F-Staffing'!$7:$7,0),0),'Sch F-Staffing'!$A:$A,$F17&amp;"-10",'Sch F-Staffing'!$L:$L,$G17),2),0)</f>
        <v>0</v>
      </c>
      <c r="AC17" s="36">
        <f t="shared" ca="1" si="8"/>
        <v>0</v>
      </c>
      <c r="AD17" s="35">
        <f ca="1">IF($G17=$D$5,ROUND(SUMIFS(INDIRECT("'Sch F-Staffing'!C"&amp;MATCH($B$5,'Sch F-Staffing'!$7:$7,0),0),'Sch F-Staffing'!$A:$A,$F17&amp;"-11",'Sch F-Staffing'!$L:$L,$G17),2),0)</f>
        <v>0</v>
      </c>
      <c r="AE17" s="36">
        <f t="shared" ca="1" si="9"/>
        <v>0</v>
      </c>
      <c r="AF17" s="35">
        <f ca="1">IF($G17=$D$5,ROUND(SUMIFS(INDIRECT("'Sch F-Staffing'!C"&amp;MATCH($B$5,'Sch F-Staffing'!$7:$7,0),0),'Sch F-Staffing'!$A:$A,$F17&amp;"-12",'Sch F-Staffing'!$L:$L,$G17),2),0)</f>
        <v>0</v>
      </c>
      <c r="AG17" s="36">
        <f t="shared" ca="1" si="10"/>
        <v>0</v>
      </c>
      <c r="AH17" s="35">
        <f ca="1">IF($G17=$D$5,ROUND(SUMIFS(INDIRECT("'Sch F-Staffing'!C"&amp;MATCH($B$5,'Sch F-Staffing'!$7:$7,0),0),'Sch F-Staffing'!$A:$A,$F17&amp;"-13",'Sch F-Staffing'!$L:$L,$G17),2),0)</f>
        <v>0</v>
      </c>
      <c r="AI17" s="36">
        <f t="shared" ca="1" si="11"/>
        <v>0</v>
      </c>
      <c r="AJ17" s="37">
        <f t="shared" ca="1" si="13"/>
        <v>0</v>
      </c>
      <c r="AK17" s="85">
        <f t="shared" ca="1" si="13"/>
        <v>0</v>
      </c>
    </row>
    <row r="18" spans="1:37" ht="30" hidden="1" customHeight="1" x14ac:dyDescent="0.15">
      <c r="A18" s="34">
        <v>7</v>
      </c>
      <c r="B18" s="34" t="s">
        <v>57</v>
      </c>
      <c r="C18" s="34" t="s">
        <v>58</v>
      </c>
      <c r="D18" s="34" t="s">
        <v>39</v>
      </c>
      <c r="E18" s="34" t="s">
        <v>74</v>
      </c>
      <c r="F18" s="82" t="s">
        <v>75</v>
      </c>
      <c r="G18" s="82" t="s">
        <v>594</v>
      </c>
      <c r="H18" s="86">
        <v>1</v>
      </c>
      <c r="I18" s="84" cm="1">
        <f t="array" aca="1" ref="I18" ca="1">IF($G18=$D$5,INDIRECT("'Rate Analysis'!R"&amp;MATCH($F18,'Rate Analysis'!$A:$A,0)&amp;"C"&amp;MATCH($B$5,'Rate Analysis'!$7:$7,0)+MATCH($G18,'Rate Analysis'!$8:$8,0)-16,0),1)</f>
        <v>1</v>
      </c>
      <c r="J18" s="35">
        <f ca="1">IF($G18=$D$5,ROUND(SUMIFS(INDIRECT("'Sch F-Staffing'!C"&amp;MATCH($B$5,'Sch F-Staffing'!$7:$7,0),0),'Sch F-Staffing'!$A:$A,$F18&amp;"-01",'Sch F-Staffing'!$L:$L,$G18),2),0)</f>
        <v>0</v>
      </c>
      <c r="K18" s="36">
        <f t="shared" ca="1" si="12"/>
        <v>0</v>
      </c>
      <c r="L18" s="35">
        <f ca="1">IF($G18=$D$5,ROUND(SUMIFS(INDIRECT("'Sch F-Staffing'!C"&amp;MATCH($B$5,'Sch F-Staffing'!$7:$7,0),0),'Sch F-Staffing'!$A:$A,$F18&amp;"-02",'Sch F-Staffing'!$L:$L,$G18),2),0)</f>
        <v>0</v>
      </c>
      <c r="M18" s="36">
        <f t="shared" ca="1" si="0"/>
        <v>0</v>
      </c>
      <c r="N18" s="35">
        <f ca="1">IF($G18=$D$5,ROUND(SUMIFS(INDIRECT("'Sch F-Staffing'!C"&amp;MATCH($B$5,'Sch F-Staffing'!$7:$7,0),0),'Sch F-Staffing'!$A:$A,$F18&amp;"-03",'Sch F-Staffing'!$L:$L,$G18),2),0)</f>
        <v>0</v>
      </c>
      <c r="O18" s="36">
        <f t="shared" ca="1" si="1"/>
        <v>0</v>
      </c>
      <c r="P18" s="35">
        <f ca="1">IF($G18=$D$5,ROUND(SUMIFS(INDIRECT("'Sch F-Staffing'!C"&amp;MATCH($B$5,'Sch F-Staffing'!$7:$7,0),0),'Sch F-Staffing'!$A:$A,$F18&amp;"-04",'Sch F-Staffing'!$L:$L,$G18),2),0)</f>
        <v>0</v>
      </c>
      <c r="Q18" s="36">
        <f t="shared" ca="1" si="2"/>
        <v>0</v>
      </c>
      <c r="R18" s="35">
        <f ca="1">IF($G18=$D$5,ROUND(SUMIFS(INDIRECT("'Sch F-Staffing'!C"&amp;MATCH($B$5,'Sch F-Staffing'!$7:$7,0),0),'Sch F-Staffing'!$A:$A,$F18&amp;"-05",'Sch F-Staffing'!$L:$L,$G18),2),0)</f>
        <v>0</v>
      </c>
      <c r="S18" s="36">
        <f t="shared" ca="1" si="3"/>
        <v>0</v>
      </c>
      <c r="T18" s="35">
        <f ca="1">IF($G18=$D$5,ROUND(SUMIFS(INDIRECT("'Sch F-Staffing'!C"&amp;MATCH($B$5,'Sch F-Staffing'!$7:$7,0),0),'Sch F-Staffing'!$A:$A,$F18&amp;"-06",'Sch F-Staffing'!$L:$L,$G18),2),0)</f>
        <v>0</v>
      </c>
      <c r="U18" s="36">
        <f t="shared" ca="1" si="4"/>
        <v>0</v>
      </c>
      <c r="V18" s="35">
        <f ca="1">IF($G18=$D$5,ROUND(SUMIFS(INDIRECT("'Sch F-Staffing'!C"&amp;MATCH($B$5,'Sch F-Staffing'!$7:$7,0),0),'Sch F-Staffing'!$A:$A,$F18&amp;"-07",'Sch F-Staffing'!$L:$L,$G18),2),0)</f>
        <v>0</v>
      </c>
      <c r="W18" s="36">
        <f t="shared" ca="1" si="5"/>
        <v>0</v>
      </c>
      <c r="X18" s="35">
        <f ca="1">IF($G18=$D$5,ROUND(SUMIFS(INDIRECT("'Sch F-Staffing'!C"&amp;MATCH($B$5,'Sch F-Staffing'!$7:$7,0),0),'Sch F-Staffing'!$A:$A,$F18&amp;"-08",'Sch F-Staffing'!$L:$L,$G18),2),0)</f>
        <v>0</v>
      </c>
      <c r="Y18" s="36">
        <f t="shared" ca="1" si="6"/>
        <v>0</v>
      </c>
      <c r="Z18" s="35">
        <f ca="1">IF($G18=$D$5,ROUND(SUMIFS(INDIRECT("'Sch F-Staffing'!C"&amp;MATCH($B$5,'Sch F-Staffing'!$7:$7,0),0),'Sch F-Staffing'!$A:$A,$F18&amp;"-09",'Sch F-Staffing'!$L:$L,$G18),2),0)</f>
        <v>0</v>
      </c>
      <c r="AA18" s="36">
        <f t="shared" ca="1" si="7"/>
        <v>0</v>
      </c>
      <c r="AB18" s="35">
        <f ca="1">IF($G18=$D$5,ROUND(SUMIFS(INDIRECT("'Sch F-Staffing'!C"&amp;MATCH($B$5,'Sch F-Staffing'!$7:$7,0),0),'Sch F-Staffing'!$A:$A,$F18&amp;"-10",'Sch F-Staffing'!$L:$L,$G18),2),0)</f>
        <v>0</v>
      </c>
      <c r="AC18" s="36">
        <f t="shared" ca="1" si="8"/>
        <v>0</v>
      </c>
      <c r="AD18" s="35">
        <f ca="1">IF($G18=$D$5,ROUND(SUMIFS(INDIRECT("'Sch F-Staffing'!C"&amp;MATCH($B$5,'Sch F-Staffing'!$7:$7,0),0),'Sch F-Staffing'!$A:$A,$F18&amp;"-11",'Sch F-Staffing'!$L:$L,$G18),2),0)</f>
        <v>0</v>
      </c>
      <c r="AE18" s="36">
        <f t="shared" ca="1" si="9"/>
        <v>0</v>
      </c>
      <c r="AF18" s="35">
        <f ca="1">IF($G18=$D$5,ROUND(SUMIFS(INDIRECT("'Sch F-Staffing'!C"&amp;MATCH($B$5,'Sch F-Staffing'!$7:$7,0),0),'Sch F-Staffing'!$A:$A,$F18&amp;"-12",'Sch F-Staffing'!$L:$L,$G18),2),0)</f>
        <v>0</v>
      </c>
      <c r="AG18" s="36">
        <f t="shared" ca="1" si="10"/>
        <v>0</v>
      </c>
      <c r="AH18" s="35">
        <f ca="1">IF($G18=$D$5,ROUND(SUMIFS(INDIRECT("'Sch F-Staffing'!C"&amp;MATCH($B$5,'Sch F-Staffing'!$7:$7,0),0),'Sch F-Staffing'!$A:$A,$F18&amp;"-13",'Sch F-Staffing'!$L:$L,$G18),2),0)</f>
        <v>0</v>
      </c>
      <c r="AI18" s="36">
        <f t="shared" ca="1" si="11"/>
        <v>0</v>
      </c>
      <c r="AJ18" s="37">
        <f t="shared" ca="1" si="13"/>
        <v>0</v>
      </c>
      <c r="AK18" s="85">
        <f t="shared" ca="1" si="13"/>
        <v>0</v>
      </c>
    </row>
    <row r="19" spans="1:37" ht="15" customHeight="1" x14ac:dyDescent="0.15">
      <c r="A19" s="34">
        <v>46</v>
      </c>
      <c r="B19" s="34" t="s">
        <v>76</v>
      </c>
      <c r="C19" s="34" t="s">
        <v>71</v>
      </c>
      <c r="D19" s="34" t="s">
        <v>48</v>
      </c>
      <c r="E19" s="34" t="s">
        <v>77</v>
      </c>
      <c r="F19" s="82" t="s">
        <v>78</v>
      </c>
      <c r="G19" s="82" t="s">
        <v>594</v>
      </c>
      <c r="H19" s="86">
        <v>1</v>
      </c>
      <c r="I19" s="84" cm="1">
        <f t="array" aca="1" ref="I19" ca="1">IF($G19=$D$5,INDIRECT("'Rate Analysis'!R"&amp;MATCH($F19,'Rate Analysis'!$A:$A,0)&amp;"C"&amp;MATCH($B$5,'Rate Analysis'!$7:$7,0)+MATCH($G19,'Rate Analysis'!$8:$8,0)-16,0),12)</f>
        <v>12</v>
      </c>
      <c r="J19" s="35">
        <f ca="1">IF($G19=$D$5,ROUND(SUMIFS(INDIRECT("'Sch F-Staffing'!C"&amp;MATCH($B$5,'Sch F-Staffing'!$7:$7,0),0),'Sch F-Staffing'!$A:$A,$F19&amp;"-01",'Sch F-Staffing'!$L:$L,$G19),2),0)</f>
        <v>0</v>
      </c>
      <c r="K19" s="36">
        <f t="shared" ca="1" si="12"/>
        <v>0</v>
      </c>
      <c r="L19" s="35">
        <f ca="1">IF($G19=$D$5,ROUND(SUMIFS(INDIRECT("'Sch F-Staffing'!C"&amp;MATCH($B$5,'Sch F-Staffing'!$7:$7,0),0),'Sch F-Staffing'!$A:$A,$F19&amp;"-02",'Sch F-Staffing'!$L:$L,$G19),2),0)</f>
        <v>0</v>
      </c>
      <c r="M19" s="36">
        <f t="shared" ca="1" si="0"/>
        <v>0</v>
      </c>
      <c r="N19" s="35">
        <f ca="1">IF($G19=$D$5,ROUND(SUMIFS(INDIRECT("'Sch F-Staffing'!C"&amp;MATCH($B$5,'Sch F-Staffing'!$7:$7,0),0),'Sch F-Staffing'!$A:$A,$F19&amp;"-03",'Sch F-Staffing'!$L:$L,$G19),2),0)</f>
        <v>0</v>
      </c>
      <c r="O19" s="36">
        <f t="shared" ca="1" si="1"/>
        <v>0</v>
      </c>
      <c r="P19" s="35">
        <f ca="1">IF($G19=$D$5,ROUND(SUMIFS(INDIRECT("'Sch F-Staffing'!C"&amp;MATCH($B$5,'Sch F-Staffing'!$7:$7,0),0),'Sch F-Staffing'!$A:$A,$F19&amp;"-04",'Sch F-Staffing'!$L:$L,$G19),2),0)</f>
        <v>0</v>
      </c>
      <c r="Q19" s="36">
        <f t="shared" ca="1" si="2"/>
        <v>0</v>
      </c>
      <c r="R19" s="35">
        <f ca="1">IF($G19=$D$5,ROUND(SUMIFS(INDIRECT("'Sch F-Staffing'!C"&amp;MATCH($B$5,'Sch F-Staffing'!$7:$7,0),0),'Sch F-Staffing'!$A:$A,$F19&amp;"-05",'Sch F-Staffing'!$L:$L,$G19),2),0)</f>
        <v>0</v>
      </c>
      <c r="S19" s="36">
        <f t="shared" ca="1" si="3"/>
        <v>0</v>
      </c>
      <c r="T19" s="35">
        <f ca="1">IF($G19=$D$5,ROUND(SUMIFS(INDIRECT("'Sch F-Staffing'!C"&amp;MATCH($B$5,'Sch F-Staffing'!$7:$7,0),0),'Sch F-Staffing'!$A:$A,$F19&amp;"-06",'Sch F-Staffing'!$L:$L,$G19),2),0)</f>
        <v>0</v>
      </c>
      <c r="U19" s="36">
        <f t="shared" ca="1" si="4"/>
        <v>0</v>
      </c>
      <c r="V19" s="35">
        <f ca="1">IF($G19=$D$5,ROUND(SUMIFS(INDIRECT("'Sch F-Staffing'!C"&amp;MATCH($B$5,'Sch F-Staffing'!$7:$7,0),0),'Sch F-Staffing'!$A:$A,$F19&amp;"-07",'Sch F-Staffing'!$L:$L,$G19),2),0)</f>
        <v>0</v>
      </c>
      <c r="W19" s="36">
        <f t="shared" ca="1" si="5"/>
        <v>0</v>
      </c>
      <c r="X19" s="35">
        <f ca="1">IF($G19=$D$5,ROUND(SUMIFS(INDIRECT("'Sch F-Staffing'!C"&amp;MATCH($B$5,'Sch F-Staffing'!$7:$7,0),0),'Sch F-Staffing'!$A:$A,$F19&amp;"-08",'Sch F-Staffing'!$L:$L,$G19),2),0)</f>
        <v>0</v>
      </c>
      <c r="Y19" s="36">
        <f t="shared" ca="1" si="6"/>
        <v>0</v>
      </c>
      <c r="Z19" s="35">
        <f ca="1">IF($G19=$D$5,ROUND(SUMIFS(INDIRECT("'Sch F-Staffing'!C"&amp;MATCH($B$5,'Sch F-Staffing'!$7:$7,0),0),'Sch F-Staffing'!$A:$A,$F19&amp;"-09",'Sch F-Staffing'!$L:$L,$G19),2),0)</f>
        <v>0</v>
      </c>
      <c r="AA19" s="36">
        <f t="shared" ca="1" si="7"/>
        <v>0</v>
      </c>
      <c r="AB19" s="35">
        <f ca="1">IF($G19=$D$5,ROUND(SUMIFS(INDIRECT("'Sch F-Staffing'!C"&amp;MATCH($B$5,'Sch F-Staffing'!$7:$7,0),0),'Sch F-Staffing'!$A:$A,$F19&amp;"-10",'Sch F-Staffing'!$L:$L,$G19),2),0)</f>
        <v>0</v>
      </c>
      <c r="AC19" s="36">
        <f t="shared" ca="1" si="8"/>
        <v>0</v>
      </c>
      <c r="AD19" s="35">
        <f ca="1">IF($G19=$D$5,ROUND(SUMIFS(INDIRECT("'Sch F-Staffing'!C"&amp;MATCH($B$5,'Sch F-Staffing'!$7:$7,0),0),'Sch F-Staffing'!$A:$A,$F19&amp;"-11",'Sch F-Staffing'!$L:$L,$G19),2),0)</f>
        <v>0</v>
      </c>
      <c r="AE19" s="36">
        <f t="shared" ca="1" si="9"/>
        <v>0</v>
      </c>
      <c r="AF19" s="35">
        <f ca="1">IF($G19=$D$5,ROUND(SUMIFS(INDIRECT("'Sch F-Staffing'!C"&amp;MATCH($B$5,'Sch F-Staffing'!$7:$7,0),0),'Sch F-Staffing'!$A:$A,$F19&amp;"-12",'Sch F-Staffing'!$L:$L,$G19),2),0)</f>
        <v>0</v>
      </c>
      <c r="AG19" s="36">
        <f t="shared" ca="1" si="10"/>
        <v>0</v>
      </c>
      <c r="AH19" s="35">
        <f ca="1">IF($G19=$D$5,ROUND(SUMIFS(INDIRECT("'Sch F-Staffing'!C"&amp;MATCH($B$5,'Sch F-Staffing'!$7:$7,0),0),'Sch F-Staffing'!$A:$A,$F19&amp;"-13",'Sch F-Staffing'!$L:$L,$G19),2),0)</f>
        <v>0</v>
      </c>
      <c r="AI19" s="36">
        <f t="shared" ca="1" si="11"/>
        <v>0</v>
      </c>
      <c r="AJ19" s="37">
        <f t="shared" ca="1" si="13"/>
        <v>0</v>
      </c>
      <c r="AK19" s="85">
        <f t="shared" ca="1" si="13"/>
        <v>0</v>
      </c>
    </row>
    <row r="20" spans="1:37" ht="30" hidden="1" x14ac:dyDescent="0.15">
      <c r="A20" s="34">
        <v>8</v>
      </c>
      <c r="B20" s="34" t="s">
        <v>57</v>
      </c>
      <c r="C20" s="34" t="s">
        <v>58</v>
      </c>
      <c r="D20" s="34" t="s">
        <v>79</v>
      </c>
      <c r="E20" s="34" t="s">
        <v>80</v>
      </c>
      <c r="F20" s="82" t="s">
        <v>81</v>
      </c>
      <c r="G20" s="82" t="s">
        <v>594</v>
      </c>
      <c r="H20" s="86">
        <v>1</v>
      </c>
      <c r="I20" s="84" cm="1">
        <f t="array" aca="1" ref="I20" ca="1">IF($G20=$D$5,INDIRECT("'Rate Analysis'!R"&amp;MATCH($F20,'Rate Analysis'!$A:$A,0)&amp;"C"&amp;MATCH($B$5,'Rate Analysis'!$7:$7,0)+MATCH($G20,'Rate Analysis'!$8:$8,0)-16,0),1)</f>
        <v>1</v>
      </c>
      <c r="J20" s="35">
        <f ca="1">IF($G20=$D$5,ROUND(SUMIFS(INDIRECT("'Sch F-Staffing'!C"&amp;MATCH($B$5,'Sch F-Staffing'!$7:$7,0),0),'Sch F-Staffing'!$A:$A,$F20&amp;"-01",'Sch F-Staffing'!$L:$L,$G20),2),0)</f>
        <v>0</v>
      </c>
      <c r="K20" s="36">
        <f t="shared" ca="1" si="12"/>
        <v>0</v>
      </c>
      <c r="L20" s="35">
        <f ca="1">IF($G20=$D$5,ROUND(SUMIFS(INDIRECT("'Sch F-Staffing'!C"&amp;MATCH($B$5,'Sch F-Staffing'!$7:$7,0),0),'Sch F-Staffing'!$A:$A,$F20&amp;"-02",'Sch F-Staffing'!$L:$L,$G20),2),0)</f>
        <v>0</v>
      </c>
      <c r="M20" s="36">
        <f t="shared" ca="1" si="0"/>
        <v>0</v>
      </c>
      <c r="N20" s="35">
        <f ca="1">IF($G20=$D$5,ROUND(SUMIFS(INDIRECT("'Sch F-Staffing'!C"&amp;MATCH($B$5,'Sch F-Staffing'!$7:$7,0),0),'Sch F-Staffing'!$A:$A,$F20&amp;"-03",'Sch F-Staffing'!$L:$L,$G20),2),0)</f>
        <v>0</v>
      </c>
      <c r="O20" s="36">
        <f t="shared" ca="1" si="1"/>
        <v>0</v>
      </c>
      <c r="P20" s="35">
        <f ca="1">IF($G20=$D$5,ROUND(SUMIFS(INDIRECT("'Sch F-Staffing'!C"&amp;MATCH($B$5,'Sch F-Staffing'!$7:$7,0),0),'Sch F-Staffing'!$A:$A,$F20&amp;"-04",'Sch F-Staffing'!$L:$L,$G20),2),0)</f>
        <v>0</v>
      </c>
      <c r="Q20" s="36">
        <f t="shared" ca="1" si="2"/>
        <v>0</v>
      </c>
      <c r="R20" s="35">
        <f ca="1">IF($G20=$D$5,ROUND(SUMIFS(INDIRECT("'Sch F-Staffing'!C"&amp;MATCH($B$5,'Sch F-Staffing'!$7:$7,0),0),'Sch F-Staffing'!$A:$A,$F20&amp;"-05",'Sch F-Staffing'!$L:$L,$G20),2),0)</f>
        <v>0</v>
      </c>
      <c r="S20" s="36">
        <f t="shared" ca="1" si="3"/>
        <v>0</v>
      </c>
      <c r="T20" s="35">
        <f ca="1">IF($G20=$D$5,ROUND(SUMIFS(INDIRECT("'Sch F-Staffing'!C"&amp;MATCH($B$5,'Sch F-Staffing'!$7:$7,0),0),'Sch F-Staffing'!$A:$A,$F20&amp;"-06",'Sch F-Staffing'!$L:$L,$G20),2),0)</f>
        <v>0</v>
      </c>
      <c r="U20" s="36">
        <f t="shared" ca="1" si="4"/>
        <v>0</v>
      </c>
      <c r="V20" s="35">
        <f ca="1">IF($G20=$D$5,ROUND(SUMIFS(INDIRECT("'Sch F-Staffing'!C"&amp;MATCH($B$5,'Sch F-Staffing'!$7:$7,0),0),'Sch F-Staffing'!$A:$A,$F20&amp;"-07",'Sch F-Staffing'!$L:$L,$G20),2),0)</f>
        <v>0</v>
      </c>
      <c r="W20" s="36">
        <f t="shared" ca="1" si="5"/>
        <v>0</v>
      </c>
      <c r="X20" s="35">
        <f ca="1">IF($G20=$D$5,ROUND(SUMIFS(INDIRECT("'Sch F-Staffing'!C"&amp;MATCH($B$5,'Sch F-Staffing'!$7:$7,0),0),'Sch F-Staffing'!$A:$A,$F20&amp;"-08",'Sch F-Staffing'!$L:$L,$G20),2),0)</f>
        <v>0</v>
      </c>
      <c r="Y20" s="36">
        <f t="shared" ca="1" si="6"/>
        <v>0</v>
      </c>
      <c r="Z20" s="35">
        <f ca="1">IF($G20=$D$5,ROUND(SUMIFS(INDIRECT("'Sch F-Staffing'!C"&amp;MATCH($B$5,'Sch F-Staffing'!$7:$7,0),0),'Sch F-Staffing'!$A:$A,$F20&amp;"-09",'Sch F-Staffing'!$L:$L,$G20),2),0)</f>
        <v>0</v>
      </c>
      <c r="AA20" s="36">
        <f t="shared" ca="1" si="7"/>
        <v>0</v>
      </c>
      <c r="AB20" s="35">
        <f ca="1">IF($G20=$D$5,ROUND(SUMIFS(INDIRECT("'Sch F-Staffing'!C"&amp;MATCH($B$5,'Sch F-Staffing'!$7:$7,0),0),'Sch F-Staffing'!$A:$A,$F20&amp;"-10",'Sch F-Staffing'!$L:$L,$G20),2),0)</f>
        <v>0</v>
      </c>
      <c r="AC20" s="36">
        <f t="shared" ca="1" si="8"/>
        <v>0</v>
      </c>
      <c r="AD20" s="35">
        <f ca="1">IF($G20=$D$5,ROUND(SUMIFS(INDIRECT("'Sch F-Staffing'!C"&amp;MATCH($B$5,'Sch F-Staffing'!$7:$7,0),0),'Sch F-Staffing'!$A:$A,$F20&amp;"-11",'Sch F-Staffing'!$L:$L,$G20),2),0)</f>
        <v>0</v>
      </c>
      <c r="AE20" s="36">
        <f t="shared" ca="1" si="9"/>
        <v>0</v>
      </c>
      <c r="AF20" s="35">
        <f ca="1">IF($G20=$D$5,ROUND(SUMIFS(INDIRECT("'Sch F-Staffing'!C"&amp;MATCH($B$5,'Sch F-Staffing'!$7:$7,0),0),'Sch F-Staffing'!$A:$A,$F20&amp;"-12",'Sch F-Staffing'!$L:$L,$G20),2),0)</f>
        <v>0</v>
      </c>
      <c r="AG20" s="36">
        <f t="shared" ca="1" si="10"/>
        <v>0</v>
      </c>
      <c r="AH20" s="35">
        <f ca="1">IF($G20=$D$5,ROUND(SUMIFS(INDIRECT("'Sch F-Staffing'!C"&amp;MATCH($B$5,'Sch F-Staffing'!$7:$7,0),0),'Sch F-Staffing'!$A:$A,$F20&amp;"-13",'Sch F-Staffing'!$L:$L,$G20),2),0)</f>
        <v>0</v>
      </c>
      <c r="AI20" s="36">
        <f t="shared" ca="1" si="11"/>
        <v>0</v>
      </c>
      <c r="AJ20" s="37">
        <f t="shared" ca="1" si="13"/>
        <v>0</v>
      </c>
      <c r="AK20" s="85">
        <f t="shared" ca="1" si="13"/>
        <v>0</v>
      </c>
    </row>
    <row r="21" spans="1:37" ht="30" x14ac:dyDescent="0.15">
      <c r="A21" s="34">
        <v>70</v>
      </c>
      <c r="B21" s="34" t="s">
        <v>82</v>
      </c>
      <c r="C21" s="34" t="s">
        <v>38</v>
      </c>
      <c r="D21" s="34" t="s">
        <v>48</v>
      </c>
      <c r="E21" s="34" t="s">
        <v>83</v>
      </c>
      <c r="F21" s="82" t="s">
        <v>84</v>
      </c>
      <c r="G21" s="82" t="s">
        <v>594</v>
      </c>
      <c r="H21" s="86">
        <v>1</v>
      </c>
      <c r="I21" s="84" cm="1">
        <f t="array" aca="1" ref="I21" ca="1">IF($G21=$D$5,INDIRECT("'Rate Analysis'!R"&amp;MATCH($F21,'Rate Analysis'!$A:$A,0)&amp;"C"&amp;MATCH($B$5,'Rate Analysis'!$7:$7,0)+MATCH($G21,'Rate Analysis'!$8:$8,0)-16,0),11)</f>
        <v>11</v>
      </c>
      <c r="J21" s="35">
        <f ca="1">IF($G21=$D$5,ROUND(SUMIFS(INDIRECT("'Sch F-Staffing'!C"&amp;MATCH($B$5,'Sch F-Staffing'!$7:$7,0),0),'Sch F-Staffing'!$A:$A,$F21&amp;"-01",'Sch F-Staffing'!$L:$L,$G21),2),0)</f>
        <v>0</v>
      </c>
      <c r="K21" s="36">
        <f t="shared" ca="1" si="12"/>
        <v>0</v>
      </c>
      <c r="L21" s="35">
        <f ca="1">IF($G21=$D$5,ROUND(SUMIFS(INDIRECT("'Sch F-Staffing'!C"&amp;MATCH($B$5,'Sch F-Staffing'!$7:$7,0),0),'Sch F-Staffing'!$A:$A,$F21&amp;"-02",'Sch F-Staffing'!$L:$L,$G21),2),0)</f>
        <v>0</v>
      </c>
      <c r="M21" s="36">
        <f t="shared" ca="1" si="0"/>
        <v>0</v>
      </c>
      <c r="N21" s="35">
        <f ca="1">IF($G21=$D$5,ROUND(SUMIFS(INDIRECT("'Sch F-Staffing'!C"&amp;MATCH($B$5,'Sch F-Staffing'!$7:$7,0),0),'Sch F-Staffing'!$A:$A,$F21&amp;"-03",'Sch F-Staffing'!$L:$L,$G21),2),0)</f>
        <v>0</v>
      </c>
      <c r="O21" s="36">
        <f t="shared" ca="1" si="1"/>
        <v>0</v>
      </c>
      <c r="P21" s="35">
        <f ca="1">IF($G21=$D$5,ROUND(SUMIFS(INDIRECT("'Sch F-Staffing'!C"&amp;MATCH($B$5,'Sch F-Staffing'!$7:$7,0),0),'Sch F-Staffing'!$A:$A,$F21&amp;"-04",'Sch F-Staffing'!$L:$L,$G21),2),0)</f>
        <v>0</v>
      </c>
      <c r="Q21" s="36">
        <f t="shared" ca="1" si="2"/>
        <v>0</v>
      </c>
      <c r="R21" s="35">
        <f ca="1">IF($G21=$D$5,ROUND(SUMIFS(INDIRECT("'Sch F-Staffing'!C"&amp;MATCH($B$5,'Sch F-Staffing'!$7:$7,0),0),'Sch F-Staffing'!$A:$A,$F21&amp;"-05",'Sch F-Staffing'!$L:$L,$G21),2),0)</f>
        <v>0</v>
      </c>
      <c r="S21" s="36">
        <f t="shared" ca="1" si="3"/>
        <v>0</v>
      </c>
      <c r="T21" s="35">
        <f ca="1">IF($G21=$D$5,ROUND(SUMIFS(INDIRECT("'Sch F-Staffing'!C"&amp;MATCH($B$5,'Sch F-Staffing'!$7:$7,0),0),'Sch F-Staffing'!$A:$A,$F21&amp;"-06",'Sch F-Staffing'!$L:$L,$G21),2),0)</f>
        <v>0</v>
      </c>
      <c r="U21" s="36">
        <f t="shared" ca="1" si="4"/>
        <v>0</v>
      </c>
      <c r="V21" s="35">
        <f ca="1">IF($G21=$D$5,ROUND(SUMIFS(INDIRECT("'Sch F-Staffing'!C"&amp;MATCH($B$5,'Sch F-Staffing'!$7:$7,0),0),'Sch F-Staffing'!$A:$A,$F21&amp;"-07",'Sch F-Staffing'!$L:$L,$G21),2),0)</f>
        <v>0</v>
      </c>
      <c r="W21" s="36">
        <f t="shared" ca="1" si="5"/>
        <v>0</v>
      </c>
      <c r="X21" s="35">
        <f ca="1">IF($G21=$D$5,ROUND(SUMIFS(INDIRECT("'Sch F-Staffing'!C"&amp;MATCH($B$5,'Sch F-Staffing'!$7:$7,0),0),'Sch F-Staffing'!$A:$A,$F21&amp;"-08",'Sch F-Staffing'!$L:$L,$G21),2),0)</f>
        <v>0</v>
      </c>
      <c r="Y21" s="36">
        <f t="shared" ca="1" si="6"/>
        <v>0</v>
      </c>
      <c r="Z21" s="35">
        <f ca="1">IF($G21=$D$5,ROUND(SUMIFS(INDIRECT("'Sch F-Staffing'!C"&amp;MATCH($B$5,'Sch F-Staffing'!$7:$7,0),0),'Sch F-Staffing'!$A:$A,$F21&amp;"-09",'Sch F-Staffing'!$L:$L,$G21),2),0)</f>
        <v>0</v>
      </c>
      <c r="AA21" s="36">
        <f t="shared" ca="1" si="7"/>
        <v>0</v>
      </c>
      <c r="AB21" s="35">
        <f ca="1">IF($G21=$D$5,ROUND(SUMIFS(INDIRECT("'Sch F-Staffing'!C"&amp;MATCH($B$5,'Sch F-Staffing'!$7:$7,0),0),'Sch F-Staffing'!$A:$A,$F21&amp;"-10",'Sch F-Staffing'!$L:$L,$G21),2),0)</f>
        <v>0</v>
      </c>
      <c r="AC21" s="36">
        <f t="shared" ca="1" si="8"/>
        <v>0</v>
      </c>
      <c r="AD21" s="35">
        <f ca="1">IF($G21=$D$5,ROUND(SUMIFS(INDIRECT("'Sch F-Staffing'!C"&amp;MATCH($B$5,'Sch F-Staffing'!$7:$7,0),0),'Sch F-Staffing'!$A:$A,$F21&amp;"-11",'Sch F-Staffing'!$L:$L,$G21),2),0)</f>
        <v>0</v>
      </c>
      <c r="AE21" s="36">
        <f t="shared" ca="1" si="9"/>
        <v>0</v>
      </c>
      <c r="AF21" s="35">
        <f ca="1">IF($G21=$D$5,ROUND(SUMIFS(INDIRECT("'Sch F-Staffing'!C"&amp;MATCH($B$5,'Sch F-Staffing'!$7:$7,0),0),'Sch F-Staffing'!$A:$A,$F21&amp;"-12",'Sch F-Staffing'!$L:$L,$G21),2),0)</f>
        <v>0</v>
      </c>
      <c r="AG21" s="36">
        <f t="shared" ca="1" si="10"/>
        <v>0</v>
      </c>
      <c r="AH21" s="35">
        <f ca="1">IF($G21=$D$5,ROUND(SUMIFS(INDIRECT("'Sch F-Staffing'!C"&amp;MATCH($B$5,'Sch F-Staffing'!$7:$7,0),0),'Sch F-Staffing'!$A:$A,$F21&amp;"-13",'Sch F-Staffing'!$L:$L,$G21),2),0)</f>
        <v>0</v>
      </c>
      <c r="AI21" s="36">
        <f t="shared" ca="1" si="11"/>
        <v>0</v>
      </c>
      <c r="AJ21" s="37">
        <f t="shared" ca="1" si="13"/>
        <v>0</v>
      </c>
      <c r="AK21" s="85">
        <f t="shared" ca="1" si="13"/>
        <v>0</v>
      </c>
    </row>
    <row r="22" spans="1:37" ht="30" hidden="1" x14ac:dyDescent="0.15">
      <c r="A22" s="34">
        <v>71</v>
      </c>
      <c r="B22" s="34" t="s">
        <v>85</v>
      </c>
      <c r="C22" s="34" t="s">
        <v>38</v>
      </c>
      <c r="D22" s="34" t="s">
        <v>39</v>
      </c>
      <c r="E22" s="34" t="s">
        <v>86</v>
      </c>
      <c r="F22" s="82" t="s">
        <v>87</v>
      </c>
      <c r="G22" s="82" t="s">
        <v>594</v>
      </c>
      <c r="H22" s="86">
        <v>1</v>
      </c>
      <c r="I22" s="84" cm="1">
        <f t="array" aca="1" ref="I22" ca="1">IF($G22=$D$5,INDIRECT("'Rate Analysis'!R"&amp;MATCH($F22,'Rate Analysis'!$A:$A,0)&amp;"C"&amp;MATCH($B$5,'Rate Analysis'!$7:$7,0)+MATCH($G22,'Rate Analysis'!$8:$8,0)-16,0),1)</f>
        <v>1</v>
      </c>
      <c r="J22" s="35">
        <f ca="1">IF($G22=$D$5,ROUND(SUMIFS(INDIRECT("'Sch F-Staffing'!C"&amp;MATCH($B$5,'Sch F-Staffing'!$7:$7,0),0),'Sch F-Staffing'!$A:$A,$F22&amp;"-01",'Sch F-Staffing'!$L:$L,$G22),2),0)</f>
        <v>0</v>
      </c>
      <c r="K22" s="36">
        <f t="shared" ca="1" si="12"/>
        <v>0</v>
      </c>
      <c r="L22" s="35">
        <f ca="1">IF($G22=$D$5,ROUND(SUMIFS(INDIRECT("'Sch F-Staffing'!C"&amp;MATCH($B$5,'Sch F-Staffing'!$7:$7,0),0),'Sch F-Staffing'!$A:$A,$F22&amp;"-02",'Sch F-Staffing'!$L:$L,$G22),2),0)</f>
        <v>0</v>
      </c>
      <c r="M22" s="36">
        <f t="shared" ca="1" si="0"/>
        <v>0</v>
      </c>
      <c r="N22" s="35">
        <f ca="1">IF($G22=$D$5,ROUND(SUMIFS(INDIRECT("'Sch F-Staffing'!C"&amp;MATCH($B$5,'Sch F-Staffing'!$7:$7,0),0),'Sch F-Staffing'!$A:$A,$F22&amp;"-03",'Sch F-Staffing'!$L:$L,$G22),2),0)</f>
        <v>0</v>
      </c>
      <c r="O22" s="36">
        <f t="shared" ca="1" si="1"/>
        <v>0</v>
      </c>
      <c r="P22" s="35">
        <f ca="1">IF($G22=$D$5,ROUND(SUMIFS(INDIRECT("'Sch F-Staffing'!C"&amp;MATCH($B$5,'Sch F-Staffing'!$7:$7,0),0),'Sch F-Staffing'!$A:$A,$F22&amp;"-04",'Sch F-Staffing'!$L:$L,$G22),2),0)</f>
        <v>0</v>
      </c>
      <c r="Q22" s="36">
        <f t="shared" ca="1" si="2"/>
        <v>0</v>
      </c>
      <c r="R22" s="35">
        <f ca="1">IF($G22=$D$5,ROUND(SUMIFS(INDIRECT("'Sch F-Staffing'!C"&amp;MATCH($B$5,'Sch F-Staffing'!$7:$7,0),0),'Sch F-Staffing'!$A:$A,$F22&amp;"-05",'Sch F-Staffing'!$L:$L,$G22),2),0)</f>
        <v>0</v>
      </c>
      <c r="S22" s="36">
        <f t="shared" ca="1" si="3"/>
        <v>0</v>
      </c>
      <c r="T22" s="35">
        <f ca="1">IF($G22=$D$5,ROUND(SUMIFS(INDIRECT("'Sch F-Staffing'!C"&amp;MATCH($B$5,'Sch F-Staffing'!$7:$7,0),0),'Sch F-Staffing'!$A:$A,$F22&amp;"-06",'Sch F-Staffing'!$L:$L,$G22),2),0)</f>
        <v>0</v>
      </c>
      <c r="U22" s="36">
        <f t="shared" ca="1" si="4"/>
        <v>0</v>
      </c>
      <c r="V22" s="35">
        <f ca="1">IF($G22=$D$5,ROUND(SUMIFS(INDIRECT("'Sch F-Staffing'!C"&amp;MATCH($B$5,'Sch F-Staffing'!$7:$7,0),0),'Sch F-Staffing'!$A:$A,$F22&amp;"-07",'Sch F-Staffing'!$L:$L,$G22),2),0)</f>
        <v>0</v>
      </c>
      <c r="W22" s="36">
        <f t="shared" ca="1" si="5"/>
        <v>0</v>
      </c>
      <c r="X22" s="35">
        <f ca="1">IF($G22=$D$5,ROUND(SUMIFS(INDIRECT("'Sch F-Staffing'!C"&amp;MATCH($B$5,'Sch F-Staffing'!$7:$7,0),0),'Sch F-Staffing'!$A:$A,$F22&amp;"-08",'Sch F-Staffing'!$L:$L,$G22),2),0)</f>
        <v>0</v>
      </c>
      <c r="Y22" s="36">
        <f t="shared" ca="1" si="6"/>
        <v>0</v>
      </c>
      <c r="Z22" s="35">
        <f ca="1">IF($G22=$D$5,ROUND(SUMIFS(INDIRECT("'Sch F-Staffing'!C"&amp;MATCH($B$5,'Sch F-Staffing'!$7:$7,0),0),'Sch F-Staffing'!$A:$A,$F22&amp;"-09",'Sch F-Staffing'!$L:$L,$G22),2),0)</f>
        <v>0</v>
      </c>
      <c r="AA22" s="36">
        <f t="shared" ca="1" si="7"/>
        <v>0</v>
      </c>
      <c r="AB22" s="35">
        <f ca="1">IF($G22=$D$5,ROUND(SUMIFS(INDIRECT("'Sch F-Staffing'!C"&amp;MATCH($B$5,'Sch F-Staffing'!$7:$7,0),0),'Sch F-Staffing'!$A:$A,$F22&amp;"-10",'Sch F-Staffing'!$L:$L,$G22),2),0)</f>
        <v>0</v>
      </c>
      <c r="AC22" s="36">
        <f t="shared" ca="1" si="8"/>
        <v>0</v>
      </c>
      <c r="AD22" s="35">
        <f ca="1">IF($G22=$D$5,ROUND(SUMIFS(INDIRECT("'Sch F-Staffing'!C"&amp;MATCH($B$5,'Sch F-Staffing'!$7:$7,0),0),'Sch F-Staffing'!$A:$A,$F22&amp;"-11",'Sch F-Staffing'!$L:$L,$G22),2),0)</f>
        <v>0</v>
      </c>
      <c r="AE22" s="36">
        <f t="shared" ca="1" si="9"/>
        <v>0</v>
      </c>
      <c r="AF22" s="35">
        <f ca="1">IF($G22=$D$5,ROUND(SUMIFS(INDIRECT("'Sch F-Staffing'!C"&amp;MATCH($B$5,'Sch F-Staffing'!$7:$7,0),0),'Sch F-Staffing'!$A:$A,$F22&amp;"-12",'Sch F-Staffing'!$L:$L,$G22),2),0)</f>
        <v>0</v>
      </c>
      <c r="AG22" s="36">
        <f t="shared" ca="1" si="10"/>
        <v>0</v>
      </c>
      <c r="AH22" s="35">
        <f ca="1">IF($G22=$D$5,ROUND(SUMIFS(INDIRECT("'Sch F-Staffing'!C"&amp;MATCH($B$5,'Sch F-Staffing'!$7:$7,0),0),'Sch F-Staffing'!$A:$A,$F22&amp;"-13",'Sch F-Staffing'!$L:$L,$G22),2),0)</f>
        <v>0</v>
      </c>
      <c r="AI22" s="36">
        <f t="shared" ca="1" si="11"/>
        <v>0</v>
      </c>
      <c r="AJ22" s="37">
        <f t="shared" ca="1" si="13"/>
        <v>0</v>
      </c>
      <c r="AK22" s="85">
        <f t="shared" ca="1" si="13"/>
        <v>0</v>
      </c>
    </row>
    <row r="23" spans="1:37" ht="15" hidden="1" x14ac:dyDescent="0.15">
      <c r="A23" s="34">
        <v>71</v>
      </c>
      <c r="B23" s="34" t="s">
        <v>85</v>
      </c>
      <c r="C23" s="34" t="s">
        <v>38</v>
      </c>
      <c r="D23" s="34" t="s">
        <v>39</v>
      </c>
      <c r="E23" s="34" t="s">
        <v>88</v>
      </c>
      <c r="F23" s="82" t="s">
        <v>89</v>
      </c>
      <c r="G23" s="82" t="s">
        <v>594</v>
      </c>
      <c r="H23" s="86">
        <v>1</v>
      </c>
      <c r="I23" s="84" cm="1">
        <f t="array" aca="1" ref="I23" ca="1">IF($G23=$D$5,INDIRECT("'Rate Analysis'!R"&amp;MATCH($F23,'Rate Analysis'!$A:$A,0)&amp;"C"&amp;MATCH($B$5,'Rate Analysis'!$7:$7,0)+MATCH($G23,'Rate Analysis'!$8:$8,0)-16,0),1)</f>
        <v>1</v>
      </c>
      <c r="J23" s="35">
        <f ca="1">IF($G23=$D$5,ROUND(SUMIFS(INDIRECT("'Sch F-Staffing'!C"&amp;MATCH($B$5,'Sch F-Staffing'!$7:$7,0),0),'Sch F-Staffing'!$A:$A,$F23&amp;"-01",'Sch F-Staffing'!$L:$L,$G23),2),0)</f>
        <v>0</v>
      </c>
      <c r="K23" s="36">
        <f t="shared" ca="1" si="12"/>
        <v>0</v>
      </c>
      <c r="L23" s="35">
        <f ca="1">IF($G23=$D$5,ROUND(SUMIFS(INDIRECT("'Sch F-Staffing'!C"&amp;MATCH($B$5,'Sch F-Staffing'!$7:$7,0),0),'Sch F-Staffing'!$A:$A,$F23&amp;"-02",'Sch F-Staffing'!$L:$L,$G23),2),0)</f>
        <v>0</v>
      </c>
      <c r="M23" s="36">
        <f t="shared" ca="1" si="0"/>
        <v>0</v>
      </c>
      <c r="N23" s="35">
        <f ca="1">IF($G23=$D$5,ROUND(SUMIFS(INDIRECT("'Sch F-Staffing'!C"&amp;MATCH($B$5,'Sch F-Staffing'!$7:$7,0),0),'Sch F-Staffing'!$A:$A,$F23&amp;"-03",'Sch F-Staffing'!$L:$L,$G23),2),0)</f>
        <v>0</v>
      </c>
      <c r="O23" s="36">
        <f t="shared" ca="1" si="1"/>
        <v>0</v>
      </c>
      <c r="P23" s="35">
        <f ca="1">IF($G23=$D$5,ROUND(SUMIFS(INDIRECT("'Sch F-Staffing'!C"&amp;MATCH($B$5,'Sch F-Staffing'!$7:$7,0),0),'Sch F-Staffing'!$A:$A,$F23&amp;"-04",'Sch F-Staffing'!$L:$L,$G23),2),0)</f>
        <v>0</v>
      </c>
      <c r="Q23" s="36">
        <f t="shared" ca="1" si="2"/>
        <v>0</v>
      </c>
      <c r="R23" s="35">
        <f ca="1">IF($G23=$D$5,ROUND(SUMIFS(INDIRECT("'Sch F-Staffing'!C"&amp;MATCH($B$5,'Sch F-Staffing'!$7:$7,0),0),'Sch F-Staffing'!$A:$A,$F23&amp;"-05",'Sch F-Staffing'!$L:$L,$G23),2),0)</f>
        <v>0</v>
      </c>
      <c r="S23" s="36">
        <f t="shared" ca="1" si="3"/>
        <v>0</v>
      </c>
      <c r="T23" s="35">
        <f ca="1">IF($G23=$D$5,ROUND(SUMIFS(INDIRECT("'Sch F-Staffing'!C"&amp;MATCH($B$5,'Sch F-Staffing'!$7:$7,0),0),'Sch F-Staffing'!$A:$A,$F23&amp;"-06",'Sch F-Staffing'!$L:$L,$G23),2),0)</f>
        <v>0</v>
      </c>
      <c r="U23" s="36">
        <f t="shared" ca="1" si="4"/>
        <v>0</v>
      </c>
      <c r="V23" s="35">
        <f ca="1">IF($G23=$D$5,ROUND(SUMIFS(INDIRECT("'Sch F-Staffing'!C"&amp;MATCH($B$5,'Sch F-Staffing'!$7:$7,0),0),'Sch F-Staffing'!$A:$A,$F23&amp;"-07",'Sch F-Staffing'!$L:$L,$G23),2),0)</f>
        <v>0</v>
      </c>
      <c r="W23" s="36">
        <f t="shared" ca="1" si="5"/>
        <v>0</v>
      </c>
      <c r="X23" s="35">
        <f ca="1">IF($G23=$D$5,ROUND(SUMIFS(INDIRECT("'Sch F-Staffing'!C"&amp;MATCH($B$5,'Sch F-Staffing'!$7:$7,0),0),'Sch F-Staffing'!$A:$A,$F23&amp;"-08",'Sch F-Staffing'!$L:$L,$G23),2),0)</f>
        <v>0</v>
      </c>
      <c r="Y23" s="36">
        <f t="shared" ca="1" si="6"/>
        <v>0</v>
      </c>
      <c r="Z23" s="35">
        <f ca="1">IF($G23=$D$5,ROUND(SUMIFS(INDIRECT("'Sch F-Staffing'!C"&amp;MATCH($B$5,'Sch F-Staffing'!$7:$7,0),0),'Sch F-Staffing'!$A:$A,$F23&amp;"-09",'Sch F-Staffing'!$L:$L,$G23),2),0)</f>
        <v>0</v>
      </c>
      <c r="AA23" s="36">
        <f t="shared" ca="1" si="7"/>
        <v>0</v>
      </c>
      <c r="AB23" s="35">
        <f ca="1">IF($G23=$D$5,ROUND(SUMIFS(INDIRECT("'Sch F-Staffing'!C"&amp;MATCH($B$5,'Sch F-Staffing'!$7:$7,0),0),'Sch F-Staffing'!$A:$A,$F23&amp;"-10",'Sch F-Staffing'!$L:$L,$G23),2),0)</f>
        <v>0</v>
      </c>
      <c r="AC23" s="36">
        <f t="shared" ca="1" si="8"/>
        <v>0</v>
      </c>
      <c r="AD23" s="35">
        <f ca="1">IF($G23=$D$5,ROUND(SUMIFS(INDIRECT("'Sch F-Staffing'!C"&amp;MATCH($B$5,'Sch F-Staffing'!$7:$7,0),0),'Sch F-Staffing'!$A:$A,$F23&amp;"-11",'Sch F-Staffing'!$L:$L,$G23),2),0)</f>
        <v>0</v>
      </c>
      <c r="AE23" s="36">
        <f t="shared" ca="1" si="9"/>
        <v>0</v>
      </c>
      <c r="AF23" s="35">
        <f ca="1">IF($G23=$D$5,ROUND(SUMIFS(INDIRECT("'Sch F-Staffing'!C"&amp;MATCH($B$5,'Sch F-Staffing'!$7:$7,0),0),'Sch F-Staffing'!$A:$A,$F23&amp;"-12",'Sch F-Staffing'!$L:$L,$G23),2),0)</f>
        <v>0</v>
      </c>
      <c r="AG23" s="36">
        <f t="shared" ca="1" si="10"/>
        <v>0</v>
      </c>
      <c r="AH23" s="35">
        <f ca="1">IF($G23=$D$5,ROUND(SUMIFS(INDIRECT("'Sch F-Staffing'!C"&amp;MATCH($B$5,'Sch F-Staffing'!$7:$7,0),0),'Sch F-Staffing'!$A:$A,$F23&amp;"-13",'Sch F-Staffing'!$L:$L,$G23),2),0)</f>
        <v>0</v>
      </c>
      <c r="AI23" s="36">
        <f t="shared" ca="1" si="11"/>
        <v>0</v>
      </c>
      <c r="AJ23" s="37">
        <f t="shared" ca="1" si="13"/>
        <v>0</v>
      </c>
      <c r="AK23" s="85">
        <f t="shared" ca="1" si="13"/>
        <v>0</v>
      </c>
    </row>
    <row r="24" spans="1:37" ht="15" hidden="1" x14ac:dyDescent="0.15">
      <c r="A24" s="34">
        <v>71</v>
      </c>
      <c r="B24" s="34" t="s">
        <v>85</v>
      </c>
      <c r="C24" s="34" t="s">
        <v>38</v>
      </c>
      <c r="D24" s="34" t="s">
        <v>39</v>
      </c>
      <c r="E24" s="34" t="s">
        <v>88</v>
      </c>
      <c r="F24" s="82" t="s">
        <v>89</v>
      </c>
      <c r="G24" s="82" t="s">
        <v>594</v>
      </c>
      <c r="H24" s="86">
        <v>1</v>
      </c>
      <c r="I24" s="84" cm="1">
        <f t="array" aca="1" ref="I24" ca="1">IF($G24=$D$5,INDIRECT("'Rate Analysis'!R"&amp;MATCH($F24,'Rate Analysis'!$A:$A,0)&amp;"C"&amp;MATCH($B$5,'Rate Analysis'!$7:$7,0)+MATCH($G24,'Rate Analysis'!$8:$8,0)-16,0),1)</f>
        <v>1</v>
      </c>
      <c r="J24" s="35">
        <f ca="1">IF($G24=$D$5,ROUND(SUMIFS(INDIRECT("'Sch F-Staffing'!C"&amp;MATCH($B$5,'Sch F-Staffing'!$7:$7,0),0),'Sch F-Staffing'!$A:$A,$F24&amp;"-01",'Sch F-Staffing'!$L:$L,$G24),2),0)</f>
        <v>0</v>
      </c>
      <c r="K24" s="36">
        <f t="shared" ca="1" si="12"/>
        <v>0</v>
      </c>
      <c r="L24" s="35">
        <f ca="1">IF($G24=$D$5,ROUND(SUMIFS(INDIRECT("'Sch F-Staffing'!C"&amp;MATCH($B$5,'Sch F-Staffing'!$7:$7,0),0),'Sch F-Staffing'!$A:$A,$F24&amp;"-02",'Sch F-Staffing'!$L:$L,$G24),2),0)</f>
        <v>0</v>
      </c>
      <c r="M24" s="36">
        <f t="shared" ca="1" si="0"/>
        <v>0</v>
      </c>
      <c r="N24" s="35">
        <f ca="1">IF($G24=$D$5,ROUND(SUMIFS(INDIRECT("'Sch F-Staffing'!C"&amp;MATCH($B$5,'Sch F-Staffing'!$7:$7,0),0),'Sch F-Staffing'!$A:$A,$F24&amp;"-03",'Sch F-Staffing'!$L:$L,$G24),2),0)</f>
        <v>0</v>
      </c>
      <c r="O24" s="36">
        <f t="shared" ca="1" si="1"/>
        <v>0</v>
      </c>
      <c r="P24" s="35">
        <f ca="1">IF($G24=$D$5,ROUND(SUMIFS(INDIRECT("'Sch F-Staffing'!C"&amp;MATCH($B$5,'Sch F-Staffing'!$7:$7,0),0),'Sch F-Staffing'!$A:$A,$F24&amp;"-04",'Sch F-Staffing'!$L:$L,$G24),2),0)</f>
        <v>0</v>
      </c>
      <c r="Q24" s="36">
        <f t="shared" ca="1" si="2"/>
        <v>0</v>
      </c>
      <c r="R24" s="35">
        <f ca="1">IF($G24=$D$5,ROUND(SUMIFS(INDIRECT("'Sch F-Staffing'!C"&amp;MATCH($B$5,'Sch F-Staffing'!$7:$7,0),0),'Sch F-Staffing'!$A:$A,$F24&amp;"-05",'Sch F-Staffing'!$L:$L,$G24),2),0)</f>
        <v>0</v>
      </c>
      <c r="S24" s="36">
        <f t="shared" ca="1" si="3"/>
        <v>0</v>
      </c>
      <c r="T24" s="35">
        <f ca="1">IF($G24=$D$5,ROUND(SUMIFS(INDIRECT("'Sch F-Staffing'!C"&amp;MATCH($B$5,'Sch F-Staffing'!$7:$7,0),0),'Sch F-Staffing'!$A:$A,$F24&amp;"-06",'Sch F-Staffing'!$L:$L,$G24),2),0)</f>
        <v>0</v>
      </c>
      <c r="U24" s="36">
        <f t="shared" ca="1" si="4"/>
        <v>0</v>
      </c>
      <c r="V24" s="35">
        <f ca="1">IF($G24=$D$5,ROUND(SUMIFS(INDIRECT("'Sch F-Staffing'!C"&amp;MATCH($B$5,'Sch F-Staffing'!$7:$7,0),0),'Sch F-Staffing'!$A:$A,$F24&amp;"-07",'Sch F-Staffing'!$L:$L,$G24),2),0)</f>
        <v>0</v>
      </c>
      <c r="W24" s="36">
        <f t="shared" ca="1" si="5"/>
        <v>0</v>
      </c>
      <c r="X24" s="35">
        <f ca="1">IF($G24=$D$5,ROUND(SUMIFS(INDIRECT("'Sch F-Staffing'!C"&amp;MATCH($B$5,'Sch F-Staffing'!$7:$7,0),0),'Sch F-Staffing'!$A:$A,$F24&amp;"-08",'Sch F-Staffing'!$L:$L,$G24),2),0)</f>
        <v>0</v>
      </c>
      <c r="Y24" s="36">
        <f t="shared" ca="1" si="6"/>
        <v>0</v>
      </c>
      <c r="Z24" s="35">
        <f ca="1">IF($G24=$D$5,ROUND(SUMIFS(INDIRECT("'Sch F-Staffing'!C"&amp;MATCH($B$5,'Sch F-Staffing'!$7:$7,0),0),'Sch F-Staffing'!$A:$A,$F24&amp;"-09",'Sch F-Staffing'!$L:$L,$G24),2),0)</f>
        <v>0</v>
      </c>
      <c r="AA24" s="36">
        <f t="shared" ca="1" si="7"/>
        <v>0</v>
      </c>
      <c r="AB24" s="35">
        <f ca="1">IF($G24=$D$5,ROUND(SUMIFS(INDIRECT("'Sch F-Staffing'!C"&amp;MATCH($B$5,'Sch F-Staffing'!$7:$7,0),0),'Sch F-Staffing'!$A:$A,$F24&amp;"-10",'Sch F-Staffing'!$L:$L,$G24),2),0)</f>
        <v>0</v>
      </c>
      <c r="AC24" s="36">
        <f t="shared" ca="1" si="8"/>
        <v>0</v>
      </c>
      <c r="AD24" s="35">
        <f ca="1">IF($G24=$D$5,ROUND(SUMIFS(INDIRECT("'Sch F-Staffing'!C"&amp;MATCH($B$5,'Sch F-Staffing'!$7:$7,0),0),'Sch F-Staffing'!$A:$A,$F24&amp;"-11",'Sch F-Staffing'!$L:$L,$G24),2),0)</f>
        <v>0</v>
      </c>
      <c r="AE24" s="36">
        <f t="shared" ca="1" si="9"/>
        <v>0</v>
      </c>
      <c r="AF24" s="35">
        <f ca="1">IF($G24=$D$5,ROUND(SUMIFS(INDIRECT("'Sch F-Staffing'!C"&amp;MATCH($B$5,'Sch F-Staffing'!$7:$7,0),0),'Sch F-Staffing'!$A:$A,$F24&amp;"-12",'Sch F-Staffing'!$L:$L,$G24),2),0)</f>
        <v>0</v>
      </c>
      <c r="AG24" s="36">
        <f t="shared" ca="1" si="10"/>
        <v>0</v>
      </c>
      <c r="AH24" s="35">
        <f ca="1">IF($G24=$D$5,ROUND(SUMIFS(INDIRECT("'Sch F-Staffing'!C"&amp;MATCH($B$5,'Sch F-Staffing'!$7:$7,0),0),'Sch F-Staffing'!$A:$A,$F24&amp;"-13",'Sch F-Staffing'!$L:$L,$G24),2),0)</f>
        <v>0</v>
      </c>
      <c r="AI24" s="36">
        <f t="shared" ca="1" si="11"/>
        <v>0</v>
      </c>
      <c r="AJ24" s="37">
        <f t="shared" ca="1" si="13"/>
        <v>0</v>
      </c>
      <c r="AK24" s="85">
        <f t="shared" ca="1" si="13"/>
        <v>0</v>
      </c>
    </row>
    <row r="25" spans="1:37" ht="15" hidden="1" x14ac:dyDescent="0.15">
      <c r="A25" s="34">
        <v>71</v>
      </c>
      <c r="B25" s="34" t="s">
        <v>85</v>
      </c>
      <c r="C25" s="34" t="s">
        <v>38</v>
      </c>
      <c r="D25" s="34" t="s">
        <v>39</v>
      </c>
      <c r="E25" s="34" t="s">
        <v>88</v>
      </c>
      <c r="F25" s="82" t="s">
        <v>89</v>
      </c>
      <c r="G25" s="82" t="s">
        <v>594</v>
      </c>
      <c r="H25" s="86">
        <v>1</v>
      </c>
      <c r="I25" s="84" cm="1">
        <f t="array" aca="1" ref="I25" ca="1">IF($G25=$D$5,INDIRECT("'Rate Analysis'!R"&amp;MATCH($F25,'Rate Analysis'!$A:$A,0)&amp;"C"&amp;MATCH($B$5,'Rate Analysis'!$7:$7,0)+MATCH($G25,'Rate Analysis'!$8:$8,0)-16,0),1)</f>
        <v>1</v>
      </c>
      <c r="J25" s="35">
        <f ca="1">IF($G25=$D$5,ROUND(SUMIFS(INDIRECT("'Sch F-Staffing'!C"&amp;MATCH($B$5,'Sch F-Staffing'!$7:$7,0),0),'Sch F-Staffing'!$A:$A,$F25&amp;"-01",'Sch F-Staffing'!$L:$L,$G25),2),0)</f>
        <v>0</v>
      </c>
      <c r="K25" s="36">
        <f t="shared" ca="1" si="12"/>
        <v>0</v>
      </c>
      <c r="L25" s="35">
        <f ca="1">IF($G25=$D$5,ROUND(SUMIFS(INDIRECT("'Sch F-Staffing'!C"&amp;MATCH($B$5,'Sch F-Staffing'!$7:$7,0),0),'Sch F-Staffing'!$A:$A,$F25&amp;"-02",'Sch F-Staffing'!$L:$L,$G25),2),0)</f>
        <v>0</v>
      </c>
      <c r="M25" s="36">
        <f t="shared" ref="M25:M40" ca="1" si="14">IFERROR(ROUND(L25*$I25,2),0)</f>
        <v>0</v>
      </c>
      <c r="N25" s="35">
        <f ca="1">IF($G25=$D$5,ROUND(SUMIFS(INDIRECT("'Sch F-Staffing'!C"&amp;MATCH($B$5,'Sch F-Staffing'!$7:$7,0),0),'Sch F-Staffing'!$A:$A,$F25&amp;"-03",'Sch F-Staffing'!$L:$L,$G25),2),0)</f>
        <v>0</v>
      </c>
      <c r="O25" s="36">
        <f t="shared" ref="O25:O40" ca="1" si="15">IFERROR(ROUND(N25*$I25,2),0)</f>
        <v>0</v>
      </c>
      <c r="P25" s="35">
        <f ca="1">IF($G25=$D$5,ROUND(SUMIFS(INDIRECT("'Sch F-Staffing'!C"&amp;MATCH($B$5,'Sch F-Staffing'!$7:$7,0),0),'Sch F-Staffing'!$A:$A,$F25&amp;"-04",'Sch F-Staffing'!$L:$L,$G25),2),0)</f>
        <v>0</v>
      </c>
      <c r="Q25" s="36">
        <f t="shared" ref="Q25:Q40" ca="1" si="16">IFERROR(ROUND(P25*$I25,2),0)</f>
        <v>0</v>
      </c>
      <c r="R25" s="35">
        <f ca="1">IF($G25=$D$5,ROUND(SUMIFS(INDIRECT("'Sch F-Staffing'!C"&amp;MATCH($B$5,'Sch F-Staffing'!$7:$7,0),0),'Sch F-Staffing'!$A:$A,$F25&amp;"-05",'Sch F-Staffing'!$L:$L,$G25),2),0)</f>
        <v>0</v>
      </c>
      <c r="S25" s="36">
        <f t="shared" ref="S25:S40" ca="1" si="17">IFERROR(ROUND(R25*$I25,2),0)</f>
        <v>0</v>
      </c>
      <c r="T25" s="35">
        <f ca="1">IF($G25=$D$5,ROUND(SUMIFS(INDIRECT("'Sch F-Staffing'!C"&amp;MATCH($B$5,'Sch F-Staffing'!$7:$7,0),0),'Sch F-Staffing'!$A:$A,$F25&amp;"-06",'Sch F-Staffing'!$L:$L,$G25),2),0)</f>
        <v>0</v>
      </c>
      <c r="U25" s="36">
        <f t="shared" ref="U25:U40" ca="1" si="18">IFERROR(ROUND(T25*$I25,2),0)</f>
        <v>0</v>
      </c>
      <c r="V25" s="35">
        <f ca="1">IF($G25=$D$5,ROUND(SUMIFS(INDIRECT("'Sch F-Staffing'!C"&amp;MATCH($B$5,'Sch F-Staffing'!$7:$7,0),0),'Sch F-Staffing'!$A:$A,$F25&amp;"-07",'Sch F-Staffing'!$L:$L,$G25),2),0)</f>
        <v>0</v>
      </c>
      <c r="W25" s="36">
        <f t="shared" ref="W25:W40" ca="1" si="19">IFERROR(ROUND(V25*$I25,2),0)</f>
        <v>0</v>
      </c>
      <c r="X25" s="35">
        <f ca="1">IF($G25=$D$5,ROUND(SUMIFS(INDIRECT("'Sch F-Staffing'!C"&amp;MATCH($B$5,'Sch F-Staffing'!$7:$7,0),0),'Sch F-Staffing'!$A:$A,$F25&amp;"-08",'Sch F-Staffing'!$L:$L,$G25),2),0)</f>
        <v>0</v>
      </c>
      <c r="Y25" s="36">
        <f t="shared" ref="Y25:Y40" ca="1" si="20">IFERROR(ROUND(X25*$I25,2),0)</f>
        <v>0</v>
      </c>
      <c r="Z25" s="35">
        <f ca="1">IF($G25=$D$5,ROUND(SUMIFS(INDIRECT("'Sch F-Staffing'!C"&amp;MATCH($B$5,'Sch F-Staffing'!$7:$7,0),0),'Sch F-Staffing'!$A:$A,$F25&amp;"-09",'Sch F-Staffing'!$L:$L,$G25),2),0)</f>
        <v>0</v>
      </c>
      <c r="AA25" s="36">
        <f t="shared" ref="AA25:AA40" ca="1" si="21">IFERROR(ROUND(Z25*$I25,2),0)</f>
        <v>0</v>
      </c>
      <c r="AB25" s="35">
        <f ca="1">IF($G25=$D$5,ROUND(SUMIFS(INDIRECT("'Sch F-Staffing'!C"&amp;MATCH($B$5,'Sch F-Staffing'!$7:$7,0),0),'Sch F-Staffing'!$A:$A,$F25&amp;"-10",'Sch F-Staffing'!$L:$L,$G25),2),0)</f>
        <v>0</v>
      </c>
      <c r="AC25" s="36">
        <f t="shared" ref="AC25:AC40" ca="1" si="22">IFERROR(ROUND(AB25*$I25,2),0)</f>
        <v>0</v>
      </c>
      <c r="AD25" s="35">
        <f ca="1">IF($G25=$D$5,ROUND(SUMIFS(INDIRECT("'Sch F-Staffing'!C"&amp;MATCH($B$5,'Sch F-Staffing'!$7:$7,0),0),'Sch F-Staffing'!$A:$A,$F25&amp;"-11",'Sch F-Staffing'!$L:$L,$G25),2),0)</f>
        <v>0</v>
      </c>
      <c r="AE25" s="36">
        <f t="shared" ref="AE25:AE40" ca="1" si="23">IFERROR(ROUND(AD25*$I25,2),0)</f>
        <v>0</v>
      </c>
      <c r="AF25" s="35">
        <f ca="1">IF($G25=$D$5,ROUND(SUMIFS(INDIRECT("'Sch F-Staffing'!C"&amp;MATCH($B$5,'Sch F-Staffing'!$7:$7,0),0),'Sch F-Staffing'!$A:$A,$F25&amp;"-12",'Sch F-Staffing'!$L:$L,$G25),2),0)</f>
        <v>0</v>
      </c>
      <c r="AG25" s="36">
        <f t="shared" ref="AG25:AG40" ca="1" si="24">IFERROR(ROUND(AF25*$I25,2),0)</f>
        <v>0</v>
      </c>
      <c r="AH25" s="35">
        <f ca="1">IF($G25=$D$5,ROUND(SUMIFS(INDIRECT("'Sch F-Staffing'!C"&amp;MATCH($B$5,'Sch F-Staffing'!$7:$7,0),0),'Sch F-Staffing'!$A:$A,$F25&amp;"-13",'Sch F-Staffing'!$L:$L,$G25),2),0)</f>
        <v>0</v>
      </c>
      <c r="AI25" s="36">
        <f t="shared" ca="1" si="11"/>
        <v>0</v>
      </c>
      <c r="AJ25" s="37">
        <f t="shared" ca="1" si="13"/>
        <v>0</v>
      </c>
      <c r="AK25" s="85">
        <f t="shared" ca="1" si="13"/>
        <v>0</v>
      </c>
    </row>
    <row r="26" spans="1:37" ht="15" hidden="1" x14ac:dyDescent="0.15">
      <c r="A26" s="34">
        <v>71</v>
      </c>
      <c r="B26" s="34" t="s">
        <v>85</v>
      </c>
      <c r="C26" s="34" t="s">
        <v>38</v>
      </c>
      <c r="D26" s="34" t="s">
        <v>39</v>
      </c>
      <c r="E26" s="34" t="s">
        <v>88</v>
      </c>
      <c r="F26" s="82" t="s">
        <v>89</v>
      </c>
      <c r="G26" s="82" t="s">
        <v>594</v>
      </c>
      <c r="H26" s="86">
        <v>1</v>
      </c>
      <c r="I26" s="84" cm="1">
        <f t="array" aca="1" ref="I26" ca="1">IF($G26=$D$5,INDIRECT("'Rate Analysis'!R"&amp;MATCH($F26,'Rate Analysis'!$A:$A,0)&amp;"C"&amp;MATCH($B$5,'Rate Analysis'!$7:$7,0)+MATCH($G26,'Rate Analysis'!$8:$8,0)-16,0),1)</f>
        <v>1</v>
      </c>
      <c r="J26" s="35">
        <f ca="1">IF($G26=$D$5,ROUND(SUMIFS(INDIRECT("'Sch F-Staffing'!C"&amp;MATCH($B$5,'Sch F-Staffing'!$7:$7,0),0),'Sch F-Staffing'!$A:$A,$F26&amp;"-01",'Sch F-Staffing'!$L:$L,$G26),2),0)</f>
        <v>0</v>
      </c>
      <c r="K26" s="36">
        <f t="shared" ca="1" si="12"/>
        <v>0</v>
      </c>
      <c r="L26" s="35">
        <f ca="1">IF($G26=$D$5,ROUND(SUMIFS(INDIRECT("'Sch F-Staffing'!C"&amp;MATCH($B$5,'Sch F-Staffing'!$7:$7,0),0),'Sch F-Staffing'!$A:$A,$F26&amp;"-02",'Sch F-Staffing'!$L:$L,$G26),2),0)</f>
        <v>0</v>
      </c>
      <c r="M26" s="36">
        <f t="shared" ca="1" si="14"/>
        <v>0</v>
      </c>
      <c r="N26" s="35">
        <f ca="1">IF($G26=$D$5,ROUND(SUMIFS(INDIRECT("'Sch F-Staffing'!C"&amp;MATCH($B$5,'Sch F-Staffing'!$7:$7,0),0),'Sch F-Staffing'!$A:$A,$F26&amp;"-03",'Sch F-Staffing'!$L:$L,$G26),2),0)</f>
        <v>0</v>
      </c>
      <c r="O26" s="36">
        <f t="shared" ca="1" si="15"/>
        <v>0</v>
      </c>
      <c r="P26" s="35">
        <f ca="1">IF($G26=$D$5,ROUND(SUMIFS(INDIRECT("'Sch F-Staffing'!C"&amp;MATCH($B$5,'Sch F-Staffing'!$7:$7,0),0),'Sch F-Staffing'!$A:$A,$F26&amp;"-04",'Sch F-Staffing'!$L:$L,$G26),2),0)</f>
        <v>0</v>
      </c>
      <c r="Q26" s="36">
        <f t="shared" ca="1" si="16"/>
        <v>0</v>
      </c>
      <c r="R26" s="35">
        <f ca="1">IF($G26=$D$5,ROUND(SUMIFS(INDIRECT("'Sch F-Staffing'!C"&amp;MATCH($B$5,'Sch F-Staffing'!$7:$7,0),0),'Sch F-Staffing'!$A:$A,$F26&amp;"-05",'Sch F-Staffing'!$L:$L,$G26),2),0)</f>
        <v>0</v>
      </c>
      <c r="S26" s="36">
        <f t="shared" ca="1" si="17"/>
        <v>0</v>
      </c>
      <c r="T26" s="35">
        <f ca="1">IF($G26=$D$5,ROUND(SUMIFS(INDIRECT("'Sch F-Staffing'!C"&amp;MATCH($B$5,'Sch F-Staffing'!$7:$7,0),0),'Sch F-Staffing'!$A:$A,$F26&amp;"-06",'Sch F-Staffing'!$L:$L,$G26),2),0)</f>
        <v>0</v>
      </c>
      <c r="U26" s="36">
        <f t="shared" ca="1" si="18"/>
        <v>0</v>
      </c>
      <c r="V26" s="35">
        <f ca="1">IF($G26=$D$5,ROUND(SUMIFS(INDIRECT("'Sch F-Staffing'!C"&amp;MATCH($B$5,'Sch F-Staffing'!$7:$7,0),0),'Sch F-Staffing'!$A:$A,$F26&amp;"-07",'Sch F-Staffing'!$L:$L,$G26),2),0)</f>
        <v>0</v>
      </c>
      <c r="W26" s="36">
        <f t="shared" ca="1" si="19"/>
        <v>0</v>
      </c>
      <c r="X26" s="35">
        <f ca="1">IF($G26=$D$5,ROUND(SUMIFS(INDIRECT("'Sch F-Staffing'!C"&amp;MATCH($B$5,'Sch F-Staffing'!$7:$7,0),0),'Sch F-Staffing'!$A:$A,$F26&amp;"-08",'Sch F-Staffing'!$L:$L,$G26),2),0)</f>
        <v>0</v>
      </c>
      <c r="Y26" s="36">
        <f t="shared" ca="1" si="20"/>
        <v>0</v>
      </c>
      <c r="Z26" s="35">
        <f ca="1">IF($G26=$D$5,ROUND(SUMIFS(INDIRECT("'Sch F-Staffing'!C"&amp;MATCH($B$5,'Sch F-Staffing'!$7:$7,0),0),'Sch F-Staffing'!$A:$A,$F26&amp;"-09",'Sch F-Staffing'!$L:$L,$G26),2),0)</f>
        <v>0</v>
      </c>
      <c r="AA26" s="36">
        <f t="shared" ca="1" si="21"/>
        <v>0</v>
      </c>
      <c r="AB26" s="35">
        <f ca="1">IF($G26=$D$5,ROUND(SUMIFS(INDIRECT("'Sch F-Staffing'!C"&amp;MATCH($B$5,'Sch F-Staffing'!$7:$7,0),0),'Sch F-Staffing'!$A:$A,$F26&amp;"-10",'Sch F-Staffing'!$L:$L,$G26),2),0)</f>
        <v>0</v>
      </c>
      <c r="AC26" s="36">
        <f t="shared" ca="1" si="22"/>
        <v>0</v>
      </c>
      <c r="AD26" s="35">
        <f ca="1">IF($G26=$D$5,ROUND(SUMIFS(INDIRECT("'Sch F-Staffing'!C"&amp;MATCH($B$5,'Sch F-Staffing'!$7:$7,0),0),'Sch F-Staffing'!$A:$A,$F26&amp;"-11",'Sch F-Staffing'!$L:$L,$G26),2),0)</f>
        <v>0</v>
      </c>
      <c r="AE26" s="36">
        <f t="shared" ca="1" si="23"/>
        <v>0</v>
      </c>
      <c r="AF26" s="35">
        <f ca="1">IF($G26=$D$5,ROUND(SUMIFS(INDIRECT("'Sch F-Staffing'!C"&amp;MATCH($B$5,'Sch F-Staffing'!$7:$7,0),0),'Sch F-Staffing'!$A:$A,$F26&amp;"-12",'Sch F-Staffing'!$L:$L,$G26),2),0)</f>
        <v>0</v>
      </c>
      <c r="AG26" s="36">
        <f t="shared" ca="1" si="24"/>
        <v>0</v>
      </c>
      <c r="AH26" s="35">
        <f ca="1">IF($G26=$D$5,ROUND(SUMIFS(INDIRECT("'Sch F-Staffing'!C"&amp;MATCH($B$5,'Sch F-Staffing'!$7:$7,0),0),'Sch F-Staffing'!$A:$A,$F26&amp;"-13",'Sch F-Staffing'!$L:$L,$G26),2),0)</f>
        <v>0</v>
      </c>
      <c r="AI26" s="36">
        <f t="shared" ca="1" si="11"/>
        <v>0</v>
      </c>
      <c r="AJ26" s="37">
        <f t="shared" ca="1" si="13"/>
        <v>0</v>
      </c>
      <c r="AK26" s="85">
        <f t="shared" ca="1" si="13"/>
        <v>0</v>
      </c>
    </row>
    <row r="27" spans="1:37" ht="30" hidden="1" customHeight="1" x14ac:dyDescent="0.15">
      <c r="A27" s="34">
        <v>71</v>
      </c>
      <c r="B27" s="34" t="s">
        <v>85</v>
      </c>
      <c r="C27" s="34" t="s">
        <v>38</v>
      </c>
      <c r="D27" s="34" t="s">
        <v>39</v>
      </c>
      <c r="E27" s="34" t="s">
        <v>90</v>
      </c>
      <c r="F27" s="82" t="s">
        <v>91</v>
      </c>
      <c r="G27" s="82" t="s">
        <v>594</v>
      </c>
      <c r="H27" s="86">
        <v>1</v>
      </c>
      <c r="I27" s="84" cm="1">
        <f t="array" aca="1" ref="I27" ca="1">IF($G27=$D$5,INDIRECT("'Rate Analysis'!R"&amp;MATCH($F27,'Rate Analysis'!$A:$A,0)&amp;"C"&amp;MATCH($B$5,'Rate Analysis'!$7:$7,0)+MATCH($G27,'Rate Analysis'!$8:$8,0)-16,0),1)</f>
        <v>1</v>
      </c>
      <c r="J27" s="35">
        <f ca="1">IF($G27=$D$5,ROUND(SUMIFS(INDIRECT("'Sch F-Staffing'!C"&amp;MATCH($B$5,'Sch F-Staffing'!$7:$7,0),0),'Sch F-Staffing'!$A:$A,$F27&amp;"-01",'Sch F-Staffing'!$L:$L,$G27),2),0)</f>
        <v>0</v>
      </c>
      <c r="K27" s="36">
        <f t="shared" ca="1" si="12"/>
        <v>0</v>
      </c>
      <c r="L27" s="35">
        <f ca="1">IF($G27=$D$5,ROUND(SUMIFS(INDIRECT("'Sch F-Staffing'!C"&amp;MATCH($B$5,'Sch F-Staffing'!$7:$7,0),0),'Sch F-Staffing'!$A:$A,$F27&amp;"-02",'Sch F-Staffing'!$L:$L,$G27),2),0)</f>
        <v>0</v>
      </c>
      <c r="M27" s="36">
        <f t="shared" ca="1" si="14"/>
        <v>0</v>
      </c>
      <c r="N27" s="35">
        <f ca="1">IF($G27=$D$5,ROUND(SUMIFS(INDIRECT("'Sch F-Staffing'!C"&amp;MATCH($B$5,'Sch F-Staffing'!$7:$7,0),0),'Sch F-Staffing'!$A:$A,$F27&amp;"-03",'Sch F-Staffing'!$L:$L,$G27),2),0)</f>
        <v>0</v>
      </c>
      <c r="O27" s="36">
        <f t="shared" ca="1" si="15"/>
        <v>0</v>
      </c>
      <c r="P27" s="35">
        <f ca="1">IF($G27=$D$5,ROUND(SUMIFS(INDIRECT("'Sch F-Staffing'!C"&amp;MATCH($B$5,'Sch F-Staffing'!$7:$7,0),0),'Sch F-Staffing'!$A:$A,$F27&amp;"-04",'Sch F-Staffing'!$L:$L,$G27),2),0)</f>
        <v>0</v>
      </c>
      <c r="Q27" s="36">
        <f t="shared" ca="1" si="16"/>
        <v>0</v>
      </c>
      <c r="R27" s="35">
        <f ca="1">IF($G27=$D$5,ROUND(SUMIFS(INDIRECT("'Sch F-Staffing'!C"&amp;MATCH($B$5,'Sch F-Staffing'!$7:$7,0),0),'Sch F-Staffing'!$A:$A,$F27&amp;"-05",'Sch F-Staffing'!$L:$L,$G27),2),0)</f>
        <v>0</v>
      </c>
      <c r="S27" s="36">
        <f t="shared" ca="1" si="17"/>
        <v>0</v>
      </c>
      <c r="T27" s="35">
        <f ca="1">IF($G27=$D$5,ROUND(SUMIFS(INDIRECT("'Sch F-Staffing'!C"&amp;MATCH($B$5,'Sch F-Staffing'!$7:$7,0),0),'Sch F-Staffing'!$A:$A,$F27&amp;"-06",'Sch F-Staffing'!$L:$L,$G27),2),0)</f>
        <v>0</v>
      </c>
      <c r="U27" s="36">
        <f t="shared" ca="1" si="18"/>
        <v>0</v>
      </c>
      <c r="V27" s="35">
        <f ca="1">IF($G27=$D$5,ROUND(SUMIFS(INDIRECT("'Sch F-Staffing'!C"&amp;MATCH($B$5,'Sch F-Staffing'!$7:$7,0),0),'Sch F-Staffing'!$A:$A,$F27&amp;"-07",'Sch F-Staffing'!$L:$L,$G27),2),0)</f>
        <v>0</v>
      </c>
      <c r="W27" s="36">
        <f t="shared" ca="1" si="19"/>
        <v>0</v>
      </c>
      <c r="X27" s="35">
        <f ca="1">IF($G27=$D$5,ROUND(SUMIFS(INDIRECT("'Sch F-Staffing'!C"&amp;MATCH($B$5,'Sch F-Staffing'!$7:$7,0),0),'Sch F-Staffing'!$A:$A,$F27&amp;"-08",'Sch F-Staffing'!$L:$L,$G27),2),0)</f>
        <v>0</v>
      </c>
      <c r="Y27" s="36">
        <f t="shared" ca="1" si="20"/>
        <v>0</v>
      </c>
      <c r="Z27" s="35">
        <f ca="1">IF($G27=$D$5,ROUND(SUMIFS(INDIRECT("'Sch F-Staffing'!C"&amp;MATCH($B$5,'Sch F-Staffing'!$7:$7,0),0),'Sch F-Staffing'!$A:$A,$F27&amp;"-09",'Sch F-Staffing'!$L:$L,$G27),2),0)</f>
        <v>0</v>
      </c>
      <c r="AA27" s="36">
        <f t="shared" ca="1" si="21"/>
        <v>0</v>
      </c>
      <c r="AB27" s="35">
        <f ca="1">IF($G27=$D$5,ROUND(SUMIFS(INDIRECT("'Sch F-Staffing'!C"&amp;MATCH($B$5,'Sch F-Staffing'!$7:$7,0),0),'Sch F-Staffing'!$A:$A,$F27&amp;"-10",'Sch F-Staffing'!$L:$L,$G27),2),0)</f>
        <v>0</v>
      </c>
      <c r="AC27" s="36">
        <f t="shared" ca="1" si="22"/>
        <v>0</v>
      </c>
      <c r="AD27" s="35">
        <f ca="1">IF($G27=$D$5,ROUND(SUMIFS(INDIRECT("'Sch F-Staffing'!C"&amp;MATCH($B$5,'Sch F-Staffing'!$7:$7,0),0),'Sch F-Staffing'!$A:$A,$F27&amp;"-11",'Sch F-Staffing'!$L:$L,$G27),2),0)</f>
        <v>0</v>
      </c>
      <c r="AE27" s="36">
        <f t="shared" ca="1" si="23"/>
        <v>0</v>
      </c>
      <c r="AF27" s="35">
        <f ca="1">IF($G27=$D$5,ROUND(SUMIFS(INDIRECT("'Sch F-Staffing'!C"&amp;MATCH($B$5,'Sch F-Staffing'!$7:$7,0),0),'Sch F-Staffing'!$A:$A,$F27&amp;"-12",'Sch F-Staffing'!$L:$L,$G27),2),0)</f>
        <v>0</v>
      </c>
      <c r="AG27" s="36">
        <f t="shared" ca="1" si="24"/>
        <v>0</v>
      </c>
      <c r="AH27" s="35">
        <f ca="1">IF($G27=$D$5,ROUND(SUMIFS(INDIRECT("'Sch F-Staffing'!C"&amp;MATCH($B$5,'Sch F-Staffing'!$7:$7,0),0),'Sch F-Staffing'!$A:$A,$F27&amp;"-13",'Sch F-Staffing'!$L:$L,$G27),2),0)</f>
        <v>0</v>
      </c>
      <c r="AI27" s="36">
        <f t="shared" ca="1" si="11"/>
        <v>0</v>
      </c>
      <c r="AJ27" s="37">
        <f t="shared" ca="1" si="13"/>
        <v>0</v>
      </c>
      <c r="AK27" s="85">
        <f t="shared" ca="1" si="13"/>
        <v>0</v>
      </c>
    </row>
    <row r="28" spans="1:37" ht="60" hidden="1" customHeight="1" x14ac:dyDescent="0.15">
      <c r="A28" s="34">
        <v>71</v>
      </c>
      <c r="B28" s="34" t="s">
        <v>85</v>
      </c>
      <c r="C28" s="34" t="s">
        <v>38</v>
      </c>
      <c r="D28" s="34" t="s">
        <v>39</v>
      </c>
      <c r="E28" s="34" t="s">
        <v>92</v>
      </c>
      <c r="F28" s="82" t="s">
        <v>93</v>
      </c>
      <c r="G28" s="82" t="s">
        <v>594</v>
      </c>
      <c r="H28" s="86">
        <v>1</v>
      </c>
      <c r="I28" s="84" cm="1">
        <f t="array" aca="1" ref="I28" ca="1">IF($G28=$D$5,INDIRECT("'Rate Analysis'!R"&amp;MATCH($F28,'Rate Analysis'!$A:$A,0)&amp;"C"&amp;MATCH($B$5,'Rate Analysis'!$7:$7,0)+MATCH($G28,'Rate Analysis'!$8:$8,0)-16,0),1)</f>
        <v>1</v>
      </c>
      <c r="J28" s="35">
        <f ca="1">IF($G28=$D$5,ROUND(SUMIFS(INDIRECT("'Sch F-Staffing'!C"&amp;MATCH($B$5,'Sch F-Staffing'!$7:$7,0),0),'Sch F-Staffing'!$A:$A,$F28&amp;"-01",'Sch F-Staffing'!$L:$L,$G28),2),0)</f>
        <v>0</v>
      </c>
      <c r="K28" s="36">
        <f t="shared" ca="1" si="12"/>
        <v>0</v>
      </c>
      <c r="L28" s="35">
        <f ca="1">IF($G28=$D$5,ROUND(SUMIFS(INDIRECT("'Sch F-Staffing'!C"&amp;MATCH($B$5,'Sch F-Staffing'!$7:$7,0),0),'Sch F-Staffing'!$A:$A,$F28&amp;"-02",'Sch F-Staffing'!$L:$L,$G28),2),0)</f>
        <v>0</v>
      </c>
      <c r="M28" s="36">
        <f t="shared" ca="1" si="14"/>
        <v>0</v>
      </c>
      <c r="N28" s="35">
        <f ca="1">IF($G28=$D$5,ROUND(SUMIFS(INDIRECT("'Sch F-Staffing'!C"&amp;MATCH($B$5,'Sch F-Staffing'!$7:$7,0),0),'Sch F-Staffing'!$A:$A,$F28&amp;"-03",'Sch F-Staffing'!$L:$L,$G28),2),0)</f>
        <v>0</v>
      </c>
      <c r="O28" s="36">
        <f t="shared" ca="1" si="15"/>
        <v>0</v>
      </c>
      <c r="P28" s="35">
        <f ca="1">IF($G28=$D$5,ROUND(SUMIFS(INDIRECT("'Sch F-Staffing'!C"&amp;MATCH($B$5,'Sch F-Staffing'!$7:$7,0),0),'Sch F-Staffing'!$A:$A,$F28&amp;"-04",'Sch F-Staffing'!$L:$L,$G28),2),0)</f>
        <v>0</v>
      </c>
      <c r="Q28" s="36">
        <f t="shared" ca="1" si="16"/>
        <v>0</v>
      </c>
      <c r="R28" s="35">
        <f ca="1">IF($G28=$D$5,ROUND(SUMIFS(INDIRECT("'Sch F-Staffing'!C"&amp;MATCH($B$5,'Sch F-Staffing'!$7:$7,0),0),'Sch F-Staffing'!$A:$A,$F28&amp;"-05",'Sch F-Staffing'!$L:$L,$G28),2),0)</f>
        <v>0</v>
      </c>
      <c r="S28" s="36">
        <f t="shared" ca="1" si="17"/>
        <v>0</v>
      </c>
      <c r="T28" s="35">
        <f ca="1">IF($G28=$D$5,ROUND(SUMIFS(INDIRECT("'Sch F-Staffing'!C"&amp;MATCH($B$5,'Sch F-Staffing'!$7:$7,0),0),'Sch F-Staffing'!$A:$A,$F28&amp;"-06",'Sch F-Staffing'!$L:$L,$G28),2),0)</f>
        <v>0</v>
      </c>
      <c r="U28" s="36">
        <f t="shared" ca="1" si="18"/>
        <v>0</v>
      </c>
      <c r="V28" s="35">
        <f ca="1">IF($G28=$D$5,ROUND(SUMIFS(INDIRECT("'Sch F-Staffing'!C"&amp;MATCH($B$5,'Sch F-Staffing'!$7:$7,0),0),'Sch F-Staffing'!$A:$A,$F28&amp;"-07",'Sch F-Staffing'!$L:$L,$G28),2),0)</f>
        <v>0</v>
      </c>
      <c r="W28" s="36">
        <f t="shared" ca="1" si="19"/>
        <v>0</v>
      </c>
      <c r="X28" s="35">
        <f ca="1">IF($G28=$D$5,ROUND(SUMIFS(INDIRECT("'Sch F-Staffing'!C"&amp;MATCH($B$5,'Sch F-Staffing'!$7:$7,0),0),'Sch F-Staffing'!$A:$A,$F28&amp;"-08",'Sch F-Staffing'!$L:$L,$G28),2),0)</f>
        <v>0</v>
      </c>
      <c r="Y28" s="36">
        <f t="shared" ca="1" si="20"/>
        <v>0</v>
      </c>
      <c r="Z28" s="35">
        <f ca="1">IF($G28=$D$5,ROUND(SUMIFS(INDIRECT("'Sch F-Staffing'!C"&amp;MATCH($B$5,'Sch F-Staffing'!$7:$7,0),0),'Sch F-Staffing'!$A:$A,$F28&amp;"-09",'Sch F-Staffing'!$L:$L,$G28),2),0)</f>
        <v>0</v>
      </c>
      <c r="AA28" s="36">
        <f t="shared" ca="1" si="21"/>
        <v>0</v>
      </c>
      <c r="AB28" s="35">
        <f ca="1">IF($G28=$D$5,ROUND(SUMIFS(INDIRECT("'Sch F-Staffing'!C"&amp;MATCH($B$5,'Sch F-Staffing'!$7:$7,0),0),'Sch F-Staffing'!$A:$A,$F28&amp;"-10",'Sch F-Staffing'!$L:$L,$G28),2),0)</f>
        <v>0</v>
      </c>
      <c r="AC28" s="36">
        <f t="shared" ca="1" si="22"/>
        <v>0</v>
      </c>
      <c r="AD28" s="35">
        <f ca="1">IF($G28=$D$5,ROUND(SUMIFS(INDIRECT("'Sch F-Staffing'!C"&amp;MATCH($B$5,'Sch F-Staffing'!$7:$7,0),0),'Sch F-Staffing'!$A:$A,$F28&amp;"-11",'Sch F-Staffing'!$L:$L,$G28),2),0)</f>
        <v>0</v>
      </c>
      <c r="AE28" s="36">
        <f t="shared" ca="1" si="23"/>
        <v>0</v>
      </c>
      <c r="AF28" s="35">
        <f ca="1">IF($G28=$D$5,ROUND(SUMIFS(INDIRECT("'Sch F-Staffing'!C"&amp;MATCH($B$5,'Sch F-Staffing'!$7:$7,0),0),'Sch F-Staffing'!$A:$A,$F28&amp;"-12",'Sch F-Staffing'!$L:$L,$G28),2),0)</f>
        <v>0</v>
      </c>
      <c r="AG28" s="36">
        <f t="shared" ca="1" si="24"/>
        <v>0</v>
      </c>
      <c r="AH28" s="35">
        <f ca="1">IF($G28=$D$5,ROUND(SUMIFS(INDIRECT("'Sch F-Staffing'!C"&amp;MATCH($B$5,'Sch F-Staffing'!$7:$7,0),0),'Sch F-Staffing'!$A:$A,$F28&amp;"-13",'Sch F-Staffing'!$L:$L,$G28),2),0)</f>
        <v>0</v>
      </c>
      <c r="AI28" s="36">
        <f t="shared" ca="1" si="11"/>
        <v>0</v>
      </c>
      <c r="AJ28" s="37">
        <f t="shared" ca="1" si="13"/>
        <v>0</v>
      </c>
      <c r="AK28" s="85">
        <f t="shared" ca="1" si="13"/>
        <v>0</v>
      </c>
    </row>
    <row r="29" spans="1:37" ht="30" hidden="1" x14ac:dyDescent="0.15">
      <c r="A29" s="34">
        <v>71</v>
      </c>
      <c r="B29" s="34" t="s">
        <v>85</v>
      </c>
      <c r="C29" s="34" t="s">
        <v>38</v>
      </c>
      <c r="D29" s="34" t="s">
        <v>39</v>
      </c>
      <c r="E29" s="34" t="s">
        <v>92</v>
      </c>
      <c r="F29" s="82" t="s">
        <v>93</v>
      </c>
      <c r="G29" s="82" t="s">
        <v>594</v>
      </c>
      <c r="H29" s="86">
        <v>1</v>
      </c>
      <c r="I29" s="84" cm="1">
        <f t="array" aca="1" ref="I29" ca="1">IF($G29=$D$5,INDIRECT("'Rate Analysis'!R"&amp;MATCH($F29,'Rate Analysis'!$A:$A,0)&amp;"C"&amp;MATCH($B$5,'Rate Analysis'!$7:$7,0)+MATCH($G29,'Rate Analysis'!$8:$8,0)-16,0),1)</f>
        <v>1</v>
      </c>
      <c r="J29" s="35">
        <f ca="1">IF($G29=$D$5,ROUND(SUMIFS(INDIRECT("'Sch F-Staffing'!C"&amp;MATCH($B$5,'Sch F-Staffing'!$7:$7,0),0),'Sch F-Staffing'!$A:$A,$F29&amp;"-01",'Sch F-Staffing'!$L:$L,$G29),2),0)</f>
        <v>0</v>
      </c>
      <c r="K29" s="36">
        <f t="shared" ca="1" si="12"/>
        <v>0</v>
      </c>
      <c r="L29" s="35">
        <f ca="1">IF($G29=$D$5,ROUND(SUMIFS(INDIRECT("'Sch F-Staffing'!C"&amp;MATCH($B$5,'Sch F-Staffing'!$7:$7,0),0),'Sch F-Staffing'!$A:$A,$F29&amp;"-02",'Sch F-Staffing'!$L:$L,$G29),2),0)</f>
        <v>0</v>
      </c>
      <c r="M29" s="36">
        <f t="shared" ca="1" si="14"/>
        <v>0</v>
      </c>
      <c r="N29" s="35">
        <f ca="1">IF($G29=$D$5,ROUND(SUMIFS(INDIRECT("'Sch F-Staffing'!C"&amp;MATCH($B$5,'Sch F-Staffing'!$7:$7,0),0),'Sch F-Staffing'!$A:$A,$F29&amp;"-03",'Sch F-Staffing'!$L:$L,$G29),2),0)</f>
        <v>0</v>
      </c>
      <c r="O29" s="36">
        <f t="shared" ca="1" si="15"/>
        <v>0</v>
      </c>
      <c r="P29" s="35">
        <f ca="1">IF($G29=$D$5,ROUND(SUMIFS(INDIRECT("'Sch F-Staffing'!C"&amp;MATCH($B$5,'Sch F-Staffing'!$7:$7,0),0),'Sch F-Staffing'!$A:$A,$F29&amp;"-04",'Sch F-Staffing'!$L:$L,$G29),2),0)</f>
        <v>0</v>
      </c>
      <c r="Q29" s="36">
        <f t="shared" ca="1" si="16"/>
        <v>0</v>
      </c>
      <c r="R29" s="35">
        <f ca="1">IF($G29=$D$5,ROUND(SUMIFS(INDIRECT("'Sch F-Staffing'!C"&amp;MATCH($B$5,'Sch F-Staffing'!$7:$7,0),0),'Sch F-Staffing'!$A:$A,$F29&amp;"-05",'Sch F-Staffing'!$L:$L,$G29),2),0)</f>
        <v>0</v>
      </c>
      <c r="S29" s="36">
        <f t="shared" ca="1" si="17"/>
        <v>0</v>
      </c>
      <c r="T29" s="35">
        <f ca="1">IF($G29=$D$5,ROUND(SUMIFS(INDIRECT("'Sch F-Staffing'!C"&amp;MATCH($B$5,'Sch F-Staffing'!$7:$7,0),0),'Sch F-Staffing'!$A:$A,$F29&amp;"-06",'Sch F-Staffing'!$L:$L,$G29),2),0)</f>
        <v>0</v>
      </c>
      <c r="U29" s="36">
        <f t="shared" ca="1" si="18"/>
        <v>0</v>
      </c>
      <c r="V29" s="35">
        <f ca="1">IF($G29=$D$5,ROUND(SUMIFS(INDIRECT("'Sch F-Staffing'!C"&amp;MATCH($B$5,'Sch F-Staffing'!$7:$7,0),0),'Sch F-Staffing'!$A:$A,$F29&amp;"-07",'Sch F-Staffing'!$L:$L,$G29),2),0)</f>
        <v>0</v>
      </c>
      <c r="W29" s="36">
        <f t="shared" ca="1" si="19"/>
        <v>0</v>
      </c>
      <c r="X29" s="35">
        <f ca="1">IF($G29=$D$5,ROUND(SUMIFS(INDIRECT("'Sch F-Staffing'!C"&amp;MATCH($B$5,'Sch F-Staffing'!$7:$7,0),0),'Sch F-Staffing'!$A:$A,$F29&amp;"-08",'Sch F-Staffing'!$L:$L,$G29),2),0)</f>
        <v>0</v>
      </c>
      <c r="Y29" s="36">
        <f t="shared" ca="1" si="20"/>
        <v>0</v>
      </c>
      <c r="Z29" s="35">
        <f ca="1">IF($G29=$D$5,ROUND(SUMIFS(INDIRECT("'Sch F-Staffing'!C"&amp;MATCH($B$5,'Sch F-Staffing'!$7:$7,0),0),'Sch F-Staffing'!$A:$A,$F29&amp;"-09",'Sch F-Staffing'!$L:$L,$G29),2),0)</f>
        <v>0</v>
      </c>
      <c r="AA29" s="36">
        <f t="shared" ca="1" si="21"/>
        <v>0</v>
      </c>
      <c r="AB29" s="35">
        <f ca="1">IF($G29=$D$5,ROUND(SUMIFS(INDIRECT("'Sch F-Staffing'!C"&amp;MATCH($B$5,'Sch F-Staffing'!$7:$7,0),0),'Sch F-Staffing'!$A:$A,$F29&amp;"-10",'Sch F-Staffing'!$L:$L,$G29),2),0)</f>
        <v>0</v>
      </c>
      <c r="AC29" s="36">
        <f t="shared" ca="1" si="22"/>
        <v>0</v>
      </c>
      <c r="AD29" s="35">
        <f ca="1">IF($G29=$D$5,ROUND(SUMIFS(INDIRECT("'Sch F-Staffing'!C"&amp;MATCH($B$5,'Sch F-Staffing'!$7:$7,0),0),'Sch F-Staffing'!$A:$A,$F29&amp;"-11",'Sch F-Staffing'!$L:$L,$G29),2),0)</f>
        <v>0</v>
      </c>
      <c r="AE29" s="36">
        <f t="shared" ca="1" si="23"/>
        <v>0</v>
      </c>
      <c r="AF29" s="35">
        <f ca="1">IF($G29=$D$5,ROUND(SUMIFS(INDIRECT("'Sch F-Staffing'!C"&amp;MATCH($B$5,'Sch F-Staffing'!$7:$7,0),0),'Sch F-Staffing'!$A:$A,$F29&amp;"-12",'Sch F-Staffing'!$L:$L,$G29),2),0)</f>
        <v>0</v>
      </c>
      <c r="AG29" s="36">
        <f t="shared" ca="1" si="24"/>
        <v>0</v>
      </c>
      <c r="AH29" s="35">
        <f ca="1">IF($G29=$D$5,ROUND(SUMIFS(INDIRECT("'Sch F-Staffing'!C"&amp;MATCH($B$5,'Sch F-Staffing'!$7:$7,0),0),'Sch F-Staffing'!$A:$A,$F29&amp;"-13",'Sch F-Staffing'!$L:$L,$G29),2),0)</f>
        <v>0</v>
      </c>
      <c r="AI29" s="36">
        <f t="shared" ca="1" si="11"/>
        <v>0</v>
      </c>
      <c r="AJ29" s="37">
        <f t="shared" ca="1" si="13"/>
        <v>0</v>
      </c>
      <c r="AK29" s="85">
        <f t="shared" ca="1" si="13"/>
        <v>0</v>
      </c>
    </row>
    <row r="30" spans="1:37" ht="30" hidden="1" customHeight="1" x14ac:dyDescent="0.15">
      <c r="A30" s="34">
        <v>71</v>
      </c>
      <c r="B30" s="34" t="s">
        <v>85</v>
      </c>
      <c r="C30" s="34" t="s">
        <v>38</v>
      </c>
      <c r="D30" s="34" t="s">
        <v>39</v>
      </c>
      <c r="E30" s="34" t="s">
        <v>92</v>
      </c>
      <c r="F30" s="82" t="s">
        <v>93</v>
      </c>
      <c r="G30" s="82" t="s">
        <v>594</v>
      </c>
      <c r="H30" s="86">
        <v>1</v>
      </c>
      <c r="I30" s="84" cm="1">
        <f t="array" aca="1" ref="I30" ca="1">IF($G30=$D$5,INDIRECT("'Rate Analysis'!R"&amp;MATCH($F30,'Rate Analysis'!$A:$A,0)&amp;"C"&amp;MATCH($B$5,'Rate Analysis'!$7:$7,0)+MATCH($G30,'Rate Analysis'!$8:$8,0)-16,0),1)</f>
        <v>1</v>
      </c>
      <c r="J30" s="35">
        <f ca="1">IF($G30=$D$5,ROUND(SUMIFS(INDIRECT("'Sch F-Staffing'!C"&amp;MATCH($B$5,'Sch F-Staffing'!$7:$7,0),0),'Sch F-Staffing'!$A:$A,$F30&amp;"-01",'Sch F-Staffing'!$L:$L,$G30),2),0)</f>
        <v>0</v>
      </c>
      <c r="K30" s="36">
        <f t="shared" ca="1" si="12"/>
        <v>0</v>
      </c>
      <c r="L30" s="35">
        <f ca="1">IF($G30=$D$5,ROUND(SUMIFS(INDIRECT("'Sch F-Staffing'!C"&amp;MATCH($B$5,'Sch F-Staffing'!$7:$7,0),0),'Sch F-Staffing'!$A:$A,$F30&amp;"-02",'Sch F-Staffing'!$L:$L,$G30),2),0)</f>
        <v>0</v>
      </c>
      <c r="M30" s="36">
        <f t="shared" ca="1" si="14"/>
        <v>0</v>
      </c>
      <c r="N30" s="35">
        <f ca="1">IF($G30=$D$5,ROUND(SUMIFS(INDIRECT("'Sch F-Staffing'!C"&amp;MATCH($B$5,'Sch F-Staffing'!$7:$7,0),0),'Sch F-Staffing'!$A:$A,$F30&amp;"-03",'Sch F-Staffing'!$L:$L,$G30),2),0)</f>
        <v>0</v>
      </c>
      <c r="O30" s="36">
        <f t="shared" ca="1" si="15"/>
        <v>0</v>
      </c>
      <c r="P30" s="35">
        <f ca="1">IF($G30=$D$5,ROUND(SUMIFS(INDIRECT("'Sch F-Staffing'!C"&amp;MATCH($B$5,'Sch F-Staffing'!$7:$7,0),0),'Sch F-Staffing'!$A:$A,$F30&amp;"-04",'Sch F-Staffing'!$L:$L,$G30),2),0)</f>
        <v>0</v>
      </c>
      <c r="Q30" s="36">
        <f t="shared" ca="1" si="16"/>
        <v>0</v>
      </c>
      <c r="R30" s="35">
        <f ca="1">IF($G30=$D$5,ROUND(SUMIFS(INDIRECT("'Sch F-Staffing'!C"&amp;MATCH($B$5,'Sch F-Staffing'!$7:$7,0),0),'Sch F-Staffing'!$A:$A,$F30&amp;"-05",'Sch F-Staffing'!$L:$L,$G30),2),0)</f>
        <v>0</v>
      </c>
      <c r="S30" s="36">
        <f t="shared" ca="1" si="17"/>
        <v>0</v>
      </c>
      <c r="T30" s="35">
        <f ca="1">IF($G30=$D$5,ROUND(SUMIFS(INDIRECT("'Sch F-Staffing'!C"&amp;MATCH($B$5,'Sch F-Staffing'!$7:$7,0),0),'Sch F-Staffing'!$A:$A,$F30&amp;"-06",'Sch F-Staffing'!$L:$L,$G30),2),0)</f>
        <v>0</v>
      </c>
      <c r="U30" s="36">
        <f t="shared" ca="1" si="18"/>
        <v>0</v>
      </c>
      <c r="V30" s="35">
        <f ca="1">IF($G30=$D$5,ROUND(SUMIFS(INDIRECT("'Sch F-Staffing'!C"&amp;MATCH($B$5,'Sch F-Staffing'!$7:$7,0),0),'Sch F-Staffing'!$A:$A,$F30&amp;"-07",'Sch F-Staffing'!$L:$L,$G30),2),0)</f>
        <v>0</v>
      </c>
      <c r="W30" s="36">
        <f t="shared" ca="1" si="19"/>
        <v>0</v>
      </c>
      <c r="X30" s="35">
        <f ca="1">IF($G30=$D$5,ROUND(SUMIFS(INDIRECT("'Sch F-Staffing'!C"&amp;MATCH($B$5,'Sch F-Staffing'!$7:$7,0),0),'Sch F-Staffing'!$A:$A,$F30&amp;"-08",'Sch F-Staffing'!$L:$L,$G30),2),0)</f>
        <v>0</v>
      </c>
      <c r="Y30" s="36">
        <f t="shared" ca="1" si="20"/>
        <v>0</v>
      </c>
      <c r="Z30" s="35">
        <f ca="1">IF($G30=$D$5,ROUND(SUMIFS(INDIRECT("'Sch F-Staffing'!C"&amp;MATCH($B$5,'Sch F-Staffing'!$7:$7,0),0),'Sch F-Staffing'!$A:$A,$F30&amp;"-09",'Sch F-Staffing'!$L:$L,$G30),2),0)</f>
        <v>0</v>
      </c>
      <c r="AA30" s="36">
        <f t="shared" ca="1" si="21"/>
        <v>0</v>
      </c>
      <c r="AB30" s="35">
        <f ca="1">IF($G30=$D$5,ROUND(SUMIFS(INDIRECT("'Sch F-Staffing'!C"&amp;MATCH($B$5,'Sch F-Staffing'!$7:$7,0),0),'Sch F-Staffing'!$A:$A,$F30&amp;"-10",'Sch F-Staffing'!$L:$L,$G30),2),0)</f>
        <v>0</v>
      </c>
      <c r="AC30" s="36">
        <f t="shared" ca="1" si="22"/>
        <v>0</v>
      </c>
      <c r="AD30" s="35">
        <f ca="1">IF($G30=$D$5,ROUND(SUMIFS(INDIRECT("'Sch F-Staffing'!C"&amp;MATCH($B$5,'Sch F-Staffing'!$7:$7,0),0),'Sch F-Staffing'!$A:$A,$F30&amp;"-11",'Sch F-Staffing'!$L:$L,$G30),2),0)</f>
        <v>0</v>
      </c>
      <c r="AE30" s="36">
        <f t="shared" ca="1" si="23"/>
        <v>0</v>
      </c>
      <c r="AF30" s="35">
        <f ca="1">IF($G30=$D$5,ROUND(SUMIFS(INDIRECT("'Sch F-Staffing'!C"&amp;MATCH($B$5,'Sch F-Staffing'!$7:$7,0),0),'Sch F-Staffing'!$A:$A,$F30&amp;"-12",'Sch F-Staffing'!$L:$L,$G30),2),0)</f>
        <v>0</v>
      </c>
      <c r="AG30" s="36">
        <f t="shared" ca="1" si="24"/>
        <v>0</v>
      </c>
      <c r="AH30" s="35">
        <f ca="1">IF($G30=$D$5,ROUND(SUMIFS(INDIRECT("'Sch F-Staffing'!C"&amp;MATCH($B$5,'Sch F-Staffing'!$7:$7,0),0),'Sch F-Staffing'!$A:$A,$F30&amp;"-13",'Sch F-Staffing'!$L:$L,$G30),2),0)</f>
        <v>0</v>
      </c>
      <c r="AI30" s="36">
        <f t="shared" ca="1" si="11"/>
        <v>0</v>
      </c>
      <c r="AJ30" s="37">
        <f t="shared" ca="1" si="13"/>
        <v>0</v>
      </c>
      <c r="AK30" s="85">
        <f t="shared" ca="1" si="13"/>
        <v>0</v>
      </c>
    </row>
    <row r="31" spans="1:37" ht="15" hidden="1" x14ac:dyDescent="0.15">
      <c r="A31" s="34">
        <v>71</v>
      </c>
      <c r="B31" s="34" t="s">
        <v>85</v>
      </c>
      <c r="C31" s="34" t="s">
        <v>38</v>
      </c>
      <c r="D31" s="34" t="s">
        <v>39</v>
      </c>
      <c r="E31" s="34" t="s">
        <v>94</v>
      </c>
      <c r="F31" s="82" t="s">
        <v>95</v>
      </c>
      <c r="G31" s="82" t="s">
        <v>594</v>
      </c>
      <c r="H31" s="86">
        <v>1</v>
      </c>
      <c r="I31" s="84" cm="1">
        <f t="array" aca="1" ref="I31" ca="1">IF($G31=$D$5,INDIRECT("'Rate Analysis'!R"&amp;MATCH($F31,'Rate Analysis'!$A:$A,0)&amp;"C"&amp;MATCH($B$5,'Rate Analysis'!$7:$7,0)+MATCH($G31,'Rate Analysis'!$8:$8,0)-16,0),1)</f>
        <v>1</v>
      </c>
      <c r="J31" s="35">
        <f ca="1">IF($G31=$D$5,ROUND(SUMIFS(INDIRECT("'Sch F-Staffing'!C"&amp;MATCH($B$5,'Sch F-Staffing'!$7:$7,0),0),'Sch F-Staffing'!$A:$A,$F31&amp;"-01",'Sch F-Staffing'!$L:$L,$G31),2),0)</f>
        <v>0</v>
      </c>
      <c r="K31" s="36">
        <f t="shared" ca="1" si="12"/>
        <v>0</v>
      </c>
      <c r="L31" s="35">
        <f ca="1">IF($G31=$D$5,ROUND(SUMIFS(INDIRECT("'Sch F-Staffing'!C"&amp;MATCH($B$5,'Sch F-Staffing'!$7:$7,0),0),'Sch F-Staffing'!$A:$A,$F31&amp;"-02",'Sch F-Staffing'!$L:$L,$G31),2),0)</f>
        <v>0</v>
      </c>
      <c r="M31" s="36">
        <f t="shared" ca="1" si="14"/>
        <v>0</v>
      </c>
      <c r="N31" s="35">
        <f ca="1">IF($G31=$D$5,ROUND(SUMIFS(INDIRECT("'Sch F-Staffing'!C"&amp;MATCH($B$5,'Sch F-Staffing'!$7:$7,0),0),'Sch F-Staffing'!$A:$A,$F31&amp;"-03",'Sch F-Staffing'!$L:$L,$G31),2),0)</f>
        <v>0</v>
      </c>
      <c r="O31" s="36">
        <f t="shared" ca="1" si="15"/>
        <v>0</v>
      </c>
      <c r="P31" s="35">
        <f ca="1">IF($G31=$D$5,ROUND(SUMIFS(INDIRECT("'Sch F-Staffing'!C"&amp;MATCH($B$5,'Sch F-Staffing'!$7:$7,0),0),'Sch F-Staffing'!$A:$A,$F31&amp;"-04",'Sch F-Staffing'!$L:$L,$G31),2),0)</f>
        <v>0</v>
      </c>
      <c r="Q31" s="36">
        <f t="shared" ca="1" si="16"/>
        <v>0</v>
      </c>
      <c r="R31" s="35">
        <f ca="1">IF($G31=$D$5,ROUND(SUMIFS(INDIRECT("'Sch F-Staffing'!C"&amp;MATCH($B$5,'Sch F-Staffing'!$7:$7,0),0),'Sch F-Staffing'!$A:$A,$F31&amp;"-05",'Sch F-Staffing'!$L:$L,$G31),2),0)</f>
        <v>0</v>
      </c>
      <c r="S31" s="36">
        <f t="shared" ca="1" si="17"/>
        <v>0</v>
      </c>
      <c r="T31" s="35">
        <f ca="1">IF($G31=$D$5,ROUND(SUMIFS(INDIRECT("'Sch F-Staffing'!C"&amp;MATCH($B$5,'Sch F-Staffing'!$7:$7,0),0),'Sch F-Staffing'!$A:$A,$F31&amp;"-06",'Sch F-Staffing'!$L:$L,$G31),2),0)</f>
        <v>0</v>
      </c>
      <c r="U31" s="36">
        <f t="shared" ca="1" si="18"/>
        <v>0</v>
      </c>
      <c r="V31" s="35">
        <f ca="1">IF($G31=$D$5,ROUND(SUMIFS(INDIRECT("'Sch F-Staffing'!C"&amp;MATCH($B$5,'Sch F-Staffing'!$7:$7,0),0),'Sch F-Staffing'!$A:$A,$F31&amp;"-07",'Sch F-Staffing'!$L:$L,$G31),2),0)</f>
        <v>0</v>
      </c>
      <c r="W31" s="36">
        <f t="shared" ca="1" si="19"/>
        <v>0</v>
      </c>
      <c r="X31" s="35">
        <f ca="1">IF($G31=$D$5,ROUND(SUMIFS(INDIRECT("'Sch F-Staffing'!C"&amp;MATCH($B$5,'Sch F-Staffing'!$7:$7,0),0),'Sch F-Staffing'!$A:$A,$F31&amp;"-08",'Sch F-Staffing'!$L:$L,$G31),2),0)</f>
        <v>0</v>
      </c>
      <c r="Y31" s="36">
        <f t="shared" ca="1" si="20"/>
        <v>0</v>
      </c>
      <c r="Z31" s="35">
        <f ca="1">IF($G31=$D$5,ROUND(SUMIFS(INDIRECT("'Sch F-Staffing'!C"&amp;MATCH($B$5,'Sch F-Staffing'!$7:$7,0),0),'Sch F-Staffing'!$A:$A,$F31&amp;"-09",'Sch F-Staffing'!$L:$L,$G31),2),0)</f>
        <v>0</v>
      </c>
      <c r="AA31" s="36">
        <f t="shared" ca="1" si="21"/>
        <v>0</v>
      </c>
      <c r="AB31" s="35">
        <f ca="1">IF($G31=$D$5,ROUND(SUMIFS(INDIRECT("'Sch F-Staffing'!C"&amp;MATCH($B$5,'Sch F-Staffing'!$7:$7,0),0),'Sch F-Staffing'!$A:$A,$F31&amp;"-10",'Sch F-Staffing'!$L:$L,$G31),2),0)</f>
        <v>0</v>
      </c>
      <c r="AC31" s="36">
        <f t="shared" ca="1" si="22"/>
        <v>0</v>
      </c>
      <c r="AD31" s="35">
        <f ca="1">IF($G31=$D$5,ROUND(SUMIFS(INDIRECT("'Sch F-Staffing'!C"&amp;MATCH($B$5,'Sch F-Staffing'!$7:$7,0),0),'Sch F-Staffing'!$A:$A,$F31&amp;"-11",'Sch F-Staffing'!$L:$L,$G31),2),0)</f>
        <v>0</v>
      </c>
      <c r="AE31" s="36">
        <f t="shared" ca="1" si="23"/>
        <v>0</v>
      </c>
      <c r="AF31" s="35">
        <f ca="1">IF($G31=$D$5,ROUND(SUMIFS(INDIRECT("'Sch F-Staffing'!C"&amp;MATCH($B$5,'Sch F-Staffing'!$7:$7,0),0),'Sch F-Staffing'!$A:$A,$F31&amp;"-12",'Sch F-Staffing'!$L:$L,$G31),2),0)</f>
        <v>0</v>
      </c>
      <c r="AG31" s="36">
        <f t="shared" ca="1" si="24"/>
        <v>0</v>
      </c>
      <c r="AH31" s="35">
        <f ca="1">IF($G31=$D$5,ROUND(SUMIFS(INDIRECT("'Sch F-Staffing'!C"&amp;MATCH($B$5,'Sch F-Staffing'!$7:$7,0),0),'Sch F-Staffing'!$A:$A,$F31&amp;"-13",'Sch F-Staffing'!$L:$L,$G31),2),0)</f>
        <v>0</v>
      </c>
      <c r="AI31" s="36">
        <f t="shared" ca="1" si="11"/>
        <v>0</v>
      </c>
      <c r="AJ31" s="37">
        <f t="shared" ca="1" si="13"/>
        <v>0</v>
      </c>
      <c r="AK31" s="85">
        <f t="shared" ca="1" si="13"/>
        <v>0</v>
      </c>
    </row>
    <row r="32" spans="1:37" ht="15" hidden="1" customHeight="1" x14ac:dyDescent="0.15">
      <c r="A32" s="34">
        <v>71</v>
      </c>
      <c r="B32" s="34" t="s">
        <v>85</v>
      </c>
      <c r="C32" s="34" t="s">
        <v>38</v>
      </c>
      <c r="D32" s="34" t="s">
        <v>39</v>
      </c>
      <c r="E32" s="34" t="s">
        <v>94</v>
      </c>
      <c r="F32" s="82" t="s">
        <v>95</v>
      </c>
      <c r="G32" s="82" t="s">
        <v>594</v>
      </c>
      <c r="H32" s="86">
        <v>1</v>
      </c>
      <c r="I32" s="84" cm="1">
        <f t="array" aca="1" ref="I32" ca="1">IF($G32=$D$5,INDIRECT("'Rate Analysis'!R"&amp;MATCH($F32,'Rate Analysis'!$A:$A,0)&amp;"C"&amp;MATCH($B$5,'Rate Analysis'!$7:$7,0)+MATCH($G32,'Rate Analysis'!$8:$8,0)-16,0),1)</f>
        <v>1</v>
      </c>
      <c r="J32" s="35">
        <f ca="1">IF($G32=$D$5,ROUND(SUMIFS(INDIRECT("'Sch F-Staffing'!C"&amp;MATCH($B$5,'Sch F-Staffing'!$7:$7,0),0),'Sch F-Staffing'!$A:$A,$F32&amp;"-01",'Sch F-Staffing'!$L:$L,$G32),2),0)</f>
        <v>0</v>
      </c>
      <c r="K32" s="36">
        <f t="shared" ca="1" si="12"/>
        <v>0</v>
      </c>
      <c r="L32" s="35">
        <f ca="1">IF($G32=$D$5,ROUND(SUMIFS(INDIRECT("'Sch F-Staffing'!C"&amp;MATCH($B$5,'Sch F-Staffing'!$7:$7,0),0),'Sch F-Staffing'!$A:$A,$F32&amp;"-02",'Sch F-Staffing'!$L:$L,$G32),2),0)</f>
        <v>0</v>
      </c>
      <c r="M32" s="36">
        <f t="shared" ca="1" si="14"/>
        <v>0</v>
      </c>
      <c r="N32" s="35">
        <f ca="1">IF($G32=$D$5,ROUND(SUMIFS(INDIRECT("'Sch F-Staffing'!C"&amp;MATCH($B$5,'Sch F-Staffing'!$7:$7,0),0),'Sch F-Staffing'!$A:$A,$F32&amp;"-03",'Sch F-Staffing'!$L:$L,$G32),2),0)</f>
        <v>0</v>
      </c>
      <c r="O32" s="36">
        <f t="shared" ca="1" si="15"/>
        <v>0</v>
      </c>
      <c r="P32" s="35">
        <f ca="1">IF($G32=$D$5,ROUND(SUMIFS(INDIRECT("'Sch F-Staffing'!C"&amp;MATCH($B$5,'Sch F-Staffing'!$7:$7,0),0),'Sch F-Staffing'!$A:$A,$F32&amp;"-04",'Sch F-Staffing'!$L:$L,$G32),2),0)</f>
        <v>0</v>
      </c>
      <c r="Q32" s="36">
        <f t="shared" ca="1" si="16"/>
        <v>0</v>
      </c>
      <c r="R32" s="35">
        <f ca="1">IF($G32=$D$5,ROUND(SUMIFS(INDIRECT("'Sch F-Staffing'!C"&amp;MATCH($B$5,'Sch F-Staffing'!$7:$7,0),0),'Sch F-Staffing'!$A:$A,$F32&amp;"-05",'Sch F-Staffing'!$L:$L,$G32),2),0)</f>
        <v>0</v>
      </c>
      <c r="S32" s="36">
        <f t="shared" ca="1" si="17"/>
        <v>0</v>
      </c>
      <c r="T32" s="35">
        <f ca="1">IF($G32=$D$5,ROUND(SUMIFS(INDIRECT("'Sch F-Staffing'!C"&amp;MATCH($B$5,'Sch F-Staffing'!$7:$7,0),0),'Sch F-Staffing'!$A:$A,$F32&amp;"-06",'Sch F-Staffing'!$L:$L,$G32),2),0)</f>
        <v>0</v>
      </c>
      <c r="U32" s="36">
        <f t="shared" ca="1" si="18"/>
        <v>0</v>
      </c>
      <c r="V32" s="35">
        <f ca="1">IF($G32=$D$5,ROUND(SUMIFS(INDIRECT("'Sch F-Staffing'!C"&amp;MATCH($B$5,'Sch F-Staffing'!$7:$7,0),0),'Sch F-Staffing'!$A:$A,$F32&amp;"-07",'Sch F-Staffing'!$L:$L,$G32),2),0)</f>
        <v>0</v>
      </c>
      <c r="W32" s="36">
        <f t="shared" ca="1" si="19"/>
        <v>0</v>
      </c>
      <c r="X32" s="35">
        <f ca="1">IF($G32=$D$5,ROUND(SUMIFS(INDIRECT("'Sch F-Staffing'!C"&amp;MATCH($B$5,'Sch F-Staffing'!$7:$7,0),0),'Sch F-Staffing'!$A:$A,$F32&amp;"-08",'Sch F-Staffing'!$L:$L,$G32),2),0)</f>
        <v>0</v>
      </c>
      <c r="Y32" s="36">
        <f t="shared" ca="1" si="20"/>
        <v>0</v>
      </c>
      <c r="Z32" s="35">
        <f ca="1">IF($G32=$D$5,ROUND(SUMIFS(INDIRECT("'Sch F-Staffing'!C"&amp;MATCH($B$5,'Sch F-Staffing'!$7:$7,0),0),'Sch F-Staffing'!$A:$A,$F32&amp;"-09",'Sch F-Staffing'!$L:$L,$G32),2),0)</f>
        <v>0</v>
      </c>
      <c r="AA32" s="36">
        <f t="shared" ca="1" si="21"/>
        <v>0</v>
      </c>
      <c r="AB32" s="35">
        <f ca="1">IF($G32=$D$5,ROUND(SUMIFS(INDIRECT("'Sch F-Staffing'!C"&amp;MATCH($B$5,'Sch F-Staffing'!$7:$7,0),0),'Sch F-Staffing'!$A:$A,$F32&amp;"-10",'Sch F-Staffing'!$L:$L,$G32),2),0)</f>
        <v>0</v>
      </c>
      <c r="AC32" s="36">
        <f t="shared" ca="1" si="22"/>
        <v>0</v>
      </c>
      <c r="AD32" s="35">
        <f ca="1">IF($G32=$D$5,ROUND(SUMIFS(INDIRECT("'Sch F-Staffing'!C"&amp;MATCH($B$5,'Sch F-Staffing'!$7:$7,0),0),'Sch F-Staffing'!$A:$A,$F32&amp;"-11",'Sch F-Staffing'!$L:$L,$G32),2),0)</f>
        <v>0</v>
      </c>
      <c r="AE32" s="36">
        <f t="shared" ca="1" si="23"/>
        <v>0</v>
      </c>
      <c r="AF32" s="35">
        <f ca="1">IF($G32=$D$5,ROUND(SUMIFS(INDIRECT("'Sch F-Staffing'!C"&amp;MATCH($B$5,'Sch F-Staffing'!$7:$7,0),0),'Sch F-Staffing'!$A:$A,$F32&amp;"-12",'Sch F-Staffing'!$L:$L,$G32),2),0)</f>
        <v>0</v>
      </c>
      <c r="AG32" s="36">
        <f t="shared" ca="1" si="24"/>
        <v>0</v>
      </c>
      <c r="AH32" s="35">
        <f ca="1">IF($G32=$D$5,ROUND(SUMIFS(INDIRECT("'Sch F-Staffing'!C"&amp;MATCH($B$5,'Sch F-Staffing'!$7:$7,0),0),'Sch F-Staffing'!$A:$A,$F32&amp;"-13",'Sch F-Staffing'!$L:$L,$G32),2),0)</f>
        <v>0</v>
      </c>
      <c r="AI32" s="36">
        <f t="shared" ca="1" si="11"/>
        <v>0</v>
      </c>
      <c r="AJ32" s="37">
        <f t="shared" ca="1" si="13"/>
        <v>0</v>
      </c>
      <c r="AK32" s="85">
        <f t="shared" ca="1" si="13"/>
        <v>0</v>
      </c>
    </row>
    <row r="33" spans="1:37" ht="60" hidden="1" customHeight="1" x14ac:dyDescent="0.15">
      <c r="A33" s="34">
        <v>71</v>
      </c>
      <c r="B33" s="34" t="s">
        <v>85</v>
      </c>
      <c r="C33" s="34" t="s">
        <v>38</v>
      </c>
      <c r="D33" s="34" t="s">
        <v>39</v>
      </c>
      <c r="E33" s="34" t="s">
        <v>94</v>
      </c>
      <c r="F33" s="82" t="s">
        <v>95</v>
      </c>
      <c r="G33" s="82" t="s">
        <v>594</v>
      </c>
      <c r="H33" s="86">
        <v>1</v>
      </c>
      <c r="I33" s="84" cm="1">
        <f t="array" aca="1" ref="I33" ca="1">IF($G33=$D$5,INDIRECT("'Rate Analysis'!R"&amp;MATCH($F33,'Rate Analysis'!$A:$A,0)&amp;"C"&amp;MATCH($B$5,'Rate Analysis'!$7:$7,0)+MATCH($G33,'Rate Analysis'!$8:$8,0)-16,0),1)</f>
        <v>1</v>
      </c>
      <c r="J33" s="35">
        <f ca="1">IF($G33=$D$5,ROUND(SUMIFS(INDIRECT("'Sch F-Staffing'!C"&amp;MATCH($B$5,'Sch F-Staffing'!$7:$7,0),0),'Sch F-Staffing'!$A:$A,$F33&amp;"-01",'Sch F-Staffing'!$L:$L,$G33),2),0)</f>
        <v>0</v>
      </c>
      <c r="K33" s="36">
        <f t="shared" ca="1" si="12"/>
        <v>0</v>
      </c>
      <c r="L33" s="35">
        <f ca="1">IF($G33=$D$5,ROUND(SUMIFS(INDIRECT("'Sch F-Staffing'!C"&amp;MATCH($B$5,'Sch F-Staffing'!$7:$7,0),0),'Sch F-Staffing'!$A:$A,$F33&amp;"-02",'Sch F-Staffing'!$L:$L,$G33),2),0)</f>
        <v>0</v>
      </c>
      <c r="M33" s="36">
        <f t="shared" ca="1" si="14"/>
        <v>0</v>
      </c>
      <c r="N33" s="35">
        <f ca="1">IF($G33=$D$5,ROUND(SUMIFS(INDIRECT("'Sch F-Staffing'!C"&amp;MATCH($B$5,'Sch F-Staffing'!$7:$7,0),0),'Sch F-Staffing'!$A:$A,$F33&amp;"-03",'Sch F-Staffing'!$L:$L,$G33),2),0)</f>
        <v>0</v>
      </c>
      <c r="O33" s="36">
        <f t="shared" ca="1" si="15"/>
        <v>0</v>
      </c>
      <c r="P33" s="35">
        <f ca="1">IF($G33=$D$5,ROUND(SUMIFS(INDIRECT("'Sch F-Staffing'!C"&amp;MATCH($B$5,'Sch F-Staffing'!$7:$7,0),0),'Sch F-Staffing'!$A:$A,$F33&amp;"-04",'Sch F-Staffing'!$L:$L,$G33),2),0)</f>
        <v>0</v>
      </c>
      <c r="Q33" s="36">
        <f t="shared" ca="1" si="16"/>
        <v>0</v>
      </c>
      <c r="R33" s="35">
        <f ca="1">IF($G33=$D$5,ROUND(SUMIFS(INDIRECT("'Sch F-Staffing'!C"&amp;MATCH($B$5,'Sch F-Staffing'!$7:$7,0),0),'Sch F-Staffing'!$A:$A,$F33&amp;"-05",'Sch F-Staffing'!$L:$L,$G33),2),0)</f>
        <v>0</v>
      </c>
      <c r="S33" s="36">
        <f t="shared" ca="1" si="17"/>
        <v>0</v>
      </c>
      <c r="T33" s="35">
        <f ca="1">IF($G33=$D$5,ROUND(SUMIFS(INDIRECT("'Sch F-Staffing'!C"&amp;MATCH($B$5,'Sch F-Staffing'!$7:$7,0),0),'Sch F-Staffing'!$A:$A,$F33&amp;"-06",'Sch F-Staffing'!$L:$L,$G33),2),0)</f>
        <v>0</v>
      </c>
      <c r="U33" s="36">
        <f t="shared" ca="1" si="18"/>
        <v>0</v>
      </c>
      <c r="V33" s="35">
        <f ca="1">IF($G33=$D$5,ROUND(SUMIFS(INDIRECT("'Sch F-Staffing'!C"&amp;MATCH($B$5,'Sch F-Staffing'!$7:$7,0),0),'Sch F-Staffing'!$A:$A,$F33&amp;"-07",'Sch F-Staffing'!$L:$L,$G33),2),0)</f>
        <v>0</v>
      </c>
      <c r="W33" s="36">
        <f t="shared" ca="1" si="19"/>
        <v>0</v>
      </c>
      <c r="X33" s="35">
        <f ca="1">IF($G33=$D$5,ROUND(SUMIFS(INDIRECT("'Sch F-Staffing'!C"&amp;MATCH($B$5,'Sch F-Staffing'!$7:$7,0),0),'Sch F-Staffing'!$A:$A,$F33&amp;"-08",'Sch F-Staffing'!$L:$L,$G33),2),0)</f>
        <v>0</v>
      </c>
      <c r="Y33" s="36">
        <f t="shared" ca="1" si="20"/>
        <v>0</v>
      </c>
      <c r="Z33" s="35">
        <f ca="1">IF($G33=$D$5,ROUND(SUMIFS(INDIRECT("'Sch F-Staffing'!C"&amp;MATCH($B$5,'Sch F-Staffing'!$7:$7,0),0),'Sch F-Staffing'!$A:$A,$F33&amp;"-09",'Sch F-Staffing'!$L:$L,$G33),2),0)</f>
        <v>0</v>
      </c>
      <c r="AA33" s="36">
        <f t="shared" ca="1" si="21"/>
        <v>0</v>
      </c>
      <c r="AB33" s="35">
        <f ca="1">IF($G33=$D$5,ROUND(SUMIFS(INDIRECT("'Sch F-Staffing'!C"&amp;MATCH($B$5,'Sch F-Staffing'!$7:$7,0),0),'Sch F-Staffing'!$A:$A,$F33&amp;"-10",'Sch F-Staffing'!$L:$L,$G33),2),0)</f>
        <v>0</v>
      </c>
      <c r="AC33" s="36">
        <f t="shared" ca="1" si="22"/>
        <v>0</v>
      </c>
      <c r="AD33" s="35">
        <f ca="1">IF($G33=$D$5,ROUND(SUMIFS(INDIRECT("'Sch F-Staffing'!C"&amp;MATCH($B$5,'Sch F-Staffing'!$7:$7,0),0),'Sch F-Staffing'!$A:$A,$F33&amp;"-11",'Sch F-Staffing'!$L:$L,$G33),2),0)</f>
        <v>0</v>
      </c>
      <c r="AE33" s="36">
        <f t="shared" ca="1" si="23"/>
        <v>0</v>
      </c>
      <c r="AF33" s="35">
        <f ca="1">IF($G33=$D$5,ROUND(SUMIFS(INDIRECT("'Sch F-Staffing'!C"&amp;MATCH($B$5,'Sch F-Staffing'!$7:$7,0),0),'Sch F-Staffing'!$A:$A,$F33&amp;"-12",'Sch F-Staffing'!$L:$L,$G33),2),0)</f>
        <v>0</v>
      </c>
      <c r="AG33" s="36">
        <f t="shared" ca="1" si="24"/>
        <v>0</v>
      </c>
      <c r="AH33" s="35">
        <f ca="1">IF($G33=$D$5,ROUND(SUMIFS(INDIRECT("'Sch F-Staffing'!C"&amp;MATCH($B$5,'Sch F-Staffing'!$7:$7,0),0),'Sch F-Staffing'!$A:$A,$F33&amp;"-13",'Sch F-Staffing'!$L:$L,$G33),2),0)</f>
        <v>0</v>
      </c>
      <c r="AI33" s="36">
        <f t="shared" ca="1" si="11"/>
        <v>0</v>
      </c>
      <c r="AJ33" s="37">
        <f t="shared" ca="1" si="13"/>
        <v>0</v>
      </c>
      <c r="AK33" s="85">
        <f t="shared" ca="1" si="13"/>
        <v>0</v>
      </c>
    </row>
    <row r="34" spans="1:37" ht="45" hidden="1" customHeight="1" x14ac:dyDescent="0.15">
      <c r="A34" s="34">
        <v>32</v>
      </c>
      <c r="B34" s="34" t="s">
        <v>66</v>
      </c>
      <c r="C34" s="34" t="s">
        <v>67</v>
      </c>
      <c r="D34" s="34" t="s">
        <v>79</v>
      </c>
      <c r="E34" s="34" t="s">
        <v>96</v>
      </c>
      <c r="F34" s="82" t="s">
        <v>97</v>
      </c>
      <c r="G34" s="82" t="s">
        <v>594</v>
      </c>
      <c r="H34" s="86">
        <v>1</v>
      </c>
      <c r="I34" s="84" cm="1">
        <f t="array" aca="1" ref="I34" ca="1">IF($G34=$D$5,INDIRECT("'Rate Analysis'!R"&amp;MATCH($F34,'Rate Analysis'!$A:$A,0)&amp;"C"&amp;MATCH($B$5,'Rate Analysis'!$7:$7,0)+MATCH($G34,'Rate Analysis'!$8:$8,0)-16,0),1)</f>
        <v>1</v>
      </c>
      <c r="J34" s="35">
        <f ca="1">IF($G34=$D$5,ROUND(SUMIFS(INDIRECT("'Sch F-Staffing'!C"&amp;MATCH($B$5,'Sch F-Staffing'!$7:$7,0),0),'Sch F-Staffing'!$A:$A,$F34&amp;"-01",'Sch F-Staffing'!$L:$L,$G34),2),0)</f>
        <v>0</v>
      </c>
      <c r="K34" s="36">
        <f t="shared" ca="1" si="12"/>
        <v>0</v>
      </c>
      <c r="L34" s="35">
        <f ca="1">IF($G34=$D$5,ROUND(SUMIFS(INDIRECT("'Sch F-Staffing'!C"&amp;MATCH($B$5,'Sch F-Staffing'!$7:$7,0),0),'Sch F-Staffing'!$A:$A,$F34&amp;"-02",'Sch F-Staffing'!$L:$L,$G34),2),0)</f>
        <v>0</v>
      </c>
      <c r="M34" s="36">
        <f t="shared" ca="1" si="14"/>
        <v>0</v>
      </c>
      <c r="N34" s="35">
        <f ca="1">IF($G34=$D$5,ROUND(SUMIFS(INDIRECT("'Sch F-Staffing'!C"&amp;MATCH($B$5,'Sch F-Staffing'!$7:$7,0),0),'Sch F-Staffing'!$A:$A,$F34&amp;"-03",'Sch F-Staffing'!$L:$L,$G34),2),0)</f>
        <v>0</v>
      </c>
      <c r="O34" s="36">
        <f t="shared" ca="1" si="15"/>
        <v>0</v>
      </c>
      <c r="P34" s="35">
        <f ca="1">IF($G34=$D$5,ROUND(SUMIFS(INDIRECT("'Sch F-Staffing'!C"&amp;MATCH($B$5,'Sch F-Staffing'!$7:$7,0),0),'Sch F-Staffing'!$A:$A,$F34&amp;"-04",'Sch F-Staffing'!$L:$L,$G34),2),0)</f>
        <v>0</v>
      </c>
      <c r="Q34" s="36">
        <f t="shared" ca="1" si="16"/>
        <v>0</v>
      </c>
      <c r="R34" s="35">
        <f ca="1">IF($G34=$D$5,ROUND(SUMIFS(INDIRECT("'Sch F-Staffing'!C"&amp;MATCH($B$5,'Sch F-Staffing'!$7:$7,0),0),'Sch F-Staffing'!$A:$A,$F34&amp;"-05",'Sch F-Staffing'!$L:$L,$G34),2),0)</f>
        <v>0</v>
      </c>
      <c r="S34" s="36">
        <f t="shared" ca="1" si="17"/>
        <v>0</v>
      </c>
      <c r="T34" s="35">
        <f ca="1">IF($G34=$D$5,ROUND(SUMIFS(INDIRECT("'Sch F-Staffing'!C"&amp;MATCH($B$5,'Sch F-Staffing'!$7:$7,0),0),'Sch F-Staffing'!$A:$A,$F34&amp;"-06",'Sch F-Staffing'!$L:$L,$G34),2),0)</f>
        <v>0</v>
      </c>
      <c r="U34" s="36">
        <f t="shared" ca="1" si="18"/>
        <v>0</v>
      </c>
      <c r="V34" s="35">
        <f ca="1">IF($G34=$D$5,ROUND(SUMIFS(INDIRECT("'Sch F-Staffing'!C"&amp;MATCH($B$5,'Sch F-Staffing'!$7:$7,0),0),'Sch F-Staffing'!$A:$A,$F34&amp;"-07",'Sch F-Staffing'!$L:$L,$G34),2),0)</f>
        <v>0</v>
      </c>
      <c r="W34" s="36">
        <f t="shared" ca="1" si="19"/>
        <v>0</v>
      </c>
      <c r="X34" s="35">
        <f ca="1">IF($G34=$D$5,ROUND(SUMIFS(INDIRECT("'Sch F-Staffing'!C"&amp;MATCH($B$5,'Sch F-Staffing'!$7:$7,0),0),'Sch F-Staffing'!$A:$A,$F34&amp;"-08",'Sch F-Staffing'!$L:$L,$G34),2),0)</f>
        <v>0</v>
      </c>
      <c r="Y34" s="36">
        <f t="shared" ca="1" si="20"/>
        <v>0</v>
      </c>
      <c r="Z34" s="35">
        <f ca="1">IF($G34=$D$5,ROUND(SUMIFS(INDIRECT("'Sch F-Staffing'!C"&amp;MATCH($B$5,'Sch F-Staffing'!$7:$7,0),0),'Sch F-Staffing'!$A:$A,$F34&amp;"-09",'Sch F-Staffing'!$L:$L,$G34),2),0)</f>
        <v>0</v>
      </c>
      <c r="AA34" s="36">
        <f t="shared" ca="1" si="21"/>
        <v>0</v>
      </c>
      <c r="AB34" s="35">
        <f ca="1">IF($G34=$D$5,ROUND(SUMIFS(INDIRECT("'Sch F-Staffing'!C"&amp;MATCH($B$5,'Sch F-Staffing'!$7:$7,0),0),'Sch F-Staffing'!$A:$A,$F34&amp;"-10",'Sch F-Staffing'!$L:$L,$G34),2),0)</f>
        <v>0</v>
      </c>
      <c r="AC34" s="36">
        <f t="shared" ca="1" si="22"/>
        <v>0</v>
      </c>
      <c r="AD34" s="35">
        <f ca="1">IF($G34=$D$5,ROUND(SUMIFS(INDIRECT("'Sch F-Staffing'!C"&amp;MATCH($B$5,'Sch F-Staffing'!$7:$7,0),0),'Sch F-Staffing'!$A:$A,$F34&amp;"-11",'Sch F-Staffing'!$L:$L,$G34),2),0)</f>
        <v>0</v>
      </c>
      <c r="AE34" s="36">
        <f t="shared" ca="1" si="23"/>
        <v>0</v>
      </c>
      <c r="AF34" s="35">
        <f ca="1">IF($G34=$D$5,ROUND(SUMIFS(INDIRECT("'Sch F-Staffing'!C"&amp;MATCH($B$5,'Sch F-Staffing'!$7:$7,0),0),'Sch F-Staffing'!$A:$A,$F34&amp;"-12",'Sch F-Staffing'!$L:$L,$G34),2),0)</f>
        <v>0</v>
      </c>
      <c r="AG34" s="36">
        <f t="shared" ca="1" si="24"/>
        <v>0</v>
      </c>
      <c r="AH34" s="35">
        <f ca="1">IF($G34=$D$5,ROUND(SUMIFS(INDIRECT("'Sch F-Staffing'!C"&amp;MATCH($B$5,'Sch F-Staffing'!$7:$7,0),0),'Sch F-Staffing'!$A:$A,$F34&amp;"-13",'Sch F-Staffing'!$L:$L,$G34),2),0)</f>
        <v>0</v>
      </c>
      <c r="AI34" s="36">
        <f t="shared" ca="1" si="11"/>
        <v>0</v>
      </c>
      <c r="AJ34" s="37">
        <f t="shared" ca="1" si="13"/>
        <v>0</v>
      </c>
      <c r="AK34" s="85">
        <f t="shared" ca="1" si="13"/>
        <v>0</v>
      </c>
    </row>
    <row r="35" spans="1:37" ht="45" x14ac:dyDescent="0.15">
      <c r="A35" s="34">
        <v>32</v>
      </c>
      <c r="B35" s="34" t="s">
        <v>66</v>
      </c>
      <c r="C35" s="34" t="s">
        <v>67</v>
      </c>
      <c r="D35" s="34" t="s">
        <v>79</v>
      </c>
      <c r="E35" s="34" t="s">
        <v>96</v>
      </c>
      <c r="F35" s="82" t="s">
        <v>97</v>
      </c>
      <c r="G35" s="82" t="s">
        <v>594</v>
      </c>
      <c r="H35" s="86">
        <v>1</v>
      </c>
      <c r="I35" s="84" cm="1">
        <f t="array" aca="1" ref="I35" ca="1">IF($G35=$D$5,INDIRECT("'Rate Analysis'!R"&amp;MATCH($F35,'Rate Analysis'!$A:$A,0)&amp;"C"&amp;MATCH($B$5,'Rate Analysis'!$7:$7,0)+MATCH($G35,'Rate Analysis'!$8:$8,0)-16,0),14)</f>
        <v>14</v>
      </c>
      <c r="J35" s="35">
        <f ca="1">IF($G35=$D$5,ROUND(SUMIFS(INDIRECT("'Sch F-Staffing'!C"&amp;MATCH($B$5,'Sch F-Staffing'!$7:$7,0),0),'Sch F-Staffing'!$A:$A,$F35&amp;"-01",'Sch F-Staffing'!$L:$L,$G35),2),0)</f>
        <v>0</v>
      </c>
      <c r="K35" s="36">
        <f t="shared" ca="1" si="12"/>
        <v>0</v>
      </c>
      <c r="L35" s="35">
        <f ca="1">IF($G35=$D$5,ROUND(SUMIFS(INDIRECT("'Sch F-Staffing'!C"&amp;MATCH($B$5,'Sch F-Staffing'!$7:$7,0),0),'Sch F-Staffing'!$A:$A,$F35&amp;"-02",'Sch F-Staffing'!$L:$L,$G35),2),0)</f>
        <v>0</v>
      </c>
      <c r="M35" s="36">
        <f t="shared" ca="1" si="14"/>
        <v>0</v>
      </c>
      <c r="N35" s="35">
        <f ca="1">IF($G35=$D$5,ROUND(SUMIFS(INDIRECT("'Sch F-Staffing'!C"&amp;MATCH($B$5,'Sch F-Staffing'!$7:$7,0),0),'Sch F-Staffing'!$A:$A,$F35&amp;"-03",'Sch F-Staffing'!$L:$L,$G35),2),0)</f>
        <v>0</v>
      </c>
      <c r="O35" s="36">
        <f t="shared" ca="1" si="15"/>
        <v>0</v>
      </c>
      <c r="P35" s="35">
        <f ca="1">IF($G35=$D$5,ROUND(SUMIFS(INDIRECT("'Sch F-Staffing'!C"&amp;MATCH($B$5,'Sch F-Staffing'!$7:$7,0),0),'Sch F-Staffing'!$A:$A,$F35&amp;"-04",'Sch F-Staffing'!$L:$L,$G35),2),0)</f>
        <v>0</v>
      </c>
      <c r="Q35" s="36">
        <f t="shared" ca="1" si="16"/>
        <v>0</v>
      </c>
      <c r="R35" s="35">
        <f ca="1">IF($G35=$D$5,ROUND(SUMIFS(INDIRECT("'Sch F-Staffing'!C"&amp;MATCH($B$5,'Sch F-Staffing'!$7:$7,0),0),'Sch F-Staffing'!$A:$A,$F35&amp;"-05",'Sch F-Staffing'!$L:$L,$G35),2),0)</f>
        <v>0</v>
      </c>
      <c r="S35" s="36">
        <f t="shared" ca="1" si="17"/>
        <v>0</v>
      </c>
      <c r="T35" s="35">
        <f ca="1">IF($G35=$D$5,ROUND(SUMIFS(INDIRECT("'Sch F-Staffing'!C"&amp;MATCH($B$5,'Sch F-Staffing'!$7:$7,0),0),'Sch F-Staffing'!$A:$A,$F35&amp;"-06",'Sch F-Staffing'!$L:$L,$G35),2),0)</f>
        <v>0</v>
      </c>
      <c r="U35" s="36">
        <f t="shared" ca="1" si="18"/>
        <v>0</v>
      </c>
      <c r="V35" s="35">
        <f ca="1">IF($G35=$D$5,ROUND(SUMIFS(INDIRECT("'Sch F-Staffing'!C"&amp;MATCH($B$5,'Sch F-Staffing'!$7:$7,0),0),'Sch F-Staffing'!$A:$A,$F35&amp;"-07",'Sch F-Staffing'!$L:$L,$G35),2),0)</f>
        <v>0</v>
      </c>
      <c r="W35" s="36">
        <f t="shared" ca="1" si="19"/>
        <v>0</v>
      </c>
      <c r="X35" s="35">
        <f ca="1">IF($G35=$D$5,ROUND(SUMIFS(INDIRECT("'Sch F-Staffing'!C"&amp;MATCH($B$5,'Sch F-Staffing'!$7:$7,0),0),'Sch F-Staffing'!$A:$A,$F35&amp;"-08",'Sch F-Staffing'!$L:$L,$G35),2),0)</f>
        <v>0</v>
      </c>
      <c r="Y35" s="36">
        <f t="shared" ca="1" si="20"/>
        <v>0</v>
      </c>
      <c r="Z35" s="35">
        <f ca="1">IF($G35=$D$5,ROUND(SUMIFS(INDIRECT("'Sch F-Staffing'!C"&amp;MATCH($B$5,'Sch F-Staffing'!$7:$7,0),0),'Sch F-Staffing'!$A:$A,$F35&amp;"-09",'Sch F-Staffing'!$L:$L,$G35),2),0)</f>
        <v>0</v>
      </c>
      <c r="AA35" s="36">
        <f t="shared" ca="1" si="21"/>
        <v>0</v>
      </c>
      <c r="AB35" s="35">
        <f ca="1">IF($G35=$D$5,ROUND(SUMIFS(INDIRECT("'Sch F-Staffing'!C"&amp;MATCH($B$5,'Sch F-Staffing'!$7:$7,0),0),'Sch F-Staffing'!$A:$A,$F35&amp;"-10",'Sch F-Staffing'!$L:$L,$G35),2),0)</f>
        <v>0</v>
      </c>
      <c r="AC35" s="36">
        <f t="shared" ca="1" si="22"/>
        <v>0</v>
      </c>
      <c r="AD35" s="35">
        <f ca="1">IF($G35=$D$5,ROUND(SUMIFS(INDIRECT("'Sch F-Staffing'!C"&amp;MATCH($B$5,'Sch F-Staffing'!$7:$7,0),0),'Sch F-Staffing'!$A:$A,$F35&amp;"-11",'Sch F-Staffing'!$L:$L,$G35),2),0)</f>
        <v>0</v>
      </c>
      <c r="AE35" s="36">
        <f t="shared" ca="1" si="23"/>
        <v>0</v>
      </c>
      <c r="AF35" s="35">
        <f ca="1">IF($G35=$D$5,ROUND(SUMIFS(INDIRECT("'Sch F-Staffing'!C"&amp;MATCH($B$5,'Sch F-Staffing'!$7:$7,0),0),'Sch F-Staffing'!$A:$A,$F35&amp;"-12",'Sch F-Staffing'!$L:$L,$G35),2),0)</f>
        <v>0</v>
      </c>
      <c r="AG35" s="36">
        <f t="shared" ca="1" si="24"/>
        <v>0</v>
      </c>
      <c r="AH35" s="35">
        <f ca="1">IF($G35=$D$5,ROUND(SUMIFS(INDIRECT("'Sch F-Staffing'!C"&amp;MATCH($B$5,'Sch F-Staffing'!$7:$7,0),0),'Sch F-Staffing'!$A:$A,$F35&amp;"-13",'Sch F-Staffing'!$L:$L,$G35),2),0)</f>
        <v>0</v>
      </c>
      <c r="AI35" s="36">
        <f t="shared" ca="1" si="11"/>
        <v>0</v>
      </c>
      <c r="AJ35" s="37">
        <f t="shared" ca="1" si="13"/>
        <v>0</v>
      </c>
      <c r="AK35" s="85">
        <f t="shared" ca="1" si="13"/>
        <v>0</v>
      </c>
    </row>
    <row r="36" spans="1:37" ht="30" hidden="1" x14ac:dyDescent="0.15">
      <c r="A36" s="34">
        <v>46</v>
      </c>
      <c r="B36" s="34" t="s">
        <v>98</v>
      </c>
      <c r="C36" s="34" t="s">
        <v>71</v>
      </c>
      <c r="D36" s="34" t="s">
        <v>48</v>
      </c>
      <c r="E36" s="34" t="s">
        <v>99</v>
      </c>
      <c r="F36" s="82" t="s">
        <v>100</v>
      </c>
      <c r="G36" s="82" t="s">
        <v>594</v>
      </c>
      <c r="H36" s="86">
        <v>1</v>
      </c>
      <c r="I36" s="84" cm="1">
        <f t="array" aca="1" ref="I36" ca="1">IF($G36=$D$5,INDIRECT("'Rate Analysis'!R"&amp;MATCH($F36,'Rate Analysis'!$A:$A,0)&amp;"C"&amp;MATCH($B$5,'Rate Analysis'!$7:$7,0)+MATCH($G36,'Rate Analysis'!$8:$8,0)-16,0),1)</f>
        <v>1</v>
      </c>
      <c r="J36" s="35">
        <f ca="1">IF($G36=$D$5,ROUND(SUMIFS(INDIRECT("'Sch F-Staffing'!C"&amp;MATCH($B$5,'Sch F-Staffing'!$7:$7,0),0),'Sch F-Staffing'!$A:$A,$F36&amp;"-01",'Sch F-Staffing'!$L:$L,$G36),2),0)</f>
        <v>0</v>
      </c>
      <c r="K36" s="36">
        <f t="shared" ca="1" si="12"/>
        <v>0</v>
      </c>
      <c r="L36" s="35">
        <f ca="1">IF($G36=$D$5,ROUND(SUMIFS(INDIRECT("'Sch F-Staffing'!C"&amp;MATCH($B$5,'Sch F-Staffing'!$7:$7,0),0),'Sch F-Staffing'!$A:$A,$F36&amp;"-02",'Sch F-Staffing'!$L:$L,$G36),2),0)</f>
        <v>0</v>
      </c>
      <c r="M36" s="36">
        <f t="shared" ca="1" si="14"/>
        <v>0</v>
      </c>
      <c r="N36" s="35">
        <f ca="1">IF($G36=$D$5,ROUND(SUMIFS(INDIRECT("'Sch F-Staffing'!C"&amp;MATCH($B$5,'Sch F-Staffing'!$7:$7,0),0),'Sch F-Staffing'!$A:$A,$F36&amp;"-03",'Sch F-Staffing'!$L:$L,$G36),2),0)</f>
        <v>0</v>
      </c>
      <c r="O36" s="36">
        <f t="shared" ca="1" si="15"/>
        <v>0</v>
      </c>
      <c r="P36" s="35">
        <f ca="1">IF($G36=$D$5,ROUND(SUMIFS(INDIRECT("'Sch F-Staffing'!C"&amp;MATCH($B$5,'Sch F-Staffing'!$7:$7,0),0),'Sch F-Staffing'!$A:$A,$F36&amp;"-04",'Sch F-Staffing'!$L:$L,$G36),2),0)</f>
        <v>0</v>
      </c>
      <c r="Q36" s="36">
        <f t="shared" ca="1" si="16"/>
        <v>0</v>
      </c>
      <c r="R36" s="35">
        <f ca="1">IF($G36=$D$5,ROUND(SUMIFS(INDIRECT("'Sch F-Staffing'!C"&amp;MATCH($B$5,'Sch F-Staffing'!$7:$7,0),0),'Sch F-Staffing'!$A:$A,$F36&amp;"-05",'Sch F-Staffing'!$L:$L,$G36),2),0)</f>
        <v>0</v>
      </c>
      <c r="S36" s="36">
        <f t="shared" ca="1" si="17"/>
        <v>0</v>
      </c>
      <c r="T36" s="35">
        <f ca="1">IF($G36=$D$5,ROUND(SUMIFS(INDIRECT("'Sch F-Staffing'!C"&amp;MATCH($B$5,'Sch F-Staffing'!$7:$7,0),0),'Sch F-Staffing'!$A:$A,$F36&amp;"-06",'Sch F-Staffing'!$L:$L,$G36),2),0)</f>
        <v>0</v>
      </c>
      <c r="U36" s="36">
        <f t="shared" ca="1" si="18"/>
        <v>0</v>
      </c>
      <c r="V36" s="35">
        <f ca="1">IF($G36=$D$5,ROUND(SUMIFS(INDIRECT("'Sch F-Staffing'!C"&amp;MATCH($B$5,'Sch F-Staffing'!$7:$7,0),0),'Sch F-Staffing'!$A:$A,$F36&amp;"-07",'Sch F-Staffing'!$L:$L,$G36),2),0)</f>
        <v>0</v>
      </c>
      <c r="W36" s="36">
        <f t="shared" ca="1" si="19"/>
        <v>0</v>
      </c>
      <c r="X36" s="35">
        <f ca="1">IF($G36=$D$5,ROUND(SUMIFS(INDIRECT("'Sch F-Staffing'!C"&amp;MATCH($B$5,'Sch F-Staffing'!$7:$7,0),0),'Sch F-Staffing'!$A:$A,$F36&amp;"-08",'Sch F-Staffing'!$L:$L,$G36),2),0)</f>
        <v>0</v>
      </c>
      <c r="Y36" s="36">
        <f t="shared" ca="1" si="20"/>
        <v>0</v>
      </c>
      <c r="Z36" s="35">
        <f ca="1">IF($G36=$D$5,ROUND(SUMIFS(INDIRECT("'Sch F-Staffing'!C"&amp;MATCH($B$5,'Sch F-Staffing'!$7:$7,0),0),'Sch F-Staffing'!$A:$A,$F36&amp;"-09",'Sch F-Staffing'!$L:$L,$G36),2),0)</f>
        <v>0</v>
      </c>
      <c r="AA36" s="36">
        <f t="shared" ca="1" si="21"/>
        <v>0</v>
      </c>
      <c r="AB36" s="35">
        <f ca="1">IF($G36=$D$5,ROUND(SUMIFS(INDIRECT("'Sch F-Staffing'!C"&amp;MATCH($B$5,'Sch F-Staffing'!$7:$7,0),0),'Sch F-Staffing'!$A:$A,$F36&amp;"-10",'Sch F-Staffing'!$L:$L,$G36),2),0)</f>
        <v>0</v>
      </c>
      <c r="AC36" s="36">
        <f t="shared" ca="1" si="22"/>
        <v>0</v>
      </c>
      <c r="AD36" s="35">
        <f ca="1">IF($G36=$D$5,ROUND(SUMIFS(INDIRECT("'Sch F-Staffing'!C"&amp;MATCH($B$5,'Sch F-Staffing'!$7:$7,0),0),'Sch F-Staffing'!$A:$A,$F36&amp;"-11",'Sch F-Staffing'!$L:$L,$G36),2),0)</f>
        <v>0</v>
      </c>
      <c r="AE36" s="36">
        <f t="shared" ca="1" si="23"/>
        <v>0</v>
      </c>
      <c r="AF36" s="35">
        <f ca="1">IF($G36=$D$5,ROUND(SUMIFS(INDIRECT("'Sch F-Staffing'!C"&amp;MATCH($B$5,'Sch F-Staffing'!$7:$7,0),0),'Sch F-Staffing'!$A:$A,$F36&amp;"-12",'Sch F-Staffing'!$L:$L,$G36),2),0)</f>
        <v>0</v>
      </c>
      <c r="AG36" s="36">
        <f t="shared" ca="1" si="24"/>
        <v>0</v>
      </c>
      <c r="AH36" s="35">
        <f ca="1">IF($G36=$D$5,ROUND(SUMIFS(INDIRECT("'Sch F-Staffing'!C"&amp;MATCH($B$5,'Sch F-Staffing'!$7:$7,0),0),'Sch F-Staffing'!$A:$A,$F36&amp;"-13",'Sch F-Staffing'!$L:$L,$G36),2),0)</f>
        <v>0</v>
      </c>
      <c r="AI36" s="36">
        <f t="shared" ca="1" si="11"/>
        <v>0</v>
      </c>
      <c r="AJ36" s="37">
        <f t="shared" ca="1" si="13"/>
        <v>0</v>
      </c>
      <c r="AK36" s="85">
        <f t="shared" ca="1" si="13"/>
        <v>0</v>
      </c>
    </row>
    <row r="37" spans="1:37" ht="30" x14ac:dyDescent="0.15">
      <c r="A37" s="34">
        <v>46</v>
      </c>
      <c r="B37" s="34" t="s">
        <v>76</v>
      </c>
      <c r="C37" s="34" t="s">
        <v>71</v>
      </c>
      <c r="D37" s="34" t="s">
        <v>48</v>
      </c>
      <c r="E37" s="34" t="s">
        <v>101</v>
      </c>
      <c r="F37" s="82" t="s">
        <v>102</v>
      </c>
      <c r="G37" s="82" t="s">
        <v>594</v>
      </c>
      <c r="H37" s="86">
        <v>1</v>
      </c>
      <c r="I37" s="84" cm="1">
        <f t="array" aca="1" ref="I37" ca="1">IF($G37=$D$5,INDIRECT("'Rate Analysis'!R"&amp;MATCH($F37,'Rate Analysis'!$A:$A,0)&amp;"C"&amp;MATCH($B$5,'Rate Analysis'!$7:$7,0)+MATCH($G37,'Rate Analysis'!$8:$8,0)-16,0),15)</f>
        <v>15</v>
      </c>
      <c r="J37" s="35">
        <f ca="1">IF($G37=$D$5,ROUND(SUMIFS(INDIRECT("'Sch F-Staffing'!C"&amp;MATCH($B$5,'Sch F-Staffing'!$7:$7,0),0),'Sch F-Staffing'!$A:$A,$F37&amp;"-01",'Sch F-Staffing'!$L:$L,$G37),2),0)</f>
        <v>0</v>
      </c>
      <c r="K37" s="36">
        <f t="shared" ca="1" si="12"/>
        <v>0</v>
      </c>
      <c r="L37" s="35">
        <f ca="1">IF($G37=$D$5,ROUND(SUMIFS(INDIRECT("'Sch F-Staffing'!C"&amp;MATCH($B$5,'Sch F-Staffing'!$7:$7,0),0),'Sch F-Staffing'!$A:$A,$F37&amp;"-02",'Sch F-Staffing'!$L:$L,$G37),2),0)</f>
        <v>0</v>
      </c>
      <c r="M37" s="36">
        <f t="shared" ca="1" si="14"/>
        <v>0</v>
      </c>
      <c r="N37" s="35">
        <f ca="1">IF($G37=$D$5,ROUND(SUMIFS(INDIRECT("'Sch F-Staffing'!C"&amp;MATCH($B$5,'Sch F-Staffing'!$7:$7,0),0),'Sch F-Staffing'!$A:$A,$F37&amp;"-03",'Sch F-Staffing'!$L:$L,$G37),2),0)</f>
        <v>0</v>
      </c>
      <c r="O37" s="36">
        <f t="shared" ca="1" si="15"/>
        <v>0</v>
      </c>
      <c r="P37" s="35">
        <f ca="1">IF($G37=$D$5,ROUND(SUMIFS(INDIRECT("'Sch F-Staffing'!C"&amp;MATCH($B$5,'Sch F-Staffing'!$7:$7,0),0),'Sch F-Staffing'!$A:$A,$F37&amp;"-04",'Sch F-Staffing'!$L:$L,$G37),2),0)</f>
        <v>0</v>
      </c>
      <c r="Q37" s="36">
        <f t="shared" ca="1" si="16"/>
        <v>0</v>
      </c>
      <c r="R37" s="35">
        <f ca="1">IF($G37=$D$5,ROUND(SUMIFS(INDIRECT("'Sch F-Staffing'!C"&amp;MATCH($B$5,'Sch F-Staffing'!$7:$7,0),0),'Sch F-Staffing'!$A:$A,$F37&amp;"-05",'Sch F-Staffing'!$L:$L,$G37),2),0)</f>
        <v>0</v>
      </c>
      <c r="S37" s="36">
        <f t="shared" ca="1" si="17"/>
        <v>0</v>
      </c>
      <c r="T37" s="35">
        <f ca="1">IF($G37=$D$5,ROUND(SUMIFS(INDIRECT("'Sch F-Staffing'!C"&amp;MATCH($B$5,'Sch F-Staffing'!$7:$7,0),0),'Sch F-Staffing'!$A:$A,$F37&amp;"-06",'Sch F-Staffing'!$L:$L,$G37),2),0)</f>
        <v>0</v>
      </c>
      <c r="U37" s="36">
        <f t="shared" ca="1" si="18"/>
        <v>0</v>
      </c>
      <c r="V37" s="35">
        <f ca="1">IF($G37=$D$5,ROUND(SUMIFS(INDIRECT("'Sch F-Staffing'!C"&amp;MATCH($B$5,'Sch F-Staffing'!$7:$7,0),0),'Sch F-Staffing'!$A:$A,$F37&amp;"-07",'Sch F-Staffing'!$L:$L,$G37),2),0)</f>
        <v>0</v>
      </c>
      <c r="W37" s="36">
        <f t="shared" ca="1" si="19"/>
        <v>0</v>
      </c>
      <c r="X37" s="35">
        <f ca="1">IF($G37=$D$5,ROUND(SUMIFS(INDIRECT("'Sch F-Staffing'!C"&amp;MATCH($B$5,'Sch F-Staffing'!$7:$7,0),0),'Sch F-Staffing'!$A:$A,$F37&amp;"-08",'Sch F-Staffing'!$L:$L,$G37),2),0)</f>
        <v>0</v>
      </c>
      <c r="Y37" s="36">
        <f t="shared" ca="1" si="20"/>
        <v>0</v>
      </c>
      <c r="Z37" s="35">
        <f ca="1">IF($G37=$D$5,ROUND(SUMIFS(INDIRECT("'Sch F-Staffing'!C"&amp;MATCH($B$5,'Sch F-Staffing'!$7:$7,0),0),'Sch F-Staffing'!$A:$A,$F37&amp;"-09",'Sch F-Staffing'!$L:$L,$G37),2),0)</f>
        <v>0</v>
      </c>
      <c r="AA37" s="36">
        <f t="shared" ca="1" si="21"/>
        <v>0</v>
      </c>
      <c r="AB37" s="35">
        <f ca="1">IF($G37=$D$5,ROUND(SUMIFS(INDIRECT("'Sch F-Staffing'!C"&amp;MATCH($B$5,'Sch F-Staffing'!$7:$7,0),0),'Sch F-Staffing'!$A:$A,$F37&amp;"-10",'Sch F-Staffing'!$L:$L,$G37),2),0)</f>
        <v>0</v>
      </c>
      <c r="AC37" s="36">
        <f t="shared" ca="1" si="22"/>
        <v>0</v>
      </c>
      <c r="AD37" s="35">
        <f ca="1">IF($G37=$D$5,ROUND(SUMIFS(INDIRECT("'Sch F-Staffing'!C"&amp;MATCH($B$5,'Sch F-Staffing'!$7:$7,0),0),'Sch F-Staffing'!$A:$A,$F37&amp;"-11",'Sch F-Staffing'!$L:$L,$G37),2),0)</f>
        <v>0</v>
      </c>
      <c r="AE37" s="36">
        <f t="shared" ca="1" si="23"/>
        <v>0</v>
      </c>
      <c r="AF37" s="35">
        <f ca="1">IF($G37=$D$5,ROUND(SUMIFS(INDIRECT("'Sch F-Staffing'!C"&amp;MATCH($B$5,'Sch F-Staffing'!$7:$7,0),0),'Sch F-Staffing'!$A:$A,$F37&amp;"-12",'Sch F-Staffing'!$L:$L,$G37),2),0)</f>
        <v>0</v>
      </c>
      <c r="AG37" s="36">
        <f t="shared" ca="1" si="24"/>
        <v>0</v>
      </c>
      <c r="AH37" s="35">
        <f ca="1">IF($G37=$D$5,ROUND(SUMIFS(INDIRECT("'Sch F-Staffing'!C"&amp;MATCH($B$5,'Sch F-Staffing'!$7:$7,0),0),'Sch F-Staffing'!$A:$A,$F37&amp;"-13",'Sch F-Staffing'!$L:$L,$G37),2),0)</f>
        <v>0</v>
      </c>
      <c r="AI37" s="36">
        <f t="shared" ca="1" si="11"/>
        <v>0</v>
      </c>
      <c r="AJ37" s="37">
        <f t="shared" ca="1" si="13"/>
        <v>0</v>
      </c>
      <c r="AK37" s="85">
        <f t="shared" ca="1" si="13"/>
        <v>0</v>
      </c>
    </row>
    <row r="38" spans="1:37" ht="35.25" hidden="1" customHeight="1" x14ac:dyDescent="0.15">
      <c r="A38" s="34">
        <v>31</v>
      </c>
      <c r="B38" s="34" t="s">
        <v>66</v>
      </c>
      <c r="C38" s="34" t="s">
        <v>67</v>
      </c>
      <c r="D38" s="34" t="s">
        <v>39</v>
      </c>
      <c r="E38" s="34" t="s">
        <v>103</v>
      </c>
      <c r="F38" s="82" t="s">
        <v>104</v>
      </c>
      <c r="G38" s="82" t="s">
        <v>594</v>
      </c>
      <c r="H38" s="86">
        <v>1</v>
      </c>
      <c r="I38" s="84" cm="1">
        <f t="array" aca="1" ref="I38" ca="1">IF($G38=$D$5,INDIRECT("'Rate Analysis'!R"&amp;MATCH($F38,'Rate Analysis'!$A:$A,0)&amp;"C"&amp;MATCH($B$5,'Rate Analysis'!$7:$7,0)+MATCH($G38,'Rate Analysis'!$8:$8,0)-16,0),1)</f>
        <v>1</v>
      </c>
      <c r="J38" s="35">
        <f ca="1">IF($G38=$D$5,ROUND(SUMIFS(INDIRECT("'Sch F-Staffing'!C"&amp;MATCH($B$5,'Sch F-Staffing'!$7:$7,0),0),'Sch F-Staffing'!$A:$A,$F38&amp;"-01",'Sch F-Staffing'!$L:$L,$G38),2),0)</f>
        <v>0</v>
      </c>
      <c r="K38" s="36">
        <f t="shared" ca="1" si="12"/>
        <v>0</v>
      </c>
      <c r="L38" s="35">
        <f ca="1">IF($G38=$D$5,ROUND(SUMIFS(INDIRECT("'Sch F-Staffing'!C"&amp;MATCH($B$5,'Sch F-Staffing'!$7:$7,0),0),'Sch F-Staffing'!$A:$A,$F38&amp;"-02",'Sch F-Staffing'!$L:$L,$G38),2),0)</f>
        <v>0</v>
      </c>
      <c r="M38" s="36">
        <f t="shared" ca="1" si="14"/>
        <v>0</v>
      </c>
      <c r="N38" s="35">
        <f ca="1">IF($G38=$D$5,ROUND(SUMIFS(INDIRECT("'Sch F-Staffing'!C"&amp;MATCH($B$5,'Sch F-Staffing'!$7:$7,0),0),'Sch F-Staffing'!$A:$A,$F38&amp;"-03",'Sch F-Staffing'!$L:$L,$G38),2),0)</f>
        <v>0</v>
      </c>
      <c r="O38" s="36">
        <f t="shared" ca="1" si="15"/>
        <v>0</v>
      </c>
      <c r="P38" s="35">
        <f ca="1">IF($G38=$D$5,ROUND(SUMIFS(INDIRECT("'Sch F-Staffing'!C"&amp;MATCH($B$5,'Sch F-Staffing'!$7:$7,0),0),'Sch F-Staffing'!$A:$A,$F38&amp;"-04",'Sch F-Staffing'!$L:$L,$G38),2),0)</f>
        <v>0</v>
      </c>
      <c r="Q38" s="36">
        <f t="shared" ca="1" si="16"/>
        <v>0</v>
      </c>
      <c r="R38" s="35">
        <f ca="1">IF($G38=$D$5,ROUND(SUMIFS(INDIRECT("'Sch F-Staffing'!C"&amp;MATCH($B$5,'Sch F-Staffing'!$7:$7,0),0),'Sch F-Staffing'!$A:$A,$F38&amp;"-05",'Sch F-Staffing'!$L:$L,$G38),2),0)</f>
        <v>0</v>
      </c>
      <c r="S38" s="36">
        <f t="shared" ca="1" si="17"/>
        <v>0</v>
      </c>
      <c r="T38" s="35">
        <f ca="1">IF($G38=$D$5,ROUND(SUMIFS(INDIRECT("'Sch F-Staffing'!C"&amp;MATCH($B$5,'Sch F-Staffing'!$7:$7,0),0),'Sch F-Staffing'!$A:$A,$F38&amp;"-06",'Sch F-Staffing'!$L:$L,$G38),2),0)</f>
        <v>0</v>
      </c>
      <c r="U38" s="36">
        <f t="shared" ca="1" si="18"/>
        <v>0</v>
      </c>
      <c r="V38" s="35">
        <f ca="1">IF($G38=$D$5,ROUND(SUMIFS(INDIRECT("'Sch F-Staffing'!C"&amp;MATCH($B$5,'Sch F-Staffing'!$7:$7,0),0),'Sch F-Staffing'!$A:$A,$F38&amp;"-07",'Sch F-Staffing'!$L:$L,$G38),2),0)</f>
        <v>0</v>
      </c>
      <c r="W38" s="36">
        <f t="shared" ca="1" si="19"/>
        <v>0</v>
      </c>
      <c r="X38" s="35">
        <f ca="1">IF($G38=$D$5,ROUND(SUMIFS(INDIRECT("'Sch F-Staffing'!C"&amp;MATCH($B$5,'Sch F-Staffing'!$7:$7,0),0),'Sch F-Staffing'!$A:$A,$F38&amp;"-08",'Sch F-Staffing'!$L:$L,$G38),2),0)</f>
        <v>0</v>
      </c>
      <c r="Y38" s="36">
        <f t="shared" ca="1" si="20"/>
        <v>0</v>
      </c>
      <c r="Z38" s="35">
        <f ca="1">IF($G38=$D$5,ROUND(SUMIFS(INDIRECT("'Sch F-Staffing'!C"&amp;MATCH($B$5,'Sch F-Staffing'!$7:$7,0),0),'Sch F-Staffing'!$A:$A,$F38&amp;"-09",'Sch F-Staffing'!$L:$L,$G38),2),0)</f>
        <v>0</v>
      </c>
      <c r="AA38" s="36">
        <f t="shared" ca="1" si="21"/>
        <v>0</v>
      </c>
      <c r="AB38" s="35">
        <f ca="1">IF($G38=$D$5,ROUND(SUMIFS(INDIRECT("'Sch F-Staffing'!C"&amp;MATCH($B$5,'Sch F-Staffing'!$7:$7,0),0),'Sch F-Staffing'!$A:$A,$F38&amp;"-10",'Sch F-Staffing'!$L:$L,$G38),2),0)</f>
        <v>0</v>
      </c>
      <c r="AC38" s="36">
        <f t="shared" ca="1" si="22"/>
        <v>0</v>
      </c>
      <c r="AD38" s="35">
        <f ca="1">IF($G38=$D$5,ROUND(SUMIFS(INDIRECT("'Sch F-Staffing'!C"&amp;MATCH($B$5,'Sch F-Staffing'!$7:$7,0),0),'Sch F-Staffing'!$A:$A,$F38&amp;"-11",'Sch F-Staffing'!$L:$L,$G38),2),0)</f>
        <v>0</v>
      </c>
      <c r="AE38" s="36">
        <f t="shared" ca="1" si="23"/>
        <v>0</v>
      </c>
      <c r="AF38" s="35">
        <f ca="1">IF($G38=$D$5,ROUND(SUMIFS(INDIRECT("'Sch F-Staffing'!C"&amp;MATCH($B$5,'Sch F-Staffing'!$7:$7,0),0),'Sch F-Staffing'!$A:$A,$F38&amp;"-12",'Sch F-Staffing'!$L:$L,$G38),2),0)</f>
        <v>0</v>
      </c>
      <c r="AG38" s="36">
        <f t="shared" ca="1" si="24"/>
        <v>0</v>
      </c>
      <c r="AH38" s="35">
        <f ca="1">IF($G38=$D$5,ROUND(SUMIFS(INDIRECT("'Sch F-Staffing'!C"&amp;MATCH($B$5,'Sch F-Staffing'!$7:$7,0),0),'Sch F-Staffing'!$A:$A,$F38&amp;"-13",'Sch F-Staffing'!$L:$L,$G38),2),0)</f>
        <v>0</v>
      </c>
      <c r="AI38" s="36">
        <f t="shared" ca="1" si="11"/>
        <v>0</v>
      </c>
      <c r="AJ38" s="37">
        <f t="shared" ca="1" si="13"/>
        <v>0</v>
      </c>
      <c r="AK38" s="85">
        <f t="shared" ca="1" si="13"/>
        <v>0</v>
      </c>
    </row>
    <row r="39" spans="1:37" ht="15" hidden="1" x14ac:dyDescent="0.15">
      <c r="A39" s="34">
        <v>69</v>
      </c>
      <c r="B39" s="34" t="s">
        <v>82</v>
      </c>
      <c r="C39" s="34" t="s">
        <v>38</v>
      </c>
      <c r="D39" s="34" t="s">
        <v>105</v>
      </c>
      <c r="E39" s="34" t="s">
        <v>106</v>
      </c>
      <c r="F39" s="82" t="s">
        <v>107</v>
      </c>
      <c r="G39" s="82" t="s">
        <v>594</v>
      </c>
      <c r="H39" s="86">
        <v>1</v>
      </c>
      <c r="I39" s="84" cm="1">
        <f t="array" aca="1" ref="I39" ca="1">IF($G39=$D$5,INDIRECT("'Rate Analysis'!R"&amp;MATCH($F39,'Rate Analysis'!$A:$A,0)&amp;"C"&amp;MATCH($B$5,'Rate Analysis'!$7:$7,0)+MATCH($G39,'Rate Analysis'!$8:$8,0)-16,0),1)</f>
        <v>1</v>
      </c>
      <c r="J39" s="35">
        <f ca="1">IF($G39=$D$5,ROUND(SUMIFS(INDIRECT("'Sch F-Staffing'!C"&amp;MATCH($B$5,'Sch F-Staffing'!$7:$7,0),0),'Sch F-Staffing'!$A:$A,$F39&amp;"-01",'Sch F-Staffing'!$L:$L,$G39),2),0)</f>
        <v>0</v>
      </c>
      <c r="K39" s="36">
        <f t="shared" ca="1" si="12"/>
        <v>0</v>
      </c>
      <c r="L39" s="35">
        <f ca="1">IF($G39=$D$5,ROUND(SUMIFS(INDIRECT("'Sch F-Staffing'!C"&amp;MATCH($B$5,'Sch F-Staffing'!$7:$7,0),0),'Sch F-Staffing'!$A:$A,$F39&amp;"-02",'Sch F-Staffing'!$L:$L,$G39),2),0)</f>
        <v>0</v>
      </c>
      <c r="M39" s="36">
        <f t="shared" ca="1" si="14"/>
        <v>0</v>
      </c>
      <c r="N39" s="35">
        <f ca="1">IF($G39=$D$5,ROUND(SUMIFS(INDIRECT("'Sch F-Staffing'!C"&amp;MATCH($B$5,'Sch F-Staffing'!$7:$7,0),0),'Sch F-Staffing'!$A:$A,$F39&amp;"-03",'Sch F-Staffing'!$L:$L,$G39),2),0)</f>
        <v>0</v>
      </c>
      <c r="O39" s="36">
        <f t="shared" ca="1" si="15"/>
        <v>0</v>
      </c>
      <c r="P39" s="35">
        <f ca="1">IF($G39=$D$5,ROUND(SUMIFS(INDIRECT("'Sch F-Staffing'!C"&amp;MATCH($B$5,'Sch F-Staffing'!$7:$7,0),0),'Sch F-Staffing'!$A:$A,$F39&amp;"-04",'Sch F-Staffing'!$L:$L,$G39),2),0)</f>
        <v>0</v>
      </c>
      <c r="Q39" s="36">
        <f t="shared" ca="1" si="16"/>
        <v>0</v>
      </c>
      <c r="R39" s="35">
        <f ca="1">IF($G39=$D$5,ROUND(SUMIFS(INDIRECT("'Sch F-Staffing'!C"&amp;MATCH($B$5,'Sch F-Staffing'!$7:$7,0),0),'Sch F-Staffing'!$A:$A,$F39&amp;"-05",'Sch F-Staffing'!$L:$L,$G39),2),0)</f>
        <v>0</v>
      </c>
      <c r="S39" s="36">
        <f t="shared" ca="1" si="17"/>
        <v>0</v>
      </c>
      <c r="T39" s="35">
        <f ca="1">IF($G39=$D$5,ROUND(SUMIFS(INDIRECT("'Sch F-Staffing'!C"&amp;MATCH($B$5,'Sch F-Staffing'!$7:$7,0),0),'Sch F-Staffing'!$A:$A,$F39&amp;"-06",'Sch F-Staffing'!$L:$L,$G39),2),0)</f>
        <v>0</v>
      </c>
      <c r="U39" s="36">
        <f t="shared" ca="1" si="18"/>
        <v>0</v>
      </c>
      <c r="V39" s="35">
        <f ca="1">IF($G39=$D$5,ROUND(SUMIFS(INDIRECT("'Sch F-Staffing'!C"&amp;MATCH($B$5,'Sch F-Staffing'!$7:$7,0),0),'Sch F-Staffing'!$A:$A,$F39&amp;"-07",'Sch F-Staffing'!$L:$L,$G39),2),0)</f>
        <v>0</v>
      </c>
      <c r="W39" s="36">
        <f t="shared" ca="1" si="19"/>
        <v>0</v>
      </c>
      <c r="X39" s="35">
        <f ca="1">IF($G39=$D$5,ROUND(SUMIFS(INDIRECT("'Sch F-Staffing'!C"&amp;MATCH($B$5,'Sch F-Staffing'!$7:$7,0),0),'Sch F-Staffing'!$A:$A,$F39&amp;"-08",'Sch F-Staffing'!$L:$L,$G39),2),0)</f>
        <v>0</v>
      </c>
      <c r="Y39" s="36">
        <f t="shared" ca="1" si="20"/>
        <v>0</v>
      </c>
      <c r="Z39" s="35">
        <f ca="1">IF($G39=$D$5,ROUND(SUMIFS(INDIRECT("'Sch F-Staffing'!C"&amp;MATCH($B$5,'Sch F-Staffing'!$7:$7,0),0),'Sch F-Staffing'!$A:$A,$F39&amp;"-09",'Sch F-Staffing'!$L:$L,$G39),2),0)</f>
        <v>0</v>
      </c>
      <c r="AA39" s="36">
        <f t="shared" ca="1" si="21"/>
        <v>0</v>
      </c>
      <c r="AB39" s="35">
        <f ca="1">IF($G39=$D$5,ROUND(SUMIFS(INDIRECT("'Sch F-Staffing'!C"&amp;MATCH($B$5,'Sch F-Staffing'!$7:$7,0),0),'Sch F-Staffing'!$A:$A,$F39&amp;"-10",'Sch F-Staffing'!$L:$L,$G39),2),0)</f>
        <v>0</v>
      </c>
      <c r="AC39" s="36">
        <f t="shared" ca="1" si="22"/>
        <v>0</v>
      </c>
      <c r="AD39" s="35">
        <f ca="1">IF($G39=$D$5,ROUND(SUMIFS(INDIRECT("'Sch F-Staffing'!C"&amp;MATCH($B$5,'Sch F-Staffing'!$7:$7,0),0),'Sch F-Staffing'!$A:$A,$F39&amp;"-11",'Sch F-Staffing'!$L:$L,$G39),2),0)</f>
        <v>0</v>
      </c>
      <c r="AE39" s="36">
        <f t="shared" ca="1" si="23"/>
        <v>0</v>
      </c>
      <c r="AF39" s="35">
        <f ca="1">IF($G39=$D$5,ROUND(SUMIFS(INDIRECT("'Sch F-Staffing'!C"&amp;MATCH($B$5,'Sch F-Staffing'!$7:$7,0),0),'Sch F-Staffing'!$A:$A,$F39&amp;"-12",'Sch F-Staffing'!$L:$L,$G39),2),0)</f>
        <v>0</v>
      </c>
      <c r="AG39" s="36">
        <f t="shared" ca="1" si="24"/>
        <v>0</v>
      </c>
      <c r="AH39" s="35">
        <f ca="1">IF($G39=$D$5,ROUND(SUMIFS(INDIRECT("'Sch F-Staffing'!C"&amp;MATCH($B$5,'Sch F-Staffing'!$7:$7,0),0),'Sch F-Staffing'!$A:$A,$F39&amp;"-13",'Sch F-Staffing'!$L:$L,$G39),2),0)</f>
        <v>0</v>
      </c>
      <c r="AI39" s="36">
        <f t="shared" ca="1" si="11"/>
        <v>0</v>
      </c>
      <c r="AJ39" s="37">
        <f t="shared" ca="1" si="13"/>
        <v>0</v>
      </c>
      <c r="AK39" s="85">
        <f t="shared" ca="1" si="13"/>
        <v>0</v>
      </c>
    </row>
    <row r="40" spans="1:37" ht="45" hidden="1" x14ac:dyDescent="0.15">
      <c r="A40" s="34">
        <v>32</v>
      </c>
      <c r="B40" s="34" t="s">
        <v>66</v>
      </c>
      <c r="C40" s="34" t="s">
        <v>67</v>
      </c>
      <c r="D40" s="34" t="s">
        <v>79</v>
      </c>
      <c r="E40" s="34" t="s">
        <v>96</v>
      </c>
      <c r="F40" s="82" t="s">
        <v>108</v>
      </c>
      <c r="G40" s="82" t="s">
        <v>594</v>
      </c>
      <c r="H40" s="86">
        <v>1</v>
      </c>
      <c r="I40" s="84" cm="1">
        <f t="array" aca="1" ref="I40" ca="1">IF($G40=$D$5,INDIRECT("'Rate Analysis'!R"&amp;MATCH($F40,'Rate Analysis'!$A:$A,0)&amp;"C"&amp;MATCH($B$5,'Rate Analysis'!$7:$7,0)+MATCH($G40,'Rate Analysis'!$8:$8,0)-16,0),1)</f>
        <v>1</v>
      </c>
      <c r="J40" s="35">
        <f ca="1">IF($G40=$D$5,ROUND(SUMIFS(INDIRECT("'Sch F-Staffing'!C"&amp;MATCH($B$5,'Sch F-Staffing'!$7:$7,0),0),'Sch F-Staffing'!$A:$A,$F40&amp;"-01",'Sch F-Staffing'!$L:$L,$G40),2),0)</f>
        <v>0</v>
      </c>
      <c r="K40" s="36">
        <f t="shared" ca="1" si="12"/>
        <v>0</v>
      </c>
      <c r="L40" s="35">
        <f ca="1">IF($G40=$D$5,ROUND(SUMIFS(INDIRECT("'Sch F-Staffing'!C"&amp;MATCH($B$5,'Sch F-Staffing'!$7:$7,0),0),'Sch F-Staffing'!$A:$A,$F40&amp;"-02",'Sch F-Staffing'!$L:$L,$G40),2),0)</f>
        <v>0</v>
      </c>
      <c r="M40" s="36">
        <f t="shared" ca="1" si="14"/>
        <v>0</v>
      </c>
      <c r="N40" s="35">
        <f ca="1">IF($G40=$D$5,ROUND(SUMIFS(INDIRECT("'Sch F-Staffing'!C"&amp;MATCH($B$5,'Sch F-Staffing'!$7:$7,0),0),'Sch F-Staffing'!$A:$A,$F40&amp;"-03",'Sch F-Staffing'!$L:$L,$G40),2),0)</f>
        <v>0</v>
      </c>
      <c r="O40" s="36">
        <f t="shared" ca="1" si="15"/>
        <v>0</v>
      </c>
      <c r="P40" s="35">
        <f ca="1">IF($G40=$D$5,ROUND(SUMIFS(INDIRECT("'Sch F-Staffing'!C"&amp;MATCH($B$5,'Sch F-Staffing'!$7:$7,0),0),'Sch F-Staffing'!$A:$A,$F40&amp;"-04",'Sch F-Staffing'!$L:$L,$G40),2),0)</f>
        <v>0</v>
      </c>
      <c r="Q40" s="36">
        <f t="shared" ca="1" si="16"/>
        <v>0</v>
      </c>
      <c r="R40" s="35">
        <f ca="1">IF($G40=$D$5,ROUND(SUMIFS(INDIRECT("'Sch F-Staffing'!C"&amp;MATCH($B$5,'Sch F-Staffing'!$7:$7,0),0),'Sch F-Staffing'!$A:$A,$F40&amp;"-05",'Sch F-Staffing'!$L:$L,$G40),2),0)</f>
        <v>0</v>
      </c>
      <c r="S40" s="36">
        <f t="shared" ca="1" si="17"/>
        <v>0</v>
      </c>
      <c r="T40" s="35">
        <f ca="1">IF($G40=$D$5,ROUND(SUMIFS(INDIRECT("'Sch F-Staffing'!C"&amp;MATCH($B$5,'Sch F-Staffing'!$7:$7,0),0),'Sch F-Staffing'!$A:$A,$F40&amp;"-06",'Sch F-Staffing'!$L:$L,$G40),2),0)</f>
        <v>0</v>
      </c>
      <c r="U40" s="36">
        <f t="shared" ca="1" si="18"/>
        <v>0</v>
      </c>
      <c r="V40" s="35">
        <f ca="1">IF($G40=$D$5,ROUND(SUMIFS(INDIRECT("'Sch F-Staffing'!C"&amp;MATCH($B$5,'Sch F-Staffing'!$7:$7,0),0),'Sch F-Staffing'!$A:$A,$F40&amp;"-07",'Sch F-Staffing'!$L:$L,$G40),2),0)</f>
        <v>0</v>
      </c>
      <c r="W40" s="36">
        <f t="shared" ca="1" si="19"/>
        <v>0</v>
      </c>
      <c r="X40" s="35">
        <f ca="1">IF($G40=$D$5,ROUND(SUMIFS(INDIRECT("'Sch F-Staffing'!C"&amp;MATCH($B$5,'Sch F-Staffing'!$7:$7,0),0),'Sch F-Staffing'!$A:$A,$F40&amp;"-08",'Sch F-Staffing'!$L:$L,$G40),2),0)</f>
        <v>0</v>
      </c>
      <c r="Y40" s="36">
        <f t="shared" ca="1" si="20"/>
        <v>0</v>
      </c>
      <c r="Z40" s="35">
        <f ca="1">IF($G40=$D$5,ROUND(SUMIFS(INDIRECT("'Sch F-Staffing'!C"&amp;MATCH($B$5,'Sch F-Staffing'!$7:$7,0),0),'Sch F-Staffing'!$A:$A,$F40&amp;"-09",'Sch F-Staffing'!$L:$L,$G40),2),0)</f>
        <v>0</v>
      </c>
      <c r="AA40" s="36">
        <f t="shared" ca="1" si="21"/>
        <v>0</v>
      </c>
      <c r="AB40" s="35">
        <f ca="1">IF($G40=$D$5,ROUND(SUMIFS(INDIRECT("'Sch F-Staffing'!C"&amp;MATCH($B$5,'Sch F-Staffing'!$7:$7,0),0),'Sch F-Staffing'!$A:$A,$F40&amp;"-10",'Sch F-Staffing'!$L:$L,$G40),2),0)</f>
        <v>0</v>
      </c>
      <c r="AC40" s="36">
        <f t="shared" ca="1" si="22"/>
        <v>0</v>
      </c>
      <c r="AD40" s="35">
        <f ca="1">IF($G40=$D$5,ROUND(SUMIFS(INDIRECT("'Sch F-Staffing'!C"&amp;MATCH($B$5,'Sch F-Staffing'!$7:$7,0),0),'Sch F-Staffing'!$A:$A,$F40&amp;"-11",'Sch F-Staffing'!$L:$L,$G40),2),0)</f>
        <v>0</v>
      </c>
      <c r="AE40" s="36">
        <f t="shared" ca="1" si="23"/>
        <v>0</v>
      </c>
      <c r="AF40" s="35">
        <f ca="1">IF($G40=$D$5,ROUND(SUMIFS(INDIRECT("'Sch F-Staffing'!C"&amp;MATCH($B$5,'Sch F-Staffing'!$7:$7,0),0),'Sch F-Staffing'!$A:$A,$F40&amp;"-12",'Sch F-Staffing'!$L:$L,$G40),2),0)</f>
        <v>0</v>
      </c>
      <c r="AG40" s="36">
        <f t="shared" ca="1" si="24"/>
        <v>0</v>
      </c>
      <c r="AH40" s="35">
        <f ca="1">IF($G40=$D$5,ROUND(SUMIFS(INDIRECT("'Sch F-Staffing'!C"&amp;MATCH($B$5,'Sch F-Staffing'!$7:$7,0),0),'Sch F-Staffing'!$A:$A,$F40&amp;"-13",'Sch F-Staffing'!$L:$L,$G40),2),0)</f>
        <v>0</v>
      </c>
      <c r="AI40" s="36">
        <f t="shared" ca="1" si="11"/>
        <v>0</v>
      </c>
      <c r="AJ40" s="37">
        <f t="shared" ca="1" si="13"/>
        <v>0</v>
      </c>
      <c r="AK40" s="85">
        <f t="shared" ca="1" si="13"/>
        <v>0</v>
      </c>
    </row>
    <row r="41" spans="1:37" ht="46" thickBot="1" x14ac:dyDescent="0.2">
      <c r="A41" s="34">
        <v>32</v>
      </c>
      <c r="B41" s="34" t="s">
        <v>66</v>
      </c>
      <c r="C41" s="34" t="s">
        <v>67</v>
      </c>
      <c r="D41" s="34" t="s">
        <v>79</v>
      </c>
      <c r="E41" s="34" t="s">
        <v>96</v>
      </c>
      <c r="F41" s="82" t="s">
        <v>108</v>
      </c>
      <c r="G41" s="82" t="s">
        <v>594</v>
      </c>
      <c r="H41" s="86">
        <v>1</v>
      </c>
      <c r="I41" s="84" cm="1">
        <f t="array" aca="1" ref="I41" ca="1">IF($G41=$D$5,INDIRECT("'Rate Analysis'!R"&amp;MATCH($F41,'Rate Analysis'!$A:$A,0)&amp;"C"&amp;MATCH($B$5,'Rate Analysis'!$7:$7,0)+MATCH($G41,'Rate Analysis'!$8:$8,0)-16,0),12)</f>
        <v>12</v>
      </c>
      <c r="J41" s="35">
        <f ca="1">IF($G41=$D$5,ROUND(SUMIFS(INDIRECT("'Sch F-Staffing'!C"&amp;MATCH($B$5,'Sch F-Staffing'!$7:$7,0),0),'Sch F-Staffing'!$A:$A,$F41&amp;"-01",'Sch F-Staffing'!$L:$L,$G41),2),0)</f>
        <v>0</v>
      </c>
      <c r="K41" s="36">
        <f t="shared" ca="1" si="12"/>
        <v>0</v>
      </c>
      <c r="L41" s="35">
        <f ca="1">IF($G41=$D$5,ROUND(SUMIFS(INDIRECT("'Sch F-Staffing'!C"&amp;MATCH($B$5,'Sch F-Staffing'!$7:$7,0),0),'Sch F-Staffing'!$A:$A,$F41&amp;"-02",'Sch F-Staffing'!$L:$L,$G41),2),0)</f>
        <v>0</v>
      </c>
      <c r="M41" s="36">
        <f t="shared" ref="M41:M45" ca="1" si="25">IFERROR(ROUND(L41*$I41,2),0)</f>
        <v>0</v>
      </c>
      <c r="N41" s="35">
        <f ca="1">IF($G41=$D$5,ROUND(SUMIFS(INDIRECT("'Sch F-Staffing'!C"&amp;MATCH($B$5,'Sch F-Staffing'!$7:$7,0),0),'Sch F-Staffing'!$A:$A,$F41&amp;"-03",'Sch F-Staffing'!$L:$L,$G41),2),0)</f>
        <v>0</v>
      </c>
      <c r="O41" s="36">
        <f t="shared" ref="O41:O45" ca="1" si="26">IFERROR(ROUND(N41*$I41,2),0)</f>
        <v>0</v>
      </c>
      <c r="P41" s="35">
        <f ca="1">IF($G41=$D$5,ROUND(SUMIFS(INDIRECT("'Sch F-Staffing'!C"&amp;MATCH($B$5,'Sch F-Staffing'!$7:$7,0),0),'Sch F-Staffing'!$A:$A,$F41&amp;"-04",'Sch F-Staffing'!$L:$L,$G41),2),0)</f>
        <v>0</v>
      </c>
      <c r="Q41" s="36">
        <f t="shared" ref="Q41:Q45" ca="1" si="27">IFERROR(ROUND(P41*$I41,2),0)</f>
        <v>0</v>
      </c>
      <c r="R41" s="35">
        <f ca="1">IF($G41=$D$5,ROUND(SUMIFS(INDIRECT("'Sch F-Staffing'!C"&amp;MATCH($B$5,'Sch F-Staffing'!$7:$7,0),0),'Sch F-Staffing'!$A:$A,$F41&amp;"-05",'Sch F-Staffing'!$L:$L,$G41),2),0)</f>
        <v>0</v>
      </c>
      <c r="S41" s="36">
        <f t="shared" ref="S41:S45" ca="1" si="28">IFERROR(ROUND(R41*$I41,2),0)</f>
        <v>0</v>
      </c>
      <c r="T41" s="35">
        <f ca="1">IF($G41=$D$5,ROUND(SUMIFS(INDIRECT("'Sch F-Staffing'!C"&amp;MATCH($B$5,'Sch F-Staffing'!$7:$7,0),0),'Sch F-Staffing'!$A:$A,$F41&amp;"-06",'Sch F-Staffing'!$L:$L,$G41),2),0)</f>
        <v>0</v>
      </c>
      <c r="U41" s="36">
        <f t="shared" ref="U41:U45" ca="1" si="29">IFERROR(ROUND(T41*$I41,2),0)</f>
        <v>0</v>
      </c>
      <c r="V41" s="35">
        <f ca="1">IF($G41=$D$5,ROUND(SUMIFS(INDIRECT("'Sch F-Staffing'!C"&amp;MATCH($B$5,'Sch F-Staffing'!$7:$7,0),0),'Sch F-Staffing'!$A:$A,$F41&amp;"-07",'Sch F-Staffing'!$L:$L,$G41),2),0)</f>
        <v>0</v>
      </c>
      <c r="W41" s="36">
        <f t="shared" ref="W41:W45" ca="1" si="30">IFERROR(ROUND(V41*$I41,2),0)</f>
        <v>0</v>
      </c>
      <c r="X41" s="35">
        <f ca="1">IF($G41=$D$5,ROUND(SUMIFS(INDIRECT("'Sch F-Staffing'!C"&amp;MATCH($B$5,'Sch F-Staffing'!$7:$7,0),0),'Sch F-Staffing'!$A:$A,$F41&amp;"-08",'Sch F-Staffing'!$L:$L,$G41),2),0)</f>
        <v>0</v>
      </c>
      <c r="Y41" s="36">
        <f t="shared" ref="Y41:Y45" ca="1" si="31">IFERROR(ROUND(X41*$I41,2),0)</f>
        <v>0</v>
      </c>
      <c r="Z41" s="35">
        <f ca="1">IF($G41=$D$5,ROUND(SUMIFS(INDIRECT("'Sch F-Staffing'!C"&amp;MATCH($B$5,'Sch F-Staffing'!$7:$7,0),0),'Sch F-Staffing'!$A:$A,$F41&amp;"-09",'Sch F-Staffing'!$L:$L,$G41),2),0)</f>
        <v>0</v>
      </c>
      <c r="AA41" s="36">
        <f t="shared" ref="AA41:AA45" ca="1" si="32">IFERROR(ROUND(Z41*$I41,2),0)</f>
        <v>0</v>
      </c>
      <c r="AB41" s="35">
        <f ca="1">IF($G41=$D$5,ROUND(SUMIFS(INDIRECT("'Sch F-Staffing'!C"&amp;MATCH($B$5,'Sch F-Staffing'!$7:$7,0),0),'Sch F-Staffing'!$A:$A,$F41&amp;"-10",'Sch F-Staffing'!$L:$L,$G41),2),0)</f>
        <v>0</v>
      </c>
      <c r="AC41" s="36">
        <f t="shared" ref="AC41:AC45" ca="1" si="33">IFERROR(ROUND(AB41*$I41,2),0)</f>
        <v>0</v>
      </c>
      <c r="AD41" s="35">
        <f ca="1">IF($G41=$D$5,ROUND(SUMIFS(INDIRECT("'Sch F-Staffing'!C"&amp;MATCH($B$5,'Sch F-Staffing'!$7:$7,0),0),'Sch F-Staffing'!$A:$A,$F41&amp;"-11",'Sch F-Staffing'!$L:$L,$G41),2),0)</f>
        <v>0</v>
      </c>
      <c r="AE41" s="36">
        <f t="shared" ref="AE41:AE45" ca="1" si="34">IFERROR(ROUND(AD41*$I41,2),0)</f>
        <v>0</v>
      </c>
      <c r="AF41" s="35">
        <f ca="1">IF($G41=$D$5,ROUND(SUMIFS(INDIRECT("'Sch F-Staffing'!C"&amp;MATCH($B$5,'Sch F-Staffing'!$7:$7,0),0),'Sch F-Staffing'!$A:$A,$F41&amp;"-12",'Sch F-Staffing'!$L:$L,$G41),2),0)</f>
        <v>0</v>
      </c>
      <c r="AG41" s="36">
        <f t="shared" ref="AG41:AG45" ca="1" si="35">IFERROR(ROUND(AF41*$I41,2),0)</f>
        <v>0</v>
      </c>
      <c r="AH41" s="35">
        <f ca="1">IF($G41=$D$5,ROUND(SUMIFS(INDIRECT("'Sch F-Staffing'!C"&amp;MATCH($B$5,'Sch F-Staffing'!$7:$7,0),0),'Sch F-Staffing'!$A:$A,$F41&amp;"-13",'Sch F-Staffing'!$L:$L,$G41),2),0)</f>
        <v>0</v>
      </c>
      <c r="AI41" s="36">
        <f t="shared" ca="1" si="11"/>
        <v>0</v>
      </c>
      <c r="AJ41" s="37">
        <f t="shared" ca="1" si="13"/>
        <v>0</v>
      </c>
      <c r="AK41" s="85">
        <f t="shared" ca="1" si="13"/>
        <v>0</v>
      </c>
    </row>
    <row r="42" spans="1:37" ht="46" hidden="1" thickBot="1" x14ac:dyDescent="0.2">
      <c r="A42" s="34">
        <v>31</v>
      </c>
      <c r="B42" s="34" t="s">
        <v>66</v>
      </c>
      <c r="C42" s="34" t="s">
        <v>67</v>
      </c>
      <c r="D42" s="34" t="s">
        <v>39</v>
      </c>
      <c r="E42" s="34" t="s">
        <v>109</v>
      </c>
      <c r="F42" s="82" t="s">
        <v>110</v>
      </c>
      <c r="G42" s="82" t="s">
        <v>61</v>
      </c>
      <c r="H42" s="86">
        <f>SUMIFS('Total Staffing-NB'!$F:$F,'Total Staffing-NB'!$M:$M,$F42,'Total Staffing-NB'!$L:$L,$G42)</f>
        <v>0</v>
      </c>
      <c r="I42" s="84" t="str" cm="1">
        <f t="array" aca="1" ref="I42" ca="1">IF($G42=$D$5,INDIRECT("'Rate Analysis'!R"&amp;MATCH($F42,'Rate Analysis'!$A:$A,0)&amp;"C"&amp;MATCH($B$5,'Rate Analysis'!$7:$7,0)+MATCH($G42,'Rate Analysis'!$8:$8,0)-16,0),"N/A")</f>
        <v>N/A</v>
      </c>
      <c r="J42" s="35">
        <f ca="1">IF($G42=$D$5,ROUND(SUMIFS(INDIRECT("'Sch F-Staffing'!C"&amp;MATCH($B$5,'Sch F-Staffing'!$7:$7,0),0),'Sch F-Staffing'!$A:$A,$F42&amp;"-01",'Sch F-Staffing'!$L:$L,$G42),2),0)</f>
        <v>0</v>
      </c>
      <c r="K42" s="36">
        <f t="shared" ca="1" si="12"/>
        <v>0</v>
      </c>
      <c r="L42" s="35">
        <f ca="1">IF($G42=$D$5,ROUND(SUMIFS(INDIRECT("'Sch F-Staffing'!C"&amp;MATCH($B$5,'Sch F-Staffing'!$7:$7,0),0),'Sch F-Staffing'!$A:$A,$F42&amp;"-02",'Sch F-Staffing'!$L:$L,$G42),2),0)</f>
        <v>0</v>
      </c>
      <c r="M42" s="36">
        <f t="shared" ca="1" si="25"/>
        <v>0</v>
      </c>
      <c r="N42" s="35">
        <f ca="1">IF($G42=$D$5,ROUND(SUMIFS(INDIRECT("'Sch F-Staffing'!C"&amp;MATCH($B$5,'Sch F-Staffing'!$7:$7,0),0),'Sch F-Staffing'!$A:$A,$F42&amp;"-03",'Sch F-Staffing'!$L:$L,$G42),2),0)</f>
        <v>0</v>
      </c>
      <c r="O42" s="36">
        <f t="shared" ca="1" si="26"/>
        <v>0</v>
      </c>
      <c r="P42" s="35">
        <f ca="1">IF($G42=$D$5,ROUND(SUMIFS(INDIRECT("'Sch F-Staffing'!C"&amp;MATCH($B$5,'Sch F-Staffing'!$7:$7,0),0),'Sch F-Staffing'!$A:$A,$F42&amp;"-04",'Sch F-Staffing'!$L:$L,$G42),2),0)</f>
        <v>0</v>
      </c>
      <c r="Q42" s="36">
        <f t="shared" ca="1" si="27"/>
        <v>0</v>
      </c>
      <c r="R42" s="35">
        <f ca="1">IF($G42=$D$5,ROUND(SUMIFS(INDIRECT("'Sch F-Staffing'!C"&amp;MATCH($B$5,'Sch F-Staffing'!$7:$7,0),0),'Sch F-Staffing'!$A:$A,$F42&amp;"-05",'Sch F-Staffing'!$L:$L,$G42),2),0)</f>
        <v>0</v>
      </c>
      <c r="S42" s="36">
        <f t="shared" ca="1" si="28"/>
        <v>0</v>
      </c>
      <c r="T42" s="35">
        <f ca="1">IF($G42=$D$5,ROUND(SUMIFS(INDIRECT("'Sch F-Staffing'!C"&amp;MATCH($B$5,'Sch F-Staffing'!$7:$7,0),0),'Sch F-Staffing'!$A:$A,$F42&amp;"-06",'Sch F-Staffing'!$L:$L,$G42),2),0)</f>
        <v>0</v>
      </c>
      <c r="U42" s="36">
        <f t="shared" ca="1" si="29"/>
        <v>0</v>
      </c>
      <c r="V42" s="35">
        <f ca="1">IF($G42=$D$5,ROUND(SUMIFS(INDIRECT("'Sch F-Staffing'!C"&amp;MATCH($B$5,'Sch F-Staffing'!$7:$7,0),0),'Sch F-Staffing'!$A:$A,$F42&amp;"-07",'Sch F-Staffing'!$L:$L,$G42),2),0)</f>
        <v>0</v>
      </c>
      <c r="W42" s="36">
        <f t="shared" ca="1" si="30"/>
        <v>0</v>
      </c>
      <c r="X42" s="35">
        <f ca="1">IF($G42=$D$5,ROUND(SUMIFS(INDIRECT("'Sch F-Staffing'!C"&amp;MATCH($B$5,'Sch F-Staffing'!$7:$7,0),0),'Sch F-Staffing'!$A:$A,$F42&amp;"-08",'Sch F-Staffing'!$L:$L,$G42),2),0)</f>
        <v>0</v>
      </c>
      <c r="Y42" s="36">
        <f t="shared" ca="1" si="31"/>
        <v>0</v>
      </c>
      <c r="Z42" s="35">
        <f ca="1">IF($G42=$D$5,ROUND(SUMIFS(INDIRECT("'Sch F-Staffing'!C"&amp;MATCH($B$5,'Sch F-Staffing'!$7:$7,0),0),'Sch F-Staffing'!$A:$A,$F42&amp;"-09",'Sch F-Staffing'!$L:$L,$G42),2),0)</f>
        <v>0</v>
      </c>
      <c r="AA42" s="36">
        <f t="shared" ca="1" si="32"/>
        <v>0</v>
      </c>
      <c r="AB42" s="35">
        <f ca="1">IF($G42=$D$5,ROUND(SUMIFS(INDIRECT("'Sch F-Staffing'!C"&amp;MATCH($B$5,'Sch F-Staffing'!$7:$7,0),0),'Sch F-Staffing'!$A:$A,$F42&amp;"-10",'Sch F-Staffing'!$L:$L,$G42),2),0)</f>
        <v>0</v>
      </c>
      <c r="AC42" s="36">
        <f t="shared" ca="1" si="33"/>
        <v>0</v>
      </c>
      <c r="AD42" s="35">
        <f ca="1">IF($G42=$D$5,ROUND(SUMIFS(INDIRECT("'Sch F-Staffing'!C"&amp;MATCH($B$5,'Sch F-Staffing'!$7:$7,0),0),'Sch F-Staffing'!$A:$A,$F42&amp;"-11",'Sch F-Staffing'!$L:$L,$G42),2),0)</f>
        <v>0</v>
      </c>
      <c r="AE42" s="36">
        <f t="shared" ca="1" si="34"/>
        <v>0</v>
      </c>
      <c r="AF42" s="35">
        <f ca="1">IF($G42=$D$5,ROUND(SUMIFS(INDIRECT("'Sch F-Staffing'!C"&amp;MATCH($B$5,'Sch F-Staffing'!$7:$7,0),0),'Sch F-Staffing'!$A:$A,$F42&amp;"-12",'Sch F-Staffing'!$L:$L,$G42),2),0)</f>
        <v>0</v>
      </c>
      <c r="AG42" s="36">
        <f t="shared" ca="1" si="35"/>
        <v>0</v>
      </c>
      <c r="AH42" s="35">
        <f ca="1">IF($G42=$D$5,ROUND(SUMIFS(INDIRECT("'Sch F-Staffing'!C"&amp;MATCH($B$5,'Sch F-Staffing'!$7:$7,0),0),'Sch F-Staffing'!$A:$A,$F42&amp;"-13",'Sch F-Staffing'!$L:$L,$G42),2),0)</f>
        <v>0</v>
      </c>
      <c r="AI42" s="36">
        <f t="shared" ca="1" si="11"/>
        <v>0</v>
      </c>
      <c r="AJ42" s="37">
        <f t="shared" ca="1" si="13"/>
        <v>0</v>
      </c>
      <c r="AK42" s="85">
        <f t="shared" ca="1" si="13"/>
        <v>0</v>
      </c>
    </row>
    <row r="43" spans="1:37" ht="15" hidden="1" customHeight="1" x14ac:dyDescent="0.15">
      <c r="A43" s="34">
        <v>30</v>
      </c>
      <c r="B43" s="34" t="s">
        <v>66</v>
      </c>
      <c r="C43" s="34" t="s">
        <v>67</v>
      </c>
      <c r="D43" s="34" t="s">
        <v>48</v>
      </c>
      <c r="E43" s="34" t="s">
        <v>67</v>
      </c>
      <c r="F43" s="82" t="s">
        <v>111</v>
      </c>
      <c r="G43" s="82" t="s">
        <v>3</v>
      </c>
      <c r="H43" s="86">
        <f>SUMIFS('Total Staffing-NB'!$F:$F,'Total Staffing-NB'!$M:$M,$F43,'Total Staffing-NB'!$L:$L,$G43)</f>
        <v>1</v>
      </c>
      <c r="I43" s="84" t="e" cm="1">
        <f t="array" aca="1" ref="I43" ca="1">IF($G43=$D$5,INDIRECT("'Rate Analysis'!R"&amp;MATCH($F43,'Rate Analysis'!$A:$A,0)&amp;"C"&amp;MATCH($B$5,'Rate Analysis'!$7:$7,0)+MATCH($G43,'Rate Analysis'!$8:$8,0)-16,0),"N/A")</f>
        <v>#N/A</v>
      </c>
      <c r="J43" s="35">
        <f ca="1">IF($G43=$D$5,ROUND(SUMIFS(INDIRECT("'Sch F-Staffing'!C"&amp;MATCH($B$5,'Sch F-Staffing'!$7:$7,0),0),'Sch F-Staffing'!$A:$A,$F43&amp;"-01",'Sch F-Staffing'!$L:$L,$G43),2),0)</f>
        <v>0</v>
      </c>
      <c r="K43" s="36">
        <f t="shared" ca="1" si="12"/>
        <v>0</v>
      </c>
      <c r="L43" s="35">
        <f ca="1">IF($G43=$D$5,ROUND(SUMIFS(INDIRECT("'Sch F-Staffing'!C"&amp;MATCH($B$5,'Sch F-Staffing'!$7:$7,0),0),'Sch F-Staffing'!$A:$A,$F43&amp;"-02",'Sch F-Staffing'!$L:$L,$G43),2),0)</f>
        <v>0</v>
      </c>
      <c r="M43" s="36">
        <f t="shared" ca="1" si="25"/>
        <v>0</v>
      </c>
      <c r="N43" s="35">
        <f ca="1">IF($G43=$D$5,ROUND(SUMIFS(INDIRECT("'Sch F-Staffing'!C"&amp;MATCH($B$5,'Sch F-Staffing'!$7:$7,0),0),'Sch F-Staffing'!$A:$A,$F43&amp;"-03",'Sch F-Staffing'!$L:$L,$G43),2),0)</f>
        <v>0</v>
      </c>
      <c r="O43" s="36">
        <f t="shared" ca="1" si="26"/>
        <v>0</v>
      </c>
      <c r="P43" s="35">
        <f ca="1">IF($G43=$D$5,ROUND(SUMIFS(INDIRECT("'Sch F-Staffing'!C"&amp;MATCH($B$5,'Sch F-Staffing'!$7:$7,0),0),'Sch F-Staffing'!$A:$A,$F43&amp;"-04",'Sch F-Staffing'!$L:$L,$G43),2),0)</f>
        <v>0</v>
      </c>
      <c r="Q43" s="36">
        <f t="shared" ca="1" si="27"/>
        <v>0</v>
      </c>
      <c r="R43" s="35">
        <f ca="1">IF($G43=$D$5,ROUND(SUMIFS(INDIRECT("'Sch F-Staffing'!C"&amp;MATCH($B$5,'Sch F-Staffing'!$7:$7,0),0),'Sch F-Staffing'!$A:$A,$F43&amp;"-05",'Sch F-Staffing'!$L:$L,$G43),2),0)</f>
        <v>0</v>
      </c>
      <c r="S43" s="36">
        <f t="shared" ca="1" si="28"/>
        <v>0</v>
      </c>
      <c r="T43" s="35">
        <f ca="1">IF($G43=$D$5,ROUND(SUMIFS(INDIRECT("'Sch F-Staffing'!C"&amp;MATCH($B$5,'Sch F-Staffing'!$7:$7,0),0),'Sch F-Staffing'!$A:$A,$F43&amp;"-06",'Sch F-Staffing'!$L:$L,$G43),2),0)</f>
        <v>0</v>
      </c>
      <c r="U43" s="36">
        <f t="shared" ca="1" si="29"/>
        <v>0</v>
      </c>
      <c r="V43" s="35">
        <f ca="1">IF($G43=$D$5,ROUND(SUMIFS(INDIRECT("'Sch F-Staffing'!C"&amp;MATCH($B$5,'Sch F-Staffing'!$7:$7,0),0),'Sch F-Staffing'!$A:$A,$F43&amp;"-07",'Sch F-Staffing'!$L:$L,$G43),2),0)</f>
        <v>0</v>
      </c>
      <c r="W43" s="36">
        <f t="shared" ca="1" si="30"/>
        <v>0</v>
      </c>
      <c r="X43" s="35">
        <f ca="1">IF($G43=$D$5,ROUND(SUMIFS(INDIRECT("'Sch F-Staffing'!C"&amp;MATCH($B$5,'Sch F-Staffing'!$7:$7,0),0),'Sch F-Staffing'!$A:$A,$F43&amp;"-08",'Sch F-Staffing'!$L:$L,$G43),2),0)</f>
        <v>0</v>
      </c>
      <c r="Y43" s="36">
        <f t="shared" ca="1" si="31"/>
        <v>0</v>
      </c>
      <c r="Z43" s="35">
        <f ca="1">IF($G43=$D$5,ROUND(SUMIFS(INDIRECT("'Sch F-Staffing'!C"&amp;MATCH($B$5,'Sch F-Staffing'!$7:$7,0),0),'Sch F-Staffing'!$A:$A,$F43&amp;"-09",'Sch F-Staffing'!$L:$L,$G43),2),0)</f>
        <v>0</v>
      </c>
      <c r="AA43" s="36">
        <f t="shared" ca="1" si="32"/>
        <v>0</v>
      </c>
      <c r="AB43" s="35">
        <f ca="1">IF($G43=$D$5,ROUND(SUMIFS(INDIRECT("'Sch F-Staffing'!C"&amp;MATCH($B$5,'Sch F-Staffing'!$7:$7,0),0),'Sch F-Staffing'!$A:$A,$F43&amp;"-10",'Sch F-Staffing'!$L:$L,$G43),2),0)</f>
        <v>0</v>
      </c>
      <c r="AC43" s="36">
        <f t="shared" ca="1" si="33"/>
        <v>0</v>
      </c>
      <c r="AD43" s="35">
        <f ca="1">IF($G43=$D$5,ROUND(SUMIFS(INDIRECT("'Sch F-Staffing'!C"&amp;MATCH($B$5,'Sch F-Staffing'!$7:$7,0),0),'Sch F-Staffing'!$A:$A,$F43&amp;"-11",'Sch F-Staffing'!$L:$L,$G43),2),0)</f>
        <v>0</v>
      </c>
      <c r="AE43" s="36">
        <f t="shared" ca="1" si="34"/>
        <v>0</v>
      </c>
      <c r="AF43" s="35">
        <f ca="1">IF($G43=$D$5,ROUND(SUMIFS(INDIRECT("'Sch F-Staffing'!C"&amp;MATCH($B$5,'Sch F-Staffing'!$7:$7,0),0),'Sch F-Staffing'!$A:$A,$F43&amp;"-12",'Sch F-Staffing'!$L:$L,$G43),2),0)</f>
        <v>0</v>
      </c>
      <c r="AG43" s="36">
        <f t="shared" ca="1" si="35"/>
        <v>0</v>
      </c>
      <c r="AH43" s="35">
        <f ca="1">IF($G43=$D$5,ROUND(SUMIFS(INDIRECT("'Sch F-Staffing'!C"&amp;MATCH($B$5,'Sch F-Staffing'!$7:$7,0),0),'Sch F-Staffing'!$A:$A,$F43&amp;"-13",'Sch F-Staffing'!$L:$L,$G43),2),0)</f>
        <v>0</v>
      </c>
      <c r="AI43" s="36">
        <f t="shared" ca="1" si="11"/>
        <v>0</v>
      </c>
      <c r="AJ43" s="37">
        <f t="shared" ca="1" si="13"/>
        <v>0</v>
      </c>
      <c r="AK43" s="85">
        <f t="shared" ca="1" si="13"/>
        <v>0</v>
      </c>
    </row>
    <row r="44" spans="1:37" ht="15" hidden="1" customHeight="1" x14ac:dyDescent="0.15">
      <c r="A44" s="34">
        <v>30</v>
      </c>
      <c r="B44" s="34" t="s">
        <v>66</v>
      </c>
      <c r="C44" s="34" t="s">
        <v>67</v>
      </c>
      <c r="D44" s="34" t="s">
        <v>48</v>
      </c>
      <c r="E44" s="34" t="s">
        <v>112</v>
      </c>
      <c r="F44" s="82" t="s">
        <v>113</v>
      </c>
      <c r="G44" s="82" t="s">
        <v>3</v>
      </c>
      <c r="H44" s="86">
        <f>SUMIFS('Total Staffing-NB'!$F:$F,'Total Staffing-NB'!$M:$M,$F44,'Total Staffing-NB'!$L:$L,$G44)</f>
        <v>1</v>
      </c>
      <c r="I44" s="84" t="e" cm="1">
        <f t="array" aca="1" ref="I44" ca="1">IF($G44=$D$5,INDIRECT("'Rate Analysis'!R"&amp;MATCH($F44,'Rate Analysis'!$A:$A,0)&amp;"C"&amp;MATCH($B$5,'Rate Analysis'!$7:$7,0)+MATCH($G44,'Rate Analysis'!$8:$8,0)-16,0),"N/A")</f>
        <v>#N/A</v>
      </c>
      <c r="J44" s="35">
        <f ca="1">IF($G44=$D$5,ROUND(SUMIFS(INDIRECT("'Sch F-Staffing'!C"&amp;MATCH($B$5,'Sch F-Staffing'!$7:$7,0),0),'Sch F-Staffing'!$A:$A,$F44&amp;"-01",'Sch F-Staffing'!$L:$L,$G44),2),0)</f>
        <v>0</v>
      </c>
      <c r="K44" s="36">
        <f t="shared" ca="1" si="12"/>
        <v>0</v>
      </c>
      <c r="L44" s="35">
        <f ca="1">IF($G44=$D$5,ROUND(SUMIFS(INDIRECT("'Sch F-Staffing'!C"&amp;MATCH($B$5,'Sch F-Staffing'!$7:$7,0),0),'Sch F-Staffing'!$A:$A,$F44&amp;"-02",'Sch F-Staffing'!$L:$L,$G44),2),0)</f>
        <v>0</v>
      </c>
      <c r="M44" s="36">
        <f t="shared" ca="1" si="25"/>
        <v>0</v>
      </c>
      <c r="N44" s="35">
        <f ca="1">IF($G44=$D$5,ROUND(SUMIFS(INDIRECT("'Sch F-Staffing'!C"&amp;MATCH($B$5,'Sch F-Staffing'!$7:$7,0),0),'Sch F-Staffing'!$A:$A,$F44&amp;"-03",'Sch F-Staffing'!$L:$L,$G44),2),0)</f>
        <v>0</v>
      </c>
      <c r="O44" s="36">
        <f t="shared" ca="1" si="26"/>
        <v>0</v>
      </c>
      <c r="P44" s="35">
        <f ca="1">IF($G44=$D$5,ROUND(SUMIFS(INDIRECT("'Sch F-Staffing'!C"&amp;MATCH($B$5,'Sch F-Staffing'!$7:$7,0),0),'Sch F-Staffing'!$A:$A,$F44&amp;"-04",'Sch F-Staffing'!$L:$L,$G44),2),0)</f>
        <v>0</v>
      </c>
      <c r="Q44" s="36">
        <f t="shared" ca="1" si="27"/>
        <v>0</v>
      </c>
      <c r="R44" s="35">
        <f ca="1">IF($G44=$D$5,ROUND(SUMIFS(INDIRECT("'Sch F-Staffing'!C"&amp;MATCH($B$5,'Sch F-Staffing'!$7:$7,0),0),'Sch F-Staffing'!$A:$A,$F44&amp;"-05",'Sch F-Staffing'!$L:$L,$G44),2),0)</f>
        <v>0</v>
      </c>
      <c r="S44" s="36">
        <f t="shared" ca="1" si="28"/>
        <v>0</v>
      </c>
      <c r="T44" s="35">
        <f ca="1">IF($G44=$D$5,ROUND(SUMIFS(INDIRECT("'Sch F-Staffing'!C"&amp;MATCH($B$5,'Sch F-Staffing'!$7:$7,0),0),'Sch F-Staffing'!$A:$A,$F44&amp;"-06",'Sch F-Staffing'!$L:$L,$G44),2),0)</f>
        <v>0</v>
      </c>
      <c r="U44" s="36">
        <f t="shared" ca="1" si="29"/>
        <v>0</v>
      </c>
      <c r="V44" s="35">
        <f ca="1">IF($G44=$D$5,ROUND(SUMIFS(INDIRECT("'Sch F-Staffing'!C"&amp;MATCH($B$5,'Sch F-Staffing'!$7:$7,0),0),'Sch F-Staffing'!$A:$A,$F44&amp;"-07",'Sch F-Staffing'!$L:$L,$G44),2),0)</f>
        <v>0</v>
      </c>
      <c r="W44" s="36">
        <f t="shared" ca="1" si="30"/>
        <v>0</v>
      </c>
      <c r="X44" s="35">
        <f ca="1">IF($G44=$D$5,ROUND(SUMIFS(INDIRECT("'Sch F-Staffing'!C"&amp;MATCH($B$5,'Sch F-Staffing'!$7:$7,0),0),'Sch F-Staffing'!$A:$A,$F44&amp;"-08",'Sch F-Staffing'!$L:$L,$G44),2),0)</f>
        <v>0</v>
      </c>
      <c r="Y44" s="36">
        <f t="shared" ca="1" si="31"/>
        <v>0</v>
      </c>
      <c r="Z44" s="35">
        <f ca="1">IF($G44=$D$5,ROUND(SUMIFS(INDIRECT("'Sch F-Staffing'!C"&amp;MATCH($B$5,'Sch F-Staffing'!$7:$7,0),0),'Sch F-Staffing'!$A:$A,$F44&amp;"-09",'Sch F-Staffing'!$L:$L,$G44),2),0)</f>
        <v>0</v>
      </c>
      <c r="AA44" s="36">
        <f t="shared" ca="1" si="32"/>
        <v>0</v>
      </c>
      <c r="AB44" s="35">
        <f ca="1">IF($G44=$D$5,ROUND(SUMIFS(INDIRECT("'Sch F-Staffing'!C"&amp;MATCH($B$5,'Sch F-Staffing'!$7:$7,0),0),'Sch F-Staffing'!$A:$A,$F44&amp;"-10",'Sch F-Staffing'!$L:$L,$G44),2),0)</f>
        <v>0</v>
      </c>
      <c r="AC44" s="36">
        <f t="shared" ca="1" si="33"/>
        <v>0</v>
      </c>
      <c r="AD44" s="35">
        <f ca="1">IF($G44=$D$5,ROUND(SUMIFS(INDIRECT("'Sch F-Staffing'!C"&amp;MATCH($B$5,'Sch F-Staffing'!$7:$7,0),0),'Sch F-Staffing'!$A:$A,$F44&amp;"-11",'Sch F-Staffing'!$L:$L,$G44),2),0)</f>
        <v>0</v>
      </c>
      <c r="AE44" s="36">
        <f t="shared" ca="1" si="34"/>
        <v>0</v>
      </c>
      <c r="AF44" s="35">
        <f ca="1">IF($G44=$D$5,ROUND(SUMIFS(INDIRECT("'Sch F-Staffing'!C"&amp;MATCH($B$5,'Sch F-Staffing'!$7:$7,0),0),'Sch F-Staffing'!$A:$A,$F44&amp;"-12",'Sch F-Staffing'!$L:$L,$G44),2),0)</f>
        <v>0</v>
      </c>
      <c r="AG44" s="36">
        <f t="shared" ca="1" si="35"/>
        <v>0</v>
      </c>
      <c r="AH44" s="35">
        <f ca="1">IF($G44=$D$5,ROUND(SUMIFS(INDIRECT("'Sch F-Staffing'!C"&amp;MATCH($B$5,'Sch F-Staffing'!$7:$7,0),0),'Sch F-Staffing'!$A:$A,$F44&amp;"-13",'Sch F-Staffing'!$L:$L,$G44),2),0)</f>
        <v>0</v>
      </c>
      <c r="AI44" s="36">
        <f t="shared" ca="1" si="11"/>
        <v>0</v>
      </c>
      <c r="AJ44" s="37">
        <f t="shared" ca="1" si="13"/>
        <v>0</v>
      </c>
      <c r="AK44" s="85">
        <f t="shared" ca="1" si="13"/>
        <v>0</v>
      </c>
    </row>
    <row r="45" spans="1:37" ht="15" hidden="1" customHeight="1" x14ac:dyDescent="0.15">
      <c r="A45" s="87">
        <v>10</v>
      </c>
      <c r="B45" s="87" t="s">
        <v>114</v>
      </c>
      <c r="C45" s="87" t="s">
        <v>115</v>
      </c>
      <c r="D45" s="87" t="s">
        <v>48</v>
      </c>
      <c r="E45" s="87" t="s">
        <v>115</v>
      </c>
      <c r="F45" s="88" t="s">
        <v>116</v>
      </c>
      <c r="G45" s="88" t="s">
        <v>61</v>
      </c>
      <c r="H45" s="89">
        <f>SUMIFS('Total Staffing-NB'!$F:$F,'Total Staffing-NB'!$M:$M,$F45,'Total Staffing-NB'!$L:$L,$G45)</f>
        <v>0</v>
      </c>
      <c r="I45" s="90" t="str" cm="1">
        <f t="array" aca="1" ref="I45" ca="1">IF($G45=$D$5,INDIRECT("'Rate Analysis'!R"&amp;MATCH($F45,'Rate Analysis'!$A:$A,0)&amp;"C"&amp;MATCH($B$5,'Rate Analysis'!$7:$7,0)+MATCH($G45,'Rate Analysis'!$8:$8,0)-16,0),"N/A")</f>
        <v>N/A</v>
      </c>
      <c r="J45" s="91">
        <f ca="1">IF($G45=$D$5,ROUND(SUMIFS(INDIRECT("'Sch F-Staffing'!C"&amp;MATCH($B$5,'Sch F-Staffing'!$7:$7,0),0),'Sch F-Staffing'!$A:$A,$F45&amp;"-01",'Sch F-Staffing'!$L:$L,$G45),2),0)</f>
        <v>0</v>
      </c>
      <c r="K45" s="92">
        <f t="shared" ca="1" si="12"/>
        <v>0</v>
      </c>
      <c r="L45" s="91">
        <f ca="1">IF($G45=$D$5,ROUND(SUMIFS(INDIRECT("'Sch F-Staffing'!C"&amp;MATCH($B$5,'Sch F-Staffing'!$7:$7,0),0),'Sch F-Staffing'!$A:$A,$F45&amp;"-02",'Sch F-Staffing'!$L:$L,$G45),2),0)</f>
        <v>0</v>
      </c>
      <c r="M45" s="92">
        <f t="shared" ca="1" si="25"/>
        <v>0</v>
      </c>
      <c r="N45" s="91">
        <f ca="1">IF($G45=$D$5,ROUND(SUMIFS(INDIRECT("'Sch F-Staffing'!C"&amp;MATCH($B$5,'Sch F-Staffing'!$7:$7,0),0),'Sch F-Staffing'!$A:$A,$F45&amp;"-03",'Sch F-Staffing'!$L:$L,$G45),2),0)</f>
        <v>0</v>
      </c>
      <c r="O45" s="92">
        <f t="shared" ca="1" si="26"/>
        <v>0</v>
      </c>
      <c r="P45" s="91">
        <f ca="1">IF($G45=$D$5,ROUND(SUMIFS(INDIRECT("'Sch F-Staffing'!C"&amp;MATCH($B$5,'Sch F-Staffing'!$7:$7,0),0),'Sch F-Staffing'!$A:$A,$F45&amp;"-04",'Sch F-Staffing'!$L:$L,$G45),2),0)</f>
        <v>0</v>
      </c>
      <c r="Q45" s="92">
        <f t="shared" ca="1" si="27"/>
        <v>0</v>
      </c>
      <c r="R45" s="91">
        <f ca="1">IF($G45=$D$5,ROUND(SUMIFS(INDIRECT("'Sch F-Staffing'!C"&amp;MATCH($B$5,'Sch F-Staffing'!$7:$7,0),0),'Sch F-Staffing'!$A:$A,$F45&amp;"-05",'Sch F-Staffing'!$L:$L,$G45),2),0)</f>
        <v>0</v>
      </c>
      <c r="S45" s="92">
        <f t="shared" ca="1" si="28"/>
        <v>0</v>
      </c>
      <c r="T45" s="91">
        <f ca="1">IF($G45=$D$5,ROUND(SUMIFS(INDIRECT("'Sch F-Staffing'!C"&amp;MATCH($B$5,'Sch F-Staffing'!$7:$7,0),0),'Sch F-Staffing'!$A:$A,$F45&amp;"-06",'Sch F-Staffing'!$L:$L,$G45),2),0)</f>
        <v>0</v>
      </c>
      <c r="U45" s="92">
        <f t="shared" ca="1" si="29"/>
        <v>0</v>
      </c>
      <c r="V45" s="91">
        <f ca="1">IF($G45=$D$5,ROUND(SUMIFS(INDIRECT("'Sch F-Staffing'!C"&amp;MATCH($B$5,'Sch F-Staffing'!$7:$7,0),0),'Sch F-Staffing'!$A:$A,$F45&amp;"-07",'Sch F-Staffing'!$L:$L,$G45),2),0)</f>
        <v>0</v>
      </c>
      <c r="W45" s="92">
        <f t="shared" ca="1" si="30"/>
        <v>0</v>
      </c>
      <c r="X45" s="91">
        <f ca="1">IF($G45=$D$5,ROUND(SUMIFS(INDIRECT("'Sch F-Staffing'!C"&amp;MATCH($B$5,'Sch F-Staffing'!$7:$7,0),0),'Sch F-Staffing'!$A:$A,$F45&amp;"-08",'Sch F-Staffing'!$L:$L,$G45),2),0)</f>
        <v>0</v>
      </c>
      <c r="Y45" s="92">
        <f t="shared" ca="1" si="31"/>
        <v>0</v>
      </c>
      <c r="Z45" s="91">
        <f ca="1">IF($G45=$D$5,ROUND(SUMIFS(INDIRECT("'Sch F-Staffing'!C"&amp;MATCH($B$5,'Sch F-Staffing'!$7:$7,0),0),'Sch F-Staffing'!$A:$A,$F45&amp;"-09",'Sch F-Staffing'!$L:$L,$G45),2),0)</f>
        <v>0</v>
      </c>
      <c r="AA45" s="92">
        <f t="shared" ca="1" si="32"/>
        <v>0</v>
      </c>
      <c r="AB45" s="91">
        <f ca="1">IF($G45=$D$5,ROUND(SUMIFS(INDIRECT("'Sch F-Staffing'!C"&amp;MATCH($B$5,'Sch F-Staffing'!$7:$7,0),0),'Sch F-Staffing'!$A:$A,$F45&amp;"-10",'Sch F-Staffing'!$L:$L,$G45),2),0)</f>
        <v>0</v>
      </c>
      <c r="AC45" s="92">
        <f t="shared" ca="1" si="33"/>
        <v>0</v>
      </c>
      <c r="AD45" s="91">
        <f ca="1">IF($G45=$D$5,ROUND(SUMIFS(INDIRECT("'Sch F-Staffing'!C"&amp;MATCH($B$5,'Sch F-Staffing'!$7:$7,0),0),'Sch F-Staffing'!$A:$A,$F45&amp;"-11",'Sch F-Staffing'!$L:$L,$G45),2),0)</f>
        <v>0</v>
      </c>
      <c r="AE45" s="92">
        <f t="shared" ca="1" si="34"/>
        <v>0</v>
      </c>
      <c r="AF45" s="91">
        <f ca="1">IF($G45=$D$5,ROUND(SUMIFS(INDIRECT("'Sch F-Staffing'!C"&amp;MATCH($B$5,'Sch F-Staffing'!$7:$7,0),0),'Sch F-Staffing'!$A:$A,$F45&amp;"-12",'Sch F-Staffing'!$L:$L,$G45),2),0)</f>
        <v>0</v>
      </c>
      <c r="AG45" s="92">
        <f t="shared" ca="1" si="35"/>
        <v>0</v>
      </c>
      <c r="AH45" s="91">
        <f ca="1">IF($G45=$D$5,ROUND(SUMIFS(INDIRECT("'Sch F-Staffing'!C"&amp;MATCH($B$5,'Sch F-Staffing'!$7:$7,0),0),'Sch F-Staffing'!$A:$A,$F45&amp;"-13",'Sch F-Staffing'!$L:$L,$G45),2),0)</f>
        <v>0</v>
      </c>
      <c r="AI45" s="92">
        <f t="shared" ca="1" si="11"/>
        <v>0</v>
      </c>
      <c r="AJ45" s="93">
        <f t="shared" ca="1" si="13"/>
        <v>0</v>
      </c>
      <c r="AK45" s="94">
        <f t="shared" ca="1" si="13"/>
        <v>0</v>
      </c>
    </row>
    <row r="46" spans="1:37" ht="15" hidden="1" customHeight="1" x14ac:dyDescent="0.15">
      <c r="A46" s="40"/>
      <c r="B46" s="40"/>
      <c r="C46" s="40"/>
      <c r="D46" s="40"/>
      <c r="E46" s="41" t="s">
        <v>117</v>
      </c>
      <c r="F46" s="40"/>
      <c r="G46" s="40"/>
      <c r="H46" s="95"/>
      <c r="I46" s="96"/>
      <c r="J46" s="44"/>
      <c r="K46" s="45"/>
      <c r="L46" s="97"/>
      <c r="M46" s="45"/>
      <c r="N46" s="97"/>
      <c r="O46" s="45"/>
      <c r="P46" s="97"/>
      <c r="Q46" s="45"/>
      <c r="R46" s="97"/>
      <c r="S46" s="45"/>
      <c r="T46" s="97"/>
      <c r="U46" s="45"/>
      <c r="V46" s="97"/>
      <c r="W46" s="45"/>
      <c r="X46" s="97"/>
      <c r="Y46" s="45"/>
      <c r="Z46" s="97"/>
      <c r="AA46" s="45"/>
      <c r="AB46" s="97"/>
      <c r="AC46" s="45"/>
      <c r="AD46" s="97"/>
      <c r="AE46" s="45"/>
      <c r="AF46" s="97"/>
      <c r="AG46" s="45"/>
      <c r="AH46" s="97"/>
      <c r="AI46" s="45"/>
      <c r="AJ46" s="98"/>
      <c r="AK46" s="99">
        <f t="shared" si="13"/>
        <v>0</v>
      </c>
    </row>
    <row r="47" spans="1:37" ht="15" thickBot="1" x14ac:dyDescent="0.2">
      <c r="E47" s="100" t="s">
        <v>118</v>
      </c>
      <c r="F47" s="101"/>
      <c r="G47" s="101"/>
      <c r="H47" s="102"/>
      <c r="I47" s="103"/>
      <c r="J47" s="104">
        <f ca="1">SUM(J9:J45)</f>
        <v>0</v>
      </c>
      <c r="K47" s="105">
        <f ca="1">SUM(K9:K46)</f>
        <v>0</v>
      </c>
      <c r="L47" s="104">
        <f ca="1">SUM(L9:L45)</f>
        <v>0</v>
      </c>
      <c r="M47" s="105">
        <f ca="1">SUM(M9:M46)</f>
        <v>0</v>
      </c>
      <c r="N47" s="104">
        <f ca="1">SUM(N9:N45)</f>
        <v>0</v>
      </c>
      <c r="O47" s="105">
        <f ca="1">SUM(O9:O46)</f>
        <v>0</v>
      </c>
      <c r="P47" s="104">
        <f ca="1">SUM(P9:P45)</f>
        <v>0</v>
      </c>
      <c r="Q47" s="105">
        <f ca="1">SUM(Q9:Q46)</f>
        <v>0</v>
      </c>
      <c r="R47" s="104">
        <f ca="1">SUM(R9:R45)</f>
        <v>0</v>
      </c>
      <c r="S47" s="105">
        <f ca="1">SUM(S9:S46)</f>
        <v>0</v>
      </c>
      <c r="T47" s="104">
        <f ca="1">SUM(T9:T45)</f>
        <v>0</v>
      </c>
      <c r="U47" s="105">
        <f ca="1">SUM(U9:U46)</f>
        <v>0</v>
      </c>
      <c r="V47" s="104">
        <f ca="1">SUM(V9:V45)</f>
        <v>0</v>
      </c>
      <c r="W47" s="105">
        <f ca="1">SUM(W9:W46)</f>
        <v>0</v>
      </c>
      <c r="X47" s="104">
        <f ca="1">SUM(X9:X45)</f>
        <v>0</v>
      </c>
      <c r="Y47" s="105">
        <f ca="1">SUM(Y9:Y46)</f>
        <v>0</v>
      </c>
      <c r="Z47" s="104">
        <f ca="1">SUM(Z9:Z45)</f>
        <v>0</v>
      </c>
      <c r="AA47" s="105">
        <f ca="1">SUM(AA9:AA46)</f>
        <v>0</v>
      </c>
      <c r="AB47" s="104">
        <f ca="1">SUM(AB9:AB45)</f>
        <v>0</v>
      </c>
      <c r="AC47" s="105">
        <f ca="1">SUM(AC9:AC46)</f>
        <v>0</v>
      </c>
      <c r="AD47" s="104">
        <f ca="1">SUM(AD9:AD45)</f>
        <v>0</v>
      </c>
      <c r="AE47" s="105">
        <f ca="1">SUM(AE9:AE46)</f>
        <v>0</v>
      </c>
      <c r="AF47" s="104">
        <f ca="1">SUM(AF9:AF45)</f>
        <v>0</v>
      </c>
      <c r="AG47" s="105">
        <f ca="1">SUM(AG9:AG46)</f>
        <v>0</v>
      </c>
      <c r="AH47" s="104">
        <f ca="1">SUM(AH9:AH45)</f>
        <v>0</v>
      </c>
      <c r="AI47" s="105">
        <f ca="1">SUM(AI9:AI46)</f>
        <v>0</v>
      </c>
      <c r="AJ47" s="106">
        <f ca="1">ROUND(SUM(AJ9:AJ45),0)</f>
        <v>0</v>
      </c>
      <c r="AK47" s="107">
        <f ca="1">SUM(AK9:AK46)</f>
        <v>0</v>
      </c>
    </row>
    <row r="48" spans="1:37" ht="30" x14ac:dyDescent="0.15">
      <c r="E48" s="51" t="s">
        <v>119</v>
      </c>
      <c r="F48" s="108"/>
      <c r="G48" s="108"/>
      <c r="H48" s="109"/>
      <c r="I48" s="186"/>
      <c r="J48" s="179"/>
      <c r="K48" s="110">
        <v>0</v>
      </c>
      <c r="L48" s="178"/>
      <c r="M48" s="110">
        <v>0</v>
      </c>
      <c r="N48" s="178"/>
      <c r="O48" s="110">
        <v>0</v>
      </c>
      <c r="P48" s="178"/>
      <c r="Q48" s="110">
        <v>0</v>
      </c>
      <c r="R48" s="178"/>
      <c r="S48" s="110">
        <v>0</v>
      </c>
      <c r="T48" s="178"/>
      <c r="U48" s="110">
        <v>0</v>
      </c>
      <c r="V48" s="178"/>
      <c r="W48" s="110">
        <v>0</v>
      </c>
      <c r="X48" s="178"/>
      <c r="Y48" s="110">
        <v>0</v>
      </c>
      <c r="Z48" s="178"/>
      <c r="AA48" s="110">
        <v>0</v>
      </c>
      <c r="AB48" s="178"/>
      <c r="AC48" s="110">
        <v>0</v>
      </c>
      <c r="AD48" s="178"/>
      <c r="AE48" s="110">
        <v>0</v>
      </c>
      <c r="AF48" s="178"/>
      <c r="AG48" s="110">
        <v>0</v>
      </c>
      <c r="AH48" s="178"/>
      <c r="AI48" s="110">
        <v>0</v>
      </c>
      <c r="AJ48" s="178"/>
      <c r="AK48" s="111">
        <f>ROUND(SUM(K48:AI48),0)</f>
        <v>0</v>
      </c>
    </row>
    <row r="49" spans="5:37" ht="30" x14ac:dyDescent="0.15">
      <c r="E49" s="55" t="s">
        <v>120</v>
      </c>
      <c r="F49" s="112"/>
      <c r="G49" s="112"/>
      <c r="H49" s="113"/>
      <c r="I49" s="186"/>
      <c r="J49" s="179"/>
      <c r="K49" s="53">
        <v>0</v>
      </c>
      <c r="L49" s="179"/>
      <c r="M49" s="53">
        <v>0</v>
      </c>
      <c r="N49" s="179"/>
      <c r="O49" s="53">
        <v>0</v>
      </c>
      <c r="P49" s="179"/>
      <c r="Q49" s="53">
        <v>0</v>
      </c>
      <c r="R49" s="179"/>
      <c r="S49" s="53">
        <v>0</v>
      </c>
      <c r="T49" s="179"/>
      <c r="U49" s="53">
        <v>0</v>
      </c>
      <c r="V49" s="179"/>
      <c r="W49" s="53">
        <v>0</v>
      </c>
      <c r="X49" s="179"/>
      <c r="Y49" s="53">
        <v>0</v>
      </c>
      <c r="Z49" s="179"/>
      <c r="AA49" s="53">
        <v>0</v>
      </c>
      <c r="AB49" s="179"/>
      <c r="AC49" s="53">
        <v>0</v>
      </c>
      <c r="AD49" s="179"/>
      <c r="AE49" s="53">
        <v>0</v>
      </c>
      <c r="AF49" s="179"/>
      <c r="AG49" s="53">
        <v>0</v>
      </c>
      <c r="AH49" s="179"/>
      <c r="AI49" s="53">
        <v>0</v>
      </c>
      <c r="AJ49" s="179"/>
      <c r="AK49" s="111">
        <f>ROUND(SUM(K49:AI49),0)</f>
        <v>0</v>
      </c>
    </row>
    <row r="50" spans="5:37" x14ac:dyDescent="0.15">
      <c r="E50" s="57" t="s">
        <v>121</v>
      </c>
      <c r="F50" s="114"/>
      <c r="G50" s="114"/>
      <c r="H50" s="115"/>
      <c r="I50" s="186"/>
      <c r="J50" s="179"/>
      <c r="K50" s="59">
        <f ca="1">K49+K48+K47</f>
        <v>0</v>
      </c>
      <c r="L50" s="179"/>
      <c r="M50" s="59">
        <f ca="1">M49+M48+M47</f>
        <v>0</v>
      </c>
      <c r="N50" s="179"/>
      <c r="O50" s="59">
        <f ca="1">O49+O48+O47</f>
        <v>0</v>
      </c>
      <c r="P50" s="179"/>
      <c r="Q50" s="59">
        <f ca="1">Q49+Q48+Q47</f>
        <v>0</v>
      </c>
      <c r="R50" s="179"/>
      <c r="S50" s="59">
        <f ca="1">S49+S48+S47</f>
        <v>0</v>
      </c>
      <c r="T50" s="179"/>
      <c r="U50" s="59">
        <f ca="1">U49+U48+U47</f>
        <v>0</v>
      </c>
      <c r="V50" s="179"/>
      <c r="W50" s="59">
        <f ca="1">W49+W48+W47</f>
        <v>0</v>
      </c>
      <c r="X50" s="179"/>
      <c r="Y50" s="59">
        <f ca="1">Y49+Y48+Y47</f>
        <v>0</v>
      </c>
      <c r="Z50" s="179"/>
      <c r="AA50" s="59">
        <f ca="1">AA49+AA48+AA47</f>
        <v>0</v>
      </c>
      <c r="AB50" s="179"/>
      <c r="AC50" s="59">
        <f ca="1">AC49+AC48+AC47</f>
        <v>0</v>
      </c>
      <c r="AD50" s="179"/>
      <c r="AE50" s="59">
        <f ca="1">AE49+AE48+AE47</f>
        <v>0</v>
      </c>
      <c r="AF50" s="179"/>
      <c r="AG50" s="59">
        <f ca="1">AG49+AG48+AG47</f>
        <v>0</v>
      </c>
      <c r="AH50" s="179"/>
      <c r="AI50" s="59">
        <f ca="1">AI49+AI48+AI47</f>
        <v>0</v>
      </c>
      <c r="AJ50" s="179"/>
      <c r="AK50" s="116">
        <f ca="1">AK49+AK48+AK47</f>
        <v>0</v>
      </c>
    </row>
    <row r="51" spans="5:37" ht="15" x14ac:dyDescent="0.15">
      <c r="E51" s="55" t="s">
        <v>122</v>
      </c>
      <c r="F51" s="112"/>
      <c r="G51" s="112"/>
      <c r="H51" s="95"/>
      <c r="I51" s="186"/>
      <c r="J51" s="179"/>
      <c r="K51" s="53">
        <f ca="1">ROUND(K50*$H51,2)</f>
        <v>0</v>
      </c>
      <c r="L51" s="179"/>
      <c r="M51" s="53">
        <f ca="1">ROUND(M50*$H51,2)</f>
        <v>0</v>
      </c>
      <c r="N51" s="179"/>
      <c r="O51" s="53">
        <f ca="1">ROUND(O50*$H51,2)</f>
        <v>0</v>
      </c>
      <c r="P51" s="179"/>
      <c r="Q51" s="53">
        <f ca="1">ROUND(Q50*$H51,2)</f>
        <v>0</v>
      </c>
      <c r="R51" s="179"/>
      <c r="S51" s="53">
        <f ca="1">ROUND(S50*$H51,2)</f>
        <v>0</v>
      </c>
      <c r="T51" s="179"/>
      <c r="U51" s="53">
        <f ca="1">ROUND(U50*$H51,2)</f>
        <v>0</v>
      </c>
      <c r="V51" s="179"/>
      <c r="W51" s="53">
        <f ca="1">ROUND(W50*$H51,2)</f>
        <v>0</v>
      </c>
      <c r="X51" s="179"/>
      <c r="Y51" s="53">
        <f ca="1">ROUND(Y50*$H51,2)</f>
        <v>0</v>
      </c>
      <c r="Z51" s="179"/>
      <c r="AA51" s="53">
        <f ca="1">ROUND(AA50*$H51,2)</f>
        <v>0</v>
      </c>
      <c r="AB51" s="179"/>
      <c r="AC51" s="53">
        <f ca="1">ROUND(AC50*$H51,2)</f>
        <v>0</v>
      </c>
      <c r="AD51" s="179"/>
      <c r="AE51" s="53">
        <f ca="1">ROUND(AE50*$H51,2)</f>
        <v>0</v>
      </c>
      <c r="AF51" s="179"/>
      <c r="AG51" s="53">
        <f ca="1">ROUND(AG50*$H51,2)</f>
        <v>0</v>
      </c>
      <c r="AH51" s="179"/>
      <c r="AI51" s="53">
        <f ca="1">ROUND(AI50*$H51,2)</f>
        <v>0</v>
      </c>
      <c r="AJ51" s="179"/>
      <c r="AK51" s="116">
        <f ca="1">ROUND(SUM(K51:AI51),0)</f>
        <v>0</v>
      </c>
    </row>
    <row r="52" spans="5:37" x14ac:dyDescent="0.15">
      <c r="E52" s="57" t="s">
        <v>121</v>
      </c>
      <c r="F52" s="117"/>
      <c r="G52" s="117"/>
      <c r="H52" s="118"/>
      <c r="I52" s="187"/>
      <c r="J52" s="180"/>
      <c r="K52" s="53">
        <f ca="1">ROUND(K51+K50,0)</f>
        <v>0</v>
      </c>
      <c r="L52" s="180"/>
      <c r="M52" s="53">
        <f ca="1">ROUND(M51+M50,0)</f>
        <v>0</v>
      </c>
      <c r="N52" s="180"/>
      <c r="O52" s="53">
        <f ca="1">ROUND(O51+O50,0)</f>
        <v>0</v>
      </c>
      <c r="P52" s="180"/>
      <c r="Q52" s="53">
        <f ca="1">ROUND(Q51+Q50,0)</f>
        <v>0</v>
      </c>
      <c r="R52" s="180"/>
      <c r="S52" s="53">
        <f ca="1">ROUND(S51+S50,0)</f>
        <v>0</v>
      </c>
      <c r="T52" s="180"/>
      <c r="U52" s="53">
        <f ca="1">ROUND(U51+U50,0)</f>
        <v>0</v>
      </c>
      <c r="V52" s="180"/>
      <c r="W52" s="53">
        <f ca="1">ROUND(W51+W50,0)</f>
        <v>0</v>
      </c>
      <c r="X52" s="180"/>
      <c r="Y52" s="53">
        <f ca="1">ROUND(Y51+Y50,0)</f>
        <v>0</v>
      </c>
      <c r="Z52" s="180"/>
      <c r="AA52" s="53">
        <f ca="1">ROUND(AA51+AA50,0)</f>
        <v>0</v>
      </c>
      <c r="AB52" s="180"/>
      <c r="AC52" s="53">
        <f ca="1">ROUND(AC51+AC50,0)</f>
        <v>0</v>
      </c>
      <c r="AD52" s="180"/>
      <c r="AE52" s="53">
        <f ca="1">ROUND(AE51+AE50,0)</f>
        <v>0</v>
      </c>
      <c r="AF52" s="180"/>
      <c r="AG52" s="53">
        <f ca="1">ROUND(AG51+AG50,0)</f>
        <v>0</v>
      </c>
      <c r="AH52" s="180"/>
      <c r="AI52" s="53">
        <f ca="1">ROUND(AI51+AI50,0)</f>
        <v>0</v>
      </c>
      <c r="AJ52" s="180"/>
      <c r="AK52" s="116">
        <f ca="1">ROUND(AK51+AK50,0)</f>
        <v>0</v>
      </c>
    </row>
    <row r="53" spans="5:37" ht="15" x14ac:dyDescent="0.15">
      <c r="E53" s="71" t="s">
        <v>126</v>
      </c>
      <c r="F53" s="119"/>
      <c r="G53" s="71"/>
      <c r="H53" s="71"/>
      <c r="I53" s="71"/>
      <c r="N53" s="71"/>
      <c r="O53" s="71"/>
    </row>
    <row r="54" spans="5:37" ht="15" x14ac:dyDescent="0.15">
      <c r="E54" s="71" t="s">
        <v>126</v>
      </c>
      <c r="F54" s="119"/>
      <c r="G54" s="71"/>
      <c r="H54" s="24"/>
      <c r="I54" s="71"/>
      <c r="N54" s="24"/>
      <c r="O54" s="71"/>
    </row>
    <row r="55" spans="5:37" x14ac:dyDescent="0.15">
      <c r="E55" s="24"/>
      <c r="F55" s="18"/>
      <c r="G55" s="24"/>
      <c r="H55" s="24"/>
      <c r="I55" s="24"/>
      <c r="N55" s="24"/>
      <c r="O55" s="24"/>
    </row>
    <row r="56" spans="5:37" x14ac:dyDescent="0.15">
      <c r="E56" s="24"/>
      <c r="F56" s="18"/>
      <c r="G56" s="24"/>
      <c r="H56" s="24"/>
      <c r="I56" s="24"/>
      <c r="N56" s="24"/>
      <c r="O56" s="24"/>
    </row>
    <row r="57" spans="5:37" x14ac:dyDescent="0.15">
      <c r="E57" s="24"/>
      <c r="F57" s="18"/>
      <c r="G57" s="24"/>
      <c r="H57" s="24"/>
      <c r="I57" s="24"/>
      <c r="N57" s="24"/>
      <c r="O57" s="24"/>
    </row>
    <row r="58" spans="5:37" x14ac:dyDescent="0.15">
      <c r="E58" s="24"/>
      <c r="F58" s="18"/>
      <c r="G58" s="24"/>
      <c r="H58" s="24"/>
      <c r="I58" s="24"/>
      <c r="N58" s="24"/>
      <c r="O58" s="24"/>
    </row>
    <row r="59" spans="5:37" x14ac:dyDescent="0.15">
      <c r="E59" s="24"/>
      <c r="F59" s="18"/>
      <c r="G59" s="24"/>
      <c r="I59" s="24"/>
      <c r="O59" s="24"/>
    </row>
  </sheetData>
  <mergeCells count="42">
    <mergeCell ref="AH48:AH52"/>
    <mergeCell ref="AJ48:AJ52"/>
    <mergeCell ref="V48:V52"/>
    <mergeCell ref="X48:X52"/>
    <mergeCell ref="Z48:Z52"/>
    <mergeCell ref="AB48:AB52"/>
    <mergeCell ref="AD48:AD52"/>
    <mergeCell ref="AF48:AF52"/>
    <mergeCell ref="AF6:AG6"/>
    <mergeCell ref="AH6:AI6"/>
    <mergeCell ref="AJ6:AK6"/>
    <mergeCell ref="I48:I52"/>
    <mergeCell ref="J48:J52"/>
    <mergeCell ref="L48:L52"/>
    <mergeCell ref="N48:N52"/>
    <mergeCell ref="P48:P52"/>
    <mergeCell ref="R48:R52"/>
    <mergeCell ref="T48:T52"/>
    <mergeCell ref="T6:U6"/>
    <mergeCell ref="V6:W6"/>
    <mergeCell ref="X6:Y6"/>
    <mergeCell ref="Z6:AA6"/>
    <mergeCell ref="AB6:AC6"/>
    <mergeCell ref="AD6:AE6"/>
    <mergeCell ref="E6:I6"/>
    <mergeCell ref="J6:K6"/>
    <mergeCell ref="L6:M6"/>
    <mergeCell ref="N6:O6"/>
    <mergeCell ref="P6:Q6"/>
    <mergeCell ref="R6:S6"/>
    <mergeCell ref="T5:U5"/>
    <mergeCell ref="V5:W5"/>
    <mergeCell ref="X5:Y5"/>
    <mergeCell ref="Z5:AA5"/>
    <mergeCell ref="AB5:AC5"/>
    <mergeCell ref="AF5:AG5"/>
    <mergeCell ref="H5:I5"/>
    <mergeCell ref="J5:K5"/>
    <mergeCell ref="L5:M5"/>
    <mergeCell ref="N5:O5"/>
    <mergeCell ref="P5:Q5"/>
    <mergeCell ref="R5:S5"/>
  </mergeCells>
  <pageMargins left="0.2" right="0.22" top="0.17" bottom="0.17" header="0.3" footer="0.17"/>
  <pageSetup scale="55" fitToWidth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DE5F-2592-40F9-8759-42292804460F}">
  <dimension ref="A1:AK59"/>
  <sheetViews>
    <sheetView showGridLines="0" zoomScale="80" zoomScaleNormal="80" workbookViewId="0">
      <selection activeCell="I47" sqref="I47"/>
    </sheetView>
  </sheetViews>
  <sheetFormatPr baseColWidth="10" defaultColWidth="8.83203125" defaultRowHeight="14" x14ac:dyDescent="0.15"/>
  <cols>
    <col min="1" max="1" width="32.83203125" style="19" customWidth="1"/>
    <col min="2" max="2" width="11.5" style="16" bestFit="1" customWidth="1"/>
    <col min="3" max="3" width="33" style="16" bestFit="1" customWidth="1"/>
    <col min="4" max="4" width="14.33203125" style="16" bestFit="1" customWidth="1"/>
    <col min="5" max="5" width="30.6640625" style="16" bestFit="1" customWidth="1"/>
    <col min="6" max="6" width="7.1640625" style="19" bestFit="1" customWidth="1"/>
    <col min="7" max="8" width="8.1640625" style="16" bestFit="1" customWidth="1"/>
    <col min="9" max="9" width="9.33203125" style="16" bestFit="1" customWidth="1"/>
    <col min="10" max="10" width="8.1640625" style="16" bestFit="1" customWidth="1"/>
    <col min="11" max="11" width="9.33203125" style="16" bestFit="1" customWidth="1"/>
    <col min="12" max="12" width="8.1640625" style="16" bestFit="1" customWidth="1"/>
    <col min="13" max="13" width="9.33203125" style="16" bestFit="1" customWidth="1"/>
    <col min="14" max="14" width="8.1640625" style="16" bestFit="1" customWidth="1"/>
    <col min="15" max="15" width="9.33203125" style="16" bestFit="1" customWidth="1"/>
    <col min="16" max="16" width="8.1640625" style="16" bestFit="1" customWidth="1"/>
    <col min="17" max="17" width="9.33203125" style="16" bestFit="1" customWidth="1"/>
    <col min="18" max="18" width="8.1640625" style="16" bestFit="1" customWidth="1"/>
    <col min="19" max="19" width="9.33203125" style="16" bestFit="1" customWidth="1"/>
    <col min="20" max="20" width="8.1640625" style="16" bestFit="1" customWidth="1"/>
    <col min="21" max="21" width="9.33203125" style="16" bestFit="1" customWidth="1"/>
    <col min="22" max="22" width="8.1640625" style="16" bestFit="1" customWidth="1"/>
    <col min="23" max="23" width="9.33203125" style="16" bestFit="1" customWidth="1"/>
    <col min="24" max="24" width="8.1640625" style="16" bestFit="1" customWidth="1"/>
    <col min="25" max="25" width="9.33203125" style="16" bestFit="1" customWidth="1"/>
    <col min="26" max="26" width="8.1640625" style="16" bestFit="1" customWidth="1"/>
    <col min="27" max="27" width="9.33203125" style="16" bestFit="1" customWidth="1"/>
    <col min="28" max="28" width="8.1640625" style="16" bestFit="1" customWidth="1"/>
    <col min="29" max="29" width="9.33203125" style="16" bestFit="1" customWidth="1"/>
    <col min="30" max="30" width="8.1640625" style="16" bestFit="1" customWidth="1"/>
    <col min="31" max="31" width="9.33203125" style="16" bestFit="1" customWidth="1"/>
    <col min="32" max="32" width="8.1640625" style="16" bestFit="1" customWidth="1"/>
    <col min="33" max="34" width="9.33203125" style="16" bestFit="1" customWidth="1"/>
    <col min="35" max="35" width="12.33203125" style="16" bestFit="1" customWidth="1"/>
    <col min="36" max="36" width="8.83203125" style="16"/>
    <col min="37" max="37" width="10.1640625" style="16" bestFit="1" customWidth="1"/>
    <col min="38" max="16384" width="8.83203125" style="16"/>
  </cols>
  <sheetData>
    <row r="1" spans="1:37" ht="16" x14ac:dyDescent="0.15">
      <c r="A1" s="1" t="s">
        <v>588</v>
      </c>
      <c r="B1" s="1"/>
      <c r="C1" s="3" t="str">
        <f>'Summary by Funding - NB'!$C$1</f>
        <v>REVISION 3</v>
      </c>
      <c r="E1" s="17"/>
      <c r="F1" s="17"/>
    </row>
    <row r="2" spans="1:37" ht="16" x14ac:dyDescent="0.15">
      <c r="A2" s="1" t="s">
        <v>0</v>
      </c>
      <c r="B2" s="1"/>
      <c r="C2" s="4">
        <f>'Summary by Funding - NB'!$C$2</f>
        <v>45082</v>
      </c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7" ht="16" x14ac:dyDescent="0.15">
      <c r="A3" s="1" t="s">
        <v>591</v>
      </c>
      <c r="B3" s="1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7" ht="16" x14ac:dyDescent="0.15">
      <c r="A4" s="72"/>
      <c r="B4" s="1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7" ht="15" thickBot="1" x14ac:dyDescent="0.2">
      <c r="A5" s="73" t="s">
        <v>127</v>
      </c>
      <c r="B5" s="16" t="s">
        <v>11</v>
      </c>
      <c r="C5" s="74" t="str">
        <f>'OY1 - NB'!C5</f>
        <v>Subcontractor: Vendor</v>
      </c>
      <c r="D5" s="19" t="str">
        <f>'OY1 - NB'!D5</f>
        <v>NB</v>
      </c>
      <c r="E5" s="21"/>
      <c r="F5" s="22"/>
      <c r="G5" s="21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22"/>
      <c r="AE5" s="22"/>
      <c r="AF5" s="188"/>
      <c r="AG5" s="188"/>
    </row>
    <row r="6" spans="1:37" s="24" customFormat="1" ht="15" customHeight="1" thickBot="1" x14ac:dyDescent="0.2">
      <c r="A6" s="23" t="s">
        <v>14</v>
      </c>
      <c r="B6" s="23" t="s">
        <v>15</v>
      </c>
      <c r="C6" s="23" t="s">
        <v>16</v>
      </c>
      <c r="D6" s="23" t="s">
        <v>17</v>
      </c>
      <c r="E6" s="175" t="s">
        <v>601</v>
      </c>
      <c r="F6" s="177"/>
      <c r="G6" s="177"/>
      <c r="H6" s="177"/>
      <c r="I6" s="176"/>
      <c r="J6" s="177" t="s">
        <v>18</v>
      </c>
      <c r="K6" s="185"/>
      <c r="L6" s="184" t="s">
        <v>19</v>
      </c>
      <c r="M6" s="185"/>
      <c r="N6" s="184" t="s">
        <v>20</v>
      </c>
      <c r="O6" s="176"/>
      <c r="P6" s="177" t="s">
        <v>21</v>
      </c>
      <c r="Q6" s="185"/>
      <c r="R6" s="184" t="s">
        <v>22</v>
      </c>
      <c r="S6" s="185"/>
      <c r="T6" s="184" t="s">
        <v>23</v>
      </c>
      <c r="U6" s="176"/>
      <c r="V6" s="184" t="s">
        <v>24</v>
      </c>
      <c r="W6" s="185"/>
      <c r="X6" s="184" t="s">
        <v>25</v>
      </c>
      <c r="Y6" s="176"/>
      <c r="Z6" s="184" t="s">
        <v>26</v>
      </c>
      <c r="AA6" s="185"/>
      <c r="AB6" s="184" t="s">
        <v>27</v>
      </c>
      <c r="AC6" s="176"/>
      <c r="AD6" s="184" t="s">
        <v>28</v>
      </c>
      <c r="AE6" s="185"/>
      <c r="AF6" s="184" t="s">
        <v>29</v>
      </c>
      <c r="AG6" s="177"/>
      <c r="AH6" s="175" t="s">
        <v>30</v>
      </c>
      <c r="AI6" s="176"/>
      <c r="AJ6" s="175" t="s">
        <v>31</v>
      </c>
      <c r="AK6" s="176"/>
    </row>
    <row r="7" spans="1:37" s="19" customFormat="1" x14ac:dyDescent="0.15">
      <c r="E7" s="25"/>
      <c r="F7" s="75"/>
      <c r="G7" s="75"/>
      <c r="H7" s="75"/>
      <c r="I7" s="75"/>
      <c r="J7" s="26" t="s">
        <v>33</v>
      </c>
      <c r="K7" s="27" t="s">
        <v>8</v>
      </c>
      <c r="L7" s="19" t="s">
        <v>33</v>
      </c>
      <c r="M7" s="27" t="s">
        <v>8</v>
      </c>
      <c r="N7" s="19" t="s">
        <v>33</v>
      </c>
      <c r="O7" s="27" t="s">
        <v>8</v>
      </c>
      <c r="P7" s="26" t="s">
        <v>33</v>
      </c>
      <c r="Q7" s="27" t="s">
        <v>8</v>
      </c>
      <c r="R7" s="19" t="s">
        <v>33</v>
      </c>
      <c r="S7" s="27" t="s">
        <v>8</v>
      </c>
      <c r="T7" s="19" t="s">
        <v>33</v>
      </c>
      <c r="U7" s="27" t="s">
        <v>8</v>
      </c>
      <c r="V7" s="19" t="s">
        <v>33</v>
      </c>
      <c r="W7" s="27" t="s">
        <v>8</v>
      </c>
      <c r="X7" s="19" t="s">
        <v>33</v>
      </c>
      <c r="Y7" s="27" t="s">
        <v>8</v>
      </c>
      <c r="Z7" s="19" t="s">
        <v>33</v>
      </c>
      <c r="AA7" s="27" t="s">
        <v>8</v>
      </c>
      <c r="AB7" s="19" t="s">
        <v>33</v>
      </c>
      <c r="AC7" s="27" t="s">
        <v>8</v>
      </c>
      <c r="AD7" s="19" t="s">
        <v>33</v>
      </c>
      <c r="AE7" s="19" t="s">
        <v>8</v>
      </c>
      <c r="AF7" s="76" t="s">
        <v>33</v>
      </c>
      <c r="AG7" s="77" t="s">
        <v>8</v>
      </c>
      <c r="AH7" s="19" t="s">
        <v>33</v>
      </c>
      <c r="AI7" s="27" t="s">
        <v>8</v>
      </c>
      <c r="AJ7" s="26" t="s">
        <v>33</v>
      </c>
      <c r="AK7" s="27" t="s">
        <v>8</v>
      </c>
    </row>
    <row r="8" spans="1:37" ht="30" x14ac:dyDescent="0.15">
      <c r="A8" s="78" t="s">
        <v>32</v>
      </c>
      <c r="B8" s="79"/>
      <c r="C8" s="79"/>
      <c r="D8" s="79"/>
      <c r="E8" s="28"/>
      <c r="F8" s="29" t="s">
        <v>35</v>
      </c>
      <c r="G8" s="29" t="s">
        <v>36</v>
      </c>
      <c r="H8" s="80" t="s">
        <v>128</v>
      </c>
      <c r="I8" s="80" t="s">
        <v>129</v>
      </c>
      <c r="J8" s="30"/>
      <c r="K8" s="31"/>
      <c r="L8" s="81"/>
      <c r="M8" s="33"/>
      <c r="N8" s="81"/>
      <c r="O8" s="33"/>
      <c r="P8" s="30"/>
      <c r="Q8" s="31"/>
      <c r="R8" s="81"/>
      <c r="S8" s="33"/>
      <c r="T8" s="81"/>
      <c r="U8" s="33"/>
      <c r="V8" s="81"/>
      <c r="W8" s="33"/>
      <c r="X8" s="81"/>
      <c r="Y8" s="33"/>
      <c r="Z8" s="81"/>
      <c r="AA8" s="33"/>
      <c r="AB8" s="81"/>
      <c r="AC8" s="33"/>
      <c r="AD8" s="81"/>
      <c r="AE8" s="81"/>
      <c r="AF8" s="32"/>
      <c r="AG8" s="33"/>
      <c r="AH8" s="81"/>
      <c r="AI8" s="33"/>
      <c r="AJ8" s="32"/>
      <c r="AK8" s="33"/>
    </row>
    <row r="9" spans="1:37" ht="15" hidden="1" x14ac:dyDescent="0.15">
      <c r="A9" s="34">
        <v>71</v>
      </c>
      <c r="B9" s="34" t="s">
        <v>37</v>
      </c>
      <c r="C9" s="34" t="s">
        <v>38</v>
      </c>
      <c r="D9" s="34" t="s">
        <v>39</v>
      </c>
      <c r="E9" s="34" t="s">
        <v>40</v>
      </c>
      <c r="F9" s="82" t="s">
        <v>41</v>
      </c>
      <c r="G9" s="82" t="s">
        <v>210</v>
      </c>
      <c r="H9" s="83">
        <f>SUMIFS('Total Staffing-NB'!$F:$F,'Total Staffing-NB'!$M:$M,$F9,'Total Staffing-NB'!$L:$L,$G9)</f>
        <v>0</v>
      </c>
      <c r="I9" s="84" t="str" cm="1">
        <f t="array" aca="1" ref="I9" ca="1">IF($G9=$D$5,INDIRECT("'Rate Analysis'!R"&amp;MATCH($F9,'Rate Analysis'!$A:$A,0)&amp;"C"&amp;MATCH($B$5,'Rate Analysis'!$7:$7,0)+MATCH($G9,'Rate Analysis'!$8:$8,0)-16,0),"N/A")</f>
        <v>N/A</v>
      </c>
      <c r="J9" s="35">
        <f ca="1">IF($G9=$D$5,ROUND(SUMIFS(INDIRECT("'Sch F-Staffing'!C"&amp;MATCH($B$5,'Sch F-Staffing'!$7:$7,0),0),'Sch F-Staffing'!$A:$A,$F9&amp;"-01",'Sch F-Staffing'!$L:$L,$G9),2),0)</f>
        <v>0</v>
      </c>
      <c r="K9" s="36">
        <f ca="1">IFERROR(ROUND(J9*$I9,2),0)</f>
        <v>0</v>
      </c>
      <c r="L9" s="35">
        <f ca="1">IF($G9=$D$5,ROUND(SUMIFS(INDIRECT("'Sch F-Staffing'!C"&amp;MATCH($B$5,'Sch F-Staffing'!$7:$7,0),0),'Sch F-Staffing'!$A:$A,$F9&amp;"-02",'Sch F-Staffing'!$L:$L,$G9),2),0)</f>
        <v>0</v>
      </c>
      <c r="M9" s="36">
        <f t="shared" ref="M9:M24" ca="1" si="0">IFERROR(ROUND(L9*$I9,2),0)</f>
        <v>0</v>
      </c>
      <c r="N9" s="35">
        <f ca="1">IF($G9=$D$5,ROUND(SUMIFS(INDIRECT("'Sch F-Staffing'!C"&amp;MATCH($B$5,'Sch F-Staffing'!$7:$7,0),0),'Sch F-Staffing'!$A:$A,$F9&amp;"-03",'Sch F-Staffing'!$L:$L,$G9),2),0)</f>
        <v>0</v>
      </c>
      <c r="O9" s="36">
        <f t="shared" ref="O9:O24" ca="1" si="1">IFERROR(ROUND(N9*$I9,2),0)</f>
        <v>0</v>
      </c>
      <c r="P9" s="35">
        <f ca="1">IF($G9=$D$5,ROUND(SUMIFS(INDIRECT("'Sch F-Staffing'!C"&amp;MATCH($B$5,'Sch F-Staffing'!$7:$7,0),0),'Sch F-Staffing'!$A:$A,$F9&amp;"-04",'Sch F-Staffing'!$L:$L,$G9),2),0)</f>
        <v>0</v>
      </c>
      <c r="Q9" s="36">
        <f t="shared" ref="Q9:Q24" ca="1" si="2">IFERROR(ROUND(P9*$I9,2),0)</f>
        <v>0</v>
      </c>
      <c r="R9" s="35">
        <f ca="1">IF($G9=$D$5,ROUND(SUMIFS(INDIRECT("'Sch F-Staffing'!C"&amp;MATCH($B$5,'Sch F-Staffing'!$7:$7,0),0),'Sch F-Staffing'!$A:$A,$F9&amp;"-05",'Sch F-Staffing'!$L:$L,$G9),2),0)</f>
        <v>0</v>
      </c>
      <c r="S9" s="36">
        <f t="shared" ref="S9:S24" ca="1" si="3">IFERROR(ROUND(R9*$I9,2),0)</f>
        <v>0</v>
      </c>
      <c r="T9" s="35">
        <f ca="1">IF($G9=$D$5,ROUND(SUMIFS(INDIRECT("'Sch F-Staffing'!C"&amp;MATCH($B$5,'Sch F-Staffing'!$7:$7,0),0),'Sch F-Staffing'!$A:$A,$F9&amp;"-06",'Sch F-Staffing'!$L:$L,$G9),2),0)</f>
        <v>0</v>
      </c>
      <c r="U9" s="36">
        <f t="shared" ref="U9:U24" ca="1" si="4">IFERROR(ROUND(T9*$I9,2),0)</f>
        <v>0</v>
      </c>
      <c r="V9" s="35">
        <f ca="1">IF($G9=$D$5,ROUND(SUMIFS(INDIRECT("'Sch F-Staffing'!C"&amp;MATCH($B$5,'Sch F-Staffing'!$7:$7,0),0),'Sch F-Staffing'!$A:$A,$F9&amp;"-07",'Sch F-Staffing'!$L:$L,$G9),2),0)</f>
        <v>0</v>
      </c>
      <c r="W9" s="36">
        <f t="shared" ref="W9:W24" ca="1" si="5">IFERROR(ROUND(V9*$I9,2),0)</f>
        <v>0</v>
      </c>
      <c r="X9" s="35">
        <f ca="1">IF($G9=$D$5,ROUND(SUMIFS(INDIRECT("'Sch F-Staffing'!C"&amp;MATCH($B$5,'Sch F-Staffing'!$7:$7,0),0),'Sch F-Staffing'!$A:$A,$F9&amp;"-08",'Sch F-Staffing'!$L:$L,$G9),2),0)</f>
        <v>0</v>
      </c>
      <c r="Y9" s="36">
        <f t="shared" ref="Y9:Y24" ca="1" si="6">IFERROR(ROUND(X9*$I9,2),0)</f>
        <v>0</v>
      </c>
      <c r="Z9" s="35">
        <f ca="1">IF($G9=$D$5,ROUND(SUMIFS(INDIRECT("'Sch F-Staffing'!C"&amp;MATCH($B$5,'Sch F-Staffing'!$7:$7,0),0),'Sch F-Staffing'!$A:$A,$F9&amp;"-09",'Sch F-Staffing'!$L:$L,$G9),2),0)</f>
        <v>0</v>
      </c>
      <c r="AA9" s="36">
        <f t="shared" ref="AA9:AA24" ca="1" si="7">IFERROR(ROUND(Z9*$I9,2),0)</f>
        <v>0</v>
      </c>
      <c r="AB9" s="35">
        <f ca="1">IF($G9=$D$5,ROUND(SUMIFS(INDIRECT("'Sch F-Staffing'!C"&amp;MATCH($B$5,'Sch F-Staffing'!$7:$7,0),0),'Sch F-Staffing'!$A:$A,$F9&amp;"-10",'Sch F-Staffing'!$L:$L,$G9),2),0)</f>
        <v>0</v>
      </c>
      <c r="AC9" s="36">
        <f t="shared" ref="AC9:AC24" ca="1" si="8">IFERROR(ROUND(AB9*$I9,2),0)</f>
        <v>0</v>
      </c>
      <c r="AD9" s="35">
        <f ca="1">IF($G9=$D$5,ROUND(SUMIFS(INDIRECT("'Sch F-Staffing'!C"&amp;MATCH($B$5,'Sch F-Staffing'!$7:$7,0),0),'Sch F-Staffing'!$A:$A,$F9&amp;"-11",'Sch F-Staffing'!$L:$L,$G9),2),0)</f>
        <v>0</v>
      </c>
      <c r="AE9" s="36">
        <f t="shared" ref="AE9:AE24" ca="1" si="9">IFERROR(ROUND(AD9*$I9,2),0)</f>
        <v>0</v>
      </c>
      <c r="AF9" s="35">
        <f ca="1">IF($G9=$D$5,ROUND(SUMIFS(INDIRECT("'Sch F-Staffing'!C"&amp;MATCH($B$5,'Sch F-Staffing'!$7:$7,0),0),'Sch F-Staffing'!$A:$A,$F9&amp;"-12",'Sch F-Staffing'!$L:$L,$G9),2),0)</f>
        <v>0</v>
      </c>
      <c r="AG9" s="36">
        <f t="shared" ref="AG9:AG24" ca="1" si="10">IFERROR(ROUND(AF9*$I9,2),0)</f>
        <v>0</v>
      </c>
      <c r="AH9" s="35">
        <f ca="1">IF($G9=$D$5,ROUND(SUMIFS(INDIRECT("'Sch F-Staffing'!C"&amp;MATCH($B$5,'Sch F-Staffing'!$7:$7,0),0),'Sch F-Staffing'!$A:$A,$F9&amp;"-13",'Sch F-Staffing'!$L:$L,$G9),2),0)</f>
        <v>0</v>
      </c>
      <c r="AI9" s="36">
        <f t="shared" ref="AI9:AI45" ca="1" si="11">IFERROR(ROUND(AH9*$I9,2),0)</f>
        <v>0</v>
      </c>
      <c r="AJ9" s="37">
        <f ca="1">ROUND(AH9+AF9+AD9+AB9+Z9+X9+V9+T9+R9+P9+N9+L9+J9,0)</f>
        <v>0</v>
      </c>
      <c r="AK9" s="85">
        <f ca="1">ROUND(AI9+AG9+AE9+AC9+AA9+Y9+W9+U9+S9+Q9+O9+M9+K9,0)</f>
        <v>0</v>
      </c>
    </row>
    <row r="10" spans="1:37" ht="15" hidden="1" x14ac:dyDescent="0.15">
      <c r="A10" s="34">
        <v>71</v>
      </c>
      <c r="B10" s="34" t="s">
        <v>42</v>
      </c>
      <c r="C10" s="34" t="s">
        <v>38</v>
      </c>
      <c r="D10" s="34" t="s">
        <v>39</v>
      </c>
      <c r="E10" s="34" t="s">
        <v>43</v>
      </c>
      <c r="F10" s="82" t="s">
        <v>44</v>
      </c>
      <c r="G10" s="82" t="s">
        <v>45</v>
      </c>
      <c r="H10" s="86">
        <f>SUMIFS('Total Staffing-NB'!$F:$F,'Total Staffing-NB'!$M:$M,$F10,'Total Staffing-NB'!$L:$L,$G10)</f>
        <v>0</v>
      </c>
      <c r="I10" s="84" t="str" cm="1">
        <f t="array" aca="1" ref="I10" ca="1">IF($G10=$D$5,INDIRECT("'Rate Analysis'!R"&amp;MATCH($F10,'Rate Analysis'!$A:$A,0)&amp;"C"&amp;MATCH($B$5,'Rate Analysis'!$7:$7,0)+MATCH($G10,'Rate Analysis'!$8:$8,0)-16,0),"N/A")</f>
        <v>N/A</v>
      </c>
      <c r="J10" s="35">
        <f ca="1">IF($G10=$D$5,ROUND(SUMIFS(INDIRECT("'Sch F-Staffing'!C"&amp;MATCH($B$5,'Sch F-Staffing'!$7:$7,0),0),'Sch F-Staffing'!$A:$A,$F10&amp;"-01",'Sch F-Staffing'!$L:$L,$G10),2),0)</f>
        <v>0</v>
      </c>
      <c r="K10" s="36">
        <f t="shared" ref="K10:K45" ca="1" si="12">IFERROR(ROUND(J10*$I10,2),0)</f>
        <v>0</v>
      </c>
      <c r="L10" s="35">
        <f ca="1">IF($G10=$D$5,ROUND(SUMIFS(INDIRECT("'Sch F-Staffing'!C"&amp;MATCH($B$5,'Sch F-Staffing'!$7:$7,0),0),'Sch F-Staffing'!$A:$A,$F10&amp;"-02",'Sch F-Staffing'!$L:$L,$G10),2),0)</f>
        <v>0</v>
      </c>
      <c r="M10" s="36">
        <f t="shared" ca="1" si="0"/>
        <v>0</v>
      </c>
      <c r="N10" s="35">
        <f ca="1">IF($G10=$D$5,ROUND(SUMIFS(INDIRECT("'Sch F-Staffing'!C"&amp;MATCH($B$5,'Sch F-Staffing'!$7:$7,0),0),'Sch F-Staffing'!$A:$A,$F10&amp;"-03",'Sch F-Staffing'!$L:$L,$G10),2),0)</f>
        <v>0</v>
      </c>
      <c r="O10" s="36">
        <f t="shared" ca="1" si="1"/>
        <v>0</v>
      </c>
      <c r="P10" s="35">
        <f ca="1">IF($G10=$D$5,ROUND(SUMIFS(INDIRECT("'Sch F-Staffing'!C"&amp;MATCH($B$5,'Sch F-Staffing'!$7:$7,0),0),'Sch F-Staffing'!$A:$A,$F10&amp;"-04",'Sch F-Staffing'!$L:$L,$G10),2),0)</f>
        <v>0</v>
      </c>
      <c r="Q10" s="36">
        <f t="shared" ca="1" si="2"/>
        <v>0</v>
      </c>
      <c r="R10" s="35">
        <f ca="1">IF($G10=$D$5,ROUND(SUMIFS(INDIRECT("'Sch F-Staffing'!C"&amp;MATCH($B$5,'Sch F-Staffing'!$7:$7,0),0),'Sch F-Staffing'!$A:$A,$F10&amp;"-05",'Sch F-Staffing'!$L:$L,$G10),2),0)</f>
        <v>0</v>
      </c>
      <c r="S10" s="36">
        <f t="shared" ca="1" si="3"/>
        <v>0</v>
      </c>
      <c r="T10" s="35">
        <f ca="1">IF($G10=$D$5,ROUND(SUMIFS(INDIRECT("'Sch F-Staffing'!C"&amp;MATCH($B$5,'Sch F-Staffing'!$7:$7,0),0),'Sch F-Staffing'!$A:$A,$F10&amp;"-06",'Sch F-Staffing'!$L:$L,$G10),2),0)</f>
        <v>0</v>
      </c>
      <c r="U10" s="36">
        <f t="shared" ca="1" si="4"/>
        <v>0</v>
      </c>
      <c r="V10" s="35">
        <f ca="1">IF($G10=$D$5,ROUND(SUMIFS(INDIRECT("'Sch F-Staffing'!C"&amp;MATCH($B$5,'Sch F-Staffing'!$7:$7,0),0),'Sch F-Staffing'!$A:$A,$F10&amp;"-07",'Sch F-Staffing'!$L:$L,$G10),2),0)</f>
        <v>0</v>
      </c>
      <c r="W10" s="36">
        <f t="shared" ca="1" si="5"/>
        <v>0</v>
      </c>
      <c r="X10" s="35">
        <f ca="1">IF($G10=$D$5,ROUND(SUMIFS(INDIRECT("'Sch F-Staffing'!C"&amp;MATCH($B$5,'Sch F-Staffing'!$7:$7,0),0),'Sch F-Staffing'!$A:$A,$F10&amp;"-08",'Sch F-Staffing'!$L:$L,$G10),2),0)</f>
        <v>0</v>
      </c>
      <c r="Y10" s="36">
        <f t="shared" ca="1" si="6"/>
        <v>0</v>
      </c>
      <c r="Z10" s="35">
        <f ca="1">IF($G10=$D$5,ROUND(SUMIFS(INDIRECT("'Sch F-Staffing'!C"&amp;MATCH($B$5,'Sch F-Staffing'!$7:$7,0),0),'Sch F-Staffing'!$A:$A,$F10&amp;"-09",'Sch F-Staffing'!$L:$L,$G10),2),0)</f>
        <v>0</v>
      </c>
      <c r="AA10" s="36">
        <f t="shared" ca="1" si="7"/>
        <v>0</v>
      </c>
      <c r="AB10" s="35">
        <f ca="1">IF($G10=$D$5,ROUND(SUMIFS(INDIRECT("'Sch F-Staffing'!C"&amp;MATCH($B$5,'Sch F-Staffing'!$7:$7,0),0),'Sch F-Staffing'!$A:$A,$F10&amp;"-10",'Sch F-Staffing'!$L:$L,$G10),2),0)</f>
        <v>0</v>
      </c>
      <c r="AC10" s="36">
        <f t="shared" ca="1" si="8"/>
        <v>0</v>
      </c>
      <c r="AD10" s="35">
        <f ca="1">IF($G10=$D$5,ROUND(SUMIFS(INDIRECT("'Sch F-Staffing'!C"&amp;MATCH($B$5,'Sch F-Staffing'!$7:$7,0),0),'Sch F-Staffing'!$A:$A,$F10&amp;"-11",'Sch F-Staffing'!$L:$L,$G10),2),0)</f>
        <v>0</v>
      </c>
      <c r="AE10" s="36">
        <f t="shared" ca="1" si="9"/>
        <v>0</v>
      </c>
      <c r="AF10" s="35">
        <f ca="1">IF($G10=$D$5,ROUND(SUMIFS(INDIRECT("'Sch F-Staffing'!C"&amp;MATCH($B$5,'Sch F-Staffing'!$7:$7,0),0),'Sch F-Staffing'!$A:$A,$F10&amp;"-12",'Sch F-Staffing'!$L:$L,$G10),2),0)</f>
        <v>0</v>
      </c>
      <c r="AG10" s="36">
        <f t="shared" ca="1" si="10"/>
        <v>0</v>
      </c>
      <c r="AH10" s="35">
        <f ca="1">IF($G10=$D$5,ROUND(SUMIFS(INDIRECT("'Sch F-Staffing'!C"&amp;MATCH($B$5,'Sch F-Staffing'!$7:$7,0),0),'Sch F-Staffing'!$A:$A,$F10&amp;"-13",'Sch F-Staffing'!$L:$L,$G10),2),0)</f>
        <v>0</v>
      </c>
      <c r="AI10" s="36">
        <f t="shared" ca="1" si="11"/>
        <v>0</v>
      </c>
      <c r="AJ10" s="37">
        <f t="shared" ref="AJ10:AK46" ca="1" si="13">ROUND(AH10+AF10+AD10+AB10+Z10+X10+V10+T10+R10+P10+N10+L10+J10,0)</f>
        <v>0</v>
      </c>
      <c r="AK10" s="85">
        <f t="shared" ca="1" si="13"/>
        <v>0</v>
      </c>
    </row>
    <row r="11" spans="1:37" ht="15" hidden="1" x14ac:dyDescent="0.15">
      <c r="A11" s="34">
        <v>22</v>
      </c>
      <c r="B11" s="34" t="s">
        <v>46</v>
      </c>
      <c r="C11" s="34" t="s">
        <v>47</v>
      </c>
      <c r="D11" s="34" t="s">
        <v>48</v>
      </c>
      <c r="E11" s="34" t="s">
        <v>49</v>
      </c>
      <c r="F11" s="82" t="s">
        <v>50</v>
      </c>
      <c r="G11" s="82" t="s">
        <v>45</v>
      </c>
      <c r="H11" s="86">
        <f>SUMIFS('Total Staffing-NB'!$F:$F,'Total Staffing-NB'!$M:$M,$F11,'Total Staffing-NB'!$L:$L,$G11)</f>
        <v>0</v>
      </c>
      <c r="I11" s="84" t="str" cm="1">
        <f t="array" aca="1" ref="I11" ca="1">IF($G11=$D$5,INDIRECT("'Rate Analysis'!R"&amp;MATCH($F11,'Rate Analysis'!$A:$A,0)&amp;"C"&amp;MATCH($B$5,'Rate Analysis'!$7:$7,0)+MATCH($G11,'Rate Analysis'!$8:$8,0)-16,0),"N/A")</f>
        <v>N/A</v>
      </c>
      <c r="J11" s="35">
        <f ca="1">IF($G11=$D$5,ROUND(SUMIFS(INDIRECT("'Sch F-Staffing'!C"&amp;MATCH($B$5,'Sch F-Staffing'!$7:$7,0),0),'Sch F-Staffing'!$A:$A,$F11&amp;"-01",'Sch F-Staffing'!$L:$L,$G11),2),0)</f>
        <v>0</v>
      </c>
      <c r="K11" s="36">
        <f t="shared" ca="1" si="12"/>
        <v>0</v>
      </c>
      <c r="L11" s="35">
        <f ca="1">IF($G11=$D$5,ROUND(SUMIFS(INDIRECT("'Sch F-Staffing'!C"&amp;MATCH($B$5,'Sch F-Staffing'!$7:$7,0),0),'Sch F-Staffing'!$A:$A,$F11&amp;"-02",'Sch F-Staffing'!$L:$L,$G11),2),0)</f>
        <v>0</v>
      </c>
      <c r="M11" s="36">
        <f t="shared" ca="1" si="0"/>
        <v>0</v>
      </c>
      <c r="N11" s="35">
        <f ca="1">IF($G11=$D$5,ROUND(SUMIFS(INDIRECT("'Sch F-Staffing'!C"&amp;MATCH($B$5,'Sch F-Staffing'!$7:$7,0),0),'Sch F-Staffing'!$A:$A,$F11&amp;"-03",'Sch F-Staffing'!$L:$L,$G11),2),0)</f>
        <v>0</v>
      </c>
      <c r="O11" s="36">
        <f t="shared" ca="1" si="1"/>
        <v>0</v>
      </c>
      <c r="P11" s="35">
        <f ca="1">IF($G11=$D$5,ROUND(SUMIFS(INDIRECT("'Sch F-Staffing'!C"&amp;MATCH($B$5,'Sch F-Staffing'!$7:$7,0),0),'Sch F-Staffing'!$A:$A,$F11&amp;"-04",'Sch F-Staffing'!$L:$L,$G11),2),0)</f>
        <v>0</v>
      </c>
      <c r="Q11" s="36">
        <f t="shared" ca="1" si="2"/>
        <v>0</v>
      </c>
      <c r="R11" s="35">
        <f ca="1">IF($G11=$D$5,ROUND(SUMIFS(INDIRECT("'Sch F-Staffing'!C"&amp;MATCH($B$5,'Sch F-Staffing'!$7:$7,0),0),'Sch F-Staffing'!$A:$A,$F11&amp;"-05",'Sch F-Staffing'!$L:$L,$G11),2),0)</f>
        <v>0</v>
      </c>
      <c r="S11" s="36">
        <f t="shared" ca="1" si="3"/>
        <v>0</v>
      </c>
      <c r="T11" s="35">
        <f ca="1">IF($G11=$D$5,ROUND(SUMIFS(INDIRECT("'Sch F-Staffing'!C"&amp;MATCH($B$5,'Sch F-Staffing'!$7:$7,0),0),'Sch F-Staffing'!$A:$A,$F11&amp;"-06",'Sch F-Staffing'!$L:$L,$G11),2),0)</f>
        <v>0</v>
      </c>
      <c r="U11" s="36">
        <f t="shared" ca="1" si="4"/>
        <v>0</v>
      </c>
      <c r="V11" s="35">
        <f ca="1">IF($G11=$D$5,ROUND(SUMIFS(INDIRECT("'Sch F-Staffing'!C"&amp;MATCH($B$5,'Sch F-Staffing'!$7:$7,0),0),'Sch F-Staffing'!$A:$A,$F11&amp;"-07",'Sch F-Staffing'!$L:$L,$G11),2),0)</f>
        <v>0</v>
      </c>
      <c r="W11" s="36">
        <f t="shared" ca="1" si="5"/>
        <v>0</v>
      </c>
      <c r="X11" s="35">
        <f ca="1">IF($G11=$D$5,ROUND(SUMIFS(INDIRECT("'Sch F-Staffing'!C"&amp;MATCH($B$5,'Sch F-Staffing'!$7:$7,0),0),'Sch F-Staffing'!$A:$A,$F11&amp;"-08",'Sch F-Staffing'!$L:$L,$G11),2),0)</f>
        <v>0</v>
      </c>
      <c r="Y11" s="36">
        <f t="shared" ca="1" si="6"/>
        <v>0</v>
      </c>
      <c r="Z11" s="35">
        <f ca="1">IF($G11=$D$5,ROUND(SUMIFS(INDIRECT("'Sch F-Staffing'!C"&amp;MATCH($B$5,'Sch F-Staffing'!$7:$7,0),0),'Sch F-Staffing'!$A:$A,$F11&amp;"-09",'Sch F-Staffing'!$L:$L,$G11),2),0)</f>
        <v>0</v>
      </c>
      <c r="AA11" s="36">
        <f t="shared" ca="1" si="7"/>
        <v>0</v>
      </c>
      <c r="AB11" s="35">
        <f ca="1">IF($G11=$D$5,ROUND(SUMIFS(INDIRECT("'Sch F-Staffing'!C"&amp;MATCH($B$5,'Sch F-Staffing'!$7:$7,0),0),'Sch F-Staffing'!$A:$A,$F11&amp;"-10",'Sch F-Staffing'!$L:$L,$G11),2),0)</f>
        <v>0</v>
      </c>
      <c r="AC11" s="36">
        <f t="shared" ca="1" si="8"/>
        <v>0</v>
      </c>
      <c r="AD11" s="35">
        <f ca="1">IF($G11=$D$5,ROUND(SUMIFS(INDIRECT("'Sch F-Staffing'!C"&amp;MATCH($B$5,'Sch F-Staffing'!$7:$7,0),0),'Sch F-Staffing'!$A:$A,$F11&amp;"-11",'Sch F-Staffing'!$L:$L,$G11),2),0)</f>
        <v>0</v>
      </c>
      <c r="AE11" s="36">
        <f t="shared" ca="1" si="9"/>
        <v>0</v>
      </c>
      <c r="AF11" s="35">
        <f ca="1">IF($G11=$D$5,ROUND(SUMIFS(INDIRECT("'Sch F-Staffing'!C"&amp;MATCH($B$5,'Sch F-Staffing'!$7:$7,0),0),'Sch F-Staffing'!$A:$A,$F11&amp;"-12",'Sch F-Staffing'!$L:$L,$G11),2),0)</f>
        <v>0</v>
      </c>
      <c r="AG11" s="36">
        <f t="shared" ca="1" si="10"/>
        <v>0</v>
      </c>
      <c r="AH11" s="35">
        <f ca="1">IF($G11=$D$5,ROUND(SUMIFS(INDIRECT("'Sch F-Staffing'!C"&amp;MATCH($B$5,'Sch F-Staffing'!$7:$7,0),0),'Sch F-Staffing'!$A:$A,$F11&amp;"-13",'Sch F-Staffing'!$L:$L,$G11),2),0)</f>
        <v>0</v>
      </c>
      <c r="AI11" s="36">
        <f t="shared" ca="1" si="11"/>
        <v>0</v>
      </c>
      <c r="AJ11" s="37">
        <f t="shared" ca="1" si="13"/>
        <v>0</v>
      </c>
      <c r="AK11" s="85">
        <f t="shared" ca="1" si="13"/>
        <v>0</v>
      </c>
    </row>
    <row r="12" spans="1:37" ht="15" x14ac:dyDescent="0.15">
      <c r="A12" s="34">
        <v>74</v>
      </c>
      <c r="B12" s="34" t="s">
        <v>51</v>
      </c>
      <c r="C12" s="34" t="s">
        <v>52</v>
      </c>
      <c r="D12" s="34" t="s">
        <v>48</v>
      </c>
      <c r="E12" s="34" t="s">
        <v>53</v>
      </c>
      <c r="F12" s="82" t="s">
        <v>54</v>
      </c>
      <c r="G12" s="82" t="s">
        <v>594</v>
      </c>
      <c r="H12" s="86">
        <v>1</v>
      </c>
      <c r="I12" s="84" cm="1">
        <f t="array" aca="1" ref="I12" ca="1">IF($G12=$D$5,INDIRECT("'Rate Analysis'!R"&amp;MATCH($F12,'Rate Analysis'!$A:$A,0)&amp;"C"&amp;MATCH($B$5,'Rate Analysis'!$7:$7,0)+MATCH($G12,'Rate Analysis'!$8:$8,0)-16,0),19)</f>
        <v>19</v>
      </c>
      <c r="J12" s="35">
        <f ca="1">IF($G12=$D$5,ROUND(SUMIFS(INDIRECT("'Sch F-Staffing'!C"&amp;MATCH($B$5,'Sch F-Staffing'!$7:$7,0),0),'Sch F-Staffing'!$A:$A,$F12&amp;"-01",'Sch F-Staffing'!$L:$L,$G12),2),0)</f>
        <v>0</v>
      </c>
      <c r="K12" s="36">
        <f t="shared" ca="1" si="12"/>
        <v>0</v>
      </c>
      <c r="L12" s="35">
        <f ca="1">IF($G12=$D$5,ROUND(SUMIFS(INDIRECT("'Sch F-Staffing'!C"&amp;MATCH($B$5,'Sch F-Staffing'!$7:$7,0),0),'Sch F-Staffing'!$A:$A,$F12&amp;"-02",'Sch F-Staffing'!$L:$L,$G12),2),0)</f>
        <v>0</v>
      </c>
      <c r="M12" s="36">
        <f t="shared" ca="1" si="0"/>
        <v>0</v>
      </c>
      <c r="N12" s="35">
        <f ca="1">IF($G12=$D$5,ROUND(SUMIFS(INDIRECT("'Sch F-Staffing'!C"&amp;MATCH($B$5,'Sch F-Staffing'!$7:$7,0),0),'Sch F-Staffing'!$A:$A,$F12&amp;"-03",'Sch F-Staffing'!$L:$L,$G12),2),0)</f>
        <v>0</v>
      </c>
      <c r="O12" s="36">
        <f t="shared" ca="1" si="1"/>
        <v>0</v>
      </c>
      <c r="P12" s="35">
        <f ca="1">IF($G12=$D$5,ROUND(SUMIFS(INDIRECT("'Sch F-Staffing'!C"&amp;MATCH($B$5,'Sch F-Staffing'!$7:$7,0),0),'Sch F-Staffing'!$A:$A,$F12&amp;"-04",'Sch F-Staffing'!$L:$L,$G12),2),0)</f>
        <v>0</v>
      </c>
      <c r="Q12" s="36">
        <f t="shared" ca="1" si="2"/>
        <v>0</v>
      </c>
      <c r="R12" s="35">
        <f ca="1">IF($G12=$D$5,ROUND(SUMIFS(INDIRECT("'Sch F-Staffing'!C"&amp;MATCH($B$5,'Sch F-Staffing'!$7:$7,0),0),'Sch F-Staffing'!$A:$A,$F12&amp;"-05",'Sch F-Staffing'!$L:$L,$G12),2),0)</f>
        <v>0</v>
      </c>
      <c r="S12" s="36">
        <f t="shared" ca="1" si="3"/>
        <v>0</v>
      </c>
      <c r="T12" s="35">
        <f ca="1">IF($G12=$D$5,ROUND(SUMIFS(INDIRECT("'Sch F-Staffing'!C"&amp;MATCH($B$5,'Sch F-Staffing'!$7:$7,0),0),'Sch F-Staffing'!$A:$A,$F12&amp;"-06",'Sch F-Staffing'!$L:$L,$G12),2),0)</f>
        <v>0</v>
      </c>
      <c r="U12" s="36">
        <f t="shared" ca="1" si="4"/>
        <v>0</v>
      </c>
      <c r="V12" s="35">
        <f ca="1">IF($G12=$D$5,ROUND(SUMIFS(INDIRECT("'Sch F-Staffing'!C"&amp;MATCH($B$5,'Sch F-Staffing'!$7:$7,0),0),'Sch F-Staffing'!$A:$A,$F12&amp;"-07",'Sch F-Staffing'!$L:$L,$G12),2),0)</f>
        <v>0</v>
      </c>
      <c r="W12" s="36">
        <f t="shared" ca="1" si="5"/>
        <v>0</v>
      </c>
      <c r="X12" s="35">
        <f ca="1">IF($G12=$D$5,ROUND(SUMIFS(INDIRECT("'Sch F-Staffing'!C"&amp;MATCH($B$5,'Sch F-Staffing'!$7:$7,0),0),'Sch F-Staffing'!$A:$A,$F12&amp;"-08",'Sch F-Staffing'!$L:$L,$G12),2),0)</f>
        <v>0</v>
      </c>
      <c r="Y12" s="36">
        <f t="shared" ca="1" si="6"/>
        <v>0</v>
      </c>
      <c r="Z12" s="35">
        <f ca="1">IF($G12=$D$5,ROUND(SUMIFS(INDIRECT("'Sch F-Staffing'!C"&amp;MATCH($B$5,'Sch F-Staffing'!$7:$7,0),0),'Sch F-Staffing'!$A:$A,$F12&amp;"-09",'Sch F-Staffing'!$L:$L,$G12),2),0)</f>
        <v>0</v>
      </c>
      <c r="AA12" s="36">
        <f t="shared" ca="1" si="7"/>
        <v>0</v>
      </c>
      <c r="AB12" s="35">
        <f ca="1">IF($G12=$D$5,ROUND(SUMIFS(INDIRECT("'Sch F-Staffing'!C"&amp;MATCH($B$5,'Sch F-Staffing'!$7:$7,0),0),'Sch F-Staffing'!$A:$A,$F12&amp;"-10",'Sch F-Staffing'!$L:$L,$G12),2),0)</f>
        <v>0</v>
      </c>
      <c r="AC12" s="36">
        <f t="shared" ca="1" si="8"/>
        <v>0</v>
      </c>
      <c r="AD12" s="35">
        <f ca="1">IF($G12=$D$5,ROUND(SUMIFS(INDIRECT("'Sch F-Staffing'!C"&amp;MATCH($B$5,'Sch F-Staffing'!$7:$7,0),0),'Sch F-Staffing'!$A:$A,$F12&amp;"-11",'Sch F-Staffing'!$L:$L,$G12),2),0)</f>
        <v>0</v>
      </c>
      <c r="AE12" s="36">
        <f t="shared" ca="1" si="9"/>
        <v>0</v>
      </c>
      <c r="AF12" s="35">
        <f ca="1">IF($G12=$D$5,ROUND(SUMIFS(INDIRECT("'Sch F-Staffing'!C"&amp;MATCH($B$5,'Sch F-Staffing'!$7:$7,0),0),'Sch F-Staffing'!$A:$A,$F12&amp;"-12",'Sch F-Staffing'!$L:$L,$G12),2),0)</f>
        <v>0</v>
      </c>
      <c r="AG12" s="36">
        <f t="shared" ca="1" si="10"/>
        <v>0</v>
      </c>
      <c r="AH12" s="35">
        <f ca="1">IF($G12=$D$5,ROUND(SUMIFS(INDIRECT("'Sch F-Staffing'!C"&amp;MATCH($B$5,'Sch F-Staffing'!$7:$7,0),0),'Sch F-Staffing'!$A:$A,$F12&amp;"-13",'Sch F-Staffing'!$L:$L,$G12),2),0)</f>
        <v>0</v>
      </c>
      <c r="AI12" s="36">
        <f t="shared" ca="1" si="11"/>
        <v>0</v>
      </c>
      <c r="AJ12" s="37">
        <f t="shared" ca="1" si="13"/>
        <v>0</v>
      </c>
      <c r="AK12" s="85">
        <f t="shared" ca="1" si="13"/>
        <v>0</v>
      </c>
    </row>
    <row r="13" spans="1:37" ht="15" x14ac:dyDescent="0.15">
      <c r="A13" s="34">
        <v>23</v>
      </c>
      <c r="B13" s="34" t="s">
        <v>46</v>
      </c>
      <c r="C13" s="34" t="s">
        <v>47</v>
      </c>
      <c r="D13" s="34" t="s">
        <v>39</v>
      </c>
      <c r="E13" s="34" t="s">
        <v>55</v>
      </c>
      <c r="F13" s="82" t="s">
        <v>56</v>
      </c>
      <c r="G13" s="82" t="s">
        <v>594</v>
      </c>
      <c r="H13" s="86">
        <v>1</v>
      </c>
      <c r="I13" s="84" cm="1">
        <f t="array" aca="1" ref="I13" ca="1">IF($G13=$D$5,INDIRECT("'Rate Analysis'!R"&amp;MATCH($F13,'Rate Analysis'!$A:$A,0)&amp;"C"&amp;MATCH($B$5,'Rate Analysis'!$7:$7,0)+MATCH($G13,'Rate Analysis'!$8:$8,0)-16,0),17)</f>
        <v>17</v>
      </c>
      <c r="J13" s="35">
        <f ca="1">IF($G13=$D$5,ROUND(SUMIFS(INDIRECT("'Sch F-Staffing'!C"&amp;MATCH($B$5,'Sch F-Staffing'!$7:$7,0),0),'Sch F-Staffing'!$A:$A,$F13&amp;"-01",'Sch F-Staffing'!$L:$L,$G13),2),0)</f>
        <v>0</v>
      </c>
      <c r="K13" s="36">
        <f t="shared" ca="1" si="12"/>
        <v>0</v>
      </c>
      <c r="L13" s="35">
        <f ca="1">IF($G13=$D$5,ROUND(SUMIFS(INDIRECT("'Sch F-Staffing'!C"&amp;MATCH($B$5,'Sch F-Staffing'!$7:$7,0),0),'Sch F-Staffing'!$A:$A,$F13&amp;"-02",'Sch F-Staffing'!$L:$L,$G13),2),0)</f>
        <v>0</v>
      </c>
      <c r="M13" s="36">
        <f t="shared" ca="1" si="0"/>
        <v>0</v>
      </c>
      <c r="N13" s="35">
        <f ca="1">IF($G13=$D$5,ROUND(SUMIFS(INDIRECT("'Sch F-Staffing'!C"&amp;MATCH($B$5,'Sch F-Staffing'!$7:$7,0),0),'Sch F-Staffing'!$A:$A,$F13&amp;"-03",'Sch F-Staffing'!$L:$L,$G13),2),0)</f>
        <v>0</v>
      </c>
      <c r="O13" s="36">
        <f t="shared" ca="1" si="1"/>
        <v>0</v>
      </c>
      <c r="P13" s="35">
        <f ca="1">IF($G13=$D$5,ROUND(SUMIFS(INDIRECT("'Sch F-Staffing'!C"&amp;MATCH($B$5,'Sch F-Staffing'!$7:$7,0),0),'Sch F-Staffing'!$A:$A,$F13&amp;"-04",'Sch F-Staffing'!$L:$L,$G13),2),0)</f>
        <v>0</v>
      </c>
      <c r="Q13" s="36">
        <f t="shared" ca="1" si="2"/>
        <v>0</v>
      </c>
      <c r="R13" s="35">
        <f ca="1">IF($G13=$D$5,ROUND(SUMIFS(INDIRECT("'Sch F-Staffing'!C"&amp;MATCH($B$5,'Sch F-Staffing'!$7:$7,0),0),'Sch F-Staffing'!$A:$A,$F13&amp;"-05",'Sch F-Staffing'!$L:$L,$G13),2),0)</f>
        <v>0</v>
      </c>
      <c r="S13" s="36">
        <f t="shared" ca="1" si="3"/>
        <v>0</v>
      </c>
      <c r="T13" s="35">
        <f ca="1">IF($G13=$D$5,ROUND(SUMIFS(INDIRECT("'Sch F-Staffing'!C"&amp;MATCH($B$5,'Sch F-Staffing'!$7:$7,0),0),'Sch F-Staffing'!$A:$A,$F13&amp;"-06",'Sch F-Staffing'!$L:$L,$G13),2),0)</f>
        <v>0</v>
      </c>
      <c r="U13" s="36">
        <f t="shared" ca="1" si="4"/>
        <v>0</v>
      </c>
      <c r="V13" s="35">
        <f ca="1">IF($G13=$D$5,ROUND(SUMIFS(INDIRECT("'Sch F-Staffing'!C"&amp;MATCH($B$5,'Sch F-Staffing'!$7:$7,0),0),'Sch F-Staffing'!$A:$A,$F13&amp;"-07",'Sch F-Staffing'!$L:$L,$G13),2),0)</f>
        <v>0</v>
      </c>
      <c r="W13" s="36">
        <f t="shared" ca="1" si="5"/>
        <v>0</v>
      </c>
      <c r="X13" s="35">
        <f ca="1">IF($G13=$D$5,ROUND(SUMIFS(INDIRECT("'Sch F-Staffing'!C"&amp;MATCH($B$5,'Sch F-Staffing'!$7:$7,0),0),'Sch F-Staffing'!$A:$A,$F13&amp;"-08",'Sch F-Staffing'!$L:$L,$G13),2),0)</f>
        <v>0</v>
      </c>
      <c r="Y13" s="36">
        <f t="shared" ca="1" si="6"/>
        <v>0</v>
      </c>
      <c r="Z13" s="35">
        <f ca="1">IF($G13=$D$5,ROUND(SUMIFS(INDIRECT("'Sch F-Staffing'!C"&amp;MATCH($B$5,'Sch F-Staffing'!$7:$7,0),0),'Sch F-Staffing'!$A:$A,$F13&amp;"-09",'Sch F-Staffing'!$L:$L,$G13),2),0)</f>
        <v>0</v>
      </c>
      <c r="AA13" s="36">
        <f t="shared" ca="1" si="7"/>
        <v>0</v>
      </c>
      <c r="AB13" s="35">
        <f ca="1">IF($G13=$D$5,ROUND(SUMIFS(INDIRECT("'Sch F-Staffing'!C"&amp;MATCH($B$5,'Sch F-Staffing'!$7:$7,0),0),'Sch F-Staffing'!$A:$A,$F13&amp;"-10",'Sch F-Staffing'!$L:$L,$G13),2),0)</f>
        <v>0</v>
      </c>
      <c r="AC13" s="36">
        <f t="shared" ca="1" si="8"/>
        <v>0</v>
      </c>
      <c r="AD13" s="35">
        <f ca="1">IF($G13=$D$5,ROUND(SUMIFS(INDIRECT("'Sch F-Staffing'!C"&amp;MATCH($B$5,'Sch F-Staffing'!$7:$7,0),0),'Sch F-Staffing'!$A:$A,$F13&amp;"-11",'Sch F-Staffing'!$L:$L,$G13),2),0)</f>
        <v>0</v>
      </c>
      <c r="AE13" s="36">
        <f t="shared" ca="1" si="9"/>
        <v>0</v>
      </c>
      <c r="AF13" s="35">
        <f ca="1">IF($G13=$D$5,ROUND(SUMIFS(INDIRECT("'Sch F-Staffing'!C"&amp;MATCH($B$5,'Sch F-Staffing'!$7:$7,0),0),'Sch F-Staffing'!$A:$A,$F13&amp;"-12",'Sch F-Staffing'!$L:$L,$G13),2),0)</f>
        <v>0</v>
      </c>
      <c r="AG13" s="36">
        <f t="shared" ca="1" si="10"/>
        <v>0</v>
      </c>
      <c r="AH13" s="35">
        <f ca="1">IF($G13=$D$5,ROUND(SUMIFS(INDIRECT("'Sch F-Staffing'!C"&amp;MATCH($B$5,'Sch F-Staffing'!$7:$7,0),0),'Sch F-Staffing'!$A:$A,$F13&amp;"-13",'Sch F-Staffing'!$L:$L,$G13),2),0)</f>
        <v>0</v>
      </c>
      <c r="AI13" s="36">
        <f t="shared" ca="1" si="11"/>
        <v>0</v>
      </c>
      <c r="AJ13" s="37">
        <f t="shared" ca="1" si="13"/>
        <v>0</v>
      </c>
      <c r="AK13" s="85">
        <f t="shared" ca="1" si="13"/>
        <v>0</v>
      </c>
    </row>
    <row r="14" spans="1:37" ht="15" hidden="1" x14ac:dyDescent="0.15">
      <c r="A14" s="34">
        <v>7</v>
      </c>
      <c r="B14" s="34" t="s">
        <v>57</v>
      </c>
      <c r="C14" s="34" t="s">
        <v>58</v>
      </c>
      <c r="D14" s="34" t="s">
        <v>39</v>
      </c>
      <c r="E14" s="34" t="s">
        <v>59</v>
      </c>
      <c r="F14" s="82" t="s">
        <v>60</v>
      </c>
      <c r="G14" s="82" t="s">
        <v>594</v>
      </c>
      <c r="H14" s="86">
        <v>1</v>
      </c>
      <c r="I14" s="84" cm="1">
        <f t="array" aca="1" ref="I14" ca="1">IF($G14=$D$5,INDIRECT("'Rate Analysis'!R"&amp;MATCH($F14,'Rate Analysis'!$A:$A,0)&amp;"C"&amp;MATCH($B$5,'Rate Analysis'!$7:$7,0)+MATCH($G14,'Rate Analysis'!$8:$8,0)-16,0),1)</f>
        <v>1</v>
      </c>
      <c r="J14" s="35">
        <f ca="1">IF($G14=$D$5,ROUND(SUMIFS(INDIRECT("'Sch F-Staffing'!C"&amp;MATCH($B$5,'Sch F-Staffing'!$7:$7,0),0),'Sch F-Staffing'!$A:$A,$F14&amp;"-01",'Sch F-Staffing'!$L:$L,$G14),2),0)</f>
        <v>0</v>
      </c>
      <c r="K14" s="36">
        <f t="shared" ca="1" si="12"/>
        <v>0</v>
      </c>
      <c r="L14" s="35">
        <f ca="1">IF($G14=$D$5,ROUND(SUMIFS(INDIRECT("'Sch F-Staffing'!C"&amp;MATCH($B$5,'Sch F-Staffing'!$7:$7,0),0),'Sch F-Staffing'!$A:$A,$F14&amp;"-02",'Sch F-Staffing'!$L:$L,$G14),2),0)</f>
        <v>0</v>
      </c>
      <c r="M14" s="36">
        <f t="shared" ca="1" si="0"/>
        <v>0</v>
      </c>
      <c r="N14" s="35">
        <f ca="1">IF($G14=$D$5,ROUND(SUMIFS(INDIRECT("'Sch F-Staffing'!C"&amp;MATCH($B$5,'Sch F-Staffing'!$7:$7,0),0),'Sch F-Staffing'!$A:$A,$F14&amp;"-03",'Sch F-Staffing'!$L:$L,$G14),2),0)</f>
        <v>0</v>
      </c>
      <c r="O14" s="36">
        <f t="shared" ca="1" si="1"/>
        <v>0</v>
      </c>
      <c r="P14" s="35">
        <f ca="1">IF($G14=$D$5,ROUND(SUMIFS(INDIRECT("'Sch F-Staffing'!C"&amp;MATCH($B$5,'Sch F-Staffing'!$7:$7,0),0),'Sch F-Staffing'!$A:$A,$F14&amp;"-04",'Sch F-Staffing'!$L:$L,$G14),2),0)</f>
        <v>0</v>
      </c>
      <c r="Q14" s="36">
        <f t="shared" ca="1" si="2"/>
        <v>0</v>
      </c>
      <c r="R14" s="35">
        <f ca="1">IF($G14=$D$5,ROUND(SUMIFS(INDIRECT("'Sch F-Staffing'!C"&amp;MATCH($B$5,'Sch F-Staffing'!$7:$7,0),0),'Sch F-Staffing'!$A:$A,$F14&amp;"-05",'Sch F-Staffing'!$L:$L,$G14),2),0)</f>
        <v>0</v>
      </c>
      <c r="S14" s="36">
        <f t="shared" ca="1" si="3"/>
        <v>0</v>
      </c>
      <c r="T14" s="35">
        <f ca="1">IF($G14=$D$5,ROUND(SUMIFS(INDIRECT("'Sch F-Staffing'!C"&amp;MATCH($B$5,'Sch F-Staffing'!$7:$7,0),0),'Sch F-Staffing'!$A:$A,$F14&amp;"-06",'Sch F-Staffing'!$L:$L,$G14),2),0)</f>
        <v>0</v>
      </c>
      <c r="U14" s="36">
        <f t="shared" ca="1" si="4"/>
        <v>0</v>
      </c>
      <c r="V14" s="35">
        <f ca="1">IF($G14=$D$5,ROUND(SUMIFS(INDIRECT("'Sch F-Staffing'!C"&amp;MATCH($B$5,'Sch F-Staffing'!$7:$7,0),0),'Sch F-Staffing'!$A:$A,$F14&amp;"-07",'Sch F-Staffing'!$L:$L,$G14),2),0)</f>
        <v>0</v>
      </c>
      <c r="W14" s="36">
        <f t="shared" ca="1" si="5"/>
        <v>0</v>
      </c>
      <c r="X14" s="35">
        <f ca="1">IF($G14=$D$5,ROUND(SUMIFS(INDIRECT("'Sch F-Staffing'!C"&amp;MATCH($B$5,'Sch F-Staffing'!$7:$7,0),0),'Sch F-Staffing'!$A:$A,$F14&amp;"-08",'Sch F-Staffing'!$L:$L,$G14),2),0)</f>
        <v>0</v>
      </c>
      <c r="Y14" s="36">
        <f t="shared" ca="1" si="6"/>
        <v>0</v>
      </c>
      <c r="Z14" s="35">
        <f ca="1">IF($G14=$D$5,ROUND(SUMIFS(INDIRECT("'Sch F-Staffing'!C"&amp;MATCH($B$5,'Sch F-Staffing'!$7:$7,0),0),'Sch F-Staffing'!$A:$A,$F14&amp;"-09",'Sch F-Staffing'!$L:$L,$G14),2),0)</f>
        <v>0</v>
      </c>
      <c r="AA14" s="36">
        <f t="shared" ca="1" si="7"/>
        <v>0</v>
      </c>
      <c r="AB14" s="35">
        <f ca="1">IF($G14=$D$5,ROUND(SUMIFS(INDIRECT("'Sch F-Staffing'!C"&amp;MATCH($B$5,'Sch F-Staffing'!$7:$7,0),0),'Sch F-Staffing'!$A:$A,$F14&amp;"-10",'Sch F-Staffing'!$L:$L,$G14),2),0)</f>
        <v>0</v>
      </c>
      <c r="AC14" s="36">
        <f t="shared" ca="1" si="8"/>
        <v>0</v>
      </c>
      <c r="AD14" s="35">
        <f ca="1">IF($G14=$D$5,ROUND(SUMIFS(INDIRECT("'Sch F-Staffing'!C"&amp;MATCH($B$5,'Sch F-Staffing'!$7:$7,0),0),'Sch F-Staffing'!$A:$A,$F14&amp;"-11",'Sch F-Staffing'!$L:$L,$G14),2),0)</f>
        <v>0</v>
      </c>
      <c r="AE14" s="36">
        <f t="shared" ca="1" si="9"/>
        <v>0</v>
      </c>
      <c r="AF14" s="35">
        <f ca="1">IF($G14=$D$5,ROUND(SUMIFS(INDIRECT("'Sch F-Staffing'!C"&amp;MATCH($B$5,'Sch F-Staffing'!$7:$7,0),0),'Sch F-Staffing'!$A:$A,$F14&amp;"-12",'Sch F-Staffing'!$L:$L,$G14),2),0)</f>
        <v>0</v>
      </c>
      <c r="AG14" s="36">
        <f t="shared" ca="1" si="10"/>
        <v>0</v>
      </c>
      <c r="AH14" s="35">
        <f ca="1">IF($G14=$D$5,ROUND(SUMIFS(INDIRECT("'Sch F-Staffing'!C"&amp;MATCH($B$5,'Sch F-Staffing'!$7:$7,0),0),'Sch F-Staffing'!$A:$A,$F14&amp;"-13",'Sch F-Staffing'!$L:$L,$G14),2),0)</f>
        <v>0</v>
      </c>
      <c r="AI14" s="36">
        <f t="shared" ca="1" si="11"/>
        <v>0</v>
      </c>
      <c r="AJ14" s="37">
        <f t="shared" ca="1" si="13"/>
        <v>0</v>
      </c>
      <c r="AK14" s="85">
        <f t="shared" ca="1" si="13"/>
        <v>0</v>
      </c>
    </row>
    <row r="15" spans="1:37" ht="15" hidden="1" x14ac:dyDescent="0.15">
      <c r="A15" s="34">
        <v>18</v>
      </c>
      <c r="B15" s="34" t="s">
        <v>62</v>
      </c>
      <c r="C15" s="34" t="s">
        <v>63</v>
      </c>
      <c r="D15" s="34" t="s">
        <v>48</v>
      </c>
      <c r="E15" s="34" t="s">
        <v>64</v>
      </c>
      <c r="F15" s="82" t="s">
        <v>65</v>
      </c>
      <c r="G15" s="82" t="s">
        <v>594</v>
      </c>
      <c r="H15" s="86">
        <v>1</v>
      </c>
      <c r="I15" s="84" cm="1">
        <f t="array" aca="1" ref="I15" ca="1">IF($G15=$D$5,INDIRECT("'Rate Analysis'!R"&amp;MATCH($F15,'Rate Analysis'!$A:$A,0)&amp;"C"&amp;MATCH($B$5,'Rate Analysis'!$7:$7,0)+MATCH($G15,'Rate Analysis'!$8:$8,0)-16,0),1)</f>
        <v>1</v>
      </c>
      <c r="J15" s="35">
        <f ca="1">IF($G15=$D$5,ROUND(SUMIFS(INDIRECT("'Sch F-Staffing'!C"&amp;MATCH($B$5,'Sch F-Staffing'!$7:$7,0),0),'Sch F-Staffing'!$A:$A,$F15&amp;"-01",'Sch F-Staffing'!$L:$L,$G15),2),0)</f>
        <v>0</v>
      </c>
      <c r="K15" s="36">
        <f t="shared" ca="1" si="12"/>
        <v>0</v>
      </c>
      <c r="L15" s="35">
        <f ca="1">IF($G15=$D$5,ROUND(SUMIFS(INDIRECT("'Sch F-Staffing'!C"&amp;MATCH($B$5,'Sch F-Staffing'!$7:$7,0),0),'Sch F-Staffing'!$A:$A,$F15&amp;"-02",'Sch F-Staffing'!$L:$L,$G15),2),0)</f>
        <v>0</v>
      </c>
      <c r="M15" s="36">
        <f t="shared" ca="1" si="0"/>
        <v>0</v>
      </c>
      <c r="N15" s="35">
        <f ca="1">IF($G15=$D$5,ROUND(SUMIFS(INDIRECT("'Sch F-Staffing'!C"&amp;MATCH($B$5,'Sch F-Staffing'!$7:$7,0),0),'Sch F-Staffing'!$A:$A,$F15&amp;"-03",'Sch F-Staffing'!$L:$L,$G15),2),0)</f>
        <v>0</v>
      </c>
      <c r="O15" s="36">
        <f t="shared" ca="1" si="1"/>
        <v>0</v>
      </c>
      <c r="P15" s="35">
        <f ca="1">IF($G15=$D$5,ROUND(SUMIFS(INDIRECT("'Sch F-Staffing'!C"&amp;MATCH($B$5,'Sch F-Staffing'!$7:$7,0),0),'Sch F-Staffing'!$A:$A,$F15&amp;"-04",'Sch F-Staffing'!$L:$L,$G15),2),0)</f>
        <v>0</v>
      </c>
      <c r="Q15" s="36">
        <f t="shared" ca="1" si="2"/>
        <v>0</v>
      </c>
      <c r="R15" s="35">
        <f ca="1">IF($G15=$D$5,ROUND(SUMIFS(INDIRECT("'Sch F-Staffing'!C"&amp;MATCH($B$5,'Sch F-Staffing'!$7:$7,0),0),'Sch F-Staffing'!$A:$A,$F15&amp;"-05",'Sch F-Staffing'!$L:$L,$G15),2),0)</f>
        <v>0</v>
      </c>
      <c r="S15" s="36">
        <f t="shared" ca="1" si="3"/>
        <v>0</v>
      </c>
      <c r="T15" s="35">
        <f ca="1">IF($G15=$D$5,ROUND(SUMIFS(INDIRECT("'Sch F-Staffing'!C"&amp;MATCH($B$5,'Sch F-Staffing'!$7:$7,0),0),'Sch F-Staffing'!$A:$A,$F15&amp;"-06",'Sch F-Staffing'!$L:$L,$G15),2),0)</f>
        <v>0</v>
      </c>
      <c r="U15" s="36">
        <f t="shared" ca="1" si="4"/>
        <v>0</v>
      </c>
      <c r="V15" s="35">
        <f ca="1">IF($G15=$D$5,ROUND(SUMIFS(INDIRECT("'Sch F-Staffing'!C"&amp;MATCH($B$5,'Sch F-Staffing'!$7:$7,0),0),'Sch F-Staffing'!$A:$A,$F15&amp;"-07",'Sch F-Staffing'!$L:$L,$G15),2),0)</f>
        <v>0</v>
      </c>
      <c r="W15" s="36">
        <f t="shared" ca="1" si="5"/>
        <v>0</v>
      </c>
      <c r="X15" s="35">
        <f ca="1">IF($G15=$D$5,ROUND(SUMIFS(INDIRECT("'Sch F-Staffing'!C"&amp;MATCH($B$5,'Sch F-Staffing'!$7:$7,0),0),'Sch F-Staffing'!$A:$A,$F15&amp;"-08",'Sch F-Staffing'!$L:$L,$G15),2),0)</f>
        <v>0</v>
      </c>
      <c r="Y15" s="36">
        <f t="shared" ca="1" si="6"/>
        <v>0</v>
      </c>
      <c r="Z15" s="35">
        <f ca="1">IF($G15=$D$5,ROUND(SUMIFS(INDIRECT("'Sch F-Staffing'!C"&amp;MATCH($B$5,'Sch F-Staffing'!$7:$7,0),0),'Sch F-Staffing'!$A:$A,$F15&amp;"-09",'Sch F-Staffing'!$L:$L,$G15),2),0)</f>
        <v>0</v>
      </c>
      <c r="AA15" s="36">
        <f t="shared" ca="1" si="7"/>
        <v>0</v>
      </c>
      <c r="AB15" s="35">
        <f ca="1">IF($G15=$D$5,ROUND(SUMIFS(INDIRECT("'Sch F-Staffing'!C"&amp;MATCH($B$5,'Sch F-Staffing'!$7:$7,0),0),'Sch F-Staffing'!$A:$A,$F15&amp;"-10",'Sch F-Staffing'!$L:$L,$G15),2),0)</f>
        <v>0</v>
      </c>
      <c r="AC15" s="36">
        <f t="shared" ca="1" si="8"/>
        <v>0</v>
      </c>
      <c r="AD15" s="35">
        <f ca="1">IF($G15=$D$5,ROUND(SUMIFS(INDIRECT("'Sch F-Staffing'!C"&amp;MATCH($B$5,'Sch F-Staffing'!$7:$7,0),0),'Sch F-Staffing'!$A:$A,$F15&amp;"-11",'Sch F-Staffing'!$L:$L,$G15),2),0)</f>
        <v>0</v>
      </c>
      <c r="AE15" s="36">
        <f t="shared" ca="1" si="9"/>
        <v>0</v>
      </c>
      <c r="AF15" s="35">
        <f ca="1">IF($G15=$D$5,ROUND(SUMIFS(INDIRECT("'Sch F-Staffing'!C"&amp;MATCH($B$5,'Sch F-Staffing'!$7:$7,0),0),'Sch F-Staffing'!$A:$A,$F15&amp;"-12",'Sch F-Staffing'!$L:$L,$G15),2),0)</f>
        <v>0</v>
      </c>
      <c r="AG15" s="36">
        <f t="shared" ca="1" si="10"/>
        <v>0</v>
      </c>
      <c r="AH15" s="35">
        <f ca="1">IF($G15=$D$5,ROUND(SUMIFS(INDIRECT("'Sch F-Staffing'!C"&amp;MATCH($B$5,'Sch F-Staffing'!$7:$7,0),0),'Sch F-Staffing'!$A:$A,$F15&amp;"-13",'Sch F-Staffing'!$L:$L,$G15),2),0)</f>
        <v>0</v>
      </c>
      <c r="AI15" s="36">
        <f t="shared" ca="1" si="11"/>
        <v>0</v>
      </c>
      <c r="AJ15" s="37">
        <f t="shared" ca="1" si="13"/>
        <v>0</v>
      </c>
      <c r="AK15" s="85">
        <f t="shared" ca="1" si="13"/>
        <v>0</v>
      </c>
    </row>
    <row r="16" spans="1:37" ht="15" x14ac:dyDescent="0.15">
      <c r="A16" s="34">
        <v>31</v>
      </c>
      <c r="B16" s="34" t="s">
        <v>66</v>
      </c>
      <c r="C16" s="34" t="s">
        <v>67</v>
      </c>
      <c r="D16" s="34" t="s">
        <v>39</v>
      </c>
      <c r="E16" s="34" t="s">
        <v>68</v>
      </c>
      <c r="F16" s="82" t="s">
        <v>69</v>
      </c>
      <c r="G16" s="82" t="s">
        <v>594</v>
      </c>
      <c r="H16" s="86">
        <v>1</v>
      </c>
      <c r="I16" s="84" cm="1">
        <f t="array" aca="1" ref="I16" ca="1">IF($G16=$D$5,INDIRECT("'Rate Analysis'!R"&amp;MATCH($F16,'Rate Analysis'!$A:$A,0)&amp;"C"&amp;MATCH($B$5,'Rate Analysis'!$7:$7,0)+MATCH($G16,'Rate Analysis'!$8:$8,0)-16,0),11)</f>
        <v>11</v>
      </c>
      <c r="J16" s="35">
        <f ca="1">IF($G16=$D$5,ROUND(SUMIFS(INDIRECT("'Sch F-Staffing'!C"&amp;MATCH($B$5,'Sch F-Staffing'!$7:$7,0),0),'Sch F-Staffing'!$A:$A,$F16&amp;"-01",'Sch F-Staffing'!$L:$L,$G16),2),0)</f>
        <v>0</v>
      </c>
      <c r="K16" s="36">
        <f t="shared" ca="1" si="12"/>
        <v>0</v>
      </c>
      <c r="L16" s="35">
        <f ca="1">IF($G16=$D$5,ROUND(SUMIFS(INDIRECT("'Sch F-Staffing'!C"&amp;MATCH($B$5,'Sch F-Staffing'!$7:$7,0),0),'Sch F-Staffing'!$A:$A,$F16&amp;"-02",'Sch F-Staffing'!$L:$L,$G16),2),0)</f>
        <v>0</v>
      </c>
      <c r="M16" s="36">
        <f t="shared" ca="1" si="0"/>
        <v>0</v>
      </c>
      <c r="N16" s="35">
        <f ca="1">IF($G16=$D$5,ROUND(SUMIFS(INDIRECT("'Sch F-Staffing'!C"&amp;MATCH($B$5,'Sch F-Staffing'!$7:$7,0),0),'Sch F-Staffing'!$A:$A,$F16&amp;"-03",'Sch F-Staffing'!$L:$L,$G16),2),0)</f>
        <v>0</v>
      </c>
      <c r="O16" s="36">
        <f t="shared" ca="1" si="1"/>
        <v>0</v>
      </c>
      <c r="P16" s="35">
        <f ca="1">IF($G16=$D$5,ROUND(SUMIFS(INDIRECT("'Sch F-Staffing'!C"&amp;MATCH($B$5,'Sch F-Staffing'!$7:$7,0),0),'Sch F-Staffing'!$A:$A,$F16&amp;"-04",'Sch F-Staffing'!$L:$L,$G16),2),0)</f>
        <v>0</v>
      </c>
      <c r="Q16" s="36">
        <f t="shared" ca="1" si="2"/>
        <v>0</v>
      </c>
      <c r="R16" s="35">
        <f ca="1">IF($G16=$D$5,ROUND(SUMIFS(INDIRECT("'Sch F-Staffing'!C"&amp;MATCH($B$5,'Sch F-Staffing'!$7:$7,0),0),'Sch F-Staffing'!$A:$A,$F16&amp;"-05",'Sch F-Staffing'!$L:$L,$G16),2),0)</f>
        <v>0</v>
      </c>
      <c r="S16" s="36">
        <f t="shared" ca="1" si="3"/>
        <v>0</v>
      </c>
      <c r="T16" s="35">
        <f ca="1">IF($G16=$D$5,ROUND(SUMIFS(INDIRECT("'Sch F-Staffing'!C"&amp;MATCH($B$5,'Sch F-Staffing'!$7:$7,0),0),'Sch F-Staffing'!$A:$A,$F16&amp;"-06",'Sch F-Staffing'!$L:$L,$G16),2),0)</f>
        <v>0</v>
      </c>
      <c r="U16" s="36">
        <f t="shared" ca="1" si="4"/>
        <v>0</v>
      </c>
      <c r="V16" s="35">
        <f ca="1">IF($G16=$D$5,ROUND(SUMIFS(INDIRECT("'Sch F-Staffing'!C"&amp;MATCH($B$5,'Sch F-Staffing'!$7:$7,0),0),'Sch F-Staffing'!$A:$A,$F16&amp;"-07",'Sch F-Staffing'!$L:$L,$G16),2),0)</f>
        <v>0</v>
      </c>
      <c r="W16" s="36">
        <f t="shared" ca="1" si="5"/>
        <v>0</v>
      </c>
      <c r="X16" s="35">
        <f ca="1">IF($G16=$D$5,ROUND(SUMIFS(INDIRECT("'Sch F-Staffing'!C"&amp;MATCH($B$5,'Sch F-Staffing'!$7:$7,0),0),'Sch F-Staffing'!$A:$A,$F16&amp;"-08",'Sch F-Staffing'!$L:$L,$G16),2),0)</f>
        <v>0</v>
      </c>
      <c r="Y16" s="36">
        <f t="shared" ca="1" si="6"/>
        <v>0</v>
      </c>
      <c r="Z16" s="35">
        <f ca="1">IF($G16=$D$5,ROUND(SUMIFS(INDIRECT("'Sch F-Staffing'!C"&amp;MATCH($B$5,'Sch F-Staffing'!$7:$7,0),0),'Sch F-Staffing'!$A:$A,$F16&amp;"-09",'Sch F-Staffing'!$L:$L,$G16),2),0)</f>
        <v>0</v>
      </c>
      <c r="AA16" s="36">
        <f t="shared" ca="1" si="7"/>
        <v>0</v>
      </c>
      <c r="AB16" s="35">
        <f ca="1">IF($G16=$D$5,ROUND(SUMIFS(INDIRECT("'Sch F-Staffing'!C"&amp;MATCH($B$5,'Sch F-Staffing'!$7:$7,0),0),'Sch F-Staffing'!$A:$A,$F16&amp;"-10",'Sch F-Staffing'!$L:$L,$G16),2),0)</f>
        <v>0</v>
      </c>
      <c r="AC16" s="36">
        <f t="shared" ca="1" si="8"/>
        <v>0</v>
      </c>
      <c r="AD16" s="35">
        <f ca="1">IF($G16=$D$5,ROUND(SUMIFS(INDIRECT("'Sch F-Staffing'!C"&amp;MATCH($B$5,'Sch F-Staffing'!$7:$7,0),0),'Sch F-Staffing'!$A:$A,$F16&amp;"-11",'Sch F-Staffing'!$L:$L,$G16),2),0)</f>
        <v>0</v>
      </c>
      <c r="AE16" s="36">
        <f t="shared" ca="1" si="9"/>
        <v>0</v>
      </c>
      <c r="AF16" s="35">
        <f ca="1">IF($G16=$D$5,ROUND(SUMIFS(INDIRECT("'Sch F-Staffing'!C"&amp;MATCH($B$5,'Sch F-Staffing'!$7:$7,0),0),'Sch F-Staffing'!$A:$A,$F16&amp;"-12",'Sch F-Staffing'!$L:$L,$G16),2),0)</f>
        <v>0</v>
      </c>
      <c r="AG16" s="36">
        <f t="shared" ca="1" si="10"/>
        <v>0</v>
      </c>
      <c r="AH16" s="35">
        <f ca="1">IF($G16=$D$5,ROUND(SUMIFS(INDIRECT("'Sch F-Staffing'!C"&amp;MATCH($B$5,'Sch F-Staffing'!$7:$7,0),0),'Sch F-Staffing'!$A:$A,$F16&amp;"-13",'Sch F-Staffing'!$L:$L,$G16),2),0)</f>
        <v>0</v>
      </c>
      <c r="AI16" s="36">
        <f t="shared" ca="1" si="11"/>
        <v>0</v>
      </c>
      <c r="AJ16" s="37">
        <f t="shared" ca="1" si="13"/>
        <v>0</v>
      </c>
      <c r="AK16" s="85">
        <f t="shared" ca="1" si="13"/>
        <v>0</v>
      </c>
    </row>
    <row r="17" spans="1:37" ht="30" x14ac:dyDescent="0.15">
      <c r="A17" s="34">
        <v>47</v>
      </c>
      <c r="B17" s="34" t="s">
        <v>70</v>
      </c>
      <c r="C17" s="34" t="s">
        <v>71</v>
      </c>
      <c r="D17" s="34" t="s">
        <v>39</v>
      </c>
      <c r="E17" s="34" t="s">
        <v>72</v>
      </c>
      <c r="F17" s="82" t="s">
        <v>73</v>
      </c>
      <c r="G17" s="82" t="s">
        <v>594</v>
      </c>
      <c r="H17" s="86">
        <v>1</v>
      </c>
      <c r="I17" s="84" cm="1">
        <f t="array" aca="1" ref="I17" ca="1">IF($G17=$D$5,INDIRECT("'Rate Analysis'!R"&amp;MATCH($F17,'Rate Analysis'!$A:$A,0)&amp;"C"&amp;MATCH($B$5,'Rate Analysis'!$7:$7,0)+MATCH($G17,'Rate Analysis'!$8:$8,0)-16,0),14)</f>
        <v>14</v>
      </c>
      <c r="J17" s="35">
        <f ca="1">IF($G17=$D$5,ROUND(SUMIFS(INDIRECT("'Sch F-Staffing'!C"&amp;MATCH($B$5,'Sch F-Staffing'!$7:$7,0),0),'Sch F-Staffing'!$A:$A,$F17&amp;"-01",'Sch F-Staffing'!$L:$L,$G17),2),0)</f>
        <v>0</v>
      </c>
      <c r="K17" s="36">
        <f t="shared" ca="1" si="12"/>
        <v>0</v>
      </c>
      <c r="L17" s="35">
        <f ca="1">IF($G17=$D$5,ROUND(SUMIFS(INDIRECT("'Sch F-Staffing'!C"&amp;MATCH($B$5,'Sch F-Staffing'!$7:$7,0),0),'Sch F-Staffing'!$A:$A,$F17&amp;"-02",'Sch F-Staffing'!$L:$L,$G17),2),0)</f>
        <v>0</v>
      </c>
      <c r="M17" s="36">
        <f t="shared" ca="1" si="0"/>
        <v>0</v>
      </c>
      <c r="N17" s="35">
        <f ca="1">IF($G17=$D$5,ROUND(SUMIFS(INDIRECT("'Sch F-Staffing'!C"&amp;MATCH($B$5,'Sch F-Staffing'!$7:$7,0),0),'Sch F-Staffing'!$A:$A,$F17&amp;"-03",'Sch F-Staffing'!$L:$L,$G17),2),0)</f>
        <v>0</v>
      </c>
      <c r="O17" s="36">
        <f t="shared" ca="1" si="1"/>
        <v>0</v>
      </c>
      <c r="P17" s="35">
        <f ca="1">IF($G17=$D$5,ROUND(SUMIFS(INDIRECT("'Sch F-Staffing'!C"&amp;MATCH($B$5,'Sch F-Staffing'!$7:$7,0),0),'Sch F-Staffing'!$A:$A,$F17&amp;"-04",'Sch F-Staffing'!$L:$L,$G17),2),0)</f>
        <v>0</v>
      </c>
      <c r="Q17" s="36">
        <f t="shared" ca="1" si="2"/>
        <v>0</v>
      </c>
      <c r="R17" s="35">
        <f ca="1">IF($G17=$D$5,ROUND(SUMIFS(INDIRECT("'Sch F-Staffing'!C"&amp;MATCH($B$5,'Sch F-Staffing'!$7:$7,0),0),'Sch F-Staffing'!$A:$A,$F17&amp;"-05",'Sch F-Staffing'!$L:$L,$G17),2),0)</f>
        <v>0</v>
      </c>
      <c r="S17" s="36">
        <f t="shared" ca="1" si="3"/>
        <v>0</v>
      </c>
      <c r="T17" s="35">
        <f ca="1">IF($G17=$D$5,ROUND(SUMIFS(INDIRECT("'Sch F-Staffing'!C"&amp;MATCH($B$5,'Sch F-Staffing'!$7:$7,0),0),'Sch F-Staffing'!$A:$A,$F17&amp;"-06",'Sch F-Staffing'!$L:$L,$G17),2),0)</f>
        <v>0</v>
      </c>
      <c r="U17" s="36">
        <f t="shared" ca="1" si="4"/>
        <v>0</v>
      </c>
      <c r="V17" s="35">
        <f ca="1">IF($G17=$D$5,ROUND(SUMIFS(INDIRECT("'Sch F-Staffing'!C"&amp;MATCH($B$5,'Sch F-Staffing'!$7:$7,0),0),'Sch F-Staffing'!$A:$A,$F17&amp;"-07",'Sch F-Staffing'!$L:$L,$G17),2),0)</f>
        <v>0</v>
      </c>
      <c r="W17" s="36">
        <f t="shared" ca="1" si="5"/>
        <v>0</v>
      </c>
      <c r="X17" s="35">
        <f ca="1">IF($G17=$D$5,ROUND(SUMIFS(INDIRECT("'Sch F-Staffing'!C"&amp;MATCH($B$5,'Sch F-Staffing'!$7:$7,0),0),'Sch F-Staffing'!$A:$A,$F17&amp;"-08",'Sch F-Staffing'!$L:$L,$G17),2),0)</f>
        <v>0</v>
      </c>
      <c r="Y17" s="36">
        <f t="shared" ca="1" si="6"/>
        <v>0</v>
      </c>
      <c r="Z17" s="35">
        <f ca="1">IF($G17=$D$5,ROUND(SUMIFS(INDIRECT("'Sch F-Staffing'!C"&amp;MATCH($B$5,'Sch F-Staffing'!$7:$7,0),0),'Sch F-Staffing'!$A:$A,$F17&amp;"-09",'Sch F-Staffing'!$L:$L,$G17),2),0)</f>
        <v>0</v>
      </c>
      <c r="AA17" s="36">
        <f t="shared" ca="1" si="7"/>
        <v>0</v>
      </c>
      <c r="AB17" s="35">
        <f ca="1">IF($G17=$D$5,ROUND(SUMIFS(INDIRECT("'Sch F-Staffing'!C"&amp;MATCH($B$5,'Sch F-Staffing'!$7:$7,0),0),'Sch F-Staffing'!$A:$A,$F17&amp;"-10",'Sch F-Staffing'!$L:$L,$G17),2),0)</f>
        <v>0</v>
      </c>
      <c r="AC17" s="36">
        <f t="shared" ca="1" si="8"/>
        <v>0</v>
      </c>
      <c r="AD17" s="35">
        <f ca="1">IF($G17=$D$5,ROUND(SUMIFS(INDIRECT("'Sch F-Staffing'!C"&amp;MATCH($B$5,'Sch F-Staffing'!$7:$7,0),0),'Sch F-Staffing'!$A:$A,$F17&amp;"-11",'Sch F-Staffing'!$L:$L,$G17),2),0)</f>
        <v>0</v>
      </c>
      <c r="AE17" s="36">
        <f t="shared" ca="1" si="9"/>
        <v>0</v>
      </c>
      <c r="AF17" s="35">
        <f ca="1">IF($G17=$D$5,ROUND(SUMIFS(INDIRECT("'Sch F-Staffing'!C"&amp;MATCH($B$5,'Sch F-Staffing'!$7:$7,0),0),'Sch F-Staffing'!$A:$A,$F17&amp;"-12",'Sch F-Staffing'!$L:$L,$G17),2),0)</f>
        <v>0</v>
      </c>
      <c r="AG17" s="36">
        <f t="shared" ca="1" si="10"/>
        <v>0</v>
      </c>
      <c r="AH17" s="35">
        <f ca="1">IF($G17=$D$5,ROUND(SUMIFS(INDIRECT("'Sch F-Staffing'!C"&amp;MATCH($B$5,'Sch F-Staffing'!$7:$7,0),0),'Sch F-Staffing'!$A:$A,$F17&amp;"-13",'Sch F-Staffing'!$L:$L,$G17),2),0)</f>
        <v>0</v>
      </c>
      <c r="AI17" s="36">
        <f t="shared" ca="1" si="11"/>
        <v>0</v>
      </c>
      <c r="AJ17" s="37">
        <f t="shared" ca="1" si="13"/>
        <v>0</v>
      </c>
      <c r="AK17" s="85">
        <f t="shared" ca="1" si="13"/>
        <v>0</v>
      </c>
    </row>
    <row r="18" spans="1:37" ht="15" hidden="1" x14ac:dyDescent="0.15">
      <c r="A18" s="34">
        <v>7</v>
      </c>
      <c r="B18" s="34" t="s">
        <v>57</v>
      </c>
      <c r="C18" s="34" t="s">
        <v>58</v>
      </c>
      <c r="D18" s="34" t="s">
        <v>39</v>
      </c>
      <c r="E18" s="34" t="s">
        <v>74</v>
      </c>
      <c r="F18" s="82" t="s">
        <v>75</v>
      </c>
      <c r="G18" s="82" t="s">
        <v>594</v>
      </c>
      <c r="H18" s="86">
        <v>1</v>
      </c>
      <c r="I18" s="84" cm="1">
        <f t="array" aca="1" ref="I18" ca="1">IF($G18=$D$5,INDIRECT("'Rate Analysis'!R"&amp;MATCH($F18,'Rate Analysis'!$A:$A,0)&amp;"C"&amp;MATCH($B$5,'Rate Analysis'!$7:$7,0)+MATCH($G18,'Rate Analysis'!$8:$8,0)-16,0),1)</f>
        <v>1</v>
      </c>
      <c r="J18" s="35">
        <f ca="1">IF($G18=$D$5,ROUND(SUMIFS(INDIRECT("'Sch F-Staffing'!C"&amp;MATCH($B$5,'Sch F-Staffing'!$7:$7,0),0),'Sch F-Staffing'!$A:$A,$F18&amp;"-01",'Sch F-Staffing'!$L:$L,$G18),2),0)</f>
        <v>0</v>
      </c>
      <c r="K18" s="36">
        <f t="shared" ca="1" si="12"/>
        <v>0</v>
      </c>
      <c r="L18" s="35">
        <f ca="1">IF($G18=$D$5,ROUND(SUMIFS(INDIRECT("'Sch F-Staffing'!C"&amp;MATCH($B$5,'Sch F-Staffing'!$7:$7,0),0),'Sch F-Staffing'!$A:$A,$F18&amp;"-02",'Sch F-Staffing'!$L:$L,$G18),2),0)</f>
        <v>0</v>
      </c>
      <c r="M18" s="36">
        <f t="shared" ca="1" si="0"/>
        <v>0</v>
      </c>
      <c r="N18" s="35">
        <f ca="1">IF($G18=$D$5,ROUND(SUMIFS(INDIRECT("'Sch F-Staffing'!C"&amp;MATCH($B$5,'Sch F-Staffing'!$7:$7,0),0),'Sch F-Staffing'!$A:$A,$F18&amp;"-03",'Sch F-Staffing'!$L:$L,$G18),2),0)</f>
        <v>0</v>
      </c>
      <c r="O18" s="36">
        <f t="shared" ca="1" si="1"/>
        <v>0</v>
      </c>
      <c r="P18" s="35">
        <f ca="1">IF($G18=$D$5,ROUND(SUMIFS(INDIRECT("'Sch F-Staffing'!C"&amp;MATCH($B$5,'Sch F-Staffing'!$7:$7,0),0),'Sch F-Staffing'!$A:$A,$F18&amp;"-04",'Sch F-Staffing'!$L:$L,$G18),2),0)</f>
        <v>0</v>
      </c>
      <c r="Q18" s="36">
        <f t="shared" ca="1" si="2"/>
        <v>0</v>
      </c>
      <c r="R18" s="35">
        <f ca="1">IF($G18=$D$5,ROUND(SUMIFS(INDIRECT("'Sch F-Staffing'!C"&amp;MATCH($B$5,'Sch F-Staffing'!$7:$7,0),0),'Sch F-Staffing'!$A:$A,$F18&amp;"-05",'Sch F-Staffing'!$L:$L,$G18),2),0)</f>
        <v>0</v>
      </c>
      <c r="S18" s="36">
        <f t="shared" ca="1" si="3"/>
        <v>0</v>
      </c>
      <c r="T18" s="35">
        <f ca="1">IF($G18=$D$5,ROUND(SUMIFS(INDIRECT("'Sch F-Staffing'!C"&amp;MATCH($B$5,'Sch F-Staffing'!$7:$7,0),0),'Sch F-Staffing'!$A:$A,$F18&amp;"-06",'Sch F-Staffing'!$L:$L,$G18),2),0)</f>
        <v>0</v>
      </c>
      <c r="U18" s="36">
        <f t="shared" ca="1" si="4"/>
        <v>0</v>
      </c>
      <c r="V18" s="35">
        <f ca="1">IF($G18=$D$5,ROUND(SUMIFS(INDIRECT("'Sch F-Staffing'!C"&amp;MATCH($B$5,'Sch F-Staffing'!$7:$7,0),0),'Sch F-Staffing'!$A:$A,$F18&amp;"-07",'Sch F-Staffing'!$L:$L,$G18),2),0)</f>
        <v>0</v>
      </c>
      <c r="W18" s="36">
        <f t="shared" ca="1" si="5"/>
        <v>0</v>
      </c>
      <c r="X18" s="35">
        <f ca="1">IF($G18=$D$5,ROUND(SUMIFS(INDIRECT("'Sch F-Staffing'!C"&amp;MATCH($B$5,'Sch F-Staffing'!$7:$7,0),0),'Sch F-Staffing'!$A:$A,$F18&amp;"-08",'Sch F-Staffing'!$L:$L,$G18),2),0)</f>
        <v>0</v>
      </c>
      <c r="Y18" s="36">
        <f t="shared" ca="1" si="6"/>
        <v>0</v>
      </c>
      <c r="Z18" s="35">
        <f ca="1">IF($G18=$D$5,ROUND(SUMIFS(INDIRECT("'Sch F-Staffing'!C"&amp;MATCH($B$5,'Sch F-Staffing'!$7:$7,0),0),'Sch F-Staffing'!$A:$A,$F18&amp;"-09",'Sch F-Staffing'!$L:$L,$G18),2),0)</f>
        <v>0</v>
      </c>
      <c r="AA18" s="36">
        <f t="shared" ca="1" si="7"/>
        <v>0</v>
      </c>
      <c r="AB18" s="35">
        <f ca="1">IF($G18=$D$5,ROUND(SUMIFS(INDIRECT("'Sch F-Staffing'!C"&amp;MATCH($B$5,'Sch F-Staffing'!$7:$7,0),0),'Sch F-Staffing'!$A:$A,$F18&amp;"-10",'Sch F-Staffing'!$L:$L,$G18),2),0)</f>
        <v>0</v>
      </c>
      <c r="AC18" s="36">
        <f t="shared" ca="1" si="8"/>
        <v>0</v>
      </c>
      <c r="AD18" s="35">
        <f ca="1">IF($G18=$D$5,ROUND(SUMIFS(INDIRECT("'Sch F-Staffing'!C"&amp;MATCH($B$5,'Sch F-Staffing'!$7:$7,0),0),'Sch F-Staffing'!$A:$A,$F18&amp;"-11",'Sch F-Staffing'!$L:$L,$G18),2),0)</f>
        <v>0</v>
      </c>
      <c r="AE18" s="36">
        <f t="shared" ca="1" si="9"/>
        <v>0</v>
      </c>
      <c r="AF18" s="35">
        <f ca="1">IF($G18=$D$5,ROUND(SUMIFS(INDIRECT("'Sch F-Staffing'!C"&amp;MATCH($B$5,'Sch F-Staffing'!$7:$7,0),0),'Sch F-Staffing'!$A:$A,$F18&amp;"-12",'Sch F-Staffing'!$L:$L,$G18),2),0)</f>
        <v>0</v>
      </c>
      <c r="AG18" s="36">
        <f t="shared" ca="1" si="10"/>
        <v>0</v>
      </c>
      <c r="AH18" s="35">
        <f ca="1">IF($G18=$D$5,ROUND(SUMIFS(INDIRECT("'Sch F-Staffing'!C"&amp;MATCH($B$5,'Sch F-Staffing'!$7:$7,0),0),'Sch F-Staffing'!$A:$A,$F18&amp;"-13",'Sch F-Staffing'!$L:$L,$G18),2),0)</f>
        <v>0</v>
      </c>
      <c r="AI18" s="36">
        <f t="shared" ca="1" si="11"/>
        <v>0</v>
      </c>
      <c r="AJ18" s="37">
        <f t="shared" ca="1" si="13"/>
        <v>0</v>
      </c>
      <c r="AK18" s="85">
        <f t="shared" ca="1" si="13"/>
        <v>0</v>
      </c>
    </row>
    <row r="19" spans="1:37" ht="30" x14ac:dyDescent="0.15">
      <c r="A19" s="34">
        <v>46</v>
      </c>
      <c r="B19" s="34" t="s">
        <v>76</v>
      </c>
      <c r="C19" s="34" t="s">
        <v>71</v>
      </c>
      <c r="D19" s="34" t="s">
        <v>48</v>
      </c>
      <c r="E19" s="34" t="s">
        <v>77</v>
      </c>
      <c r="F19" s="82" t="s">
        <v>78</v>
      </c>
      <c r="G19" s="82" t="s">
        <v>594</v>
      </c>
      <c r="H19" s="86">
        <v>1</v>
      </c>
      <c r="I19" s="84" cm="1">
        <f t="array" aca="1" ref="I19" ca="1">IF($G19=$D$5,INDIRECT("'Rate Analysis'!R"&amp;MATCH($F19,'Rate Analysis'!$A:$A,0)&amp;"C"&amp;MATCH($B$5,'Rate Analysis'!$7:$7,0)+MATCH($G19,'Rate Analysis'!$8:$8,0)-16,0),14)</f>
        <v>14</v>
      </c>
      <c r="J19" s="35">
        <f ca="1">IF($G19=$D$5,ROUND(SUMIFS(INDIRECT("'Sch F-Staffing'!C"&amp;MATCH($B$5,'Sch F-Staffing'!$7:$7,0),0),'Sch F-Staffing'!$A:$A,$F19&amp;"-01",'Sch F-Staffing'!$L:$L,$G19),2),0)</f>
        <v>0</v>
      </c>
      <c r="K19" s="36">
        <f t="shared" ca="1" si="12"/>
        <v>0</v>
      </c>
      <c r="L19" s="35">
        <f ca="1">IF($G19=$D$5,ROUND(SUMIFS(INDIRECT("'Sch F-Staffing'!C"&amp;MATCH($B$5,'Sch F-Staffing'!$7:$7,0),0),'Sch F-Staffing'!$A:$A,$F19&amp;"-02",'Sch F-Staffing'!$L:$L,$G19),2),0)</f>
        <v>0</v>
      </c>
      <c r="M19" s="36">
        <f t="shared" ca="1" si="0"/>
        <v>0</v>
      </c>
      <c r="N19" s="35">
        <f ca="1">IF($G19=$D$5,ROUND(SUMIFS(INDIRECT("'Sch F-Staffing'!C"&amp;MATCH($B$5,'Sch F-Staffing'!$7:$7,0),0),'Sch F-Staffing'!$A:$A,$F19&amp;"-03",'Sch F-Staffing'!$L:$L,$G19),2),0)</f>
        <v>0</v>
      </c>
      <c r="O19" s="36">
        <f t="shared" ca="1" si="1"/>
        <v>0</v>
      </c>
      <c r="P19" s="35">
        <f ca="1">IF($G19=$D$5,ROUND(SUMIFS(INDIRECT("'Sch F-Staffing'!C"&amp;MATCH($B$5,'Sch F-Staffing'!$7:$7,0),0),'Sch F-Staffing'!$A:$A,$F19&amp;"-04",'Sch F-Staffing'!$L:$L,$G19),2),0)</f>
        <v>0</v>
      </c>
      <c r="Q19" s="36">
        <f t="shared" ca="1" si="2"/>
        <v>0</v>
      </c>
      <c r="R19" s="35">
        <f ca="1">IF($G19=$D$5,ROUND(SUMIFS(INDIRECT("'Sch F-Staffing'!C"&amp;MATCH($B$5,'Sch F-Staffing'!$7:$7,0),0),'Sch F-Staffing'!$A:$A,$F19&amp;"-05",'Sch F-Staffing'!$L:$L,$G19),2),0)</f>
        <v>0</v>
      </c>
      <c r="S19" s="36">
        <f t="shared" ca="1" si="3"/>
        <v>0</v>
      </c>
      <c r="T19" s="35">
        <f ca="1">IF($G19=$D$5,ROUND(SUMIFS(INDIRECT("'Sch F-Staffing'!C"&amp;MATCH($B$5,'Sch F-Staffing'!$7:$7,0),0),'Sch F-Staffing'!$A:$A,$F19&amp;"-06",'Sch F-Staffing'!$L:$L,$G19),2),0)</f>
        <v>0</v>
      </c>
      <c r="U19" s="36">
        <f t="shared" ca="1" si="4"/>
        <v>0</v>
      </c>
      <c r="V19" s="35">
        <f ca="1">IF($G19=$D$5,ROUND(SUMIFS(INDIRECT("'Sch F-Staffing'!C"&amp;MATCH($B$5,'Sch F-Staffing'!$7:$7,0),0),'Sch F-Staffing'!$A:$A,$F19&amp;"-07",'Sch F-Staffing'!$L:$L,$G19),2),0)</f>
        <v>0</v>
      </c>
      <c r="W19" s="36">
        <f t="shared" ca="1" si="5"/>
        <v>0</v>
      </c>
      <c r="X19" s="35">
        <f ca="1">IF($G19=$D$5,ROUND(SUMIFS(INDIRECT("'Sch F-Staffing'!C"&amp;MATCH($B$5,'Sch F-Staffing'!$7:$7,0),0),'Sch F-Staffing'!$A:$A,$F19&amp;"-08",'Sch F-Staffing'!$L:$L,$G19),2),0)</f>
        <v>0</v>
      </c>
      <c r="Y19" s="36">
        <f t="shared" ca="1" si="6"/>
        <v>0</v>
      </c>
      <c r="Z19" s="35">
        <f ca="1">IF($G19=$D$5,ROUND(SUMIFS(INDIRECT("'Sch F-Staffing'!C"&amp;MATCH($B$5,'Sch F-Staffing'!$7:$7,0),0),'Sch F-Staffing'!$A:$A,$F19&amp;"-09",'Sch F-Staffing'!$L:$L,$G19),2),0)</f>
        <v>0</v>
      </c>
      <c r="AA19" s="36">
        <f t="shared" ca="1" si="7"/>
        <v>0</v>
      </c>
      <c r="AB19" s="35">
        <f ca="1">IF($G19=$D$5,ROUND(SUMIFS(INDIRECT("'Sch F-Staffing'!C"&amp;MATCH($B$5,'Sch F-Staffing'!$7:$7,0),0),'Sch F-Staffing'!$A:$A,$F19&amp;"-10",'Sch F-Staffing'!$L:$L,$G19),2),0)</f>
        <v>0</v>
      </c>
      <c r="AC19" s="36">
        <f t="shared" ca="1" si="8"/>
        <v>0</v>
      </c>
      <c r="AD19" s="35">
        <f ca="1">IF($G19=$D$5,ROUND(SUMIFS(INDIRECT("'Sch F-Staffing'!C"&amp;MATCH($B$5,'Sch F-Staffing'!$7:$7,0),0),'Sch F-Staffing'!$A:$A,$F19&amp;"-11",'Sch F-Staffing'!$L:$L,$G19),2),0)</f>
        <v>0</v>
      </c>
      <c r="AE19" s="36">
        <f t="shared" ca="1" si="9"/>
        <v>0</v>
      </c>
      <c r="AF19" s="35">
        <f ca="1">IF($G19=$D$5,ROUND(SUMIFS(INDIRECT("'Sch F-Staffing'!C"&amp;MATCH($B$5,'Sch F-Staffing'!$7:$7,0),0),'Sch F-Staffing'!$A:$A,$F19&amp;"-12",'Sch F-Staffing'!$L:$L,$G19),2),0)</f>
        <v>0</v>
      </c>
      <c r="AG19" s="36">
        <f t="shared" ca="1" si="10"/>
        <v>0</v>
      </c>
      <c r="AH19" s="35">
        <f ca="1">IF($G19=$D$5,ROUND(SUMIFS(INDIRECT("'Sch F-Staffing'!C"&amp;MATCH($B$5,'Sch F-Staffing'!$7:$7,0),0),'Sch F-Staffing'!$A:$A,$F19&amp;"-13",'Sch F-Staffing'!$L:$L,$G19),2),0)</f>
        <v>0</v>
      </c>
      <c r="AI19" s="36">
        <f t="shared" ca="1" si="11"/>
        <v>0</v>
      </c>
      <c r="AJ19" s="37">
        <f t="shared" ca="1" si="13"/>
        <v>0</v>
      </c>
      <c r="AK19" s="85">
        <f t="shared" ca="1" si="13"/>
        <v>0</v>
      </c>
    </row>
    <row r="20" spans="1:37" ht="30" hidden="1" x14ac:dyDescent="0.15">
      <c r="A20" s="34">
        <v>8</v>
      </c>
      <c r="B20" s="34" t="s">
        <v>57</v>
      </c>
      <c r="C20" s="34" t="s">
        <v>58</v>
      </c>
      <c r="D20" s="34" t="s">
        <v>79</v>
      </c>
      <c r="E20" s="34" t="s">
        <v>80</v>
      </c>
      <c r="F20" s="82" t="s">
        <v>81</v>
      </c>
      <c r="G20" s="82" t="s">
        <v>594</v>
      </c>
      <c r="H20" s="86">
        <v>1</v>
      </c>
      <c r="I20" s="84" cm="1">
        <f t="array" aca="1" ref="I20" ca="1">IF($G20=$D$5,INDIRECT("'Rate Analysis'!R"&amp;MATCH($F20,'Rate Analysis'!$A:$A,0)&amp;"C"&amp;MATCH($B$5,'Rate Analysis'!$7:$7,0)+MATCH($G20,'Rate Analysis'!$8:$8,0)-16,0),1)</f>
        <v>1</v>
      </c>
      <c r="J20" s="35">
        <f ca="1">IF($G20=$D$5,ROUND(SUMIFS(INDIRECT("'Sch F-Staffing'!C"&amp;MATCH($B$5,'Sch F-Staffing'!$7:$7,0),0),'Sch F-Staffing'!$A:$A,$F20&amp;"-01",'Sch F-Staffing'!$L:$L,$G20),2),0)</f>
        <v>0</v>
      </c>
      <c r="K20" s="36">
        <f t="shared" ca="1" si="12"/>
        <v>0</v>
      </c>
      <c r="L20" s="35">
        <f ca="1">IF($G20=$D$5,ROUND(SUMIFS(INDIRECT("'Sch F-Staffing'!C"&amp;MATCH($B$5,'Sch F-Staffing'!$7:$7,0),0),'Sch F-Staffing'!$A:$A,$F20&amp;"-02",'Sch F-Staffing'!$L:$L,$G20),2),0)</f>
        <v>0</v>
      </c>
      <c r="M20" s="36">
        <f t="shared" ca="1" si="0"/>
        <v>0</v>
      </c>
      <c r="N20" s="35">
        <f ca="1">IF($G20=$D$5,ROUND(SUMIFS(INDIRECT("'Sch F-Staffing'!C"&amp;MATCH($B$5,'Sch F-Staffing'!$7:$7,0),0),'Sch F-Staffing'!$A:$A,$F20&amp;"-03",'Sch F-Staffing'!$L:$L,$G20),2),0)</f>
        <v>0</v>
      </c>
      <c r="O20" s="36">
        <f t="shared" ca="1" si="1"/>
        <v>0</v>
      </c>
      <c r="P20" s="35">
        <f ca="1">IF($G20=$D$5,ROUND(SUMIFS(INDIRECT("'Sch F-Staffing'!C"&amp;MATCH($B$5,'Sch F-Staffing'!$7:$7,0),0),'Sch F-Staffing'!$A:$A,$F20&amp;"-04",'Sch F-Staffing'!$L:$L,$G20),2),0)</f>
        <v>0</v>
      </c>
      <c r="Q20" s="36">
        <f t="shared" ca="1" si="2"/>
        <v>0</v>
      </c>
      <c r="R20" s="35">
        <f ca="1">IF($G20=$D$5,ROUND(SUMIFS(INDIRECT("'Sch F-Staffing'!C"&amp;MATCH($B$5,'Sch F-Staffing'!$7:$7,0),0),'Sch F-Staffing'!$A:$A,$F20&amp;"-05",'Sch F-Staffing'!$L:$L,$G20),2),0)</f>
        <v>0</v>
      </c>
      <c r="S20" s="36">
        <f t="shared" ca="1" si="3"/>
        <v>0</v>
      </c>
      <c r="T20" s="35">
        <f ca="1">IF($G20=$D$5,ROUND(SUMIFS(INDIRECT("'Sch F-Staffing'!C"&amp;MATCH($B$5,'Sch F-Staffing'!$7:$7,0),0),'Sch F-Staffing'!$A:$A,$F20&amp;"-06",'Sch F-Staffing'!$L:$L,$G20),2),0)</f>
        <v>0</v>
      </c>
      <c r="U20" s="36">
        <f t="shared" ca="1" si="4"/>
        <v>0</v>
      </c>
      <c r="V20" s="35">
        <f ca="1">IF($G20=$D$5,ROUND(SUMIFS(INDIRECT("'Sch F-Staffing'!C"&amp;MATCH($B$5,'Sch F-Staffing'!$7:$7,0),0),'Sch F-Staffing'!$A:$A,$F20&amp;"-07",'Sch F-Staffing'!$L:$L,$G20),2),0)</f>
        <v>0</v>
      </c>
      <c r="W20" s="36">
        <f t="shared" ca="1" si="5"/>
        <v>0</v>
      </c>
      <c r="X20" s="35">
        <f ca="1">IF($G20=$D$5,ROUND(SUMIFS(INDIRECT("'Sch F-Staffing'!C"&amp;MATCH($B$5,'Sch F-Staffing'!$7:$7,0),0),'Sch F-Staffing'!$A:$A,$F20&amp;"-08",'Sch F-Staffing'!$L:$L,$G20),2),0)</f>
        <v>0</v>
      </c>
      <c r="Y20" s="36">
        <f t="shared" ca="1" si="6"/>
        <v>0</v>
      </c>
      <c r="Z20" s="35">
        <f ca="1">IF($G20=$D$5,ROUND(SUMIFS(INDIRECT("'Sch F-Staffing'!C"&amp;MATCH($B$5,'Sch F-Staffing'!$7:$7,0),0),'Sch F-Staffing'!$A:$A,$F20&amp;"-09",'Sch F-Staffing'!$L:$L,$G20),2),0)</f>
        <v>0</v>
      </c>
      <c r="AA20" s="36">
        <f t="shared" ca="1" si="7"/>
        <v>0</v>
      </c>
      <c r="AB20" s="35">
        <f ca="1">IF($G20=$D$5,ROUND(SUMIFS(INDIRECT("'Sch F-Staffing'!C"&amp;MATCH($B$5,'Sch F-Staffing'!$7:$7,0),0),'Sch F-Staffing'!$A:$A,$F20&amp;"-10",'Sch F-Staffing'!$L:$L,$G20),2),0)</f>
        <v>0</v>
      </c>
      <c r="AC20" s="36">
        <f t="shared" ca="1" si="8"/>
        <v>0</v>
      </c>
      <c r="AD20" s="35">
        <f ca="1">IF($G20=$D$5,ROUND(SUMIFS(INDIRECT("'Sch F-Staffing'!C"&amp;MATCH($B$5,'Sch F-Staffing'!$7:$7,0),0),'Sch F-Staffing'!$A:$A,$F20&amp;"-11",'Sch F-Staffing'!$L:$L,$G20),2),0)</f>
        <v>0</v>
      </c>
      <c r="AE20" s="36">
        <f t="shared" ca="1" si="9"/>
        <v>0</v>
      </c>
      <c r="AF20" s="35">
        <f ca="1">IF($G20=$D$5,ROUND(SUMIFS(INDIRECT("'Sch F-Staffing'!C"&amp;MATCH($B$5,'Sch F-Staffing'!$7:$7,0),0),'Sch F-Staffing'!$A:$A,$F20&amp;"-12",'Sch F-Staffing'!$L:$L,$G20),2),0)</f>
        <v>0</v>
      </c>
      <c r="AG20" s="36">
        <f t="shared" ca="1" si="10"/>
        <v>0</v>
      </c>
      <c r="AH20" s="35">
        <f ca="1">IF($G20=$D$5,ROUND(SUMIFS(INDIRECT("'Sch F-Staffing'!C"&amp;MATCH($B$5,'Sch F-Staffing'!$7:$7,0),0),'Sch F-Staffing'!$A:$A,$F20&amp;"-13",'Sch F-Staffing'!$L:$L,$G20),2),0)</f>
        <v>0</v>
      </c>
      <c r="AI20" s="36">
        <f t="shared" ca="1" si="11"/>
        <v>0</v>
      </c>
      <c r="AJ20" s="37">
        <f t="shared" ca="1" si="13"/>
        <v>0</v>
      </c>
      <c r="AK20" s="85">
        <f t="shared" ca="1" si="13"/>
        <v>0</v>
      </c>
    </row>
    <row r="21" spans="1:37" ht="30" x14ac:dyDescent="0.15">
      <c r="A21" s="34">
        <v>70</v>
      </c>
      <c r="B21" s="34" t="s">
        <v>82</v>
      </c>
      <c r="C21" s="34" t="s">
        <v>38</v>
      </c>
      <c r="D21" s="34" t="s">
        <v>48</v>
      </c>
      <c r="E21" s="34" t="s">
        <v>83</v>
      </c>
      <c r="F21" s="82" t="s">
        <v>84</v>
      </c>
      <c r="G21" s="82" t="s">
        <v>594</v>
      </c>
      <c r="H21" s="86">
        <v>1</v>
      </c>
      <c r="I21" s="84" cm="1">
        <f t="array" aca="1" ref="I21" ca="1">IF($G21=$D$5,INDIRECT("'Rate Analysis'!R"&amp;MATCH($F21,'Rate Analysis'!$A:$A,0)&amp;"C"&amp;MATCH($B$5,'Rate Analysis'!$7:$7,0)+MATCH($G21,'Rate Analysis'!$8:$8,0)-16,0),11)</f>
        <v>11</v>
      </c>
      <c r="J21" s="35">
        <f ca="1">IF($G21=$D$5,ROUND(SUMIFS(INDIRECT("'Sch F-Staffing'!C"&amp;MATCH($B$5,'Sch F-Staffing'!$7:$7,0),0),'Sch F-Staffing'!$A:$A,$F21&amp;"-01",'Sch F-Staffing'!$L:$L,$G21),2),0)</f>
        <v>0</v>
      </c>
      <c r="K21" s="36">
        <f t="shared" ca="1" si="12"/>
        <v>0</v>
      </c>
      <c r="L21" s="35">
        <f ca="1">IF($G21=$D$5,ROUND(SUMIFS(INDIRECT("'Sch F-Staffing'!C"&amp;MATCH($B$5,'Sch F-Staffing'!$7:$7,0),0),'Sch F-Staffing'!$A:$A,$F21&amp;"-02",'Sch F-Staffing'!$L:$L,$G21),2),0)</f>
        <v>0</v>
      </c>
      <c r="M21" s="36">
        <f t="shared" ca="1" si="0"/>
        <v>0</v>
      </c>
      <c r="N21" s="35">
        <f ca="1">IF($G21=$D$5,ROUND(SUMIFS(INDIRECT("'Sch F-Staffing'!C"&amp;MATCH($B$5,'Sch F-Staffing'!$7:$7,0),0),'Sch F-Staffing'!$A:$A,$F21&amp;"-03",'Sch F-Staffing'!$L:$L,$G21),2),0)</f>
        <v>0</v>
      </c>
      <c r="O21" s="36">
        <f t="shared" ca="1" si="1"/>
        <v>0</v>
      </c>
      <c r="P21" s="35">
        <f ca="1">IF($G21=$D$5,ROUND(SUMIFS(INDIRECT("'Sch F-Staffing'!C"&amp;MATCH($B$5,'Sch F-Staffing'!$7:$7,0),0),'Sch F-Staffing'!$A:$A,$F21&amp;"-04",'Sch F-Staffing'!$L:$L,$G21),2),0)</f>
        <v>0</v>
      </c>
      <c r="Q21" s="36">
        <f t="shared" ca="1" si="2"/>
        <v>0</v>
      </c>
      <c r="R21" s="35">
        <f ca="1">IF($G21=$D$5,ROUND(SUMIFS(INDIRECT("'Sch F-Staffing'!C"&amp;MATCH($B$5,'Sch F-Staffing'!$7:$7,0),0),'Sch F-Staffing'!$A:$A,$F21&amp;"-05",'Sch F-Staffing'!$L:$L,$G21),2),0)</f>
        <v>0</v>
      </c>
      <c r="S21" s="36">
        <f t="shared" ca="1" si="3"/>
        <v>0</v>
      </c>
      <c r="T21" s="35">
        <f ca="1">IF($G21=$D$5,ROUND(SUMIFS(INDIRECT("'Sch F-Staffing'!C"&amp;MATCH($B$5,'Sch F-Staffing'!$7:$7,0),0),'Sch F-Staffing'!$A:$A,$F21&amp;"-06",'Sch F-Staffing'!$L:$L,$G21),2),0)</f>
        <v>0</v>
      </c>
      <c r="U21" s="36">
        <f t="shared" ca="1" si="4"/>
        <v>0</v>
      </c>
      <c r="V21" s="35">
        <f ca="1">IF($G21=$D$5,ROUND(SUMIFS(INDIRECT("'Sch F-Staffing'!C"&amp;MATCH($B$5,'Sch F-Staffing'!$7:$7,0),0),'Sch F-Staffing'!$A:$A,$F21&amp;"-07",'Sch F-Staffing'!$L:$L,$G21),2),0)</f>
        <v>0</v>
      </c>
      <c r="W21" s="36">
        <f t="shared" ca="1" si="5"/>
        <v>0</v>
      </c>
      <c r="X21" s="35">
        <f ca="1">IF($G21=$D$5,ROUND(SUMIFS(INDIRECT("'Sch F-Staffing'!C"&amp;MATCH($B$5,'Sch F-Staffing'!$7:$7,0),0),'Sch F-Staffing'!$A:$A,$F21&amp;"-08",'Sch F-Staffing'!$L:$L,$G21),2),0)</f>
        <v>0</v>
      </c>
      <c r="Y21" s="36">
        <f t="shared" ca="1" si="6"/>
        <v>0</v>
      </c>
      <c r="Z21" s="35">
        <f ca="1">IF($G21=$D$5,ROUND(SUMIFS(INDIRECT("'Sch F-Staffing'!C"&amp;MATCH($B$5,'Sch F-Staffing'!$7:$7,0),0),'Sch F-Staffing'!$A:$A,$F21&amp;"-09",'Sch F-Staffing'!$L:$L,$G21),2),0)</f>
        <v>0</v>
      </c>
      <c r="AA21" s="36">
        <f t="shared" ca="1" si="7"/>
        <v>0</v>
      </c>
      <c r="AB21" s="35">
        <f ca="1">IF($G21=$D$5,ROUND(SUMIFS(INDIRECT("'Sch F-Staffing'!C"&amp;MATCH($B$5,'Sch F-Staffing'!$7:$7,0),0),'Sch F-Staffing'!$A:$A,$F21&amp;"-10",'Sch F-Staffing'!$L:$L,$G21),2),0)</f>
        <v>0</v>
      </c>
      <c r="AC21" s="36">
        <f t="shared" ca="1" si="8"/>
        <v>0</v>
      </c>
      <c r="AD21" s="35">
        <f ca="1">IF($G21=$D$5,ROUND(SUMIFS(INDIRECT("'Sch F-Staffing'!C"&amp;MATCH($B$5,'Sch F-Staffing'!$7:$7,0),0),'Sch F-Staffing'!$A:$A,$F21&amp;"-11",'Sch F-Staffing'!$L:$L,$G21),2),0)</f>
        <v>0</v>
      </c>
      <c r="AE21" s="36">
        <f t="shared" ca="1" si="9"/>
        <v>0</v>
      </c>
      <c r="AF21" s="35">
        <f ca="1">IF($G21=$D$5,ROUND(SUMIFS(INDIRECT("'Sch F-Staffing'!C"&amp;MATCH($B$5,'Sch F-Staffing'!$7:$7,0),0),'Sch F-Staffing'!$A:$A,$F21&amp;"-12",'Sch F-Staffing'!$L:$L,$G21),2),0)</f>
        <v>0</v>
      </c>
      <c r="AG21" s="36">
        <f t="shared" ca="1" si="10"/>
        <v>0</v>
      </c>
      <c r="AH21" s="35">
        <f ca="1">IF($G21=$D$5,ROUND(SUMIFS(INDIRECT("'Sch F-Staffing'!C"&amp;MATCH($B$5,'Sch F-Staffing'!$7:$7,0),0),'Sch F-Staffing'!$A:$A,$F21&amp;"-13",'Sch F-Staffing'!$L:$L,$G21),2),0)</f>
        <v>0</v>
      </c>
      <c r="AI21" s="36">
        <f t="shared" ca="1" si="11"/>
        <v>0</v>
      </c>
      <c r="AJ21" s="37">
        <f t="shared" ca="1" si="13"/>
        <v>0</v>
      </c>
      <c r="AK21" s="85">
        <f t="shared" ca="1" si="13"/>
        <v>0</v>
      </c>
    </row>
    <row r="22" spans="1:37" ht="30" hidden="1" x14ac:dyDescent="0.15">
      <c r="A22" s="34">
        <v>71</v>
      </c>
      <c r="B22" s="34" t="s">
        <v>85</v>
      </c>
      <c r="C22" s="34" t="s">
        <v>38</v>
      </c>
      <c r="D22" s="34" t="s">
        <v>39</v>
      </c>
      <c r="E22" s="34" t="s">
        <v>86</v>
      </c>
      <c r="F22" s="82" t="s">
        <v>87</v>
      </c>
      <c r="G22" s="82" t="s">
        <v>594</v>
      </c>
      <c r="H22" s="86">
        <v>1</v>
      </c>
      <c r="I22" s="84" cm="1">
        <f t="array" aca="1" ref="I22" ca="1">IF($G22=$D$5,INDIRECT("'Rate Analysis'!R"&amp;MATCH($F22,'Rate Analysis'!$A:$A,0)&amp;"C"&amp;MATCH($B$5,'Rate Analysis'!$7:$7,0)+MATCH($G22,'Rate Analysis'!$8:$8,0)-16,0),1)</f>
        <v>1</v>
      </c>
      <c r="J22" s="35">
        <f ca="1">IF($G22=$D$5,ROUND(SUMIFS(INDIRECT("'Sch F-Staffing'!C"&amp;MATCH($B$5,'Sch F-Staffing'!$7:$7,0),0),'Sch F-Staffing'!$A:$A,$F22&amp;"-01",'Sch F-Staffing'!$L:$L,$G22),2),0)</f>
        <v>0</v>
      </c>
      <c r="K22" s="36">
        <f t="shared" ca="1" si="12"/>
        <v>0</v>
      </c>
      <c r="L22" s="35">
        <f ca="1">IF($G22=$D$5,ROUND(SUMIFS(INDIRECT("'Sch F-Staffing'!C"&amp;MATCH($B$5,'Sch F-Staffing'!$7:$7,0),0),'Sch F-Staffing'!$A:$A,$F22&amp;"-02",'Sch F-Staffing'!$L:$L,$G22),2),0)</f>
        <v>0</v>
      </c>
      <c r="M22" s="36">
        <f t="shared" ca="1" si="0"/>
        <v>0</v>
      </c>
      <c r="N22" s="35">
        <f ca="1">IF($G22=$D$5,ROUND(SUMIFS(INDIRECT("'Sch F-Staffing'!C"&amp;MATCH($B$5,'Sch F-Staffing'!$7:$7,0),0),'Sch F-Staffing'!$A:$A,$F22&amp;"-03",'Sch F-Staffing'!$L:$L,$G22),2),0)</f>
        <v>0</v>
      </c>
      <c r="O22" s="36">
        <f t="shared" ca="1" si="1"/>
        <v>0</v>
      </c>
      <c r="P22" s="35">
        <f ca="1">IF($G22=$D$5,ROUND(SUMIFS(INDIRECT("'Sch F-Staffing'!C"&amp;MATCH($B$5,'Sch F-Staffing'!$7:$7,0),0),'Sch F-Staffing'!$A:$A,$F22&amp;"-04",'Sch F-Staffing'!$L:$L,$G22),2),0)</f>
        <v>0</v>
      </c>
      <c r="Q22" s="36">
        <f t="shared" ca="1" si="2"/>
        <v>0</v>
      </c>
      <c r="R22" s="35">
        <f ca="1">IF($G22=$D$5,ROUND(SUMIFS(INDIRECT("'Sch F-Staffing'!C"&amp;MATCH($B$5,'Sch F-Staffing'!$7:$7,0),0),'Sch F-Staffing'!$A:$A,$F22&amp;"-05",'Sch F-Staffing'!$L:$L,$G22),2),0)</f>
        <v>0</v>
      </c>
      <c r="S22" s="36">
        <f t="shared" ca="1" si="3"/>
        <v>0</v>
      </c>
      <c r="T22" s="35">
        <f ca="1">IF($G22=$D$5,ROUND(SUMIFS(INDIRECT("'Sch F-Staffing'!C"&amp;MATCH($B$5,'Sch F-Staffing'!$7:$7,0),0),'Sch F-Staffing'!$A:$A,$F22&amp;"-06",'Sch F-Staffing'!$L:$L,$G22),2),0)</f>
        <v>0</v>
      </c>
      <c r="U22" s="36">
        <f t="shared" ca="1" si="4"/>
        <v>0</v>
      </c>
      <c r="V22" s="35">
        <f ca="1">IF($G22=$D$5,ROUND(SUMIFS(INDIRECT("'Sch F-Staffing'!C"&amp;MATCH($B$5,'Sch F-Staffing'!$7:$7,0),0),'Sch F-Staffing'!$A:$A,$F22&amp;"-07",'Sch F-Staffing'!$L:$L,$G22),2),0)</f>
        <v>0</v>
      </c>
      <c r="W22" s="36">
        <f t="shared" ca="1" si="5"/>
        <v>0</v>
      </c>
      <c r="X22" s="35">
        <f ca="1">IF($G22=$D$5,ROUND(SUMIFS(INDIRECT("'Sch F-Staffing'!C"&amp;MATCH($B$5,'Sch F-Staffing'!$7:$7,0),0),'Sch F-Staffing'!$A:$A,$F22&amp;"-08",'Sch F-Staffing'!$L:$L,$G22),2),0)</f>
        <v>0</v>
      </c>
      <c r="Y22" s="36">
        <f t="shared" ca="1" si="6"/>
        <v>0</v>
      </c>
      <c r="Z22" s="35">
        <f ca="1">IF($G22=$D$5,ROUND(SUMIFS(INDIRECT("'Sch F-Staffing'!C"&amp;MATCH($B$5,'Sch F-Staffing'!$7:$7,0),0),'Sch F-Staffing'!$A:$A,$F22&amp;"-09",'Sch F-Staffing'!$L:$L,$G22),2),0)</f>
        <v>0</v>
      </c>
      <c r="AA22" s="36">
        <f t="shared" ca="1" si="7"/>
        <v>0</v>
      </c>
      <c r="AB22" s="35">
        <f ca="1">IF($G22=$D$5,ROUND(SUMIFS(INDIRECT("'Sch F-Staffing'!C"&amp;MATCH($B$5,'Sch F-Staffing'!$7:$7,0),0),'Sch F-Staffing'!$A:$A,$F22&amp;"-10",'Sch F-Staffing'!$L:$L,$G22),2),0)</f>
        <v>0</v>
      </c>
      <c r="AC22" s="36">
        <f t="shared" ca="1" si="8"/>
        <v>0</v>
      </c>
      <c r="AD22" s="35">
        <f ca="1">IF($G22=$D$5,ROUND(SUMIFS(INDIRECT("'Sch F-Staffing'!C"&amp;MATCH($B$5,'Sch F-Staffing'!$7:$7,0),0),'Sch F-Staffing'!$A:$A,$F22&amp;"-11",'Sch F-Staffing'!$L:$L,$G22),2),0)</f>
        <v>0</v>
      </c>
      <c r="AE22" s="36">
        <f t="shared" ca="1" si="9"/>
        <v>0</v>
      </c>
      <c r="AF22" s="35">
        <f ca="1">IF($G22=$D$5,ROUND(SUMIFS(INDIRECT("'Sch F-Staffing'!C"&amp;MATCH($B$5,'Sch F-Staffing'!$7:$7,0),0),'Sch F-Staffing'!$A:$A,$F22&amp;"-12",'Sch F-Staffing'!$L:$L,$G22),2),0)</f>
        <v>0</v>
      </c>
      <c r="AG22" s="36">
        <f t="shared" ca="1" si="10"/>
        <v>0</v>
      </c>
      <c r="AH22" s="35">
        <f ca="1">IF($G22=$D$5,ROUND(SUMIFS(INDIRECT("'Sch F-Staffing'!C"&amp;MATCH($B$5,'Sch F-Staffing'!$7:$7,0),0),'Sch F-Staffing'!$A:$A,$F22&amp;"-13",'Sch F-Staffing'!$L:$L,$G22),2),0)</f>
        <v>0</v>
      </c>
      <c r="AI22" s="36">
        <f t="shared" ca="1" si="11"/>
        <v>0</v>
      </c>
      <c r="AJ22" s="37">
        <f t="shared" ca="1" si="13"/>
        <v>0</v>
      </c>
      <c r="AK22" s="85">
        <f t="shared" ca="1" si="13"/>
        <v>0</v>
      </c>
    </row>
    <row r="23" spans="1:37" ht="15" hidden="1" x14ac:dyDescent="0.15">
      <c r="A23" s="34">
        <v>71</v>
      </c>
      <c r="B23" s="34" t="s">
        <v>85</v>
      </c>
      <c r="C23" s="34" t="s">
        <v>38</v>
      </c>
      <c r="D23" s="34" t="s">
        <v>39</v>
      </c>
      <c r="E23" s="34" t="s">
        <v>88</v>
      </c>
      <c r="F23" s="82" t="s">
        <v>89</v>
      </c>
      <c r="G23" s="82" t="s">
        <v>594</v>
      </c>
      <c r="H23" s="86">
        <v>1</v>
      </c>
      <c r="I23" s="84" cm="1">
        <f t="array" aca="1" ref="I23" ca="1">IF($G23=$D$5,INDIRECT("'Rate Analysis'!R"&amp;MATCH($F23,'Rate Analysis'!$A:$A,0)&amp;"C"&amp;MATCH($B$5,'Rate Analysis'!$7:$7,0)+MATCH($G23,'Rate Analysis'!$8:$8,0)-16,0),1)</f>
        <v>1</v>
      </c>
      <c r="J23" s="35">
        <f ca="1">IF($G23=$D$5,ROUND(SUMIFS(INDIRECT("'Sch F-Staffing'!C"&amp;MATCH($B$5,'Sch F-Staffing'!$7:$7,0),0),'Sch F-Staffing'!$A:$A,$F23&amp;"-01",'Sch F-Staffing'!$L:$L,$G23),2),0)</f>
        <v>0</v>
      </c>
      <c r="K23" s="36">
        <f t="shared" ca="1" si="12"/>
        <v>0</v>
      </c>
      <c r="L23" s="35">
        <f ca="1">IF($G23=$D$5,ROUND(SUMIFS(INDIRECT("'Sch F-Staffing'!C"&amp;MATCH($B$5,'Sch F-Staffing'!$7:$7,0),0),'Sch F-Staffing'!$A:$A,$F23&amp;"-02",'Sch F-Staffing'!$L:$L,$G23),2),0)</f>
        <v>0</v>
      </c>
      <c r="M23" s="36">
        <f t="shared" ca="1" si="0"/>
        <v>0</v>
      </c>
      <c r="N23" s="35">
        <f ca="1">IF($G23=$D$5,ROUND(SUMIFS(INDIRECT("'Sch F-Staffing'!C"&amp;MATCH($B$5,'Sch F-Staffing'!$7:$7,0),0),'Sch F-Staffing'!$A:$A,$F23&amp;"-03",'Sch F-Staffing'!$L:$L,$G23),2),0)</f>
        <v>0</v>
      </c>
      <c r="O23" s="36">
        <f t="shared" ca="1" si="1"/>
        <v>0</v>
      </c>
      <c r="P23" s="35">
        <f ca="1">IF($G23=$D$5,ROUND(SUMIFS(INDIRECT("'Sch F-Staffing'!C"&amp;MATCH($B$5,'Sch F-Staffing'!$7:$7,0),0),'Sch F-Staffing'!$A:$A,$F23&amp;"-04",'Sch F-Staffing'!$L:$L,$G23),2),0)</f>
        <v>0</v>
      </c>
      <c r="Q23" s="36">
        <f t="shared" ca="1" si="2"/>
        <v>0</v>
      </c>
      <c r="R23" s="35">
        <f ca="1">IF($G23=$D$5,ROUND(SUMIFS(INDIRECT("'Sch F-Staffing'!C"&amp;MATCH($B$5,'Sch F-Staffing'!$7:$7,0),0),'Sch F-Staffing'!$A:$A,$F23&amp;"-05",'Sch F-Staffing'!$L:$L,$G23),2),0)</f>
        <v>0</v>
      </c>
      <c r="S23" s="36">
        <f t="shared" ca="1" si="3"/>
        <v>0</v>
      </c>
      <c r="T23" s="35">
        <f ca="1">IF($G23=$D$5,ROUND(SUMIFS(INDIRECT("'Sch F-Staffing'!C"&amp;MATCH($B$5,'Sch F-Staffing'!$7:$7,0),0),'Sch F-Staffing'!$A:$A,$F23&amp;"-06",'Sch F-Staffing'!$L:$L,$G23),2),0)</f>
        <v>0</v>
      </c>
      <c r="U23" s="36">
        <f t="shared" ca="1" si="4"/>
        <v>0</v>
      </c>
      <c r="V23" s="35">
        <f ca="1">IF($G23=$D$5,ROUND(SUMIFS(INDIRECT("'Sch F-Staffing'!C"&amp;MATCH($B$5,'Sch F-Staffing'!$7:$7,0),0),'Sch F-Staffing'!$A:$A,$F23&amp;"-07",'Sch F-Staffing'!$L:$L,$G23),2),0)</f>
        <v>0</v>
      </c>
      <c r="W23" s="36">
        <f t="shared" ca="1" si="5"/>
        <v>0</v>
      </c>
      <c r="X23" s="35">
        <f ca="1">IF($G23=$D$5,ROUND(SUMIFS(INDIRECT("'Sch F-Staffing'!C"&amp;MATCH($B$5,'Sch F-Staffing'!$7:$7,0),0),'Sch F-Staffing'!$A:$A,$F23&amp;"-08",'Sch F-Staffing'!$L:$L,$G23),2),0)</f>
        <v>0</v>
      </c>
      <c r="Y23" s="36">
        <f t="shared" ca="1" si="6"/>
        <v>0</v>
      </c>
      <c r="Z23" s="35">
        <f ca="1">IF($G23=$D$5,ROUND(SUMIFS(INDIRECT("'Sch F-Staffing'!C"&amp;MATCH($B$5,'Sch F-Staffing'!$7:$7,0),0),'Sch F-Staffing'!$A:$A,$F23&amp;"-09",'Sch F-Staffing'!$L:$L,$G23),2),0)</f>
        <v>0</v>
      </c>
      <c r="AA23" s="36">
        <f t="shared" ca="1" si="7"/>
        <v>0</v>
      </c>
      <c r="AB23" s="35">
        <f ca="1">IF($G23=$D$5,ROUND(SUMIFS(INDIRECT("'Sch F-Staffing'!C"&amp;MATCH($B$5,'Sch F-Staffing'!$7:$7,0),0),'Sch F-Staffing'!$A:$A,$F23&amp;"-10",'Sch F-Staffing'!$L:$L,$G23),2),0)</f>
        <v>0</v>
      </c>
      <c r="AC23" s="36">
        <f t="shared" ca="1" si="8"/>
        <v>0</v>
      </c>
      <c r="AD23" s="35">
        <f ca="1">IF($G23=$D$5,ROUND(SUMIFS(INDIRECT("'Sch F-Staffing'!C"&amp;MATCH($B$5,'Sch F-Staffing'!$7:$7,0),0),'Sch F-Staffing'!$A:$A,$F23&amp;"-11",'Sch F-Staffing'!$L:$L,$G23),2),0)</f>
        <v>0</v>
      </c>
      <c r="AE23" s="36">
        <f t="shared" ca="1" si="9"/>
        <v>0</v>
      </c>
      <c r="AF23" s="35">
        <f ca="1">IF($G23=$D$5,ROUND(SUMIFS(INDIRECT("'Sch F-Staffing'!C"&amp;MATCH($B$5,'Sch F-Staffing'!$7:$7,0),0),'Sch F-Staffing'!$A:$A,$F23&amp;"-12",'Sch F-Staffing'!$L:$L,$G23),2),0)</f>
        <v>0</v>
      </c>
      <c r="AG23" s="36">
        <f t="shared" ca="1" si="10"/>
        <v>0</v>
      </c>
      <c r="AH23" s="35">
        <f ca="1">IF($G23=$D$5,ROUND(SUMIFS(INDIRECT("'Sch F-Staffing'!C"&amp;MATCH($B$5,'Sch F-Staffing'!$7:$7,0),0),'Sch F-Staffing'!$A:$A,$F23&amp;"-13",'Sch F-Staffing'!$L:$L,$G23),2),0)</f>
        <v>0</v>
      </c>
      <c r="AI23" s="36">
        <f t="shared" ca="1" si="11"/>
        <v>0</v>
      </c>
      <c r="AJ23" s="37">
        <f t="shared" ca="1" si="13"/>
        <v>0</v>
      </c>
      <c r="AK23" s="85">
        <f t="shared" ca="1" si="13"/>
        <v>0</v>
      </c>
    </row>
    <row r="24" spans="1:37" ht="15" hidden="1" x14ac:dyDescent="0.15">
      <c r="A24" s="34">
        <v>71</v>
      </c>
      <c r="B24" s="34" t="s">
        <v>85</v>
      </c>
      <c r="C24" s="34" t="s">
        <v>38</v>
      </c>
      <c r="D24" s="34" t="s">
        <v>39</v>
      </c>
      <c r="E24" s="34" t="s">
        <v>88</v>
      </c>
      <c r="F24" s="82" t="s">
        <v>89</v>
      </c>
      <c r="G24" s="82" t="s">
        <v>594</v>
      </c>
      <c r="H24" s="86">
        <v>1</v>
      </c>
      <c r="I24" s="84" cm="1">
        <f t="array" aca="1" ref="I24" ca="1">IF($G24=$D$5,INDIRECT("'Rate Analysis'!R"&amp;MATCH($F24,'Rate Analysis'!$A:$A,0)&amp;"C"&amp;MATCH($B$5,'Rate Analysis'!$7:$7,0)+MATCH($G24,'Rate Analysis'!$8:$8,0)-16,0),1)</f>
        <v>1</v>
      </c>
      <c r="J24" s="35">
        <f ca="1">IF($G24=$D$5,ROUND(SUMIFS(INDIRECT("'Sch F-Staffing'!C"&amp;MATCH($B$5,'Sch F-Staffing'!$7:$7,0),0),'Sch F-Staffing'!$A:$A,$F24&amp;"-01",'Sch F-Staffing'!$L:$L,$G24),2),0)</f>
        <v>0</v>
      </c>
      <c r="K24" s="36">
        <f t="shared" ca="1" si="12"/>
        <v>0</v>
      </c>
      <c r="L24" s="35">
        <f ca="1">IF($G24=$D$5,ROUND(SUMIFS(INDIRECT("'Sch F-Staffing'!C"&amp;MATCH($B$5,'Sch F-Staffing'!$7:$7,0),0),'Sch F-Staffing'!$A:$A,$F24&amp;"-02",'Sch F-Staffing'!$L:$L,$G24),2),0)</f>
        <v>0</v>
      </c>
      <c r="M24" s="36">
        <f t="shared" ca="1" si="0"/>
        <v>0</v>
      </c>
      <c r="N24" s="35">
        <f ca="1">IF($G24=$D$5,ROUND(SUMIFS(INDIRECT("'Sch F-Staffing'!C"&amp;MATCH($B$5,'Sch F-Staffing'!$7:$7,0),0),'Sch F-Staffing'!$A:$A,$F24&amp;"-03",'Sch F-Staffing'!$L:$L,$G24),2),0)</f>
        <v>0</v>
      </c>
      <c r="O24" s="36">
        <f t="shared" ca="1" si="1"/>
        <v>0</v>
      </c>
      <c r="P24" s="35">
        <f ca="1">IF($G24=$D$5,ROUND(SUMIFS(INDIRECT("'Sch F-Staffing'!C"&amp;MATCH($B$5,'Sch F-Staffing'!$7:$7,0),0),'Sch F-Staffing'!$A:$A,$F24&amp;"-04",'Sch F-Staffing'!$L:$L,$G24),2),0)</f>
        <v>0</v>
      </c>
      <c r="Q24" s="36">
        <f t="shared" ca="1" si="2"/>
        <v>0</v>
      </c>
      <c r="R24" s="35">
        <f ca="1">IF($G24=$D$5,ROUND(SUMIFS(INDIRECT("'Sch F-Staffing'!C"&amp;MATCH($B$5,'Sch F-Staffing'!$7:$7,0),0),'Sch F-Staffing'!$A:$A,$F24&amp;"-05",'Sch F-Staffing'!$L:$L,$G24),2),0)</f>
        <v>0</v>
      </c>
      <c r="S24" s="36">
        <f t="shared" ca="1" si="3"/>
        <v>0</v>
      </c>
      <c r="T24" s="35">
        <f ca="1">IF($G24=$D$5,ROUND(SUMIFS(INDIRECT("'Sch F-Staffing'!C"&amp;MATCH($B$5,'Sch F-Staffing'!$7:$7,0),0),'Sch F-Staffing'!$A:$A,$F24&amp;"-06",'Sch F-Staffing'!$L:$L,$G24),2),0)</f>
        <v>0</v>
      </c>
      <c r="U24" s="36">
        <f t="shared" ca="1" si="4"/>
        <v>0</v>
      </c>
      <c r="V24" s="35">
        <f ca="1">IF($G24=$D$5,ROUND(SUMIFS(INDIRECT("'Sch F-Staffing'!C"&amp;MATCH($B$5,'Sch F-Staffing'!$7:$7,0),0),'Sch F-Staffing'!$A:$A,$F24&amp;"-07",'Sch F-Staffing'!$L:$L,$G24),2),0)</f>
        <v>0</v>
      </c>
      <c r="W24" s="36">
        <f t="shared" ca="1" si="5"/>
        <v>0</v>
      </c>
      <c r="X24" s="35">
        <f ca="1">IF($G24=$D$5,ROUND(SUMIFS(INDIRECT("'Sch F-Staffing'!C"&amp;MATCH($B$5,'Sch F-Staffing'!$7:$7,0),0),'Sch F-Staffing'!$A:$A,$F24&amp;"-08",'Sch F-Staffing'!$L:$L,$G24),2),0)</f>
        <v>0</v>
      </c>
      <c r="Y24" s="36">
        <f t="shared" ca="1" si="6"/>
        <v>0</v>
      </c>
      <c r="Z24" s="35">
        <f ca="1">IF($G24=$D$5,ROUND(SUMIFS(INDIRECT("'Sch F-Staffing'!C"&amp;MATCH($B$5,'Sch F-Staffing'!$7:$7,0),0),'Sch F-Staffing'!$A:$A,$F24&amp;"-09",'Sch F-Staffing'!$L:$L,$G24),2),0)</f>
        <v>0</v>
      </c>
      <c r="AA24" s="36">
        <f t="shared" ca="1" si="7"/>
        <v>0</v>
      </c>
      <c r="AB24" s="35">
        <f ca="1">IF($G24=$D$5,ROUND(SUMIFS(INDIRECT("'Sch F-Staffing'!C"&amp;MATCH($B$5,'Sch F-Staffing'!$7:$7,0),0),'Sch F-Staffing'!$A:$A,$F24&amp;"-10",'Sch F-Staffing'!$L:$L,$G24),2),0)</f>
        <v>0</v>
      </c>
      <c r="AC24" s="36">
        <f t="shared" ca="1" si="8"/>
        <v>0</v>
      </c>
      <c r="AD24" s="35">
        <f ca="1">IF($G24=$D$5,ROUND(SUMIFS(INDIRECT("'Sch F-Staffing'!C"&amp;MATCH($B$5,'Sch F-Staffing'!$7:$7,0),0),'Sch F-Staffing'!$A:$A,$F24&amp;"-11",'Sch F-Staffing'!$L:$L,$G24),2),0)</f>
        <v>0</v>
      </c>
      <c r="AE24" s="36">
        <f t="shared" ca="1" si="9"/>
        <v>0</v>
      </c>
      <c r="AF24" s="35">
        <f ca="1">IF($G24=$D$5,ROUND(SUMIFS(INDIRECT("'Sch F-Staffing'!C"&amp;MATCH($B$5,'Sch F-Staffing'!$7:$7,0),0),'Sch F-Staffing'!$A:$A,$F24&amp;"-12",'Sch F-Staffing'!$L:$L,$G24),2),0)</f>
        <v>0</v>
      </c>
      <c r="AG24" s="36">
        <f t="shared" ca="1" si="10"/>
        <v>0</v>
      </c>
      <c r="AH24" s="35">
        <f ca="1">IF($G24=$D$5,ROUND(SUMIFS(INDIRECT("'Sch F-Staffing'!C"&amp;MATCH($B$5,'Sch F-Staffing'!$7:$7,0),0),'Sch F-Staffing'!$A:$A,$F24&amp;"-13",'Sch F-Staffing'!$L:$L,$G24),2),0)</f>
        <v>0</v>
      </c>
      <c r="AI24" s="36">
        <f t="shared" ca="1" si="11"/>
        <v>0</v>
      </c>
      <c r="AJ24" s="37">
        <f t="shared" ca="1" si="13"/>
        <v>0</v>
      </c>
      <c r="AK24" s="85">
        <f t="shared" ca="1" si="13"/>
        <v>0</v>
      </c>
    </row>
    <row r="25" spans="1:37" ht="15" hidden="1" x14ac:dyDescent="0.15">
      <c r="A25" s="34">
        <v>71</v>
      </c>
      <c r="B25" s="34" t="s">
        <v>85</v>
      </c>
      <c r="C25" s="34" t="s">
        <v>38</v>
      </c>
      <c r="D25" s="34" t="s">
        <v>39</v>
      </c>
      <c r="E25" s="34" t="s">
        <v>88</v>
      </c>
      <c r="F25" s="82" t="s">
        <v>89</v>
      </c>
      <c r="G25" s="82" t="s">
        <v>594</v>
      </c>
      <c r="H25" s="86">
        <v>1</v>
      </c>
      <c r="I25" s="84" cm="1">
        <f t="array" aca="1" ref="I25" ca="1">IF($G25=$D$5,INDIRECT("'Rate Analysis'!R"&amp;MATCH($F25,'Rate Analysis'!$A:$A,0)&amp;"C"&amp;MATCH($B$5,'Rate Analysis'!$7:$7,0)+MATCH($G25,'Rate Analysis'!$8:$8,0)-16,0),1)</f>
        <v>1</v>
      </c>
      <c r="J25" s="35">
        <f ca="1">IF($G25=$D$5,ROUND(SUMIFS(INDIRECT("'Sch F-Staffing'!C"&amp;MATCH($B$5,'Sch F-Staffing'!$7:$7,0),0),'Sch F-Staffing'!$A:$A,$F25&amp;"-01",'Sch F-Staffing'!$L:$L,$G25),2),0)</f>
        <v>0</v>
      </c>
      <c r="K25" s="36">
        <f t="shared" ca="1" si="12"/>
        <v>0</v>
      </c>
      <c r="L25" s="35">
        <f ca="1">IF($G25=$D$5,ROUND(SUMIFS(INDIRECT("'Sch F-Staffing'!C"&amp;MATCH($B$5,'Sch F-Staffing'!$7:$7,0),0),'Sch F-Staffing'!$A:$A,$F25&amp;"-02",'Sch F-Staffing'!$L:$L,$G25),2),0)</f>
        <v>0</v>
      </c>
      <c r="M25" s="36">
        <f t="shared" ref="M25:M40" ca="1" si="14">IFERROR(ROUND(L25*$I25,2),0)</f>
        <v>0</v>
      </c>
      <c r="N25" s="35">
        <f ca="1">IF($G25=$D$5,ROUND(SUMIFS(INDIRECT("'Sch F-Staffing'!C"&amp;MATCH($B$5,'Sch F-Staffing'!$7:$7,0),0),'Sch F-Staffing'!$A:$A,$F25&amp;"-03",'Sch F-Staffing'!$L:$L,$G25),2),0)</f>
        <v>0</v>
      </c>
      <c r="O25" s="36">
        <f t="shared" ref="O25:O40" ca="1" si="15">IFERROR(ROUND(N25*$I25,2),0)</f>
        <v>0</v>
      </c>
      <c r="P25" s="35">
        <f ca="1">IF($G25=$D$5,ROUND(SUMIFS(INDIRECT("'Sch F-Staffing'!C"&amp;MATCH($B$5,'Sch F-Staffing'!$7:$7,0),0),'Sch F-Staffing'!$A:$A,$F25&amp;"-04",'Sch F-Staffing'!$L:$L,$G25),2),0)</f>
        <v>0</v>
      </c>
      <c r="Q25" s="36">
        <f t="shared" ref="Q25:Q40" ca="1" si="16">IFERROR(ROUND(P25*$I25,2),0)</f>
        <v>0</v>
      </c>
      <c r="R25" s="35">
        <f ca="1">IF($G25=$D$5,ROUND(SUMIFS(INDIRECT("'Sch F-Staffing'!C"&amp;MATCH($B$5,'Sch F-Staffing'!$7:$7,0),0),'Sch F-Staffing'!$A:$A,$F25&amp;"-05",'Sch F-Staffing'!$L:$L,$G25),2),0)</f>
        <v>0</v>
      </c>
      <c r="S25" s="36">
        <f t="shared" ref="S25:S40" ca="1" si="17">IFERROR(ROUND(R25*$I25,2),0)</f>
        <v>0</v>
      </c>
      <c r="T25" s="35">
        <f ca="1">IF($G25=$D$5,ROUND(SUMIFS(INDIRECT("'Sch F-Staffing'!C"&amp;MATCH($B$5,'Sch F-Staffing'!$7:$7,0),0),'Sch F-Staffing'!$A:$A,$F25&amp;"-06",'Sch F-Staffing'!$L:$L,$G25),2),0)</f>
        <v>0</v>
      </c>
      <c r="U25" s="36">
        <f t="shared" ref="U25:U40" ca="1" si="18">IFERROR(ROUND(T25*$I25,2),0)</f>
        <v>0</v>
      </c>
      <c r="V25" s="35">
        <f ca="1">IF($G25=$D$5,ROUND(SUMIFS(INDIRECT("'Sch F-Staffing'!C"&amp;MATCH($B$5,'Sch F-Staffing'!$7:$7,0),0),'Sch F-Staffing'!$A:$A,$F25&amp;"-07",'Sch F-Staffing'!$L:$L,$G25),2),0)</f>
        <v>0</v>
      </c>
      <c r="W25" s="36">
        <f t="shared" ref="W25:W40" ca="1" si="19">IFERROR(ROUND(V25*$I25,2),0)</f>
        <v>0</v>
      </c>
      <c r="X25" s="35">
        <f ca="1">IF($G25=$D$5,ROUND(SUMIFS(INDIRECT("'Sch F-Staffing'!C"&amp;MATCH($B$5,'Sch F-Staffing'!$7:$7,0),0),'Sch F-Staffing'!$A:$A,$F25&amp;"-08",'Sch F-Staffing'!$L:$L,$G25),2),0)</f>
        <v>0</v>
      </c>
      <c r="Y25" s="36">
        <f t="shared" ref="Y25:Y40" ca="1" si="20">IFERROR(ROUND(X25*$I25,2),0)</f>
        <v>0</v>
      </c>
      <c r="Z25" s="35">
        <f ca="1">IF($G25=$D$5,ROUND(SUMIFS(INDIRECT("'Sch F-Staffing'!C"&amp;MATCH($B$5,'Sch F-Staffing'!$7:$7,0),0),'Sch F-Staffing'!$A:$A,$F25&amp;"-09",'Sch F-Staffing'!$L:$L,$G25),2),0)</f>
        <v>0</v>
      </c>
      <c r="AA25" s="36">
        <f t="shared" ref="AA25:AA40" ca="1" si="21">IFERROR(ROUND(Z25*$I25,2),0)</f>
        <v>0</v>
      </c>
      <c r="AB25" s="35">
        <f ca="1">IF($G25=$D$5,ROUND(SUMIFS(INDIRECT("'Sch F-Staffing'!C"&amp;MATCH($B$5,'Sch F-Staffing'!$7:$7,0),0),'Sch F-Staffing'!$A:$A,$F25&amp;"-10",'Sch F-Staffing'!$L:$L,$G25),2),0)</f>
        <v>0</v>
      </c>
      <c r="AC25" s="36">
        <f t="shared" ref="AC25:AC40" ca="1" si="22">IFERROR(ROUND(AB25*$I25,2),0)</f>
        <v>0</v>
      </c>
      <c r="AD25" s="35">
        <f ca="1">IF($G25=$D$5,ROUND(SUMIFS(INDIRECT("'Sch F-Staffing'!C"&amp;MATCH($B$5,'Sch F-Staffing'!$7:$7,0),0),'Sch F-Staffing'!$A:$A,$F25&amp;"-11",'Sch F-Staffing'!$L:$L,$G25),2),0)</f>
        <v>0</v>
      </c>
      <c r="AE25" s="36">
        <f t="shared" ref="AE25:AE40" ca="1" si="23">IFERROR(ROUND(AD25*$I25,2),0)</f>
        <v>0</v>
      </c>
      <c r="AF25" s="35">
        <f ca="1">IF($G25=$D$5,ROUND(SUMIFS(INDIRECT("'Sch F-Staffing'!C"&amp;MATCH($B$5,'Sch F-Staffing'!$7:$7,0),0),'Sch F-Staffing'!$A:$A,$F25&amp;"-12",'Sch F-Staffing'!$L:$L,$G25),2),0)</f>
        <v>0</v>
      </c>
      <c r="AG25" s="36">
        <f t="shared" ref="AG25:AG40" ca="1" si="24">IFERROR(ROUND(AF25*$I25,2),0)</f>
        <v>0</v>
      </c>
      <c r="AH25" s="35">
        <f ca="1">IF($G25=$D$5,ROUND(SUMIFS(INDIRECT("'Sch F-Staffing'!C"&amp;MATCH($B$5,'Sch F-Staffing'!$7:$7,0),0),'Sch F-Staffing'!$A:$A,$F25&amp;"-13",'Sch F-Staffing'!$L:$L,$G25),2),0)</f>
        <v>0</v>
      </c>
      <c r="AI25" s="36">
        <f t="shared" ca="1" si="11"/>
        <v>0</v>
      </c>
      <c r="AJ25" s="37">
        <f t="shared" ca="1" si="13"/>
        <v>0</v>
      </c>
      <c r="AK25" s="85">
        <f t="shared" ca="1" si="13"/>
        <v>0</v>
      </c>
    </row>
    <row r="26" spans="1:37" ht="15" hidden="1" x14ac:dyDescent="0.15">
      <c r="A26" s="34">
        <v>71</v>
      </c>
      <c r="B26" s="34" t="s">
        <v>85</v>
      </c>
      <c r="C26" s="34" t="s">
        <v>38</v>
      </c>
      <c r="D26" s="34" t="s">
        <v>39</v>
      </c>
      <c r="E26" s="34" t="s">
        <v>88</v>
      </c>
      <c r="F26" s="82" t="s">
        <v>89</v>
      </c>
      <c r="G26" s="82" t="s">
        <v>594</v>
      </c>
      <c r="H26" s="86">
        <v>1</v>
      </c>
      <c r="I26" s="84" cm="1">
        <f t="array" aca="1" ref="I26" ca="1">IF($G26=$D$5,INDIRECT("'Rate Analysis'!R"&amp;MATCH($F26,'Rate Analysis'!$A:$A,0)&amp;"C"&amp;MATCH($B$5,'Rate Analysis'!$7:$7,0)+MATCH($G26,'Rate Analysis'!$8:$8,0)-16,0),1)</f>
        <v>1</v>
      </c>
      <c r="J26" s="35">
        <f ca="1">IF($G26=$D$5,ROUND(SUMIFS(INDIRECT("'Sch F-Staffing'!C"&amp;MATCH($B$5,'Sch F-Staffing'!$7:$7,0),0),'Sch F-Staffing'!$A:$A,$F26&amp;"-01",'Sch F-Staffing'!$L:$L,$G26),2),0)</f>
        <v>0</v>
      </c>
      <c r="K26" s="36">
        <f t="shared" ca="1" si="12"/>
        <v>0</v>
      </c>
      <c r="L26" s="35">
        <f ca="1">IF($G26=$D$5,ROUND(SUMIFS(INDIRECT("'Sch F-Staffing'!C"&amp;MATCH($B$5,'Sch F-Staffing'!$7:$7,0),0),'Sch F-Staffing'!$A:$A,$F26&amp;"-02",'Sch F-Staffing'!$L:$L,$G26),2),0)</f>
        <v>0</v>
      </c>
      <c r="M26" s="36">
        <f t="shared" ca="1" si="14"/>
        <v>0</v>
      </c>
      <c r="N26" s="35">
        <f ca="1">IF($G26=$D$5,ROUND(SUMIFS(INDIRECT("'Sch F-Staffing'!C"&amp;MATCH($B$5,'Sch F-Staffing'!$7:$7,0),0),'Sch F-Staffing'!$A:$A,$F26&amp;"-03",'Sch F-Staffing'!$L:$L,$G26),2),0)</f>
        <v>0</v>
      </c>
      <c r="O26" s="36">
        <f t="shared" ca="1" si="15"/>
        <v>0</v>
      </c>
      <c r="P26" s="35">
        <f ca="1">IF($G26=$D$5,ROUND(SUMIFS(INDIRECT("'Sch F-Staffing'!C"&amp;MATCH($B$5,'Sch F-Staffing'!$7:$7,0),0),'Sch F-Staffing'!$A:$A,$F26&amp;"-04",'Sch F-Staffing'!$L:$L,$G26),2),0)</f>
        <v>0</v>
      </c>
      <c r="Q26" s="36">
        <f t="shared" ca="1" si="16"/>
        <v>0</v>
      </c>
      <c r="R26" s="35">
        <f ca="1">IF($G26=$D$5,ROUND(SUMIFS(INDIRECT("'Sch F-Staffing'!C"&amp;MATCH($B$5,'Sch F-Staffing'!$7:$7,0),0),'Sch F-Staffing'!$A:$A,$F26&amp;"-05",'Sch F-Staffing'!$L:$L,$G26),2),0)</f>
        <v>0</v>
      </c>
      <c r="S26" s="36">
        <f t="shared" ca="1" si="17"/>
        <v>0</v>
      </c>
      <c r="T26" s="35">
        <f ca="1">IF($G26=$D$5,ROUND(SUMIFS(INDIRECT("'Sch F-Staffing'!C"&amp;MATCH($B$5,'Sch F-Staffing'!$7:$7,0),0),'Sch F-Staffing'!$A:$A,$F26&amp;"-06",'Sch F-Staffing'!$L:$L,$G26),2),0)</f>
        <v>0</v>
      </c>
      <c r="U26" s="36">
        <f t="shared" ca="1" si="18"/>
        <v>0</v>
      </c>
      <c r="V26" s="35">
        <f ca="1">IF($G26=$D$5,ROUND(SUMIFS(INDIRECT("'Sch F-Staffing'!C"&amp;MATCH($B$5,'Sch F-Staffing'!$7:$7,0),0),'Sch F-Staffing'!$A:$A,$F26&amp;"-07",'Sch F-Staffing'!$L:$L,$G26),2),0)</f>
        <v>0</v>
      </c>
      <c r="W26" s="36">
        <f t="shared" ca="1" si="19"/>
        <v>0</v>
      </c>
      <c r="X26" s="35">
        <f ca="1">IF($G26=$D$5,ROUND(SUMIFS(INDIRECT("'Sch F-Staffing'!C"&amp;MATCH($B$5,'Sch F-Staffing'!$7:$7,0),0),'Sch F-Staffing'!$A:$A,$F26&amp;"-08",'Sch F-Staffing'!$L:$L,$G26),2),0)</f>
        <v>0</v>
      </c>
      <c r="Y26" s="36">
        <f t="shared" ca="1" si="20"/>
        <v>0</v>
      </c>
      <c r="Z26" s="35">
        <f ca="1">IF($G26=$D$5,ROUND(SUMIFS(INDIRECT("'Sch F-Staffing'!C"&amp;MATCH($B$5,'Sch F-Staffing'!$7:$7,0),0),'Sch F-Staffing'!$A:$A,$F26&amp;"-09",'Sch F-Staffing'!$L:$L,$G26),2),0)</f>
        <v>0</v>
      </c>
      <c r="AA26" s="36">
        <f t="shared" ca="1" si="21"/>
        <v>0</v>
      </c>
      <c r="AB26" s="35">
        <f ca="1">IF($G26=$D$5,ROUND(SUMIFS(INDIRECT("'Sch F-Staffing'!C"&amp;MATCH($B$5,'Sch F-Staffing'!$7:$7,0),0),'Sch F-Staffing'!$A:$A,$F26&amp;"-10",'Sch F-Staffing'!$L:$L,$G26),2),0)</f>
        <v>0</v>
      </c>
      <c r="AC26" s="36">
        <f t="shared" ca="1" si="22"/>
        <v>0</v>
      </c>
      <c r="AD26" s="35">
        <f ca="1">IF($G26=$D$5,ROUND(SUMIFS(INDIRECT("'Sch F-Staffing'!C"&amp;MATCH($B$5,'Sch F-Staffing'!$7:$7,0),0),'Sch F-Staffing'!$A:$A,$F26&amp;"-11",'Sch F-Staffing'!$L:$L,$G26),2),0)</f>
        <v>0</v>
      </c>
      <c r="AE26" s="36">
        <f t="shared" ca="1" si="23"/>
        <v>0</v>
      </c>
      <c r="AF26" s="35">
        <f ca="1">IF($G26=$D$5,ROUND(SUMIFS(INDIRECT("'Sch F-Staffing'!C"&amp;MATCH($B$5,'Sch F-Staffing'!$7:$7,0),0),'Sch F-Staffing'!$A:$A,$F26&amp;"-12",'Sch F-Staffing'!$L:$L,$G26),2),0)</f>
        <v>0</v>
      </c>
      <c r="AG26" s="36">
        <f t="shared" ca="1" si="24"/>
        <v>0</v>
      </c>
      <c r="AH26" s="35">
        <f ca="1">IF($G26=$D$5,ROUND(SUMIFS(INDIRECT("'Sch F-Staffing'!C"&amp;MATCH($B$5,'Sch F-Staffing'!$7:$7,0),0),'Sch F-Staffing'!$A:$A,$F26&amp;"-13",'Sch F-Staffing'!$L:$L,$G26),2),0)</f>
        <v>0</v>
      </c>
      <c r="AI26" s="36">
        <f t="shared" ca="1" si="11"/>
        <v>0</v>
      </c>
      <c r="AJ26" s="37">
        <f t="shared" ca="1" si="13"/>
        <v>0</v>
      </c>
      <c r="AK26" s="85">
        <f t="shared" ca="1" si="13"/>
        <v>0</v>
      </c>
    </row>
    <row r="27" spans="1:37" ht="30" hidden="1" x14ac:dyDescent="0.15">
      <c r="A27" s="34">
        <v>71</v>
      </c>
      <c r="B27" s="34" t="s">
        <v>85</v>
      </c>
      <c r="C27" s="34" t="s">
        <v>38</v>
      </c>
      <c r="D27" s="34" t="s">
        <v>39</v>
      </c>
      <c r="E27" s="34" t="s">
        <v>90</v>
      </c>
      <c r="F27" s="82" t="s">
        <v>91</v>
      </c>
      <c r="G27" s="82" t="s">
        <v>594</v>
      </c>
      <c r="H27" s="86">
        <v>1</v>
      </c>
      <c r="I27" s="84" cm="1">
        <f t="array" aca="1" ref="I27" ca="1">IF($G27=$D$5,INDIRECT("'Rate Analysis'!R"&amp;MATCH($F27,'Rate Analysis'!$A:$A,0)&amp;"C"&amp;MATCH($B$5,'Rate Analysis'!$7:$7,0)+MATCH($G27,'Rate Analysis'!$8:$8,0)-16,0),1)</f>
        <v>1</v>
      </c>
      <c r="J27" s="35">
        <f ca="1">IF($G27=$D$5,ROUND(SUMIFS(INDIRECT("'Sch F-Staffing'!C"&amp;MATCH($B$5,'Sch F-Staffing'!$7:$7,0),0),'Sch F-Staffing'!$A:$A,$F27&amp;"-01",'Sch F-Staffing'!$L:$L,$G27),2),0)</f>
        <v>0</v>
      </c>
      <c r="K27" s="36">
        <f t="shared" ca="1" si="12"/>
        <v>0</v>
      </c>
      <c r="L27" s="35">
        <f ca="1">IF($G27=$D$5,ROUND(SUMIFS(INDIRECT("'Sch F-Staffing'!C"&amp;MATCH($B$5,'Sch F-Staffing'!$7:$7,0),0),'Sch F-Staffing'!$A:$A,$F27&amp;"-02",'Sch F-Staffing'!$L:$L,$G27),2),0)</f>
        <v>0</v>
      </c>
      <c r="M27" s="36">
        <f t="shared" ca="1" si="14"/>
        <v>0</v>
      </c>
      <c r="N27" s="35">
        <f ca="1">IF($G27=$D$5,ROUND(SUMIFS(INDIRECT("'Sch F-Staffing'!C"&amp;MATCH($B$5,'Sch F-Staffing'!$7:$7,0),0),'Sch F-Staffing'!$A:$A,$F27&amp;"-03",'Sch F-Staffing'!$L:$L,$G27),2),0)</f>
        <v>0</v>
      </c>
      <c r="O27" s="36">
        <f t="shared" ca="1" si="15"/>
        <v>0</v>
      </c>
      <c r="P27" s="35">
        <f ca="1">IF($G27=$D$5,ROUND(SUMIFS(INDIRECT("'Sch F-Staffing'!C"&amp;MATCH($B$5,'Sch F-Staffing'!$7:$7,0),0),'Sch F-Staffing'!$A:$A,$F27&amp;"-04",'Sch F-Staffing'!$L:$L,$G27),2),0)</f>
        <v>0</v>
      </c>
      <c r="Q27" s="36">
        <f t="shared" ca="1" si="16"/>
        <v>0</v>
      </c>
      <c r="R27" s="35">
        <f ca="1">IF($G27=$D$5,ROUND(SUMIFS(INDIRECT("'Sch F-Staffing'!C"&amp;MATCH($B$5,'Sch F-Staffing'!$7:$7,0),0),'Sch F-Staffing'!$A:$A,$F27&amp;"-05",'Sch F-Staffing'!$L:$L,$G27),2),0)</f>
        <v>0</v>
      </c>
      <c r="S27" s="36">
        <f t="shared" ca="1" si="17"/>
        <v>0</v>
      </c>
      <c r="T27" s="35">
        <f ca="1">IF($G27=$D$5,ROUND(SUMIFS(INDIRECT("'Sch F-Staffing'!C"&amp;MATCH($B$5,'Sch F-Staffing'!$7:$7,0),0),'Sch F-Staffing'!$A:$A,$F27&amp;"-06",'Sch F-Staffing'!$L:$L,$G27),2),0)</f>
        <v>0</v>
      </c>
      <c r="U27" s="36">
        <f t="shared" ca="1" si="18"/>
        <v>0</v>
      </c>
      <c r="V27" s="35">
        <f ca="1">IF($G27=$D$5,ROUND(SUMIFS(INDIRECT("'Sch F-Staffing'!C"&amp;MATCH($B$5,'Sch F-Staffing'!$7:$7,0),0),'Sch F-Staffing'!$A:$A,$F27&amp;"-07",'Sch F-Staffing'!$L:$L,$G27),2),0)</f>
        <v>0</v>
      </c>
      <c r="W27" s="36">
        <f t="shared" ca="1" si="19"/>
        <v>0</v>
      </c>
      <c r="X27" s="35">
        <f ca="1">IF($G27=$D$5,ROUND(SUMIFS(INDIRECT("'Sch F-Staffing'!C"&amp;MATCH($B$5,'Sch F-Staffing'!$7:$7,0),0),'Sch F-Staffing'!$A:$A,$F27&amp;"-08",'Sch F-Staffing'!$L:$L,$G27),2),0)</f>
        <v>0</v>
      </c>
      <c r="Y27" s="36">
        <f t="shared" ca="1" si="20"/>
        <v>0</v>
      </c>
      <c r="Z27" s="35">
        <f ca="1">IF($G27=$D$5,ROUND(SUMIFS(INDIRECT("'Sch F-Staffing'!C"&amp;MATCH($B$5,'Sch F-Staffing'!$7:$7,0),0),'Sch F-Staffing'!$A:$A,$F27&amp;"-09",'Sch F-Staffing'!$L:$L,$G27),2),0)</f>
        <v>0</v>
      </c>
      <c r="AA27" s="36">
        <f t="shared" ca="1" si="21"/>
        <v>0</v>
      </c>
      <c r="AB27" s="35">
        <f ca="1">IF($G27=$D$5,ROUND(SUMIFS(INDIRECT("'Sch F-Staffing'!C"&amp;MATCH($B$5,'Sch F-Staffing'!$7:$7,0),0),'Sch F-Staffing'!$A:$A,$F27&amp;"-10",'Sch F-Staffing'!$L:$L,$G27),2),0)</f>
        <v>0</v>
      </c>
      <c r="AC27" s="36">
        <f t="shared" ca="1" si="22"/>
        <v>0</v>
      </c>
      <c r="AD27" s="35">
        <f ca="1">IF($G27=$D$5,ROUND(SUMIFS(INDIRECT("'Sch F-Staffing'!C"&amp;MATCH($B$5,'Sch F-Staffing'!$7:$7,0),0),'Sch F-Staffing'!$A:$A,$F27&amp;"-11",'Sch F-Staffing'!$L:$L,$G27),2),0)</f>
        <v>0</v>
      </c>
      <c r="AE27" s="36">
        <f t="shared" ca="1" si="23"/>
        <v>0</v>
      </c>
      <c r="AF27" s="35">
        <f ca="1">IF($G27=$D$5,ROUND(SUMIFS(INDIRECT("'Sch F-Staffing'!C"&amp;MATCH($B$5,'Sch F-Staffing'!$7:$7,0),0),'Sch F-Staffing'!$A:$A,$F27&amp;"-12",'Sch F-Staffing'!$L:$L,$G27),2),0)</f>
        <v>0</v>
      </c>
      <c r="AG27" s="36">
        <f t="shared" ca="1" si="24"/>
        <v>0</v>
      </c>
      <c r="AH27" s="35">
        <f ca="1">IF($G27=$D$5,ROUND(SUMIFS(INDIRECT("'Sch F-Staffing'!C"&amp;MATCH($B$5,'Sch F-Staffing'!$7:$7,0),0),'Sch F-Staffing'!$A:$A,$F27&amp;"-13",'Sch F-Staffing'!$L:$L,$G27),2),0)</f>
        <v>0</v>
      </c>
      <c r="AI27" s="36">
        <f t="shared" ca="1" si="11"/>
        <v>0</v>
      </c>
      <c r="AJ27" s="37">
        <f t="shared" ca="1" si="13"/>
        <v>0</v>
      </c>
      <c r="AK27" s="85">
        <f t="shared" ca="1" si="13"/>
        <v>0</v>
      </c>
    </row>
    <row r="28" spans="1:37" ht="30" hidden="1" x14ac:dyDescent="0.15">
      <c r="A28" s="34">
        <v>71</v>
      </c>
      <c r="B28" s="34" t="s">
        <v>85</v>
      </c>
      <c r="C28" s="34" t="s">
        <v>38</v>
      </c>
      <c r="D28" s="34" t="s">
        <v>39</v>
      </c>
      <c r="E28" s="34" t="s">
        <v>92</v>
      </c>
      <c r="F28" s="82" t="s">
        <v>93</v>
      </c>
      <c r="G28" s="82" t="s">
        <v>594</v>
      </c>
      <c r="H28" s="86">
        <v>1</v>
      </c>
      <c r="I28" s="84" cm="1">
        <f t="array" aca="1" ref="I28" ca="1">IF($G28=$D$5,INDIRECT("'Rate Analysis'!R"&amp;MATCH($F28,'Rate Analysis'!$A:$A,0)&amp;"C"&amp;MATCH($B$5,'Rate Analysis'!$7:$7,0)+MATCH($G28,'Rate Analysis'!$8:$8,0)-16,0),1)</f>
        <v>1</v>
      </c>
      <c r="J28" s="35">
        <f ca="1">IF($G28=$D$5,ROUND(SUMIFS(INDIRECT("'Sch F-Staffing'!C"&amp;MATCH($B$5,'Sch F-Staffing'!$7:$7,0),0),'Sch F-Staffing'!$A:$A,$F28&amp;"-01",'Sch F-Staffing'!$L:$L,$G28),2),0)</f>
        <v>0</v>
      </c>
      <c r="K28" s="36">
        <f t="shared" ca="1" si="12"/>
        <v>0</v>
      </c>
      <c r="L28" s="35">
        <f ca="1">IF($G28=$D$5,ROUND(SUMIFS(INDIRECT("'Sch F-Staffing'!C"&amp;MATCH($B$5,'Sch F-Staffing'!$7:$7,0),0),'Sch F-Staffing'!$A:$A,$F28&amp;"-02",'Sch F-Staffing'!$L:$L,$G28),2),0)</f>
        <v>0</v>
      </c>
      <c r="M28" s="36">
        <f t="shared" ca="1" si="14"/>
        <v>0</v>
      </c>
      <c r="N28" s="35">
        <f ca="1">IF($G28=$D$5,ROUND(SUMIFS(INDIRECT("'Sch F-Staffing'!C"&amp;MATCH($B$5,'Sch F-Staffing'!$7:$7,0),0),'Sch F-Staffing'!$A:$A,$F28&amp;"-03",'Sch F-Staffing'!$L:$L,$G28),2),0)</f>
        <v>0</v>
      </c>
      <c r="O28" s="36">
        <f t="shared" ca="1" si="15"/>
        <v>0</v>
      </c>
      <c r="P28" s="35">
        <f ca="1">IF($G28=$D$5,ROUND(SUMIFS(INDIRECT("'Sch F-Staffing'!C"&amp;MATCH($B$5,'Sch F-Staffing'!$7:$7,0),0),'Sch F-Staffing'!$A:$A,$F28&amp;"-04",'Sch F-Staffing'!$L:$L,$G28),2),0)</f>
        <v>0</v>
      </c>
      <c r="Q28" s="36">
        <f t="shared" ca="1" si="16"/>
        <v>0</v>
      </c>
      <c r="R28" s="35">
        <f ca="1">IF($G28=$D$5,ROUND(SUMIFS(INDIRECT("'Sch F-Staffing'!C"&amp;MATCH($B$5,'Sch F-Staffing'!$7:$7,0),0),'Sch F-Staffing'!$A:$A,$F28&amp;"-05",'Sch F-Staffing'!$L:$L,$G28),2),0)</f>
        <v>0</v>
      </c>
      <c r="S28" s="36">
        <f t="shared" ca="1" si="17"/>
        <v>0</v>
      </c>
      <c r="T28" s="35">
        <f ca="1">IF($G28=$D$5,ROUND(SUMIFS(INDIRECT("'Sch F-Staffing'!C"&amp;MATCH($B$5,'Sch F-Staffing'!$7:$7,0),0),'Sch F-Staffing'!$A:$A,$F28&amp;"-06",'Sch F-Staffing'!$L:$L,$G28),2),0)</f>
        <v>0</v>
      </c>
      <c r="U28" s="36">
        <f t="shared" ca="1" si="18"/>
        <v>0</v>
      </c>
      <c r="V28" s="35">
        <f ca="1">IF($G28=$D$5,ROUND(SUMIFS(INDIRECT("'Sch F-Staffing'!C"&amp;MATCH($B$5,'Sch F-Staffing'!$7:$7,0),0),'Sch F-Staffing'!$A:$A,$F28&amp;"-07",'Sch F-Staffing'!$L:$L,$G28),2),0)</f>
        <v>0</v>
      </c>
      <c r="W28" s="36">
        <f t="shared" ca="1" si="19"/>
        <v>0</v>
      </c>
      <c r="X28" s="35">
        <f ca="1">IF($G28=$D$5,ROUND(SUMIFS(INDIRECT("'Sch F-Staffing'!C"&amp;MATCH($B$5,'Sch F-Staffing'!$7:$7,0),0),'Sch F-Staffing'!$A:$A,$F28&amp;"-08",'Sch F-Staffing'!$L:$L,$G28),2),0)</f>
        <v>0</v>
      </c>
      <c r="Y28" s="36">
        <f t="shared" ca="1" si="20"/>
        <v>0</v>
      </c>
      <c r="Z28" s="35">
        <f ca="1">IF($G28=$D$5,ROUND(SUMIFS(INDIRECT("'Sch F-Staffing'!C"&amp;MATCH($B$5,'Sch F-Staffing'!$7:$7,0),0),'Sch F-Staffing'!$A:$A,$F28&amp;"-09",'Sch F-Staffing'!$L:$L,$G28),2),0)</f>
        <v>0</v>
      </c>
      <c r="AA28" s="36">
        <f t="shared" ca="1" si="21"/>
        <v>0</v>
      </c>
      <c r="AB28" s="35">
        <f ca="1">IF($G28=$D$5,ROUND(SUMIFS(INDIRECT("'Sch F-Staffing'!C"&amp;MATCH($B$5,'Sch F-Staffing'!$7:$7,0),0),'Sch F-Staffing'!$A:$A,$F28&amp;"-10",'Sch F-Staffing'!$L:$L,$G28),2),0)</f>
        <v>0</v>
      </c>
      <c r="AC28" s="36">
        <f t="shared" ca="1" si="22"/>
        <v>0</v>
      </c>
      <c r="AD28" s="35">
        <f ca="1">IF($G28=$D$5,ROUND(SUMIFS(INDIRECT("'Sch F-Staffing'!C"&amp;MATCH($B$5,'Sch F-Staffing'!$7:$7,0),0),'Sch F-Staffing'!$A:$A,$F28&amp;"-11",'Sch F-Staffing'!$L:$L,$G28),2),0)</f>
        <v>0</v>
      </c>
      <c r="AE28" s="36">
        <f t="shared" ca="1" si="23"/>
        <v>0</v>
      </c>
      <c r="AF28" s="35">
        <f ca="1">IF($G28=$D$5,ROUND(SUMIFS(INDIRECT("'Sch F-Staffing'!C"&amp;MATCH($B$5,'Sch F-Staffing'!$7:$7,0),0),'Sch F-Staffing'!$A:$A,$F28&amp;"-12",'Sch F-Staffing'!$L:$L,$G28),2),0)</f>
        <v>0</v>
      </c>
      <c r="AG28" s="36">
        <f t="shared" ca="1" si="24"/>
        <v>0</v>
      </c>
      <c r="AH28" s="35">
        <f ca="1">IF($G28=$D$5,ROUND(SUMIFS(INDIRECT("'Sch F-Staffing'!C"&amp;MATCH($B$5,'Sch F-Staffing'!$7:$7,0),0),'Sch F-Staffing'!$A:$A,$F28&amp;"-13",'Sch F-Staffing'!$L:$L,$G28),2),0)</f>
        <v>0</v>
      </c>
      <c r="AI28" s="36">
        <f t="shared" ca="1" si="11"/>
        <v>0</v>
      </c>
      <c r="AJ28" s="37">
        <f t="shared" ca="1" si="13"/>
        <v>0</v>
      </c>
      <c r="AK28" s="85">
        <f t="shared" ca="1" si="13"/>
        <v>0</v>
      </c>
    </row>
    <row r="29" spans="1:37" ht="30" hidden="1" x14ac:dyDescent="0.15">
      <c r="A29" s="34">
        <v>71</v>
      </c>
      <c r="B29" s="34" t="s">
        <v>85</v>
      </c>
      <c r="C29" s="34" t="s">
        <v>38</v>
      </c>
      <c r="D29" s="34" t="s">
        <v>39</v>
      </c>
      <c r="E29" s="34" t="s">
        <v>92</v>
      </c>
      <c r="F29" s="82" t="s">
        <v>93</v>
      </c>
      <c r="G29" s="82" t="s">
        <v>594</v>
      </c>
      <c r="H29" s="86">
        <v>1</v>
      </c>
      <c r="I29" s="84" cm="1">
        <f t="array" aca="1" ref="I29" ca="1">IF($G29=$D$5,INDIRECT("'Rate Analysis'!R"&amp;MATCH($F29,'Rate Analysis'!$A:$A,0)&amp;"C"&amp;MATCH($B$5,'Rate Analysis'!$7:$7,0)+MATCH($G29,'Rate Analysis'!$8:$8,0)-16,0),1)</f>
        <v>1</v>
      </c>
      <c r="J29" s="35">
        <f ca="1">IF($G29=$D$5,ROUND(SUMIFS(INDIRECT("'Sch F-Staffing'!C"&amp;MATCH($B$5,'Sch F-Staffing'!$7:$7,0),0),'Sch F-Staffing'!$A:$A,$F29&amp;"-01",'Sch F-Staffing'!$L:$L,$G29),2),0)</f>
        <v>0</v>
      </c>
      <c r="K29" s="36">
        <f t="shared" ca="1" si="12"/>
        <v>0</v>
      </c>
      <c r="L29" s="35">
        <f ca="1">IF($G29=$D$5,ROUND(SUMIFS(INDIRECT("'Sch F-Staffing'!C"&amp;MATCH($B$5,'Sch F-Staffing'!$7:$7,0),0),'Sch F-Staffing'!$A:$A,$F29&amp;"-02",'Sch F-Staffing'!$L:$L,$G29),2),0)</f>
        <v>0</v>
      </c>
      <c r="M29" s="36">
        <f t="shared" ca="1" si="14"/>
        <v>0</v>
      </c>
      <c r="N29" s="35">
        <f ca="1">IF($G29=$D$5,ROUND(SUMIFS(INDIRECT("'Sch F-Staffing'!C"&amp;MATCH($B$5,'Sch F-Staffing'!$7:$7,0),0),'Sch F-Staffing'!$A:$A,$F29&amp;"-03",'Sch F-Staffing'!$L:$L,$G29),2),0)</f>
        <v>0</v>
      </c>
      <c r="O29" s="36">
        <f t="shared" ca="1" si="15"/>
        <v>0</v>
      </c>
      <c r="P29" s="35">
        <f ca="1">IF($G29=$D$5,ROUND(SUMIFS(INDIRECT("'Sch F-Staffing'!C"&amp;MATCH($B$5,'Sch F-Staffing'!$7:$7,0),0),'Sch F-Staffing'!$A:$A,$F29&amp;"-04",'Sch F-Staffing'!$L:$L,$G29),2),0)</f>
        <v>0</v>
      </c>
      <c r="Q29" s="36">
        <f t="shared" ca="1" si="16"/>
        <v>0</v>
      </c>
      <c r="R29" s="35">
        <f ca="1">IF($G29=$D$5,ROUND(SUMIFS(INDIRECT("'Sch F-Staffing'!C"&amp;MATCH($B$5,'Sch F-Staffing'!$7:$7,0),0),'Sch F-Staffing'!$A:$A,$F29&amp;"-05",'Sch F-Staffing'!$L:$L,$G29),2),0)</f>
        <v>0</v>
      </c>
      <c r="S29" s="36">
        <f t="shared" ca="1" si="17"/>
        <v>0</v>
      </c>
      <c r="T29" s="35">
        <f ca="1">IF($G29=$D$5,ROUND(SUMIFS(INDIRECT("'Sch F-Staffing'!C"&amp;MATCH($B$5,'Sch F-Staffing'!$7:$7,0),0),'Sch F-Staffing'!$A:$A,$F29&amp;"-06",'Sch F-Staffing'!$L:$L,$G29),2),0)</f>
        <v>0</v>
      </c>
      <c r="U29" s="36">
        <f t="shared" ca="1" si="18"/>
        <v>0</v>
      </c>
      <c r="V29" s="35">
        <f ca="1">IF($G29=$D$5,ROUND(SUMIFS(INDIRECT("'Sch F-Staffing'!C"&amp;MATCH($B$5,'Sch F-Staffing'!$7:$7,0),0),'Sch F-Staffing'!$A:$A,$F29&amp;"-07",'Sch F-Staffing'!$L:$L,$G29),2),0)</f>
        <v>0</v>
      </c>
      <c r="W29" s="36">
        <f t="shared" ca="1" si="19"/>
        <v>0</v>
      </c>
      <c r="X29" s="35">
        <f ca="1">IF($G29=$D$5,ROUND(SUMIFS(INDIRECT("'Sch F-Staffing'!C"&amp;MATCH($B$5,'Sch F-Staffing'!$7:$7,0),0),'Sch F-Staffing'!$A:$A,$F29&amp;"-08",'Sch F-Staffing'!$L:$L,$G29),2),0)</f>
        <v>0</v>
      </c>
      <c r="Y29" s="36">
        <f t="shared" ca="1" si="20"/>
        <v>0</v>
      </c>
      <c r="Z29" s="35">
        <f ca="1">IF($G29=$D$5,ROUND(SUMIFS(INDIRECT("'Sch F-Staffing'!C"&amp;MATCH($B$5,'Sch F-Staffing'!$7:$7,0),0),'Sch F-Staffing'!$A:$A,$F29&amp;"-09",'Sch F-Staffing'!$L:$L,$G29),2),0)</f>
        <v>0</v>
      </c>
      <c r="AA29" s="36">
        <f t="shared" ca="1" si="21"/>
        <v>0</v>
      </c>
      <c r="AB29" s="35">
        <f ca="1">IF($G29=$D$5,ROUND(SUMIFS(INDIRECT("'Sch F-Staffing'!C"&amp;MATCH($B$5,'Sch F-Staffing'!$7:$7,0),0),'Sch F-Staffing'!$A:$A,$F29&amp;"-10",'Sch F-Staffing'!$L:$L,$G29),2),0)</f>
        <v>0</v>
      </c>
      <c r="AC29" s="36">
        <f t="shared" ca="1" si="22"/>
        <v>0</v>
      </c>
      <c r="AD29" s="35">
        <f ca="1">IF($G29=$D$5,ROUND(SUMIFS(INDIRECT("'Sch F-Staffing'!C"&amp;MATCH($B$5,'Sch F-Staffing'!$7:$7,0),0),'Sch F-Staffing'!$A:$A,$F29&amp;"-11",'Sch F-Staffing'!$L:$L,$G29),2),0)</f>
        <v>0</v>
      </c>
      <c r="AE29" s="36">
        <f t="shared" ca="1" si="23"/>
        <v>0</v>
      </c>
      <c r="AF29" s="35">
        <f ca="1">IF($G29=$D$5,ROUND(SUMIFS(INDIRECT("'Sch F-Staffing'!C"&amp;MATCH($B$5,'Sch F-Staffing'!$7:$7,0),0),'Sch F-Staffing'!$A:$A,$F29&amp;"-12",'Sch F-Staffing'!$L:$L,$G29),2),0)</f>
        <v>0</v>
      </c>
      <c r="AG29" s="36">
        <f t="shared" ca="1" si="24"/>
        <v>0</v>
      </c>
      <c r="AH29" s="35">
        <f ca="1">IF($G29=$D$5,ROUND(SUMIFS(INDIRECT("'Sch F-Staffing'!C"&amp;MATCH($B$5,'Sch F-Staffing'!$7:$7,0),0),'Sch F-Staffing'!$A:$A,$F29&amp;"-13",'Sch F-Staffing'!$L:$L,$G29),2),0)</f>
        <v>0</v>
      </c>
      <c r="AI29" s="36">
        <f t="shared" ca="1" si="11"/>
        <v>0</v>
      </c>
      <c r="AJ29" s="37">
        <f t="shared" ca="1" si="13"/>
        <v>0</v>
      </c>
      <c r="AK29" s="85">
        <f t="shared" ca="1" si="13"/>
        <v>0</v>
      </c>
    </row>
    <row r="30" spans="1:37" ht="30" hidden="1" x14ac:dyDescent="0.15">
      <c r="A30" s="34">
        <v>71</v>
      </c>
      <c r="B30" s="34" t="s">
        <v>85</v>
      </c>
      <c r="C30" s="34" t="s">
        <v>38</v>
      </c>
      <c r="D30" s="34" t="s">
        <v>39</v>
      </c>
      <c r="E30" s="34" t="s">
        <v>92</v>
      </c>
      <c r="F30" s="82" t="s">
        <v>93</v>
      </c>
      <c r="G30" s="82" t="s">
        <v>594</v>
      </c>
      <c r="H30" s="86">
        <v>1</v>
      </c>
      <c r="I30" s="84" cm="1">
        <f t="array" aca="1" ref="I30" ca="1">IF($G30=$D$5,INDIRECT("'Rate Analysis'!R"&amp;MATCH($F30,'Rate Analysis'!$A:$A,0)&amp;"C"&amp;MATCH($B$5,'Rate Analysis'!$7:$7,0)+MATCH($G30,'Rate Analysis'!$8:$8,0)-16,0),1)</f>
        <v>1</v>
      </c>
      <c r="J30" s="35">
        <f ca="1">IF($G30=$D$5,ROUND(SUMIFS(INDIRECT("'Sch F-Staffing'!C"&amp;MATCH($B$5,'Sch F-Staffing'!$7:$7,0),0),'Sch F-Staffing'!$A:$A,$F30&amp;"-01",'Sch F-Staffing'!$L:$L,$G30),2),0)</f>
        <v>0</v>
      </c>
      <c r="K30" s="36">
        <f t="shared" ca="1" si="12"/>
        <v>0</v>
      </c>
      <c r="L30" s="35">
        <f ca="1">IF($G30=$D$5,ROUND(SUMIFS(INDIRECT("'Sch F-Staffing'!C"&amp;MATCH($B$5,'Sch F-Staffing'!$7:$7,0),0),'Sch F-Staffing'!$A:$A,$F30&amp;"-02",'Sch F-Staffing'!$L:$L,$G30),2),0)</f>
        <v>0</v>
      </c>
      <c r="M30" s="36">
        <f t="shared" ca="1" si="14"/>
        <v>0</v>
      </c>
      <c r="N30" s="35">
        <f ca="1">IF($G30=$D$5,ROUND(SUMIFS(INDIRECT("'Sch F-Staffing'!C"&amp;MATCH($B$5,'Sch F-Staffing'!$7:$7,0),0),'Sch F-Staffing'!$A:$A,$F30&amp;"-03",'Sch F-Staffing'!$L:$L,$G30),2),0)</f>
        <v>0</v>
      </c>
      <c r="O30" s="36">
        <f t="shared" ca="1" si="15"/>
        <v>0</v>
      </c>
      <c r="P30" s="35">
        <f ca="1">IF($G30=$D$5,ROUND(SUMIFS(INDIRECT("'Sch F-Staffing'!C"&amp;MATCH($B$5,'Sch F-Staffing'!$7:$7,0),0),'Sch F-Staffing'!$A:$A,$F30&amp;"-04",'Sch F-Staffing'!$L:$L,$G30),2),0)</f>
        <v>0</v>
      </c>
      <c r="Q30" s="36">
        <f t="shared" ca="1" si="16"/>
        <v>0</v>
      </c>
      <c r="R30" s="35">
        <f ca="1">IF($G30=$D$5,ROUND(SUMIFS(INDIRECT("'Sch F-Staffing'!C"&amp;MATCH($B$5,'Sch F-Staffing'!$7:$7,0),0),'Sch F-Staffing'!$A:$A,$F30&amp;"-05",'Sch F-Staffing'!$L:$L,$G30),2),0)</f>
        <v>0</v>
      </c>
      <c r="S30" s="36">
        <f t="shared" ca="1" si="17"/>
        <v>0</v>
      </c>
      <c r="T30" s="35">
        <f ca="1">IF($G30=$D$5,ROUND(SUMIFS(INDIRECT("'Sch F-Staffing'!C"&amp;MATCH($B$5,'Sch F-Staffing'!$7:$7,0),0),'Sch F-Staffing'!$A:$A,$F30&amp;"-06",'Sch F-Staffing'!$L:$L,$G30),2),0)</f>
        <v>0</v>
      </c>
      <c r="U30" s="36">
        <f t="shared" ca="1" si="18"/>
        <v>0</v>
      </c>
      <c r="V30" s="35">
        <f ca="1">IF($G30=$D$5,ROUND(SUMIFS(INDIRECT("'Sch F-Staffing'!C"&amp;MATCH($B$5,'Sch F-Staffing'!$7:$7,0),0),'Sch F-Staffing'!$A:$A,$F30&amp;"-07",'Sch F-Staffing'!$L:$L,$G30),2),0)</f>
        <v>0</v>
      </c>
      <c r="W30" s="36">
        <f t="shared" ca="1" si="19"/>
        <v>0</v>
      </c>
      <c r="X30" s="35">
        <f ca="1">IF($G30=$D$5,ROUND(SUMIFS(INDIRECT("'Sch F-Staffing'!C"&amp;MATCH($B$5,'Sch F-Staffing'!$7:$7,0),0),'Sch F-Staffing'!$A:$A,$F30&amp;"-08",'Sch F-Staffing'!$L:$L,$G30),2),0)</f>
        <v>0</v>
      </c>
      <c r="Y30" s="36">
        <f t="shared" ca="1" si="20"/>
        <v>0</v>
      </c>
      <c r="Z30" s="35">
        <f ca="1">IF($G30=$D$5,ROUND(SUMIFS(INDIRECT("'Sch F-Staffing'!C"&amp;MATCH($B$5,'Sch F-Staffing'!$7:$7,0),0),'Sch F-Staffing'!$A:$A,$F30&amp;"-09",'Sch F-Staffing'!$L:$L,$G30),2),0)</f>
        <v>0</v>
      </c>
      <c r="AA30" s="36">
        <f t="shared" ca="1" si="21"/>
        <v>0</v>
      </c>
      <c r="AB30" s="35">
        <f ca="1">IF($G30=$D$5,ROUND(SUMIFS(INDIRECT("'Sch F-Staffing'!C"&amp;MATCH($B$5,'Sch F-Staffing'!$7:$7,0),0),'Sch F-Staffing'!$A:$A,$F30&amp;"-10",'Sch F-Staffing'!$L:$L,$G30),2),0)</f>
        <v>0</v>
      </c>
      <c r="AC30" s="36">
        <f t="shared" ca="1" si="22"/>
        <v>0</v>
      </c>
      <c r="AD30" s="35">
        <f ca="1">IF($G30=$D$5,ROUND(SUMIFS(INDIRECT("'Sch F-Staffing'!C"&amp;MATCH($B$5,'Sch F-Staffing'!$7:$7,0),0),'Sch F-Staffing'!$A:$A,$F30&amp;"-11",'Sch F-Staffing'!$L:$L,$G30),2),0)</f>
        <v>0</v>
      </c>
      <c r="AE30" s="36">
        <f t="shared" ca="1" si="23"/>
        <v>0</v>
      </c>
      <c r="AF30" s="35">
        <f ca="1">IF($G30=$D$5,ROUND(SUMIFS(INDIRECT("'Sch F-Staffing'!C"&amp;MATCH($B$5,'Sch F-Staffing'!$7:$7,0),0),'Sch F-Staffing'!$A:$A,$F30&amp;"-12",'Sch F-Staffing'!$L:$L,$G30),2),0)</f>
        <v>0</v>
      </c>
      <c r="AG30" s="36">
        <f t="shared" ca="1" si="24"/>
        <v>0</v>
      </c>
      <c r="AH30" s="35">
        <f ca="1">IF($G30=$D$5,ROUND(SUMIFS(INDIRECT("'Sch F-Staffing'!C"&amp;MATCH($B$5,'Sch F-Staffing'!$7:$7,0),0),'Sch F-Staffing'!$A:$A,$F30&amp;"-13",'Sch F-Staffing'!$L:$L,$G30),2),0)</f>
        <v>0</v>
      </c>
      <c r="AI30" s="36">
        <f t="shared" ca="1" si="11"/>
        <v>0</v>
      </c>
      <c r="AJ30" s="37">
        <f t="shared" ca="1" si="13"/>
        <v>0</v>
      </c>
      <c r="AK30" s="85">
        <f t="shared" ca="1" si="13"/>
        <v>0</v>
      </c>
    </row>
    <row r="31" spans="1:37" ht="15" hidden="1" x14ac:dyDescent="0.15">
      <c r="A31" s="34">
        <v>71</v>
      </c>
      <c r="B31" s="34" t="s">
        <v>85</v>
      </c>
      <c r="C31" s="34" t="s">
        <v>38</v>
      </c>
      <c r="D31" s="34" t="s">
        <v>39</v>
      </c>
      <c r="E31" s="34" t="s">
        <v>94</v>
      </c>
      <c r="F31" s="82" t="s">
        <v>95</v>
      </c>
      <c r="G31" s="82" t="s">
        <v>594</v>
      </c>
      <c r="H31" s="86">
        <v>1</v>
      </c>
      <c r="I31" s="84" cm="1">
        <f t="array" aca="1" ref="I31" ca="1">IF($G31=$D$5,INDIRECT("'Rate Analysis'!R"&amp;MATCH($F31,'Rate Analysis'!$A:$A,0)&amp;"C"&amp;MATCH($B$5,'Rate Analysis'!$7:$7,0)+MATCH($G31,'Rate Analysis'!$8:$8,0)-16,0),1)</f>
        <v>1</v>
      </c>
      <c r="J31" s="35">
        <f ca="1">IF($G31=$D$5,ROUND(SUMIFS(INDIRECT("'Sch F-Staffing'!C"&amp;MATCH($B$5,'Sch F-Staffing'!$7:$7,0),0),'Sch F-Staffing'!$A:$A,$F31&amp;"-01",'Sch F-Staffing'!$L:$L,$G31),2),0)</f>
        <v>0</v>
      </c>
      <c r="K31" s="36">
        <f t="shared" ca="1" si="12"/>
        <v>0</v>
      </c>
      <c r="L31" s="35">
        <f ca="1">IF($G31=$D$5,ROUND(SUMIFS(INDIRECT("'Sch F-Staffing'!C"&amp;MATCH($B$5,'Sch F-Staffing'!$7:$7,0),0),'Sch F-Staffing'!$A:$A,$F31&amp;"-02",'Sch F-Staffing'!$L:$L,$G31),2),0)</f>
        <v>0</v>
      </c>
      <c r="M31" s="36">
        <f t="shared" ca="1" si="14"/>
        <v>0</v>
      </c>
      <c r="N31" s="35">
        <f ca="1">IF($G31=$D$5,ROUND(SUMIFS(INDIRECT("'Sch F-Staffing'!C"&amp;MATCH($B$5,'Sch F-Staffing'!$7:$7,0),0),'Sch F-Staffing'!$A:$A,$F31&amp;"-03",'Sch F-Staffing'!$L:$L,$G31),2),0)</f>
        <v>0</v>
      </c>
      <c r="O31" s="36">
        <f t="shared" ca="1" si="15"/>
        <v>0</v>
      </c>
      <c r="P31" s="35">
        <f ca="1">IF($G31=$D$5,ROUND(SUMIFS(INDIRECT("'Sch F-Staffing'!C"&amp;MATCH($B$5,'Sch F-Staffing'!$7:$7,0),0),'Sch F-Staffing'!$A:$A,$F31&amp;"-04",'Sch F-Staffing'!$L:$L,$G31),2),0)</f>
        <v>0</v>
      </c>
      <c r="Q31" s="36">
        <f t="shared" ca="1" si="16"/>
        <v>0</v>
      </c>
      <c r="R31" s="35">
        <f ca="1">IF($G31=$D$5,ROUND(SUMIFS(INDIRECT("'Sch F-Staffing'!C"&amp;MATCH($B$5,'Sch F-Staffing'!$7:$7,0),0),'Sch F-Staffing'!$A:$A,$F31&amp;"-05",'Sch F-Staffing'!$L:$L,$G31),2),0)</f>
        <v>0</v>
      </c>
      <c r="S31" s="36">
        <f t="shared" ca="1" si="17"/>
        <v>0</v>
      </c>
      <c r="T31" s="35">
        <f ca="1">IF($G31=$D$5,ROUND(SUMIFS(INDIRECT("'Sch F-Staffing'!C"&amp;MATCH($B$5,'Sch F-Staffing'!$7:$7,0),0),'Sch F-Staffing'!$A:$A,$F31&amp;"-06",'Sch F-Staffing'!$L:$L,$G31),2),0)</f>
        <v>0</v>
      </c>
      <c r="U31" s="36">
        <f t="shared" ca="1" si="18"/>
        <v>0</v>
      </c>
      <c r="V31" s="35">
        <f ca="1">IF($G31=$D$5,ROUND(SUMIFS(INDIRECT("'Sch F-Staffing'!C"&amp;MATCH($B$5,'Sch F-Staffing'!$7:$7,0),0),'Sch F-Staffing'!$A:$A,$F31&amp;"-07",'Sch F-Staffing'!$L:$L,$G31),2),0)</f>
        <v>0</v>
      </c>
      <c r="W31" s="36">
        <f t="shared" ca="1" si="19"/>
        <v>0</v>
      </c>
      <c r="X31" s="35">
        <f ca="1">IF($G31=$D$5,ROUND(SUMIFS(INDIRECT("'Sch F-Staffing'!C"&amp;MATCH($B$5,'Sch F-Staffing'!$7:$7,0),0),'Sch F-Staffing'!$A:$A,$F31&amp;"-08",'Sch F-Staffing'!$L:$L,$G31),2),0)</f>
        <v>0</v>
      </c>
      <c r="Y31" s="36">
        <f t="shared" ca="1" si="20"/>
        <v>0</v>
      </c>
      <c r="Z31" s="35">
        <f ca="1">IF($G31=$D$5,ROUND(SUMIFS(INDIRECT("'Sch F-Staffing'!C"&amp;MATCH($B$5,'Sch F-Staffing'!$7:$7,0),0),'Sch F-Staffing'!$A:$A,$F31&amp;"-09",'Sch F-Staffing'!$L:$L,$G31),2),0)</f>
        <v>0</v>
      </c>
      <c r="AA31" s="36">
        <f t="shared" ca="1" si="21"/>
        <v>0</v>
      </c>
      <c r="AB31" s="35">
        <f ca="1">IF($G31=$D$5,ROUND(SUMIFS(INDIRECT("'Sch F-Staffing'!C"&amp;MATCH($B$5,'Sch F-Staffing'!$7:$7,0),0),'Sch F-Staffing'!$A:$A,$F31&amp;"-10",'Sch F-Staffing'!$L:$L,$G31),2),0)</f>
        <v>0</v>
      </c>
      <c r="AC31" s="36">
        <f t="shared" ca="1" si="22"/>
        <v>0</v>
      </c>
      <c r="AD31" s="35">
        <f ca="1">IF($G31=$D$5,ROUND(SUMIFS(INDIRECT("'Sch F-Staffing'!C"&amp;MATCH($B$5,'Sch F-Staffing'!$7:$7,0),0),'Sch F-Staffing'!$A:$A,$F31&amp;"-11",'Sch F-Staffing'!$L:$L,$G31),2),0)</f>
        <v>0</v>
      </c>
      <c r="AE31" s="36">
        <f t="shared" ca="1" si="23"/>
        <v>0</v>
      </c>
      <c r="AF31" s="35">
        <f ca="1">IF($G31=$D$5,ROUND(SUMIFS(INDIRECT("'Sch F-Staffing'!C"&amp;MATCH($B$5,'Sch F-Staffing'!$7:$7,0),0),'Sch F-Staffing'!$A:$A,$F31&amp;"-12",'Sch F-Staffing'!$L:$L,$G31),2),0)</f>
        <v>0</v>
      </c>
      <c r="AG31" s="36">
        <f t="shared" ca="1" si="24"/>
        <v>0</v>
      </c>
      <c r="AH31" s="35">
        <f ca="1">IF($G31=$D$5,ROUND(SUMIFS(INDIRECT("'Sch F-Staffing'!C"&amp;MATCH($B$5,'Sch F-Staffing'!$7:$7,0),0),'Sch F-Staffing'!$A:$A,$F31&amp;"-13",'Sch F-Staffing'!$L:$L,$G31),2),0)</f>
        <v>0</v>
      </c>
      <c r="AI31" s="36">
        <f t="shared" ca="1" si="11"/>
        <v>0</v>
      </c>
      <c r="AJ31" s="37">
        <f t="shared" ca="1" si="13"/>
        <v>0</v>
      </c>
      <c r="AK31" s="85">
        <f t="shared" ca="1" si="13"/>
        <v>0</v>
      </c>
    </row>
    <row r="32" spans="1:37" ht="15" hidden="1" x14ac:dyDescent="0.15">
      <c r="A32" s="34">
        <v>71</v>
      </c>
      <c r="B32" s="34" t="s">
        <v>85</v>
      </c>
      <c r="C32" s="34" t="s">
        <v>38</v>
      </c>
      <c r="D32" s="34" t="s">
        <v>39</v>
      </c>
      <c r="E32" s="34" t="s">
        <v>94</v>
      </c>
      <c r="F32" s="82" t="s">
        <v>95</v>
      </c>
      <c r="G32" s="82" t="s">
        <v>594</v>
      </c>
      <c r="H32" s="86">
        <v>1</v>
      </c>
      <c r="I32" s="84" cm="1">
        <f t="array" aca="1" ref="I32" ca="1">IF($G32=$D$5,INDIRECT("'Rate Analysis'!R"&amp;MATCH($F32,'Rate Analysis'!$A:$A,0)&amp;"C"&amp;MATCH($B$5,'Rate Analysis'!$7:$7,0)+MATCH($G32,'Rate Analysis'!$8:$8,0)-16,0),1)</f>
        <v>1</v>
      </c>
      <c r="J32" s="35">
        <f ca="1">IF($G32=$D$5,ROUND(SUMIFS(INDIRECT("'Sch F-Staffing'!C"&amp;MATCH($B$5,'Sch F-Staffing'!$7:$7,0),0),'Sch F-Staffing'!$A:$A,$F32&amp;"-01",'Sch F-Staffing'!$L:$L,$G32),2),0)</f>
        <v>0</v>
      </c>
      <c r="K32" s="36">
        <f t="shared" ca="1" si="12"/>
        <v>0</v>
      </c>
      <c r="L32" s="35">
        <f ca="1">IF($G32=$D$5,ROUND(SUMIFS(INDIRECT("'Sch F-Staffing'!C"&amp;MATCH($B$5,'Sch F-Staffing'!$7:$7,0),0),'Sch F-Staffing'!$A:$A,$F32&amp;"-02",'Sch F-Staffing'!$L:$L,$G32),2),0)</f>
        <v>0</v>
      </c>
      <c r="M32" s="36">
        <f t="shared" ca="1" si="14"/>
        <v>0</v>
      </c>
      <c r="N32" s="35">
        <f ca="1">IF($G32=$D$5,ROUND(SUMIFS(INDIRECT("'Sch F-Staffing'!C"&amp;MATCH($B$5,'Sch F-Staffing'!$7:$7,0),0),'Sch F-Staffing'!$A:$A,$F32&amp;"-03",'Sch F-Staffing'!$L:$L,$G32),2),0)</f>
        <v>0</v>
      </c>
      <c r="O32" s="36">
        <f t="shared" ca="1" si="15"/>
        <v>0</v>
      </c>
      <c r="P32" s="35">
        <f ca="1">IF($G32=$D$5,ROUND(SUMIFS(INDIRECT("'Sch F-Staffing'!C"&amp;MATCH($B$5,'Sch F-Staffing'!$7:$7,0),0),'Sch F-Staffing'!$A:$A,$F32&amp;"-04",'Sch F-Staffing'!$L:$L,$G32),2),0)</f>
        <v>0</v>
      </c>
      <c r="Q32" s="36">
        <f t="shared" ca="1" si="16"/>
        <v>0</v>
      </c>
      <c r="R32" s="35">
        <f ca="1">IF($G32=$D$5,ROUND(SUMIFS(INDIRECT("'Sch F-Staffing'!C"&amp;MATCH($B$5,'Sch F-Staffing'!$7:$7,0),0),'Sch F-Staffing'!$A:$A,$F32&amp;"-05",'Sch F-Staffing'!$L:$L,$G32),2),0)</f>
        <v>0</v>
      </c>
      <c r="S32" s="36">
        <f t="shared" ca="1" si="17"/>
        <v>0</v>
      </c>
      <c r="T32" s="35">
        <f ca="1">IF($G32=$D$5,ROUND(SUMIFS(INDIRECT("'Sch F-Staffing'!C"&amp;MATCH($B$5,'Sch F-Staffing'!$7:$7,0),0),'Sch F-Staffing'!$A:$A,$F32&amp;"-06",'Sch F-Staffing'!$L:$L,$G32),2),0)</f>
        <v>0</v>
      </c>
      <c r="U32" s="36">
        <f t="shared" ca="1" si="18"/>
        <v>0</v>
      </c>
      <c r="V32" s="35">
        <f ca="1">IF($G32=$D$5,ROUND(SUMIFS(INDIRECT("'Sch F-Staffing'!C"&amp;MATCH($B$5,'Sch F-Staffing'!$7:$7,0),0),'Sch F-Staffing'!$A:$A,$F32&amp;"-07",'Sch F-Staffing'!$L:$L,$G32),2),0)</f>
        <v>0</v>
      </c>
      <c r="W32" s="36">
        <f t="shared" ca="1" si="19"/>
        <v>0</v>
      </c>
      <c r="X32" s="35">
        <f ca="1">IF($G32=$D$5,ROUND(SUMIFS(INDIRECT("'Sch F-Staffing'!C"&amp;MATCH($B$5,'Sch F-Staffing'!$7:$7,0),0),'Sch F-Staffing'!$A:$A,$F32&amp;"-08",'Sch F-Staffing'!$L:$L,$G32),2),0)</f>
        <v>0</v>
      </c>
      <c r="Y32" s="36">
        <f t="shared" ca="1" si="20"/>
        <v>0</v>
      </c>
      <c r="Z32" s="35">
        <f ca="1">IF($G32=$D$5,ROUND(SUMIFS(INDIRECT("'Sch F-Staffing'!C"&amp;MATCH($B$5,'Sch F-Staffing'!$7:$7,0),0),'Sch F-Staffing'!$A:$A,$F32&amp;"-09",'Sch F-Staffing'!$L:$L,$G32),2),0)</f>
        <v>0</v>
      </c>
      <c r="AA32" s="36">
        <f t="shared" ca="1" si="21"/>
        <v>0</v>
      </c>
      <c r="AB32" s="35">
        <f ca="1">IF($G32=$D$5,ROUND(SUMIFS(INDIRECT("'Sch F-Staffing'!C"&amp;MATCH($B$5,'Sch F-Staffing'!$7:$7,0),0),'Sch F-Staffing'!$A:$A,$F32&amp;"-10",'Sch F-Staffing'!$L:$L,$G32),2),0)</f>
        <v>0</v>
      </c>
      <c r="AC32" s="36">
        <f t="shared" ca="1" si="22"/>
        <v>0</v>
      </c>
      <c r="AD32" s="35">
        <f ca="1">IF($G32=$D$5,ROUND(SUMIFS(INDIRECT("'Sch F-Staffing'!C"&amp;MATCH($B$5,'Sch F-Staffing'!$7:$7,0),0),'Sch F-Staffing'!$A:$A,$F32&amp;"-11",'Sch F-Staffing'!$L:$L,$G32),2),0)</f>
        <v>0</v>
      </c>
      <c r="AE32" s="36">
        <f t="shared" ca="1" si="23"/>
        <v>0</v>
      </c>
      <c r="AF32" s="35">
        <f ca="1">IF($G32=$D$5,ROUND(SUMIFS(INDIRECT("'Sch F-Staffing'!C"&amp;MATCH($B$5,'Sch F-Staffing'!$7:$7,0),0),'Sch F-Staffing'!$A:$A,$F32&amp;"-12",'Sch F-Staffing'!$L:$L,$G32),2),0)</f>
        <v>0</v>
      </c>
      <c r="AG32" s="36">
        <f t="shared" ca="1" si="24"/>
        <v>0</v>
      </c>
      <c r="AH32" s="35">
        <f ca="1">IF($G32=$D$5,ROUND(SUMIFS(INDIRECT("'Sch F-Staffing'!C"&amp;MATCH($B$5,'Sch F-Staffing'!$7:$7,0),0),'Sch F-Staffing'!$A:$A,$F32&amp;"-13",'Sch F-Staffing'!$L:$L,$G32),2),0)</f>
        <v>0</v>
      </c>
      <c r="AI32" s="36">
        <f t="shared" ca="1" si="11"/>
        <v>0</v>
      </c>
      <c r="AJ32" s="37">
        <f t="shared" ca="1" si="13"/>
        <v>0</v>
      </c>
      <c r="AK32" s="85">
        <f t="shared" ca="1" si="13"/>
        <v>0</v>
      </c>
    </row>
    <row r="33" spans="1:37" ht="15" hidden="1" x14ac:dyDescent="0.15">
      <c r="A33" s="34">
        <v>71</v>
      </c>
      <c r="B33" s="34" t="s">
        <v>85</v>
      </c>
      <c r="C33" s="34" t="s">
        <v>38</v>
      </c>
      <c r="D33" s="34" t="s">
        <v>39</v>
      </c>
      <c r="E33" s="34" t="s">
        <v>94</v>
      </c>
      <c r="F33" s="82" t="s">
        <v>95</v>
      </c>
      <c r="G33" s="82" t="s">
        <v>594</v>
      </c>
      <c r="H33" s="86">
        <v>1</v>
      </c>
      <c r="I33" s="84" cm="1">
        <f t="array" aca="1" ref="I33" ca="1">IF($G33=$D$5,INDIRECT("'Rate Analysis'!R"&amp;MATCH($F33,'Rate Analysis'!$A:$A,0)&amp;"C"&amp;MATCH($B$5,'Rate Analysis'!$7:$7,0)+MATCH($G33,'Rate Analysis'!$8:$8,0)-16,0),1)</f>
        <v>1</v>
      </c>
      <c r="J33" s="35">
        <f ca="1">IF($G33=$D$5,ROUND(SUMIFS(INDIRECT("'Sch F-Staffing'!C"&amp;MATCH($B$5,'Sch F-Staffing'!$7:$7,0),0),'Sch F-Staffing'!$A:$A,$F33&amp;"-01",'Sch F-Staffing'!$L:$L,$G33),2),0)</f>
        <v>0</v>
      </c>
      <c r="K33" s="36">
        <f t="shared" ca="1" si="12"/>
        <v>0</v>
      </c>
      <c r="L33" s="35">
        <f ca="1">IF($G33=$D$5,ROUND(SUMIFS(INDIRECT("'Sch F-Staffing'!C"&amp;MATCH($B$5,'Sch F-Staffing'!$7:$7,0),0),'Sch F-Staffing'!$A:$A,$F33&amp;"-02",'Sch F-Staffing'!$L:$L,$G33),2),0)</f>
        <v>0</v>
      </c>
      <c r="M33" s="36">
        <f t="shared" ca="1" si="14"/>
        <v>0</v>
      </c>
      <c r="N33" s="35">
        <f ca="1">IF($G33=$D$5,ROUND(SUMIFS(INDIRECT("'Sch F-Staffing'!C"&amp;MATCH($B$5,'Sch F-Staffing'!$7:$7,0),0),'Sch F-Staffing'!$A:$A,$F33&amp;"-03",'Sch F-Staffing'!$L:$L,$G33),2),0)</f>
        <v>0</v>
      </c>
      <c r="O33" s="36">
        <f t="shared" ca="1" si="15"/>
        <v>0</v>
      </c>
      <c r="P33" s="35">
        <f ca="1">IF($G33=$D$5,ROUND(SUMIFS(INDIRECT("'Sch F-Staffing'!C"&amp;MATCH($B$5,'Sch F-Staffing'!$7:$7,0),0),'Sch F-Staffing'!$A:$A,$F33&amp;"-04",'Sch F-Staffing'!$L:$L,$G33),2),0)</f>
        <v>0</v>
      </c>
      <c r="Q33" s="36">
        <f t="shared" ca="1" si="16"/>
        <v>0</v>
      </c>
      <c r="R33" s="35">
        <f ca="1">IF($G33=$D$5,ROUND(SUMIFS(INDIRECT("'Sch F-Staffing'!C"&amp;MATCH($B$5,'Sch F-Staffing'!$7:$7,0),0),'Sch F-Staffing'!$A:$A,$F33&amp;"-05",'Sch F-Staffing'!$L:$L,$G33),2),0)</f>
        <v>0</v>
      </c>
      <c r="S33" s="36">
        <f t="shared" ca="1" si="17"/>
        <v>0</v>
      </c>
      <c r="T33" s="35">
        <f ca="1">IF($G33=$D$5,ROUND(SUMIFS(INDIRECT("'Sch F-Staffing'!C"&amp;MATCH($B$5,'Sch F-Staffing'!$7:$7,0),0),'Sch F-Staffing'!$A:$A,$F33&amp;"-06",'Sch F-Staffing'!$L:$L,$G33),2),0)</f>
        <v>0</v>
      </c>
      <c r="U33" s="36">
        <f t="shared" ca="1" si="18"/>
        <v>0</v>
      </c>
      <c r="V33" s="35">
        <f ca="1">IF($G33=$D$5,ROUND(SUMIFS(INDIRECT("'Sch F-Staffing'!C"&amp;MATCH($B$5,'Sch F-Staffing'!$7:$7,0),0),'Sch F-Staffing'!$A:$A,$F33&amp;"-07",'Sch F-Staffing'!$L:$L,$G33),2),0)</f>
        <v>0</v>
      </c>
      <c r="W33" s="36">
        <f t="shared" ca="1" si="19"/>
        <v>0</v>
      </c>
      <c r="X33" s="35">
        <f ca="1">IF($G33=$D$5,ROUND(SUMIFS(INDIRECT("'Sch F-Staffing'!C"&amp;MATCH($B$5,'Sch F-Staffing'!$7:$7,0),0),'Sch F-Staffing'!$A:$A,$F33&amp;"-08",'Sch F-Staffing'!$L:$L,$G33),2),0)</f>
        <v>0</v>
      </c>
      <c r="Y33" s="36">
        <f t="shared" ca="1" si="20"/>
        <v>0</v>
      </c>
      <c r="Z33" s="35">
        <f ca="1">IF($G33=$D$5,ROUND(SUMIFS(INDIRECT("'Sch F-Staffing'!C"&amp;MATCH($B$5,'Sch F-Staffing'!$7:$7,0),0),'Sch F-Staffing'!$A:$A,$F33&amp;"-09",'Sch F-Staffing'!$L:$L,$G33),2),0)</f>
        <v>0</v>
      </c>
      <c r="AA33" s="36">
        <f t="shared" ca="1" si="21"/>
        <v>0</v>
      </c>
      <c r="AB33" s="35">
        <f ca="1">IF($G33=$D$5,ROUND(SUMIFS(INDIRECT("'Sch F-Staffing'!C"&amp;MATCH($B$5,'Sch F-Staffing'!$7:$7,0),0),'Sch F-Staffing'!$A:$A,$F33&amp;"-10",'Sch F-Staffing'!$L:$L,$G33),2),0)</f>
        <v>0</v>
      </c>
      <c r="AC33" s="36">
        <f t="shared" ca="1" si="22"/>
        <v>0</v>
      </c>
      <c r="AD33" s="35">
        <f ca="1">IF($G33=$D$5,ROUND(SUMIFS(INDIRECT("'Sch F-Staffing'!C"&amp;MATCH($B$5,'Sch F-Staffing'!$7:$7,0),0),'Sch F-Staffing'!$A:$A,$F33&amp;"-11",'Sch F-Staffing'!$L:$L,$G33),2),0)</f>
        <v>0</v>
      </c>
      <c r="AE33" s="36">
        <f t="shared" ca="1" si="23"/>
        <v>0</v>
      </c>
      <c r="AF33" s="35">
        <f ca="1">IF($G33=$D$5,ROUND(SUMIFS(INDIRECT("'Sch F-Staffing'!C"&amp;MATCH($B$5,'Sch F-Staffing'!$7:$7,0),0),'Sch F-Staffing'!$A:$A,$F33&amp;"-12",'Sch F-Staffing'!$L:$L,$G33),2),0)</f>
        <v>0</v>
      </c>
      <c r="AG33" s="36">
        <f t="shared" ca="1" si="24"/>
        <v>0</v>
      </c>
      <c r="AH33" s="35">
        <f ca="1">IF($G33=$D$5,ROUND(SUMIFS(INDIRECT("'Sch F-Staffing'!C"&amp;MATCH($B$5,'Sch F-Staffing'!$7:$7,0),0),'Sch F-Staffing'!$A:$A,$F33&amp;"-13",'Sch F-Staffing'!$L:$L,$G33),2),0)</f>
        <v>0</v>
      </c>
      <c r="AI33" s="36">
        <f t="shared" ca="1" si="11"/>
        <v>0</v>
      </c>
      <c r="AJ33" s="37">
        <f t="shared" ca="1" si="13"/>
        <v>0</v>
      </c>
      <c r="AK33" s="85">
        <f t="shared" ca="1" si="13"/>
        <v>0</v>
      </c>
    </row>
    <row r="34" spans="1:37" ht="45" hidden="1" x14ac:dyDescent="0.15">
      <c r="A34" s="34">
        <v>32</v>
      </c>
      <c r="B34" s="34" t="s">
        <v>66</v>
      </c>
      <c r="C34" s="34" t="s">
        <v>67</v>
      </c>
      <c r="D34" s="34" t="s">
        <v>79</v>
      </c>
      <c r="E34" s="34" t="s">
        <v>96</v>
      </c>
      <c r="F34" s="82" t="s">
        <v>97</v>
      </c>
      <c r="G34" s="82" t="s">
        <v>594</v>
      </c>
      <c r="H34" s="86">
        <v>1</v>
      </c>
      <c r="I34" s="84" cm="1">
        <f t="array" aca="1" ref="I34" ca="1">IF($G34=$D$5,INDIRECT("'Rate Analysis'!R"&amp;MATCH($F34,'Rate Analysis'!$A:$A,0)&amp;"C"&amp;MATCH($B$5,'Rate Analysis'!$7:$7,0)+MATCH($G34,'Rate Analysis'!$8:$8,0)-16,0),1)</f>
        <v>1</v>
      </c>
      <c r="J34" s="35">
        <f ca="1">IF($G34=$D$5,ROUND(SUMIFS(INDIRECT("'Sch F-Staffing'!C"&amp;MATCH($B$5,'Sch F-Staffing'!$7:$7,0),0),'Sch F-Staffing'!$A:$A,$F34&amp;"-01",'Sch F-Staffing'!$L:$L,$G34),2),0)</f>
        <v>0</v>
      </c>
      <c r="K34" s="36">
        <f t="shared" ca="1" si="12"/>
        <v>0</v>
      </c>
      <c r="L34" s="35">
        <f ca="1">IF($G34=$D$5,ROUND(SUMIFS(INDIRECT("'Sch F-Staffing'!C"&amp;MATCH($B$5,'Sch F-Staffing'!$7:$7,0),0),'Sch F-Staffing'!$A:$A,$F34&amp;"-02",'Sch F-Staffing'!$L:$L,$G34),2),0)</f>
        <v>0</v>
      </c>
      <c r="M34" s="36">
        <f t="shared" ca="1" si="14"/>
        <v>0</v>
      </c>
      <c r="N34" s="35">
        <f ca="1">IF($G34=$D$5,ROUND(SUMIFS(INDIRECT("'Sch F-Staffing'!C"&amp;MATCH($B$5,'Sch F-Staffing'!$7:$7,0),0),'Sch F-Staffing'!$A:$A,$F34&amp;"-03",'Sch F-Staffing'!$L:$L,$G34),2),0)</f>
        <v>0</v>
      </c>
      <c r="O34" s="36">
        <f t="shared" ca="1" si="15"/>
        <v>0</v>
      </c>
      <c r="P34" s="35">
        <f ca="1">IF($G34=$D$5,ROUND(SUMIFS(INDIRECT("'Sch F-Staffing'!C"&amp;MATCH($B$5,'Sch F-Staffing'!$7:$7,0),0),'Sch F-Staffing'!$A:$A,$F34&amp;"-04",'Sch F-Staffing'!$L:$L,$G34),2),0)</f>
        <v>0</v>
      </c>
      <c r="Q34" s="36">
        <f t="shared" ca="1" si="16"/>
        <v>0</v>
      </c>
      <c r="R34" s="35">
        <f ca="1">IF($G34=$D$5,ROUND(SUMIFS(INDIRECT("'Sch F-Staffing'!C"&amp;MATCH($B$5,'Sch F-Staffing'!$7:$7,0),0),'Sch F-Staffing'!$A:$A,$F34&amp;"-05",'Sch F-Staffing'!$L:$L,$G34),2),0)</f>
        <v>0</v>
      </c>
      <c r="S34" s="36">
        <f t="shared" ca="1" si="17"/>
        <v>0</v>
      </c>
      <c r="T34" s="35">
        <f ca="1">IF($G34=$D$5,ROUND(SUMIFS(INDIRECT("'Sch F-Staffing'!C"&amp;MATCH($B$5,'Sch F-Staffing'!$7:$7,0),0),'Sch F-Staffing'!$A:$A,$F34&amp;"-06",'Sch F-Staffing'!$L:$L,$G34),2),0)</f>
        <v>0</v>
      </c>
      <c r="U34" s="36">
        <f t="shared" ca="1" si="18"/>
        <v>0</v>
      </c>
      <c r="V34" s="35">
        <f ca="1">IF($G34=$D$5,ROUND(SUMIFS(INDIRECT("'Sch F-Staffing'!C"&amp;MATCH($B$5,'Sch F-Staffing'!$7:$7,0),0),'Sch F-Staffing'!$A:$A,$F34&amp;"-07",'Sch F-Staffing'!$L:$L,$G34),2),0)</f>
        <v>0</v>
      </c>
      <c r="W34" s="36">
        <f t="shared" ca="1" si="19"/>
        <v>0</v>
      </c>
      <c r="X34" s="35">
        <f ca="1">IF($G34=$D$5,ROUND(SUMIFS(INDIRECT("'Sch F-Staffing'!C"&amp;MATCH($B$5,'Sch F-Staffing'!$7:$7,0),0),'Sch F-Staffing'!$A:$A,$F34&amp;"-08",'Sch F-Staffing'!$L:$L,$G34),2),0)</f>
        <v>0</v>
      </c>
      <c r="Y34" s="36">
        <f t="shared" ca="1" si="20"/>
        <v>0</v>
      </c>
      <c r="Z34" s="35">
        <f ca="1">IF($G34=$D$5,ROUND(SUMIFS(INDIRECT("'Sch F-Staffing'!C"&amp;MATCH($B$5,'Sch F-Staffing'!$7:$7,0),0),'Sch F-Staffing'!$A:$A,$F34&amp;"-09",'Sch F-Staffing'!$L:$L,$G34),2),0)</f>
        <v>0</v>
      </c>
      <c r="AA34" s="36">
        <f t="shared" ca="1" si="21"/>
        <v>0</v>
      </c>
      <c r="AB34" s="35">
        <f ca="1">IF($G34=$D$5,ROUND(SUMIFS(INDIRECT("'Sch F-Staffing'!C"&amp;MATCH($B$5,'Sch F-Staffing'!$7:$7,0),0),'Sch F-Staffing'!$A:$A,$F34&amp;"-10",'Sch F-Staffing'!$L:$L,$G34),2),0)</f>
        <v>0</v>
      </c>
      <c r="AC34" s="36">
        <f t="shared" ca="1" si="22"/>
        <v>0</v>
      </c>
      <c r="AD34" s="35">
        <f ca="1">IF($G34=$D$5,ROUND(SUMIFS(INDIRECT("'Sch F-Staffing'!C"&amp;MATCH($B$5,'Sch F-Staffing'!$7:$7,0),0),'Sch F-Staffing'!$A:$A,$F34&amp;"-11",'Sch F-Staffing'!$L:$L,$G34),2),0)</f>
        <v>0</v>
      </c>
      <c r="AE34" s="36">
        <f t="shared" ca="1" si="23"/>
        <v>0</v>
      </c>
      <c r="AF34" s="35">
        <f ca="1">IF($G34=$D$5,ROUND(SUMIFS(INDIRECT("'Sch F-Staffing'!C"&amp;MATCH($B$5,'Sch F-Staffing'!$7:$7,0),0),'Sch F-Staffing'!$A:$A,$F34&amp;"-12",'Sch F-Staffing'!$L:$L,$G34),2),0)</f>
        <v>0</v>
      </c>
      <c r="AG34" s="36">
        <f t="shared" ca="1" si="24"/>
        <v>0</v>
      </c>
      <c r="AH34" s="35">
        <f ca="1">IF($G34=$D$5,ROUND(SUMIFS(INDIRECT("'Sch F-Staffing'!C"&amp;MATCH($B$5,'Sch F-Staffing'!$7:$7,0),0),'Sch F-Staffing'!$A:$A,$F34&amp;"-13",'Sch F-Staffing'!$L:$L,$G34),2),0)</f>
        <v>0</v>
      </c>
      <c r="AI34" s="36">
        <f t="shared" ca="1" si="11"/>
        <v>0</v>
      </c>
      <c r="AJ34" s="37">
        <f t="shared" ca="1" si="13"/>
        <v>0</v>
      </c>
      <c r="AK34" s="85">
        <f t="shared" ca="1" si="13"/>
        <v>0</v>
      </c>
    </row>
    <row r="35" spans="1:37" ht="45" x14ac:dyDescent="0.15">
      <c r="A35" s="34">
        <v>32</v>
      </c>
      <c r="B35" s="34" t="s">
        <v>66</v>
      </c>
      <c r="C35" s="34" t="s">
        <v>67</v>
      </c>
      <c r="D35" s="34" t="s">
        <v>79</v>
      </c>
      <c r="E35" s="34" t="s">
        <v>96</v>
      </c>
      <c r="F35" s="82" t="s">
        <v>97</v>
      </c>
      <c r="G35" s="82" t="s">
        <v>594</v>
      </c>
      <c r="H35" s="86">
        <v>1</v>
      </c>
      <c r="I35" s="84" cm="1">
        <f t="array" aca="1" ref="I35" ca="1">IF($G35=$D$5,INDIRECT("'Rate Analysis'!R"&amp;MATCH($F35,'Rate Analysis'!$A:$A,0)&amp;"C"&amp;MATCH($B$5,'Rate Analysis'!$7:$7,0)+MATCH($G35,'Rate Analysis'!$8:$8,0)-16,0),16)</f>
        <v>16</v>
      </c>
      <c r="J35" s="35">
        <f ca="1">IF($G35=$D$5,ROUND(SUMIFS(INDIRECT("'Sch F-Staffing'!C"&amp;MATCH($B$5,'Sch F-Staffing'!$7:$7,0),0),'Sch F-Staffing'!$A:$A,$F35&amp;"-01",'Sch F-Staffing'!$L:$L,$G35),2),0)</f>
        <v>0</v>
      </c>
      <c r="K35" s="36">
        <f t="shared" ca="1" si="12"/>
        <v>0</v>
      </c>
      <c r="L35" s="35">
        <f ca="1">IF($G35=$D$5,ROUND(SUMIFS(INDIRECT("'Sch F-Staffing'!C"&amp;MATCH($B$5,'Sch F-Staffing'!$7:$7,0),0),'Sch F-Staffing'!$A:$A,$F35&amp;"-02",'Sch F-Staffing'!$L:$L,$G35),2),0)</f>
        <v>0</v>
      </c>
      <c r="M35" s="36">
        <f t="shared" ca="1" si="14"/>
        <v>0</v>
      </c>
      <c r="N35" s="35">
        <f ca="1">IF($G35=$D$5,ROUND(SUMIFS(INDIRECT("'Sch F-Staffing'!C"&amp;MATCH($B$5,'Sch F-Staffing'!$7:$7,0),0),'Sch F-Staffing'!$A:$A,$F35&amp;"-03",'Sch F-Staffing'!$L:$L,$G35),2),0)</f>
        <v>0</v>
      </c>
      <c r="O35" s="36">
        <f t="shared" ca="1" si="15"/>
        <v>0</v>
      </c>
      <c r="P35" s="35">
        <f ca="1">IF($G35=$D$5,ROUND(SUMIFS(INDIRECT("'Sch F-Staffing'!C"&amp;MATCH($B$5,'Sch F-Staffing'!$7:$7,0),0),'Sch F-Staffing'!$A:$A,$F35&amp;"-04",'Sch F-Staffing'!$L:$L,$G35),2),0)</f>
        <v>0</v>
      </c>
      <c r="Q35" s="36">
        <f t="shared" ca="1" si="16"/>
        <v>0</v>
      </c>
      <c r="R35" s="35">
        <f ca="1">IF($G35=$D$5,ROUND(SUMIFS(INDIRECT("'Sch F-Staffing'!C"&amp;MATCH($B$5,'Sch F-Staffing'!$7:$7,0),0),'Sch F-Staffing'!$A:$A,$F35&amp;"-05",'Sch F-Staffing'!$L:$L,$G35),2),0)</f>
        <v>0</v>
      </c>
      <c r="S35" s="36">
        <f t="shared" ca="1" si="17"/>
        <v>0</v>
      </c>
      <c r="T35" s="35">
        <f ca="1">IF($G35=$D$5,ROUND(SUMIFS(INDIRECT("'Sch F-Staffing'!C"&amp;MATCH($B$5,'Sch F-Staffing'!$7:$7,0),0),'Sch F-Staffing'!$A:$A,$F35&amp;"-06",'Sch F-Staffing'!$L:$L,$G35),2),0)</f>
        <v>0</v>
      </c>
      <c r="U35" s="36">
        <f t="shared" ca="1" si="18"/>
        <v>0</v>
      </c>
      <c r="V35" s="35">
        <f ca="1">IF($G35=$D$5,ROUND(SUMIFS(INDIRECT("'Sch F-Staffing'!C"&amp;MATCH($B$5,'Sch F-Staffing'!$7:$7,0),0),'Sch F-Staffing'!$A:$A,$F35&amp;"-07",'Sch F-Staffing'!$L:$L,$G35),2),0)</f>
        <v>0</v>
      </c>
      <c r="W35" s="36">
        <f t="shared" ca="1" si="19"/>
        <v>0</v>
      </c>
      <c r="X35" s="35">
        <f ca="1">IF($G35=$D$5,ROUND(SUMIFS(INDIRECT("'Sch F-Staffing'!C"&amp;MATCH($B$5,'Sch F-Staffing'!$7:$7,0),0),'Sch F-Staffing'!$A:$A,$F35&amp;"-08",'Sch F-Staffing'!$L:$L,$G35),2),0)</f>
        <v>0</v>
      </c>
      <c r="Y35" s="36">
        <f t="shared" ca="1" si="20"/>
        <v>0</v>
      </c>
      <c r="Z35" s="35">
        <f ca="1">IF($G35=$D$5,ROUND(SUMIFS(INDIRECT("'Sch F-Staffing'!C"&amp;MATCH($B$5,'Sch F-Staffing'!$7:$7,0),0),'Sch F-Staffing'!$A:$A,$F35&amp;"-09",'Sch F-Staffing'!$L:$L,$G35),2),0)</f>
        <v>0</v>
      </c>
      <c r="AA35" s="36">
        <f t="shared" ca="1" si="21"/>
        <v>0</v>
      </c>
      <c r="AB35" s="35">
        <f ca="1">IF($G35=$D$5,ROUND(SUMIFS(INDIRECT("'Sch F-Staffing'!C"&amp;MATCH($B$5,'Sch F-Staffing'!$7:$7,0),0),'Sch F-Staffing'!$A:$A,$F35&amp;"-10",'Sch F-Staffing'!$L:$L,$G35),2),0)</f>
        <v>0</v>
      </c>
      <c r="AC35" s="36">
        <f t="shared" ca="1" si="22"/>
        <v>0</v>
      </c>
      <c r="AD35" s="35">
        <f ca="1">IF($G35=$D$5,ROUND(SUMIFS(INDIRECT("'Sch F-Staffing'!C"&amp;MATCH($B$5,'Sch F-Staffing'!$7:$7,0),0),'Sch F-Staffing'!$A:$A,$F35&amp;"-11",'Sch F-Staffing'!$L:$L,$G35),2),0)</f>
        <v>0</v>
      </c>
      <c r="AE35" s="36">
        <f t="shared" ca="1" si="23"/>
        <v>0</v>
      </c>
      <c r="AF35" s="35">
        <f ca="1">IF($G35=$D$5,ROUND(SUMIFS(INDIRECT("'Sch F-Staffing'!C"&amp;MATCH($B$5,'Sch F-Staffing'!$7:$7,0),0),'Sch F-Staffing'!$A:$A,$F35&amp;"-12",'Sch F-Staffing'!$L:$L,$G35),2),0)</f>
        <v>0</v>
      </c>
      <c r="AG35" s="36">
        <f t="shared" ca="1" si="24"/>
        <v>0</v>
      </c>
      <c r="AH35" s="35">
        <f ca="1">IF($G35=$D$5,ROUND(SUMIFS(INDIRECT("'Sch F-Staffing'!C"&amp;MATCH($B$5,'Sch F-Staffing'!$7:$7,0),0),'Sch F-Staffing'!$A:$A,$F35&amp;"-13",'Sch F-Staffing'!$L:$L,$G35),2),0)</f>
        <v>0</v>
      </c>
      <c r="AI35" s="36">
        <f t="shared" ca="1" si="11"/>
        <v>0</v>
      </c>
      <c r="AJ35" s="37">
        <f t="shared" ca="1" si="13"/>
        <v>0</v>
      </c>
      <c r="AK35" s="85">
        <f t="shared" ca="1" si="13"/>
        <v>0</v>
      </c>
    </row>
    <row r="36" spans="1:37" ht="30" hidden="1" x14ac:dyDescent="0.15">
      <c r="A36" s="34">
        <v>46</v>
      </c>
      <c r="B36" s="34" t="s">
        <v>98</v>
      </c>
      <c r="C36" s="34" t="s">
        <v>71</v>
      </c>
      <c r="D36" s="34" t="s">
        <v>48</v>
      </c>
      <c r="E36" s="34" t="s">
        <v>99</v>
      </c>
      <c r="F36" s="82" t="s">
        <v>100</v>
      </c>
      <c r="G36" s="82" t="s">
        <v>594</v>
      </c>
      <c r="H36" s="86">
        <v>1</v>
      </c>
      <c r="I36" s="84" cm="1">
        <f t="array" aca="1" ref="I36" ca="1">IF($G36=$D$5,INDIRECT("'Rate Analysis'!R"&amp;MATCH($F36,'Rate Analysis'!$A:$A,0)&amp;"C"&amp;MATCH($B$5,'Rate Analysis'!$7:$7,0)+MATCH($G36,'Rate Analysis'!$8:$8,0)-16,0),1)</f>
        <v>1</v>
      </c>
      <c r="J36" s="35">
        <f ca="1">IF($G36=$D$5,ROUND(SUMIFS(INDIRECT("'Sch F-Staffing'!C"&amp;MATCH($B$5,'Sch F-Staffing'!$7:$7,0),0),'Sch F-Staffing'!$A:$A,$F36&amp;"-01",'Sch F-Staffing'!$L:$L,$G36),2),0)</f>
        <v>0</v>
      </c>
      <c r="K36" s="36">
        <f t="shared" ca="1" si="12"/>
        <v>0</v>
      </c>
      <c r="L36" s="35">
        <f ca="1">IF($G36=$D$5,ROUND(SUMIFS(INDIRECT("'Sch F-Staffing'!C"&amp;MATCH($B$5,'Sch F-Staffing'!$7:$7,0),0),'Sch F-Staffing'!$A:$A,$F36&amp;"-02",'Sch F-Staffing'!$L:$L,$G36),2),0)</f>
        <v>0</v>
      </c>
      <c r="M36" s="36">
        <f t="shared" ca="1" si="14"/>
        <v>0</v>
      </c>
      <c r="N36" s="35">
        <f ca="1">IF($G36=$D$5,ROUND(SUMIFS(INDIRECT("'Sch F-Staffing'!C"&amp;MATCH($B$5,'Sch F-Staffing'!$7:$7,0),0),'Sch F-Staffing'!$A:$A,$F36&amp;"-03",'Sch F-Staffing'!$L:$L,$G36),2),0)</f>
        <v>0</v>
      </c>
      <c r="O36" s="36">
        <f t="shared" ca="1" si="15"/>
        <v>0</v>
      </c>
      <c r="P36" s="35">
        <f ca="1">IF($G36=$D$5,ROUND(SUMIFS(INDIRECT("'Sch F-Staffing'!C"&amp;MATCH($B$5,'Sch F-Staffing'!$7:$7,0),0),'Sch F-Staffing'!$A:$A,$F36&amp;"-04",'Sch F-Staffing'!$L:$L,$G36),2),0)</f>
        <v>0</v>
      </c>
      <c r="Q36" s="36">
        <f t="shared" ca="1" si="16"/>
        <v>0</v>
      </c>
      <c r="R36" s="35">
        <f ca="1">IF($G36=$D$5,ROUND(SUMIFS(INDIRECT("'Sch F-Staffing'!C"&amp;MATCH($B$5,'Sch F-Staffing'!$7:$7,0),0),'Sch F-Staffing'!$A:$A,$F36&amp;"-05",'Sch F-Staffing'!$L:$L,$G36),2),0)</f>
        <v>0</v>
      </c>
      <c r="S36" s="36">
        <f t="shared" ca="1" si="17"/>
        <v>0</v>
      </c>
      <c r="T36" s="35">
        <f ca="1">IF($G36=$D$5,ROUND(SUMIFS(INDIRECT("'Sch F-Staffing'!C"&amp;MATCH($B$5,'Sch F-Staffing'!$7:$7,0),0),'Sch F-Staffing'!$A:$A,$F36&amp;"-06",'Sch F-Staffing'!$L:$L,$G36),2),0)</f>
        <v>0</v>
      </c>
      <c r="U36" s="36">
        <f t="shared" ca="1" si="18"/>
        <v>0</v>
      </c>
      <c r="V36" s="35">
        <f ca="1">IF($G36=$D$5,ROUND(SUMIFS(INDIRECT("'Sch F-Staffing'!C"&amp;MATCH($B$5,'Sch F-Staffing'!$7:$7,0),0),'Sch F-Staffing'!$A:$A,$F36&amp;"-07",'Sch F-Staffing'!$L:$L,$G36),2),0)</f>
        <v>0</v>
      </c>
      <c r="W36" s="36">
        <f t="shared" ca="1" si="19"/>
        <v>0</v>
      </c>
      <c r="X36" s="35">
        <f ca="1">IF($G36=$D$5,ROUND(SUMIFS(INDIRECT("'Sch F-Staffing'!C"&amp;MATCH($B$5,'Sch F-Staffing'!$7:$7,0),0),'Sch F-Staffing'!$A:$A,$F36&amp;"-08",'Sch F-Staffing'!$L:$L,$G36),2),0)</f>
        <v>0</v>
      </c>
      <c r="Y36" s="36">
        <f t="shared" ca="1" si="20"/>
        <v>0</v>
      </c>
      <c r="Z36" s="35">
        <f ca="1">IF($G36=$D$5,ROUND(SUMIFS(INDIRECT("'Sch F-Staffing'!C"&amp;MATCH($B$5,'Sch F-Staffing'!$7:$7,0),0),'Sch F-Staffing'!$A:$A,$F36&amp;"-09",'Sch F-Staffing'!$L:$L,$G36),2),0)</f>
        <v>0</v>
      </c>
      <c r="AA36" s="36">
        <f t="shared" ca="1" si="21"/>
        <v>0</v>
      </c>
      <c r="AB36" s="35">
        <f ca="1">IF($G36=$D$5,ROUND(SUMIFS(INDIRECT("'Sch F-Staffing'!C"&amp;MATCH($B$5,'Sch F-Staffing'!$7:$7,0),0),'Sch F-Staffing'!$A:$A,$F36&amp;"-10",'Sch F-Staffing'!$L:$L,$G36),2),0)</f>
        <v>0</v>
      </c>
      <c r="AC36" s="36">
        <f t="shared" ca="1" si="22"/>
        <v>0</v>
      </c>
      <c r="AD36" s="35">
        <f ca="1">IF($G36=$D$5,ROUND(SUMIFS(INDIRECT("'Sch F-Staffing'!C"&amp;MATCH($B$5,'Sch F-Staffing'!$7:$7,0),0),'Sch F-Staffing'!$A:$A,$F36&amp;"-11",'Sch F-Staffing'!$L:$L,$G36),2),0)</f>
        <v>0</v>
      </c>
      <c r="AE36" s="36">
        <f t="shared" ca="1" si="23"/>
        <v>0</v>
      </c>
      <c r="AF36" s="35">
        <f ca="1">IF($G36=$D$5,ROUND(SUMIFS(INDIRECT("'Sch F-Staffing'!C"&amp;MATCH($B$5,'Sch F-Staffing'!$7:$7,0),0),'Sch F-Staffing'!$A:$A,$F36&amp;"-12",'Sch F-Staffing'!$L:$L,$G36),2),0)</f>
        <v>0</v>
      </c>
      <c r="AG36" s="36">
        <f t="shared" ca="1" si="24"/>
        <v>0</v>
      </c>
      <c r="AH36" s="35">
        <f ca="1">IF($G36=$D$5,ROUND(SUMIFS(INDIRECT("'Sch F-Staffing'!C"&amp;MATCH($B$5,'Sch F-Staffing'!$7:$7,0),0),'Sch F-Staffing'!$A:$A,$F36&amp;"-13",'Sch F-Staffing'!$L:$L,$G36),2),0)</f>
        <v>0</v>
      </c>
      <c r="AI36" s="36">
        <f t="shared" ca="1" si="11"/>
        <v>0</v>
      </c>
      <c r="AJ36" s="37">
        <f t="shared" ca="1" si="13"/>
        <v>0</v>
      </c>
      <c r="AK36" s="85">
        <f t="shared" ca="1" si="13"/>
        <v>0</v>
      </c>
    </row>
    <row r="37" spans="1:37" ht="30" x14ac:dyDescent="0.15">
      <c r="A37" s="34">
        <v>46</v>
      </c>
      <c r="B37" s="34" t="s">
        <v>76</v>
      </c>
      <c r="C37" s="34" t="s">
        <v>71</v>
      </c>
      <c r="D37" s="34" t="s">
        <v>48</v>
      </c>
      <c r="E37" s="34" t="s">
        <v>101</v>
      </c>
      <c r="F37" s="82" t="s">
        <v>102</v>
      </c>
      <c r="G37" s="82" t="s">
        <v>594</v>
      </c>
      <c r="H37" s="86">
        <v>1</v>
      </c>
      <c r="I37" s="84" cm="1">
        <f t="array" aca="1" ref="I37" ca="1">IF($G37=$D$5,INDIRECT("'Rate Analysis'!R"&amp;MATCH($F37,'Rate Analysis'!$A:$A,0)&amp;"C"&amp;MATCH($B$5,'Rate Analysis'!$7:$7,0)+MATCH($G37,'Rate Analysis'!$8:$8,0)-16,0),13)</f>
        <v>13</v>
      </c>
      <c r="J37" s="35">
        <f ca="1">IF($G37=$D$5,ROUND(SUMIFS(INDIRECT("'Sch F-Staffing'!C"&amp;MATCH($B$5,'Sch F-Staffing'!$7:$7,0),0),'Sch F-Staffing'!$A:$A,$F37&amp;"-01",'Sch F-Staffing'!$L:$L,$G37),2),0)</f>
        <v>0</v>
      </c>
      <c r="K37" s="36">
        <f t="shared" ca="1" si="12"/>
        <v>0</v>
      </c>
      <c r="L37" s="35">
        <f ca="1">IF($G37=$D$5,ROUND(SUMIFS(INDIRECT("'Sch F-Staffing'!C"&amp;MATCH($B$5,'Sch F-Staffing'!$7:$7,0),0),'Sch F-Staffing'!$A:$A,$F37&amp;"-02",'Sch F-Staffing'!$L:$L,$G37),2),0)</f>
        <v>0</v>
      </c>
      <c r="M37" s="36">
        <f t="shared" ca="1" si="14"/>
        <v>0</v>
      </c>
      <c r="N37" s="35">
        <f ca="1">IF($G37=$D$5,ROUND(SUMIFS(INDIRECT("'Sch F-Staffing'!C"&amp;MATCH($B$5,'Sch F-Staffing'!$7:$7,0),0),'Sch F-Staffing'!$A:$A,$F37&amp;"-03",'Sch F-Staffing'!$L:$L,$G37),2),0)</f>
        <v>0</v>
      </c>
      <c r="O37" s="36">
        <f t="shared" ca="1" si="15"/>
        <v>0</v>
      </c>
      <c r="P37" s="35">
        <f ca="1">IF($G37=$D$5,ROUND(SUMIFS(INDIRECT("'Sch F-Staffing'!C"&amp;MATCH($B$5,'Sch F-Staffing'!$7:$7,0),0),'Sch F-Staffing'!$A:$A,$F37&amp;"-04",'Sch F-Staffing'!$L:$L,$G37),2),0)</f>
        <v>0</v>
      </c>
      <c r="Q37" s="36">
        <f t="shared" ca="1" si="16"/>
        <v>0</v>
      </c>
      <c r="R37" s="35">
        <f ca="1">IF($G37=$D$5,ROUND(SUMIFS(INDIRECT("'Sch F-Staffing'!C"&amp;MATCH($B$5,'Sch F-Staffing'!$7:$7,0),0),'Sch F-Staffing'!$A:$A,$F37&amp;"-05",'Sch F-Staffing'!$L:$L,$G37),2),0)</f>
        <v>0</v>
      </c>
      <c r="S37" s="36">
        <f t="shared" ca="1" si="17"/>
        <v>0</v>
      </c>
      <c r="T37" s="35">
        <f ca="1">IF($G37=$D$5,ROUND(SUMIFS(INDIRECT("'Sch F-Staffing'!C"&amp;MATCH($B$5,'Sch F-Staffing'!$7:$7,0),0),'Sch F-Staffing'!$A:$A,$F37&amp;"-06",'Sch F-Staffing'!$L:$L,$G37),2),0)</f>
        <v>0</v>
      </c>
      <c r="U37" s="36">
        <f t="shared" ca="1" si="18"/>
        <v>0</v>
      </c>
      <c r="V37" s="35">
        <f ca="1">IF($G37=$D$5,ROUND(SUMIFS(INDIRECT("'Sch F-Staffing'!C"&amp;MATCH($B$5,'Sch F-Staffing'!$7:$7,0),0),'Sch F-Staffing'!$A:$A,$F37&amp;"-07",'Sch F-Staffing'!$L:$L,$G37),2),0)</f>
        <v>0</v>
      </c>
      <c r="W37" s="36">
        <f t="shared" ca="1" si="19"/>
        <v>0</v>
      </c>
      <c r="X37" s="35">
        <f ca="1">IF($G37=$D$5,ROUND(SUMIFS(INDIRECT("'Sch F-Staffing'!C"&amp;MATCH($B$5,'Sch F-Staffing'!$7:$7,0),0),'Sch F-Staffing'!$A:$A,$F37&amp;"-08",'Sch F-Staffing'!$L:$L,$G37),2),0)</f>
        <v>0</v>
      </c>
      <c r="Y37" s="36">
        <f t="shared" ca="1" si="20"/>
        <v>0</v>
      </c>
      <c r="Z37" s="35">
        <f ca="1">IF($G37=$D$5,ROUND(SUMIFS(INDIRECT("'Sch F-Staffing'!C"&amp;MATCH($B$5,'Sch F-Staffing'!$7:$7,0),0),'Sch F-Staffing'!$A:$A,$F37&amp;"-09",'Sch F-Staffing'!$L:$L,$G37),2),0)</f>
        <v>0</v>
      </c>
      <c r="AA37" s="36">
        <f t="shared" ca="1" si="21"/>
        <v>0</v>
      </c>
      <c r="AB37" s="35">
        <f ca="1">IF($G37=$D$5,ROUND(SUMIFS(INDIRECT("'Sch F-Staffing'!C"&amp;MATCH($B$5,'Sch F-Staffing'!$7:$7,0),0),'Sch F-Staffing'!$A:$A,$F37&amp;"-10",'Sch F-Staffing'!$L:$L,$G37),2),0)</f>
        <v>0</v>
      </c>
      <c r="AC37" s="36">
        <f t="shared" ca="1" si="22"/>
        <v>0</v>
      </c>
      <c r="AD37" s="35">
        <f ca="1">IF($G37=$D$5,ROUND(SUMIFS(INDIRECT("'Sch F-Staffing'!C"&amp;MATCH($B$5,'Sch F-Staffing'!$7:$7,0),0),'Sch F-Staffing'!$A:$A,$F37&amp;"-11",'Sch F-Staffing'!$L:$L,$G37),2),0)</f>
        <v>0</v>
      </c>
      <c r="AE37" s="36">
        <f t="shared" ca="1" si="23"/>
        <v>0</v>
      </c>
      <c r="AF37" s="35">
        <f ca="1">IF($G37=$D$5,ROUND(SUMIFS(INDIRECT("'Sch F-Staffing'!C"&amp;MATCH($B$5,'Sch F-Staffing'!$7:$7,0),0),'Sch F-Staffing'!$A:$A,$F37&amp;"-12",'Sch F-Staffing'!$L:$L,$G37),2),0)</f>
        <v>0</v>
      </c>
      <c r="AG37" s="36">
        <f t="shared" ca="1" si="24"/>
        <v>0</v>
      </c>
      <c r="AH37" s="35">
        <f ca="1">IF($G37=$D$5,ROUND(SUMIFS(INDIRECT("'Sch F-Staffing'!C"&amp;MATCH($B$5,'Sch F-Staffing'!$7:$7,0),0),'Sch F-Staffing'!$A:$A,$F37&amp;"-13",'Sch F-Staffing'!$L:$L,$G37),2),0)</f>
        <v>0</v>
      </c>
      <c r="AI37" s="36">
        <f t="shared" ca="1" si="11"/>
        <v>0</v>
      </c>
      <c r="AJ37" s="37">
        <f t="shared" ca="1" si="13"/>
        <v>0</v>
      </c>
      <c r="AK37" s="85">
        <f t="shared" ca="1" si="13"/>
        <v>0</v>
      </c>
    </row>
    <row r="38" spans="1:37" ht="15" hidden="1" x14ac:dyDescent="0.15">
      <c r="A38" s="34">
        <v>31</v>
      </c>
      <c r="B38" s="34" t="s">
        <v>66</v>
      </c>
      <c r="C38" s="34" t="s">
        <v>67</v>
      </c>
      <c r="D38" s="34" t="s">
        <v>39</v>
      </c>
      <c r="E38" s="34" t="s">
        <v>103</v>
      </c>
      <c r="F38" s="82" t="s">
        <v>104</v>
      </c>
      <c r="G38" s="82" t="s">
        <v>594</v>
      </c>
      <c r="H38" s="86">
        <v>1</v>
      </c>
      <c r="I38" s="84" cm="1">
        <f t="array" aca="1" ref="I38" ca="1">IF($G38=$D$5,INDIRECT("'Rate Analysis'!R"&amp;MATCH($F38,'Rate Analysis'!$A:$A,0)&amp;"C"&amp;MATCH($B$5,'Rate Analysis'!$7:$7,0)+MATCH($G38,'Rate Analysis'!$8:$8,0)-16,0),1)</f>
        <v>1</v>
      </c>
      <c r="J38" s="35">
        <f ca="1">IF($G38=$D$5,ROUND(SUMIFS(INDIRECT("'Sch F-Staffing'!C"&amp;MATCH($B$5,'Sch F-Staffing'!$7:$7,0),0),'Sch F-Staffing'!$A:$A,$F38&amp;"-01",'Sch F-Staffing'!$L:$L,$G38),2),0)</f>
        <v>0</v>
      </c>
      <c r="K38" s="36">
        <f t="shared" ca="1" si="12"/>
        <v>0</v>
      </c>
      <c r="L38" s="35">
        <f ca="1">IF($G38=$D$5,ROUND(SUMIFS(INDIRECT("'Sch F-Staffing'!C"&amp;MATCH($B$5,'Sch F-Staffing'!$7:$7,0),0),'Sch F-Staffing'!$A:$A,$F38&amp;"-02",'Sch F-Staffing'!$L:$L,$G38),2),0)</f>
        <v>0</v>
      </c>
      <c r="M38" s="36">
        <f t="shared" ca="1" si="14"/>
        <v>0</v>
      </c>
      <c r="N38" s="35">
        <f ca="1">IF($G38=$D$5,ROUND(SUMIFS(INDIRECT("'Sch F-Staffing'!C"&amp;MATCH($B$5,'Sch F-Staffing'!$7:$7,0),0),'Sch F-Staffing'!$A:$A,$F38&amp;"-03",'Sch F-Staffing'!$L:$L,$G38),2),0)</f>
        <v>0</v>
      </c>
      <c r="O38" s="36">
        <f t="shared" ca="1" si="15"/>
        <v>0</v>
      </c>
      <c r="P38" s="35">
        <f ca="1">IF($G38=$D$5,ROUND(SUMIFS(INDIRECT("'Sch F-Staffing'!C"&amp;MATCH($B$5,'Sch F-Staffing'!$7:$7,0),0),'Sch F-Staffing'!$A:$A,$F38&amp;"-04",'Sch F-Staffing'!$L:$L,$G38),2),0)</f>
        <v>0</v>
      </c>
      <c r="Q38" s="36">
        <f t="shared" ca="1" si="16"/>
        <v>0</v>
      </c>
      <c r="R38" s="35">
        <f ca="1">IF($G38=$D$5,ROUND(SUMIFS(INDIRECT("'Sch F-Staffing'!C"&amp;MATCH($B$5,'Sch F-Staffing'!$7:$7,0),0),'Sch F-Staffing'!$A:$A,$F38&amp;"-05",'Sch F-Staffing'!$L:$L,$G38),2),0)</f>
        <v>0</v>
      </c>
      <c r="S38" s="36">
        <f t="shared" ca="1" si="17"/>
        <v>0</v>
      </c>
      <c r="T38" s="35">
        <f ca="1">IF($G38=$D$5,ROUND(SUMIFS(INDIRECT("'Sch F-Staffing'!C"&amp;MATCH($B$5,'Sch F-Staffing'!$7:$7,0),0),'Sch F-Staffing'!$A:$A,$F38&amp;"-06",'Sch F-Staffing'!$L:$L,$G38),2),0)</f>
        <v>0</v>
      </c>
      <c r="U38" s="36">
        <f t="shared" ca="1" si="18"/>
        <v>0</v>
      </c>
      <c r="V38" s="35">
        <f ca="1">IF($G38=$D$5,ROUND(SUMIFS(INDIRECT("'Sch F-Staffing'!C"&amp;MATCH($B$5,'Sch F-Staffing'!$7:$7,0),0),'Sch F-Staffing'!$A:$A,$F38&amp;"-07",'Sch F-Staffing'!$L:$L,$G38),2),0)</f>
        <v>0</v>
      </c>
      <c r="W38" s="36">
        <f t="shared" ca="1" si="19"/>
        <v>0</v>
      </c>
      <c r="X38" s="35">
        <f ca="1">IF($G38=$D$5,ROUND(SUMIFS(INDIRECT("'Sch F-Staffing'!C"&amp;MATCH($B$5,'Sch F-Staffing'!$7:$7,0),0),'Sch F-Staffing'!$A:$A,$F38&amp;"-08",'Sch F-Staffing'!$L:$L,$G38),2),0)</f>
        <v>0</v>
      </c>
      <c r="Y38" s="36">
        <f t="shared" ca="1" si="20"/>
        <v>0</v>
      </c>
      <c r="Z38" s="35">
        <f ca="1">IF($G38=$D$5,ROUND(SUMIFS(INDIRECT("'Sch F-Staffing'!C"&amp;MATCH($B$5,'Sch F-Staffing'!$7:$7,0),0),'Sch F-Staffing'!$A:$A,$F38&amp;"-09",'Sch F-Staffing'!$L:$L,$G38),2),0)</f>
        <v>0</v>
      </c>
      <c r="AA38" s="36">
        <f t="shared" ca="1" si="21"/>
        <v>0</v>
      </c>
      <c r="AB38" s="35">
        <f ca="1">IF($G38=$D$5,ROUND(SUMIFS(INDIRECT("'Sch F-Staffing'!C"&amp;MATCH($B$5,'Sch F-Staffing'!$7:$7,0),0),'Sch F-Staffing'!$A:$A,$F38&amp;"-10",'Sch F-Staffing'!$L:$L,$G38),2),0)</f>
        <v>0</v>
      </c>
      <c r="AC38" s="36">
        <f t="shared" ca="1" si="22"/>
        <v>0</v>
      </c>
      <c r="AD38" s="35">
        <f ca="1">IF($G38=$D$5,ROUND(SUMIFS(INDIRECT("'Sch F-Staffing'!C"&amp;MATCH($B$5,'Sch F-Staffing'!$7:$7,0),0),'Sch F-Staffing'!$A:$A,$F38&amp;"-11",'Sch F-Staffing'!$L:$L,$G38),2),0)</f>
        <v>0</v>
      </c>
      <c r="AE38" s="36">
        <f t="shared" ca="1" si="23"/>
        <v>0</v>
      </c>
      <c r="AF38" s="35">
        <f ca="1">IF($G38=$D$5,ROUND(SUMIFS(INDIRECT("'Sch F-Staffing'!C"&amp;MATCH($B$5,'Sch F-Staffing'!$7:$7,0),0),'Sch F-Staffing'!$A:$A,$F38&amp;"-12",'Sch F-Staffing'!$L:$L,$G38),2),0)</f>
        <v>0</v>
      </c>
      <c r="AG38" s="36">
        <f t="shared" ca="1" si="24"/>
        <v>0</v>
      </c>
      <c r="AH38" s="35">
        <f ca="1">IF($G38=$D$5,ROUND(SUMIFS(INDIRECT("'Sch F-Staffing'!C"&amp;MATCH($B$5,'Sch F-Staffing'!$7:$7,0),0),'Sch F-Staffing'!$A:$A,$F38&amp;"-13",'Sch F-Staffing'!$L:$L,$G38),2),0)</f>
        <v>0</v>
      </c>
      <c r="AI38" s="36">
        <f t="shared" ca="1" si="11"/>
        <v>0</v>
      </c>
      <c r="AJ38" s="37">
        <f t="shared" ca="1" si="13"/>
        <v>0</v>
      </c>
      <c r="AK38" s="85">
        <f t="shared" ca="1" si="13"/>
        <v>0</v>
      </c>
    </row>
    <row r="39" spans="1:37" ht="15" hidden="1" x14ac:dyDescent="0.15">
      <c r="A39" s="34">
        <v>69</v>
      </c>
      <c r="B39" s="34" t="s">
        <v>82</v>
      </c>
      <c r="C39" s="34" t="s">
        <v>38</v>
      </c>
      <c r="D39" s="34" t="s">
        <v>105</v>
      </c>
      <c r="E39" s="34" t="s">
        <v>106</v>
      </c>
      <c r="F39" s="82" t="s">
        <v>107</v>
      </c>
      <c r="G39" s="82" t="s">
        <v>594</v>
      </c>
      <c r="H39" s="86">
        <v>1</v>
      </c>
      <c r="I39" s="84" cm="1">
        <f t="array" aca="1" ref="I39" ca="1">IF($G39=$D$5,INDIRECT("'Rate Analysis'!R"&amp;MATCH($F39,'Rate Analysis'!$A:$A,0)&amp;"C"&amp;MATCH($B$5,'Rate Analysis'!$7:$7,0)+MATCH($G39,'Rate Analysis'!$8:$8,0)-16,0),1)</f>
        <v>1</v>
      </c>
      <c r="J39" s="35">
        <f ca="1">IF($G39=$D$5,ROUND(SUMIFS(INDIRECT("'Sch F-Staffing'!C"&amp;MATCH($B$5,'Sch F-Staffing'!$7:$7,0),0),'Sch F-Staffing'!$A:$A,$F39&amp;"-01",'Sch F-Staffing'!$L:$L,$G39),2),0)</f>
        <v>0</v>
      </c>
      <c r="K39" s="36">
        <f t="shared" ca="1" si="12"/>
        <v>0</v>
      </c>
      <c r="L39" s="35">
        <f ca="1">IF($G39=$D$5,ROUND(SUMIFS(INDIRECT("'Sch F-Staffing'!C"&amp;MATCH($B$5,'Sch F-Staffing'!$7:$7,0),0),'Sch F-Staffing'!$A:$A,$F39&amp;"-02",'Sch F-Staffing'!$L:$L,$G39),2),0)</f>
        <v>0</v>
      </c>
      <c r="M39" s="36">
        <f t="shared" ca="1" si="14"/>
        <v>0</v>
      </c>
      <c r="N39" s="35">
        <f ca="1">IF($G39=$D$5,ROUND(SUMIFS(INDIRECT("'Sch F-Staffing'!C"&amp;MATCH($B$5,'Sch F-Staffing'!$7:$7,0),0),'Sch F-Staffing'!$A:$A,$F39&amp;"-03",'Sch F-Staffing'!$L:$L,$G39),2),0)</f>
        <v>0</v>
      </c>
      <c r="O39" s="36">
        <f t="shared" ca="1" si="15"/>
        <v>0</v>
      </c>
      <c r="P39" s="35">
        <f ca="1">IF($G39=$D$5,ROUND(SUMIFS(INDIRECT("'Sch F-Staffing'!C"&amp;MATCH($B$5,'Sch F-Staffing'!$7:$7,0),0),'Sch F-Staffing'!$A:$A,$F39&amp;"-04",'Sch F-Staffing'!$L:$L,$G39),2),0)</f>
        <v>0</v>
      </c>
      <c r="Q39" s="36">
        <f t="shared" ca="1" si="16"/>
        <v>0</v>
      </c>
      <c r="R39" s="35">
        <f ca="1">IF($G39=$D$5,ROUND(SUMIFS(INDIRECT("'Sch F-Staffing'!C"&amp;MATCH($B$5,'Sch F-Staffing'!$7:$7,0),0),'Sch F-Staffing'!$A:$A,$F39&amp;"-05",'Sch F-Staffing'!$L:$L,$G39),2),0)</f>
        <v>0</v>
      </c>
      <c r="S39" s="36">
        <f t="shared" ca="1" si="17"/>
        <v>0</v>
      </c>
      <c r="T39" s="35">
        <f ca="1">IF($G39=$D$5,ROUND(SUMIFS(INDIRECT("'Sch F-Staffing'!C"&amp;MATCH($B$5,'Sch F-Staffing'!$7:$7,0),0),'Sch F-Staffing'!$A:$A,$F39&amp;"-06",'Sch F-Staffing'!$L:$L,$G39),2),0)</f>
        <v>0</v>
      </c>
      <c r="U39" s="36">
        <f t="shared" ca="1" si="18"/>
        <v>0</v>
      </c>
      <c r="V39" s="35">
        <f ca="1">IF($G39=$D$5,ROUND(SUMIFS(INDIRECT("'Sch F-Staffing'!C"&amp;MATCH($B$5,'Sch F-Staffing'!$7:$7,0),0),'Sch F-Staffing'!$A:$A,$F39&amp;"-07",'Sch F-Staffing'!$L:$L,$G39),2),0)</f>
        <v>0</v>
      </c>
      <c r="W39" s="36">
        <f t="shared" ca="1" si="19"/>
        <v>0</v>
      </c>
      <c r="X39" s="35">
        <f ca="1">IF($G39=$D$5,ROUND(SUMIFS(INDIRECT("'Sch F-Staffing'!C"&amp;MATCH($B$5,'Sch F-Staffing'!$7:$7,0),0),'Sch F-Staffing'!$A:$A,$F39&amp;"-08",'Sch F-Staffing'!$L:$L,$G39),2),0)</f>
        <v>0</v>
      </c>
      <c r="Y39" s="36">
        <f t="shared" ca="1" si="20"/>
        <v>0</v>
      </c>
      <c r="Z39" s="35">
        <f ca="1">IF($G39=$D$5,ROUND(SUMIFS(INDIRECT("'Sch F-Staffing'!C"&amp;MATCH($B$5,'Sch F-Staffing'!$7:$7,0),0),'Sch F-Staffing'!$A:$A,$F39&amp;"-09",'Sch F-Staffing'!$L:$L,$G39),2),0)</f>
        <v>0</v>
      </c>
      <c r="AA39" s="36">
        <f t="shared" ca="1" si="21"/>
        <v>0</v>
      </c>
      <c r="AB39" s="35">
        <f ca="1">IF($G39=$D$5,ROUND(SUMIFS(INDIRECT("'Sch F-Staffing'!C"&amp;MATCH($B$5,'Sch F-Staffing'!$7:$7,0),0),'Sch F-Staffing'!$A:$A,$F39&amp;"-10",'Sch F-Staffing'!$L:$L,$G39),2),0)</f>
        <v>0</v>
      </c>
      <c r="AC39" s="36">
        <f t="shared" ca="1" si="22"/>
        <v>0</v>
      </c>
      <c r="AD39" s="35">
        <f ca="1">IF($G39=$D$5,ROUND(SUMIFS(INDIRECT("'Sch F-Staffing'!C"&amp;MATCH($B$5,'Sch F-Staffing'!$7:$7,0),0),'Sch F-Staffing'!$A:$A,$F39&amp;"-11",'Sch F-Staffing'!$L:$L,$G39),2),0)</f>
        <v>0</v>
      </c>
      <c r="AE39" s="36">
        <f t="shared" ca="1" si="23"/>
        <v>0</v>
      </c>
      <c r="AF39" s="35">
        <f ca="1">IF($G39=$D$5,ROUND(SUMIFS(INDIRECT("'Sch F-Staffing'!C"&amp;MATCH($B$5,'Sch F-Staffing'!$7:$7,0),0),'Sch F-Staffing'!$A:$A,$F39&amp;"-12",'Sch F-Staffing'!$L:$L,$G39),2),0)</f>
        <v>0</v>
      </c>
      <c r="AG39" s="36">
        <f t="shared" ca="1" si="24"/>
        <v>0</v>
      </c>
      <c r="AH39" s="35">
        <f ca="1">IF($G39=$D$5,ROUND(SUMIFS(INDIRECT("'Sch F-Staffing'!C"&amp;MATCH($B$5,'Sch F-Staffing'!$7:$7,0),0),'Sch F-Staffing'!$A:$A,$F39&amp;"-13",'Sch F-Staffing'!$L:$L,$G39),2),0)</f>
        <v>0</v>
      </c>
      <c r="AI39" s="36">
        <f t="shared" ca="1" si="11"/>
        <v>0</v>
      </c>
      <c r="AJ39" s="37">
        <f t="shared" ca="1" si="13"/>
        <v>0</v>
      </c>
      <c r="AK39" s="85">
        <f t="shared" ca="1" si="13"/>
        <v>0</v>
      </c>
    </row>
    <row r="40" spans="1:37" ht="45" hidden="1" x14ac:dyDescent="0.15">
      <c r="A40" s="34">
        <v>32</v>
      </c>
      <c r="B40" s="34" t="s">
        <v>66</v>
      </c>
      <c r="C40" s="34" t="s">
        <v>67</v>
      </c>
      <c r="D40" s="34" t="s">
        <v>79</v>
      </c>
      <c r="E40" s="34" t="s">
        <v>96</v>
      </c>
      <c r="F40" s="82" t="s">
        <v>108</v>
      </c>
      <c r="G40" s="82" t="s">
        <v>594</v>
      </c>
      <c r="H40" s="86">
        <v>1</v>
      </c>
      <c r="I40" s="84" cm="1">
        <f t="array" aca="1" ref="I40" ca="1">IF($G40=$D$5,INDIRECT("'Rate Analysis'!R"&amp;MATCH($F40,'Rate Analysis'!$A:$A,0)&amp;"C"&amp;MATCH($B$5,'Rate Analysis'!$7:$7,0)+MATCH($G40,'Rate Analysis'!$8:$8,0)-16,0),1)</f>
        <v>1</v>
      </c>
      <c r="J40" s="35">
        <f ca="1">IF($G40=$D$5,ROUND(SUMIFS(INDIRECT("'Sch F-Staffing'!C"&amp;MATCH($B$5,'Sch F-Staffing'!$7:$7,0),0),'Sch F-Staffing'!$A:$A,$F40&amp;"-01",'Sch F-Staffing'!$L:$L,$G40),2),0)</f>
        <v>0</v>
      </c>
      <c r="K40" s="36">
        <f t="shared" ca="1" si="12"/>
        <v>0</v>
      </c>
      <c r="L40" s="35">
        <f ca="1">IF($G40=$D$5,ROUND(SUMIFS(INDIRECT("'Sch F-Staffing'!C"&amp;MATCH($B$5,'Sch F-Staffing'!$7:$7,0),0),'Sch F-Staffing'!$A:$A,$F40&amp;"-02",'Sch F-Staffing'!$L:$L,$G40),2),0)</f>
        <v>0</v>
      </c>
      <c r="M40" s="36">
        <f t="shared" ca="1" si="14"/>
        <v>0</v>
      </c>
      <c r="N40" s="35">
        <f ca="1">IF($G40=$D$5,ROUND(SUMIFS(INDIRECT("'Sch F-Staffing'!C"&amp;MATCH($B$5,'Sch F-Staffing'!$7:$7,0),0),'Sch F-Staffing'!$A:$A,$F40&amp;"-03",'Sch F-Staffing'!$L:$L,$G40),2),0)</f>
        <v>0</v>
      </c>
      <c r="O40" s="36">
        <f t="shared" ca="1" si="15"/>
        <v>0</v>
      </c>
      <c r="P40" s="35">
        <f ca="1">IF($G40=$D$5,ROUND(SUMIFS(INDIRECT("'Sch F-Staffing'!C"&amp;MATCH($B$5,'Sch F-Staffing'!$7:$7,0),0),'Sch F-Staffing'!$A:$A,$F40&amp;"-04",'Sch F-Staffing'!$L:$L,$G40),2),0)</f>
        <v>0</v>
      </c>
      <c r="Q40" s="36">
        <f t="shared" ca="1" si="16"/>
        <v>0</v>
      </c>
      <c r="R40" s="35">
        <f ca="1">IF($G40=$D$5,ROUND(SUMIFS(INDIRECT("'Sch F-Staffing'!C"&amp;MATCH($B$5,'Sch F-Staffing'!$7:$7,0),0),'Sch F-Staffing'!$A:$A,$F40&amp;"-05",'Sch F-Staffing'!$L:$L,$G40),2),0)</f>
        <v>0</v>
      </c>
      <c r="S40" s="36">
        <f t="shared" ca="1" si="17"/>
        <v>0</v>
      </c>
      <c r="T40" s="35">
        <f ca="1">IF($G40=$D$5,ROUND(SUMIFS(INDIRECT("'Sch F-Staffing'!C"&amp;MATCH($B$5,'Sch F-Staffing'!$7:$7,0),0),'Sch F-Staffing'!$A:$A,$F40&amp;"-06",'Sch F-Staffing'!$L:$L,$G40),2),0)</f>
        <v>0</v>
      </c>
      <c r="U40" s="36">
        <f t="shared" ca="1" si="18"/>
        <v>0</v>
      </c>
      <c r="V40" s="35">
        <f ca="1">IF($G40=$D$5,ROUND(SUMIFS(INDIRECT("'Sch F-Staffing'!C"&amp;MATCH($B$5,'Sch F-Staffing'!$7:$7,0),0),'Sch F-Staffing'!$A:$A,$F40&amp;"-07",'Sch F-Staffing'!$L:$L,$G40),2),0)</f>
        <v>0</v>
      </c>
      <c r="W40" s="36">
        <f t="shared" ca="1" si="19"/>
        <v>0</v>
      </c>
      <c r="X40" s="35">
        <f ca="1">IF($G40=$D$5,ROUND(SUMIFS(INDIRECT("'Sch F-Staffing'!C"&amp;MATCH($B$5,'Sch F-Staffing'!$7:$7,0),0),'Sch F-Staffing'!$A:$A,$F40&amp;"-08",'Sch F-Staffing'!$L:$L,$G40),2),0)</f>
        <v>0</v>
      </c>
      <c r="Y40" s="36">
        <f t="shared" ca="1" si="20"/>
        <v>0</v>
      </c>
      <c r="Z40" s="35">
        <f ca="1">IF($G40=$D$5,ROUND(SUMIFS(INDIRECT("'Sch F-Staffing'!C"&amp;MATCH($B$5,'Sch F-Staffing'!$7:$7,0),0),'Sch F-Staffing'!$A:$A,$F40&amp;"-09",'Sch F-Staffing'!$L:$L,$G40),2),0)</f>
        <v>0</v>
      </c>
      <c r="AA40" s="36">
        <f t="shared" ca="1" si="21"/>
        <v>0</v>
      </c>
      <c r="AB40" s="35">
        <f ca="1">IF($G40=$D$5,ROUND(SUMIFS(INDIRECT("'Sch F-Staffing'!C"&amp;MATCH($B$5,'Sch F-Staffing'!$7:$7,0),0),'Sch F-Staffing'!$A:$A,$F40&amp;"-10",'Sch F-Staffing'!$L:$L,$G40),2),0)</f>
        <v>0</v>
      </c>
      <c r="AC40" s="36">
        <f t="shared" ca="1" si="22"/>
        <v>0</v>
      </c>
      <c r="AD40" s="35">
        <f ca="1">IF($G40=$D$5,ROUND(SUMIFS(INDIRECT("'Sch F-Staffing'!C"&amp;MATCH($B$5,'Sch F-Staffing'!$7:$7,0),0),'Sch F-Staffing'!$A:$A,$F40&amp;"-11",'Sch F-Staffing'!$L:$L,$G40),2),0)</f>
        <v>0</v>
      </c>
      <c r="AE40" s="36">
        <f t="shared" ca="1" si="23"/>
        <v>0</v>
      </c>
      <c r="AF40" s="35">
        <f ca="1">IF($G40=$D$5,ROUND(SUMIFS(INDIRECT("'Sch F-Staffing'!C"&amp;MATCH($B$5,'Sch F-Staffing'!$7:$7,0),0),'Sch F-Staffing'!$A:$A,$F40&amp;"-12",'Sch F-Staffing'!$L:$L,$G40),2),0)</f>
        <v>0</v>
      </c>
      <c r="AG40" s="36">
        <f t="shared" ca="1" si="24"/>
        <v>0</v>
      </c>
      <c r="AH40" s="35">
        <f ca="1">IF($G40=$D$5,ROUND(SUMIFS(INDIRECT("'Sch F-Staffing'!C"&amp;MATCH($B$5,'Sch F-Staffing'!$7:$7,0),0),'Sch F-Staffing'!$A:$A,$F40&amp;"-13",'Sch F-Staffing'!$L:$L,$G40),2),0)</f>
        <v>0</v>
      </c>
      <c r="AI40" s="36">
        <f t="shared" ca="1" si="11"/>
        <v>0</v>
      </c>
      <c r="AJ40" s="37">
        <f t="shared" ca="1" si="13"/>
        <v>0</v>
      </c>
      <c r="AK40" s="85">
        <f t="shared" ca="1" si="13"/>
        <v>0</v>
      </c>
    </row>
    <row r="41" spans="1:37" ht="46" thickBot="1" x14ac:dyDescent="0.2">
      <c r="A41" s="34">
        <v>32</v>
      </c>
      <c r="B41" s="34" t="s">
        <v>66</v>
      </c>
      <c r="C41" s="34" t="s">
        <v>67</v>
      </c>
      <c r="D41" s="34" t="s">
        <v>79</v>
      </c>
      <c r="E41" s="34" t="s">
        <v>96</v>
      </c>
      <c r="F41" s="82" t="s">
        <v>108</v>
      </c>
      <c r="G41" s="82" t="s">
        <v>594</v>
      </c>
      <c r="H41" s="86">
        <v>1</v>
      </c>
      <c r="I41" s="84" cm="1">
        <f t="array" aca="1" ref="I41" ca="1">IF($G41=$D$5,INDIRECT("'Rate Analysis'!R"&amp;MATCH($F41,'Rate Analysis'!$A:$A,0)&amp;"C"&amp;MATCH($B$5,'Rate Analysis'!$7:$7,0)+MATCH($G41,'Rate Analysis'!$8:$8,0)-16,0),13)</f>
        <v>13</v>
      </c>
      <c r="J41" s="35">
        <f ca="1">IF($G41=$D$5,ROUND(SUMIFS(INDIRECT("'Sch F-Staffing'!C"&amp;MATCH($B$5,'Sch F-Staffing'!$7:$7,0),0),'Sch F-Staffing'!$A:$A,$F41&amp;"-01",'Sch F-Staffing'!$L:$L,$G41),2),0)</f>
        <v>0</v>
      </c>
      <c r="K41" s="36">
        <f t="shared" ca="1" si="12"/>
        <v>0</v>
      </c>
      <c r="L41" s="35">
        <f ca="1">IF($G41=$D$5,ROUND(SUMIFS(INDIRECT("'Sch F-Staffing'!C"&amp;MATCH($B$5,'Sch F-Staffing'!$7:$7,0),0),'Sch F-Staffing'!$A:$A,$F41&amp;"-02",'Sch F-Staffing'!$L:$L,$G41),2),0)</f>
        <v>0</v>
      </c>
      <c r="M41" s="36">
        <f t="shared" ref="M41:M45" ca="1" si="25">IFERROR(ROUND(L41*$I41,2),0)</f>
        <v>0</v>
      </c>
      <c r="N41" s="35">
        <f ca="1">IF($G41=$D$5,ROUND(SUMIFS(INDIRECT("'Sch F-Staffing'!C"&amp;MATCH($B$5,'Sch F-Staffing'!$7:$7,0),0),'Sch F-Staffing'!$A:$A,$F41&amp;"-03",'Sch F-Staffing'!$L:$L,$G41),2),0)</f>
        <v>0</v>
      </c>
      <c r="O41" s="36">
        <f t="shared" ref="O41:O45" ca="1" si="26">IFERROR(ROUND(N41*$I41,2),0)</f>
        <v>0</v>
      </c>
      <c r="P41" s="35">
        <f ca="1">IF($G41=$D$5,ROUND(SUMIFS(INDIRECT("'Sch F-Staffing'!C"&amp;MATCH($B$5,'Sch F-Staffing'!$7:$7,0),0),'Sch F-Staffing'!$A:$A,$F41&amp;"-04",'Sch F-Staffing'!$L:$L,$G41),2),0)</f>
        <v>0</v>
      </c>
      <c r="Q41" s="36">
        <f t="shared" ref="Q41:Q45" ca="1" si="27">IFERROR(ROUND(P41*$I41,2),0)</f>
        <v>0</v>
      </c>
      <c r="R41" s="35">
        <f ca="1">IF($G41=$D$5,ROUND(SUMIFS(INDIRECT("'Sch F-Staffing'!C"&amp;MATCH($B$5,'Sch F-Staffing'!$7:$7,0),0),'Sch F-Staffing'!$A:$A,$F41&amp;"-05",'Sch F-Staffing'!$L:$L,$G41),2),0)</f>
        <v>0</v>
      </c>
      <c r="S41" s="36">
        <f t="shared" ref="S41:S45" ca="1" si="28">IFERROR(ROUND(R41*$I41,2),0)</f>
        <v>0</v>
      </c>
      <c r="T41" s="35">
        <f ca="1">IF($G41=$D$5,ROUND(SUMIFS(INDIRECT("'Sch F-Staffing'!C"&amp;MATCH($B$5,'Sch F-Staffing'!$7:$7,0),0),'Sch F-Staffing'!$A:$A,$F41&amp;"-06",'Sch F-Staffing'!$L:$L,$G41),2),0)</f>
        <v>0</v>
      </c>
      <c r="U41" s="36">
        <f t="shared" ref="U41:U45" ca="1" si="29">IFERROR(ROUND(T41*$I41,2),0)</f>
        <v>0</v>
      </c>
      <c r="V41" s="35">
        <f ca="1">IF($G41=$D$5,ROUND(SUMIFS(INDIRECT("'Sch F-Staffing'!C"&amp;MATCH($B$5,'Sch F-Staffing'!$7:$7,0),0),'Sch F-Staffing'!$A:$A,$F41&amp;"-07",'Sch F-Staffing'!$L:$L,$G41),2),0)</f>
        <v>0</v>
      </c>
      <c r="W41" s="36">
        <f t="shared" ref="W41:W45" ca="1" si="30">IFERROR(ROUND(V41*$I41,2),0)</f>
        <v>0</v>
      </c>
      <c r="X41" s="35">
        <f ca="1">IF($G41=$D$5,ROUND(SUMIFS(INDIRECT("'Sch F-Staffing'!C"&amp;MATCH($B$5,'Sch F-Staffing'!$7:$7,0),0),'Sch F-Staffing'!$A:$A,$F41&amp;"-08",'Sch F-Staffing'!$L:$L,$G41),2),0)</f>
        <v>0</v>
      </c>
      <c r="Y41" s="36">
        <f t="shared" ref="Y41:Y45" ca="1" si="31">IFERROR(ROUND(X41*$I41,2),0)</f>
        <v>0</v>
      </c>
      <c r="Z41" s="35">
        <f ca="1">IF($G41=$D$5,ROUND(SUMIFS(INDIRECT("'Sch F-Staffing'!C"&amp;MATCH($B$5,'Sch F-Staffing'!$7:$7,0),0),'Sch F-Staffing'!$A:$A,$F41&amp;"-09",'Sch F-Staffing'!$L:$L,$G41),2),0)</f>
        <v>0</v>
      </c>
      <c r="AA41" s="36">
        <f t="shared" ref="AA41:AA45" ca="1" si="32">IFERROR(ROUND(Z41*$I41,2),0)</f>
        <v>0</v>
      </c>
      <c r="AB41" s="35">
        <f ca="1">IF($G41=$D$5,ROUND(SUMIFS(INDIRECT("'Sch F-Staffing'!C"&amp;MATCH($B$5,'Sch F-Staffing'!$7:$7,0),0),'Sch F-Staffing'!$A:$A,$F41&amp;"-10",'Sch F-Staffing'!$L:$L,$G41),2),0)</f>
        <v>0</v>
      </c>
      <c r="AC41" s="36">
        <f t="shared" ref="AC41:AC45" ca="1" si="33">IFERROR(ROUND(AB41*$I41,2),0)</f>
        <v>0</v>
      </c>
      <c r="AD41" s="35">
        <f ca="1">IF($G41=$D$5,ROUND(SUMIFS(INDIRECT("'Sch F-Staffing'!C"&amp;MATCH($B$5,'Sch F-Staffing'!$7:$7,0),0),'Sch F-Staffing'!$A:$A,$F41&amp;"-11",'Sch F-Staffing'!$L:$L,$G41),2),0)</f>
        <v>0</v>
      </c>
      <c r="AE41" s="36">
        <f t="shared" ref="AE41:AE45" ca="1" si="34">IFERROR(ROUND(AD41*$I41,2),0)</f>
        <v>0</v>
      </c>
      <c r="AF41" s="35">
        <f ca="1">IF($G41=$D$5,ROUND(SUMIFS(INDIRECT("'Sch F-Staffing'!C"&amp;MATCH($B$5,'Sch F-Staffing'!$7:$7,0),0),'Sch F-Staffing'!$A:$A,$F41&amp;"-12",'Sch F-Staffing'!$L:$L,$G41),2),0)</f>
        <v>0</v>
      </c>
      <c r="AG41" s="36">
        <f t="shared" ref="AG41:AG45" ca="1" si="35">IFERROR(ROUND(AF41*$I41,2),0)</f>
        <v>0</v>
      </c>
      <c r="AH41" s="35">
        <f ca="1">IF($G41=$D$5,ROUND(SUMIFS(INDIRECT("'Sch F-Staffing'!C"&amp;MATCH($B$5,'Sch F-Staffing'!$7:$7,0),0),'Sch F-Staffing'!$A:$A,$F41&amp;"-13",'Sch F-Staffing'!$L:$L,$G41),2),0)</f>
        <v>0</v>
      </c>
      <c r="AI41" s="36">
        <f t="shared" ca="1" si="11"/>
        <v>0</v>
      </c>
      <c r="AJ41" s="37">
        <f t="shared" ca="1" si="13"/>
        <v>0</v>
      </c>
      <c r="AK41" s="85">
        <f t="shared" ca="1" si="13"/>
        <v>0</v>
      </c>
    </row>
    <row r="42" spans="1:37" ht="46" hidden="1" thickBot="1" x14ac:dyDescent="0.2">
      <c r="A42" s="34">
        <v>31</v>
      </c>
      <c r="B42" s="34" t="s">
        <v>66</v>
      </c>
      <c r="C42" s="34" t="s">
        <v>67</v>
      </c>
      <c r="D42" s="34" t="s">
        <v>39</v>
      </c>
      <c r="E42" s="34" t="s">
        <v>109</v>
      </c>
      <c r="F42" s="82" t="s">
        <v>110</v>
      </c>
      <c r="G42" s="82" t="s">
        <v>61</v>
      </c>
      <c r="H42" s="86">
        <f>SUMIFS('Total Staffing-NB'!$F:$F,'Total Staffing-NB'!$M:$M,$F42,'Total Staffing-NB'!$L:$L,$G42)</f>
        <v>0</v>
      </c>
      <c r="I42" s="84" t="str" cm="1">
        <f t="array" aca="1" ref="I42" ca="1">IF($G42=$D$5,INDIRECT("'Rate Analysis'!R"&amp;MATCH($F42,'Rate Analysis'!$A:$A,0)&amp;"C"&amp;MATCH($B$5,'Rate Analysis'!$7:$7,0)+MATCH($G42,'Rate Analysis'!$8:$8,0)-16,0),"N/A")</f>
        <v>N/A</v>
      </c>
      <c r="J42" s="35">
        <f ca="1">IF($G42=$D$5,ROUND(SUMIFS(INDIRECT("'Sch F-Staffing'!C"&amp;MATCH($B$5,'Sch F-Staffing'!$7:$7,0),0),'Sch F-Staffing'!$A:$A,$F42&amp;"-01",'Sch F-Staffing'!$L:$L,$G42),2),0)</f>
        <v>0</v>
      </c>
      <c r="K42" s="36">
        <f t="shared" ca="1" si="12"/>
        <v>0</v>
      </c>
      <c r="L42" s="35">
        <f ca="1">IF($G42=$D$5,ROUND(SUMIFS(INDIRECT("'Sch F-Staffing'!C"&amp;MATCH($B$5,'Sch F-Staffing'!$7:$7,0),0),'Sch F-Staffing'!$A:$A,$F42&amp;"-02",'Sch F-Staffing'!$L:$L,$G42),2),0)</f>
        <v>0</v>
      </c>
      <c r="M42" s="36">
        <f t="shared" ca="1" si="25"/>
        <v>0</v>
      </c>
      <c r="N42" s="35">
        <f ca="1">IF($G42=$D$5,ROUND(SUMIFS(INDIRECT("'Sch F-Staffing'!C"&amp;MATCH($B$5,'Sch F-Staffing'!$7:$7,0),0),'Sch F-Staffing'!$A:$A,$F42&amp;"-03",'Sch F-Staffing'!$L:$L,$G42),2),0)</f>
        <v>0</v>
      </c>
      <c r="O42" s="36">
        <f t="shared" ca="1" si="26"/>
        <v>0</v>
      </c>
      <c r="P42" s="35">
        <f ca="1">IF($G42=$D$5,ROUND(SUMIFS(INDIRECT("'Sch F-Staffing'!C"&amp;MATCH($B$5,'Sch F-Staffing'!$7:$7,0),0),'Sch F-Staffing'!$A:$A,$F42&amp;"-04",'Sch F-Staffing'!$L:$L,$G42),2),0)</f>
        <v>0</v>
      </c>
      <c r="Q42" s="36">
        <f t="shared" ca="1" si="27"/>
        <v>0</v>
      </c>
      <c r="R42" s="35">
        <f ca="1">IF($G42=$D$5,ROUND(SUMIFS(INDIRECT("'Sch F-Staffing'!C"&amp;MATCH($B$5,'Sch F-Staffing'!$7:$7,0),0),'Sch F-Staffing'!$A:$A,$F42&amp;"-05",'Sch F-Staffing'!$L:$L,$G42),2),0)</f>
        <v>0</v>
      </c>
      <c r="S42" s="36">
        <f t="shared" ca="1" si="28"/>
        <v>0</v>
      </c>
      <c r="T42" s="35">
        <f ca="1">IF($G42=$D$5,ROUND(SUMIFS(INDIRECT("'Sch F-Staffing'!C"&amp;MATCH($B$5,'Sch F-Staffing'!$7:$7,0),0),'Sch F-Staffing'!$A:$A,$F42&amp;"-06",'Sch F-Staffing'!$L:$L,$G42),2),0)</f>
        <v>0</v>
      </c>
      <c r="U42" s="36">
        <f t="shared" ca="1" si="29"/>
        <v>0</v>
      </c>
      <c r="V42" s="35">
        <f ca="1">IF($G42=$D$5,ROUND(SUMIFS(INDIRECT("'Sch F-Staffing'!C"&amp;MATCH($B$5,'Sch F-Staffing'!$7:$7,0),0),'Sch F-Staffing'!$A:$A,$F42&amp;"-07",'Sch F-Staffing'!$L:$L,$G42),2),0)</f>
        <v>0</v>
      </c>
      <c r="W42" s="36">
        <f t="shared" ca="1" si="30"/>
        <v>0</v>
      </c>
      <c r="X42" s="35">
        <f ca="1">IF($G42=$D$5,ROUND(SUMIFS(INDIRECT("'Sch F-Staffing'!C"&amp;MATCH($B$5,'Sch F-Staffing'!$7:$7,0),0),'Sch F-Staffing'!$A:$A,$F42&amp;"-08",'Sch F-Staffing'!$L:$L,$G42),2),0)</f>
        <v>0</v>
      </c>
      <c r="Y42" s="36">
        <f t="shared" ca="1" si="31"/>
        <v>0</v>
      </c>
      <c r="Z42" s="35">
        <f ca="1">IF($G42=$D$5,ROUND(SUMIFS(INDIRECT("'Sch F-Staffing'!C"&amp;MATCH($B$5,'Sch F-Staffing'!$7:$7,0),0),'Sch F-Staffing'!$A:$A,$F42&amp;"-09",'Sch F-Staffing'!$L:$L,$G42),2),0)</f>
        <v>0</v>
      </c>
      <c r="AA42" s="36">
        <f t="shared" ca="1" si="32"/>
        <v>0</v>
      </c>
      <c r="AB42" s="35">
        <f ca="1">IF($G42=$D$5,ROUND(SUMIFS(INDIRECT("'Sch F-Staffing'!C"&amp;MATCH($B$5,'Sch F-Staffing'!$7:$7,0),0),'Sch F-Staffing'!$A:$A,$F42&amp;"-10",'Sch F-Staffing'!$L:$L,$G42),2),0)</f>
        <v>0</v>
      </c>
      <c r="AC42" s="36">
        <f t="shared" ca="1" si="33"/>
        <v>0</v>
      </c>
      <c r="AD42" s="35">
        <f ca="1">IF($G42=$D$5,ROUND(SUMIFS(INDIRECT("'Sch F-Staffing'!C"&amp;MATCH($B$5,'Sch F-Staffing'!$7:$7,0),0),'Sch F-Staffing'!$A:$A,$F42&amp;"-11",'Sch F-Staffing'!$L:$L,$G42),2),0)</f>
        <v>0</v>
      </c>
      <c r="AE42" s="36">
        <f t="shared" ca="1" si="34"/>
        <v>0</v>
      </c>
      <c r="AF42" s="35">
        <f ca="1">IF($G42=$D$5,ROUND(SUMIFS(INDIRECT("'Sch F-Staffing'!C"&amp;MATCH($B$5,'Sch F-Staffing'!$7:$7,0),0),'Sch F-Staffing'!$A:$A,$F42&amp;"-12",'Sch F-Staffing'!$L:$L,$G42),2),0)</f>
        <v>0</v>
      </c>
      <c r="AG42" s="36">
        <f t="shared" ca="1" si="35"/>
        <v>0</v>
      </c>
      <c r="AH42" s="35">
        <f ca="1">IF($G42=$D$5,ROUND(SUMIFS(INDIRECT("'Sch F-Staffing'!C"&amp;MATCH($B$5,'Sch F-Staffing'!$7:$7,0),0),'Sch F-Staffing'!$A:$A,$F42&amp;"-13",'Sch F-Staffing'!$L:$L,$G42),2),0)</f>
        <v>0</v>
      </c>
      <c r="AI42" s="36">
        <f t="shared" ca="1" si="11"/>
        <v>0</v>
      </c>
      <c r="AJ42" s="37">
        <f t="shared" ca="1" si="13"/>
        <v>0</v>
      </c>
      <c r="AK42" s="85">
        <f t="shared" ca="1" si="13"/>
        <v>0</v>
      </c>
    </row>
    <row r="43" spans="1:37" ht="15" hidden="1" customHeight="1" x14ac:dyDescent="0.15">
      <c r="A43" s="34">
        <v>30</v>
      </c>
      <c r="B43" s="34" t="s">
        <v>66</v>
      </c>
      <c r="C43" s="34" t="s">
        <v>67</v>
      </c>
      <c r="D43" s="34" t="s">
        <v>48</v>
      </c>
      <c r="E43" s="34" t="s">
        <v>67</v>
      </c>
      <c r="F43" s="82" t="s">
        <v>111</v>
      </c>
      <c r="G43" s="82" t="s">
        <v>3</v>
      </c>
      <c r="H43" s="86">
        <f>SUMIFS('Total Staffing-NB'!$F:$F,'Total Staffing-NB'!$M:$M,$F43,'Total Staffing-NB'!$L:$L,$G43)</f>
        <v>1</v>
      </c>
      <c r="I43" s="84" t="e" cm="1">
        <f t="array" aca="1" ref="I43" ca="1">IF($G43=$D$5,INDIRECT("'Rate Analysis'!R"&amp;MATCH($F43,'Rate Analysis'!$A:$A,0)&amp;"C"&amp;MATCH($B$5,'Rate Analysis'!$7:$7,0)+MATCH($G43,'Rate Analysis'!$8:$8,0)-16,0),"N/A")</f>
        <v>#N/A</v>
      </c>
      <c r="J43" s="35">
        <f ca="1">IF($G43=$D$5,ROUND(SUMIFS(INDIRECT("'Sch F-Staffing'!C"&amp;MATCH($B$5,'Sch F-Staffing'!$7:$7,0),0),'Sch F-Staffing'!$A:$A,$F43&amp;"-01",'Sch F-Staffing'!$L:$L,$G43),2),0)</f>
        <v>0</v>
      </c>
      <c r="K43" s="36">
        <f t="shared" ca="1" si="12"/>
        <v>0</v>
      </c>
      <c r="L43" s="35">
        <f ca="1">IF($G43=$D$5,ROUND(SUMIFS(INDIRECT("'Sch F-Staffing'!C"&amp;MATCH($B$5,'Sch F-Staffing'!$7:$7,0),0),'Sch F-Staffing'!$A:$A,$F43&amp;"-02",'Sch F-Staffing'!$L:$L,$G43),2),0)</f>
        <v>0</v>
      </c>
      <c r="M43" s="36">
        <f t="shared" ca="1" si="25"/>
        <v>0</v>
      </c>
      <c r="N43" s="35">
        <f ca="1">IF($G43=$D$5,ROUND(SUMIFS(INDIRECT("'Sch F-Staffing'!C"&amp;MATCH($B$5,'Sch F-Staffing'!$7:$7,0),0),'Sch F-Staffing'!$A:$A,$F43&amp;"-03",'Sch F-Staffing'!$L:$L,$G43),2),0)</f>
        <v>0</v>
      </c>
      <c r="O43" s="36">
        <f t="shared" ca="1" si="26"/>
        <v>0</v>
      </c>
      <c r="P43" s="35">
        <f ca="1">IF($G43=$D$5,ROUND(SUMIFS(INDIRECT("'Sch F-Staffing'!C"&amp;MATCH($B$5,'Sch F-Staffing'!$7:$7,0),0),'Sch F-Staffing'!$A:$A,$F43&amp;"-04",'Sch F-Staffing'!$L:$L,$G43),2),0)</f>
        <v>0</v>
      </c>
      <c r="Q43" s="36">
        <f t="shared" ca="1" si="27"/>
        <v>0</v>
      </c>
      <c r="R43" s="35">
        <f ca="1">IF($G43=$D$5,ROUND(SUMIFS(INDIRECT("'Sch F-Staffing'!C"&amp;MATCH($B$5,'Sch F-Staffing'!$7:$7,0),0),'Sch F-Staffing'!$A:$A,$F43&amp;"-05",'Sch F-Staffing'!$L:$L,$G43),2),0)</f>
        <v>0</v>
      </c>
      <c r="S43" s="36">
        <f t="shared" ca="1" si="28"/>
        <v>0</v>
      </c>
      <c r="T43" s="35">
        <f ca="1">IF($G43=$D$5,ROUND(SUMIFS(INDIRECT("'Sch F-Staffing'!C"&amp;MATCH($B$5,'Sch F-Staffing'!$7:$7,0),0),'Sch F-Staffing'!$A:$A,$F43&amp;"-06",'Sch F-Staffing'!$L:$L,$G43),2),0)</f>
        <v>0</v>
      </c>
      <c r="U43" s="36">
        <f t="shared" ca="1" si="29"/>
        <v>0</v>
      </c>
      <c r="V43" s="35">
        <f ca="1">IF($G43=$D$5,ROUND(SUMIFS(INDIRECT("'Sch F-Staffing'!C"&amp;MATCH($B$5,'Sch F-Staffing'!$7:$7,0),0),'Sch F-Staffing'!$A:$A,$F43&amp;"-07",'Sch F-Staffing'!$L:$L,$G43),2),0)</f>
        <v>0</v>
      </c>
      <c r="W43" s="36">
        <f t="shared" ca="1" si="30"/>
        <v>0</v>
      </c>
      <c r="X43" s="35">
        <f ca="1">IF($G43=$D$5,ROUND(SUMIFS(INDIRECT("'Sch F-Staffing'!C"&amp;MATCH($B$5,'Sch F-Staffing'!$7:$7,0),0),'Sch F-Staffing'!$A:$A,$F43&amp;"-08",'Sch F-Staffing'!$L:$L,$G43),2),0)</f>
        <v>0</v>
      </c>
      <c r="Y43" s="36">
        <f t="shared" ca="1" si="31"/>
        <v>0</v>
      </c>
      <c r="Z43" s="35">
        <f ca="1">IF($G43=$D$5,ROUND(SUMIFS(INDIRECT("'Sch F-Staffing'!C"&amp;MATCH($B$5,'Sch F-Staffing'!$7:$7,0),0),'Sch F-Staffing'!$A:$A,$F43&amp;"-09",'Sch F-Staffing'!$L:$L,$G43),2),0)</f>
        <v>0</v>
      </c>
      <c r="AA43" s="36">
        <f t="shared" ca="1" si="32"/>
        <v>0</v>
      </c>
      <c r="AB43" s="35">
        <f ca="1">IF($G43=$D$5,ROUND(SUMIFS(INDIRECT("'Sch F-Staffing'!C"&amp;MATCH($B$5,'Sch F-Staffing'!$7:$7,0),0),'Sch F-Staffing'!$A:$A,$F43&amp;"-10",'Sch F-Staffing'!$L:$L,$G43),2),0)</f>
        <v>0</v>
      </c>
      <c r="AC43" s="36">
        <f t="shared" ca="1" si="33"/>
        <v>0</v>
      </c>
      <c r="AD43" s="35">
        <f ca="1">IF($G43=$D$5,ROUND(SUMIFS(INDIRECT("'Sch F-Staffing'!C"&amp;MATCH($B$5,'Sch F-Staffing'!$7:$7,0),0),'Sch F-Staffing'!$A:$A,$F43&amp;"-11",'Sch F-Staffing'!$L:$L,$G43),2),0)</f>
        <v>0</v>
      </c>
      <c r="AE43" s="36">
        <f t="shared" ca="1" si="34"/>
        <v>0</v>
      </c>
      <c r="AF43" s="35">
        <f ca="1">IF($G43=$D$5,ROUND(SUMIFS(INDIRECT("'Sch F-Staffing'!C"&amp;MATCH($B$5,'Sch F-Staffing'!$7:$7,0),0),'Sch F-Staffing'!$A:$A,$F43&amp;"-12",'Sch F-Staffing'!$L:$L,$G43),2),0)</f>
        <v>0</v>
      </c>
      <c r="AG43" s="36">
        <f t="shared" ca="1" si="35"/>
        <v>0</v>
      </c>
      <c r="AH43" s="35">
        <f ca="1">IF($G43=$D$5,ROUND(SUMIFS(INDIRECT("'Sch F-Staffing'!C"&amp;MATCH($B$5,'Sch F-Staffing'!$7:$7,0),0),'Sch F-Staffing'!$A:$A,$F43&amp;"-13",'Sch F-Staffing'!$L:$L,$G43),2),0)</f>
        <v>0</v>
      </c>
      <c r="AI43" s="36">
        <f t="shared" ca="1" si="11"/>
        <v>0</v>
      </c>
      <c r="AJ43" s="37">
        <f t="shared" ca="1" si="13"/>
        <v>0</v>
      </c>
      <c r="AK43" s="85">
        <f t="shared" ca="1" si="13"/>
        <v>0</v>
      </c>
    </row>
    <row r="44" spans="1:37" ht="15" hidden="1" customHeight="1" x14ac:dyDescent="0.15">
      <c r="A44" s="34">
        <v>30</v>
      </c>
      <c r="B44" s="34" t="s">
        <v>66</v>
      </c>
      <c r="C44" s="34" t="s">
        <v>67</v>
      </c>
      <c r="D44" s="34" t="s">
        <v>48</v>
      </c>
      <c r="E44" s="34" t="s">
        <v>112</v>
      </c>
      <c r="F44" s="82" t="s">
        <v>113</v>
      </c>
      <c r="G44" s="82" t="s">
        <v>3</v>
      </c>
      <c r="H44" s="86">
        <f>SUMIFS('Total Staffing-NB'!$F:$F,'Total Staffing-NB'!$M:$M,$F44,'Total Staffing-NB'!$L:$L,$G44)</f>
        <v>1</v>
      </c>
      <c r="I44" s="84" t="e" cm="1">
        <f t="array" aca="1" ref="I44" ca="1">IF($G44=$D$5,INDIRECT("'Rate Analysis'!R"&amp;MATCH($F44,'Rate Analysis'!$A:$A,0)&amp;"C"&amp;MATCH($B$5,'Rate Analysis'!$7:$7,0)+MATCH($G44,'Rate Analysis'!$8:$8,0)-16,0),"N/A")</f>
        <v>#N/A</v>
      </c>
      <c r="J44" s="35">
        <f ca="1">IF($G44=$D$5,ROUND(SUMIFS(INDIRECT("'Sch F-Staffing'!C"&amp;MATCH($B$5,'Sch F-Staffing'!$7:$7,0),0),'Sch F-Staffing'!$A:$A,$F44&amp;"-01",'Sch F-Staffing'!$L:$L,$G44),2),0)</f>
        <v>0</v>
      </c>
      <c r="K44" s="36">
        <f t="shared" ca="1" si="12"/>
        <v>0</v>
      </c>
      <c r="L44" s="35">
        <f ca="1">IF($G44=$D$5,ROUND(SUMIFS(INDIRECT("'Sch F-Staffing'!C"&amp;MATCH($B$5,'Sch F-Staffing'!$7:$7,0),0),'Sch F-Staffing'!$A:$A,$F44&amp;"-02",'Sch F-Staffing'!$L:$L,$G44),2),0)</f>
        <v>0</v>
      </c>
      <c r="M44" s="36">
        <f t="shared" ca="1" si="25"/>
        <v>0</v>
      </c>
      <c r="N44" s="35">
        <f ca="1">IF($G44=$D$5,ROUND(SUMIFS(INDIRECT("'Sch F-Staffing'!C"&amp;MATCH($B$5,'Sch F-Staffing'!$7:$7,0),0),'Sch F-Staffing'!$A:$A,$F44&amp;"-03",'Sch F-Staffing'!$L:$L,$G44),2),0)</f>
        <v>0</v>
      </c>
      <c r="O44" s="36">
        <f t="shared" ca="1" si="26"/>
        <v>0</v>
      </c>
      <c r="P44" s="35">
        <f ca="1">IF($G44=$D$5,ROUND(SUMIFS(INDIRECT("'Sch F-Staffing'!C"&amp;MATCH($B$5,'Sch F-Staffing'!$7:$7,0),0),'Sch F-Staffing'!$A:$A,$F44&amp;"-04",'Sch F-Staffing'!$L:$L,$G44),2),0)</f>
        <v>0</v>
      </c>
      <c r="Q44" s="36">
        <f t="shared" ca="1" si="27"/>
        <v>0</v>
      </c>
      <c r="R44" s="35">
        <f ca="1">IF($G44=$D$5,ROUND(SUMIFS(INDIRECT("'Sch F-Staffing'!C"&amp;MATCH($B$5,'Sch F-Staffing'!$7:$7,0),0),'Sch F-Staffing'!$A:$A,$F44&amp;"-05",'Sch F-Staffing'!$L:$L,$G44),2),0)</f>
        <v>0</v>
      </c>
      <c r="S44" s="36">
        <f t="shared" ca="1" si="28"/>
        <v>0</v>
      </c>
      <c r="T44" s="35">
        <f ca="1">IF($G44=$D$5,ROUND(SUMIFS(INDIRECT("'Sch F-Staffing'!C"&amp;MATCH($B$5,'Sch F-Staffing'!$7:$7,0),0),'Sch F-Staffing'!$A:$A,$F44&amp;"-06",'Sch F-Staffing'!$L:$L,$G44),2),0)</f>
        <v>0</v>
      </c>
      <c r="U44" s="36">
        <f t="shared" ca="1" si="29"/>
        <v>0</v>
      </c>
      <c r="V44" s="35">
        <f ca="1">IF($G44=$D$5,ROUND(SUMIFS(INDIRECT("'Sch F-Staffing'!C"&amp;MATCH($B$5,'Sch F-Staffing'!$7:$7,0),0),'Sch F-Staffing'!$A:$A,$F44&amp;"-07",'Sch F-Staffing'!$L:$L,$G44),2),0)</f>
        <v>0</v>
      </c>
      <c r="W44" s="36">
        <f t="shared" ca="1" si="30"/>
        <v>0</v>
      </c>
      <c r="X44" s="35">
        <f ca="1">IF($G44=$D$5,ROUND(SUMIFS(INDIRECT("'Sch F-Staffing'!C"&amp;MATCH($B$5,'Sch F-Staffing'!$7:$7,0),0),'Sch F-Staffing'!$A:$A,$F44&amp;"-08",'Sch F-Staffing'!$L:$L,$G44),2),0)</f>
        <v>0</v>
      </c>
      <c r="Y44" s="36">
        <f t="shared" ca="1" si="31"/>
        <v>0</v>
      </c>
      <c r="Z44" s="35">
        <f ca="1">IF($G44=$D$5,ROUND(SUMIFS(INDIRECT("'Sch F-Staffing'!C"&amp;MATCH($B$5,'Sch F-Staffing'!$7:$7,0),0),'Sch F-Staffing'!$A:$A,$F44&amp;"-09",'Sch F-Staffing'!$L:$L,$G44),2),0)</f>
        <v>0</v>
      </c>
      <c r="AA44" s="36">
        <f t="shared" ca="1" si="32"/>
        <v>0</v>
      </c>
      <c r="AB44" s="35">
        <f ca="1">IF($G44=$D$5,ROUND(SUMIFS(INDIRECT("'Sch F-Staffing'!C"&amp;MATCH($B$5,'Sch F-Staffing'!$7:$7,0),0),'Sch F-Staffing'!$A:$A,$F44&amp;"-10",'Sch F-Staffing'!$L:$L,$G44),2),0)</f>
        <v>0</v>
      </c>
      <c r="AC44" s="36">
        <f t="shared" ca="1" si="33"/>
        <v>0</v>
      </c>
      <c r="AD44" s="35">
        <f ca="1">IF($G44=$D$5,ROUND(SUMIFS(INDIRECT("'Sch F-Staffing'!C"&amp;MATCH($B$5,'Sch F-Staffing'!$7:$7,0),0),'Sch F-Staffing'!$A:$A,$F44&amp;"-11",'Sch F-Staffing'!$L:$L,$G44),2),0)</f>
        <v>0</v>
      </c>
      <c r="AE44" s="36">
        <f t="shared" ca="1" si="34"/>
        <v>0</v>
      </c>
      <c r="AF44" s="35">
        <f ca="1">IF($G44=$D$5,ROUND(SUMIFS(INDIRECT("'Sch F-Staffing'!C"&amp;MATCH($B$5,'Sch F-Staffing'!$7:$7,0),0),'Sch F-Staffing'!$A:$A,$F44&amp;"-12",'Sch F-Staffing'!$L:$L,$G44),2),0)</f>
        <v>0</v>
      </c>
      <c r="AG44" s="36">
        <f t="shared" ca="1" si="35"/>
        <v>0</v>
      </c>
      <c r="AH44" s="35">
        <f ca="1">IF($G44=$D$5,ROUND(SUMIFS(INDIRECT("'Sch F-Staffing'!C"&amp;MATCH($B$5,'Sch F-Staffing'!$7:$7,0),0),'Sch F-Staffing'!$A:$A,$F44&amp;"-13",'Sch F-Staffing'!$L:$L,$G44),2),0)</f>
        <v>0</v>
      </c>
      <c r="AI44" s="36">
        <f t="shared" ca="1" si="11"/>
        <v>0</v>
      </c>
      <c r="AJ44" s="37">
        <f t="shared" ca="1" si="13"/>
        <v>0</v>
      </c>
      <c r="AK44" s="85">
        <f t="shared" ca="1" si="13"/>
        <v>0</v>
      </c>
    </row>
    <row r="45" spans="1:37" ht="15" hidden="1" customHeight="1" x14ac:dyDescent="0.15">
      <c r="A45" s="87">
        <v>10</v>
      </c>
      <c r="B45" s="87" t="s">
        <v>114</v>
      </c>
      <c r="C45" s="87" t="s">
        <v>115</v>
      </c>
      <c r="D45" s="87" t="s">
        <v>48</v>
      </c>
      <c r="E45" s="87" t="s">
        <v>115</v>
      </c>
      <c r="F45" s="88" t="s">
        <v>116</v>
      </c>
      <c r="G45" s="88" t="s">
        <v>61</v>
      </c>
      <c r="H45" s="89">
        <f>SUMIFS('Total Staffing-NB'!$F:$F,'Total Staffing-NB'!$M:$M,$F45,'Total Staffing-NB'!$L:$L,$G45)</f>
        <v>0</v>
      </c>
      <c r="I45" s="90" t="str" cm="1">
        <f t="array" aca="1" ref="I45" ca="1">IF($G45=$D$5,INDIRECT("'Rate Analysis'!R"&amp;MATCH($F45,'Rate Analysis'!$A:$A,0)&amp;"C"&amp;MATCH($B$5,'Rate Analysis'!$7:$7,0)+MATCH($G45,'Rate Analysis'!$8:$8,0)-16,0),"N/A")</f>
        <v>N/A</v>
      </c>
      <c r="J45" s="91">
        <f ca="1">IF($G45=$D$5,ROUND(SUMIFS(INDIRECT("'Sch F-Staffing'!C"&amp;MATCH($B$5,'Sch F-Staffing'!$7:$7,0),0),'Sch F-Staffing'!$A:$A,$F45&amp;"-01",'Sch F-Staffing'!$L:$L,$G45),2),0)</f>
        <v>0</v>
      </c>
      <c r="K45" s="92">
        <f t="shared" ca="1" si="12"/>
        <v>0</v>
      </c>
      <c r="L45" s="91">
        <f ca="1">IF($G45=$D$5,ROUND(SUMIFS(INDIRECT("'Sch F-Staffing'!C"&amp;MATCH($B$5,'Sch F-Staffing'!$7:$7,0),0),'Sch F-Staffing'!$A:$A,$F45&amp;"-02",'Sch F-Staffing'!$L:$L,$G45),2),0)</f>
        <v>0</v>
      </c>
      <c r="M45" s="92">
        <f t="shared" ca="1" si="25"/>
        <v>0</v>
      </c>
      <c r="N45" s="91">
        <f ca="1">IF($G45=$D$5,ROUND(SUMIFS(INDIRECT("'Sch F-Staffing'!C"&amp;MATCH($B$5,'Sch F-Staffing'!$7:$7,0),0),'Sch F-Staffing'!$A:$A,$F45&amp;"-03",'Sch F-Staffing'!$L:$L,$G45),2),0)</f>
        <v>0</v>
      </c>
      <c r="O45" s="92">
        <f t="shared" ca="1" si="26"/>
        <v>0</v>
      </c>
      <c r="P45" s="91">
        <f ca="1">IF($G45=$D$5,ROUND(SUMIFS(INDIRECT("'Sch F-Staffing'!C"&amp;MATCH($B$5,'Sch F-Staffing'!$7:$7,0),0),'Sch F-Staffing'!$A:$A,$F45&amp;"-04",'Sch F-Staffing'!$L:$L,$G45),2),0)</f>
        <v>0</v>
      </c>
      <c r="Q45" s="92">
        <f t="shared" ca="1" si="27"/>
        <v>0</v>
      </c>
      <c r="R45" s="91">
        <f ca="1">IF($G45=$D$5,ROUND(SUMIFS(INDIRECT("'Sch F-Staffing'!C"&amp;MATCH($B$5,'Sch F-Staffing'!$7:$7,0),0),'Sch F-Staffing'!$A:$A,$F45&amp;"-05",'Sch F-Staffing'!$L:$L,$G45),2),0)</f>
        <v>0</v>
      </c>
      <c r="S45" s="92">
        <f t="shared" ca="1" si="28"/>
        <v>0</v>
      </c>
      <c r="T45" s="91">
        <f ca="1">IF($G45=$D$5,ROUND(SUMIFS(INDIRECT("'Sch F-Staffing'!C"&amp;MATCH($B$5,'Sch F-Staffing'!$7:$7,0),0),'Sch F-Staffing'!$A:$A,$F45&amp;"-06",'Sch F-Staffing'!$L:$L,$G45),2),0)</f>
        <v>0</v>
      </c>
      <c r="U45" s="92">
        <f t="shared" ca="1" si="29"/>
        <v>0</v>
      </c>
      <c r="V45" s="91">
        <f ca="1">IF($G45=$D$5,ROUND(SUMIFS(INDIRECT("'Sch F-Staffing'!C"&amp;MATCH($B$5,'Sch F-Staffing'!$7:$7,0),0),'Sch F-Staffing'!$A:$A,$F45&amp;"-07",'Sch F-Staffing'!$L:$L,$G45),2),0)</f>
        <v>0</v>
      </c>
      <c r="W45" s="92">
        <f t="shared" ca="1" si="30"/>
        <v>0</v>
      </c>
      <c r="X45" s="91">
        <f ca="1">IF($G45=$D$5,ROUND(SUMIFS(INDIRECT("'Sch F-Staffing'!C"&amp;MATCH($B$5,'Sch F-Staffing'!$7:$7,0),0),'Sch F-Staffing'!$A:$A,$F45&amp;"-08",'Sch F-Staffing'!$L:$L,$G45),2),0)</f>
        <v>0</v>
      </c>
      <c r="Y45" s="92">
        <f t="shared" ca="1" si="31"/>
        <v>0</v>
      </c>
      <c r="Z45" s="91">
        <f ca="1">IF($G45=$D$5,ROUND(SUMIFS(INDIRECT("'Sch F-Staffing'!C"&amp;MATCH($B$5,'Sch F-Staffing'!$7:$7,0),0),'Sch F-Staffing'!$A:$A,$F45&amp;"-09",'Sch F-Staffing'!$L:$L,$G45),2),0)</f>
        <v>0</v>
      </c>
      <c r="AA45" s="92">
        <f t="shared" ca="1" si="32"/>
        <v>0</v>
      </c>
      <c r="AB45" s="91">
        <f ca="1">IF($G45=$D$5,ROUND(SUMIFS(INDIRECT("'Sch F-Staffing'!C"&amp;MATCH($B$5,'Sch F-Staffing'!$7:$7,0),0),'Sch F-Staffing'!$A:$A,$F45&amp;"-10",'Sch F-Staffing'!$L:$L,$G45),2),0)</f>
        <v>0</v>
      </c>
      <c r="AC45" s="92">
        <f t="shared" ca="1" si="33"/>
        <v>0</v>
      </c>
      <c r="AD45" s="91">
        <f ca="1">IF($G45=$D$5,ROUND(SUMIFS(INDIRECT("'Sch F-Staffing'!C"&amp;MATCH($B$5,'Sch F-Staffing'!$7:$7,0),0),'Sch F-Staffing'!$A:$A,$F45&amp;"-11",'Sch F-Staffing'!$L:$L,$G45),2),0)</f>
        <v>0</v>
      </c>
      <c r="AE45" s="92">
        <f t="shared" ca="1" si="34"/>
        <v>0</v>
      </c>
      <c r="AF45" s="91">
        <f ca="1">IF($G45=$D$5,ROUND(SUMIFS(INDIRECT("'Sch F-Staffing'!C"&amp;MATCH($B$5,'Sch F-Staffing'!$7:$7,0),0),'Sch F-Staffing'!$A:$A,$F45&amp;"-12",'Sch F-Staffing'!$L:$L,$G45),2),0)</f>
        <v>0</v>
      </c>
      <c r="AG45" s="92">
        <f t="shared" ca="1" si="35"/>
        <v>0</v>
      </c>
      <c r="AH45" s="91">
        <f ca="1">IF($G45=$D$5,ROUND(SUMIFS(INDIRECT("'Sch F-Staffing'!C"&amp;MATCH($B$5,'Sch F-Staffing'!$7:$7,0),0),'Sch F-Staffing'!$A:$A,$F45&amp;"-13",'Sch F-Staffing'!$L:$L,$G45),2),0)</f>
        <v>0</v>
      </c>
      <c r="AI45" s="92">
        <f t="shared" ca="1" si="11"/>
        <v>0</v>
      </c>
      <c r="AJ45" s="93">
        <f t="shared" ca="1" si="13"/>
        <v>0</v>
      </c>
      <c r="AK45" s="94">
        <f t="shared" ca="1" si="13"/>
        <v>0</v>
      </c>
    </row>
    <row r="46" spans="1:37" ht="15" hidden="1" customHeight="1" x14ac:dyDescent="0.15">
      <c r="A46" s="40"/>
      <c r="B46" s="40"/>
      <c r="C46" s="40"/>
      <c r="D46" s="40"/>
      <c r="E46" s="41" t="s">
        <v>117</v>
      </c>
      <c r="F46" s="40"/>
      <c r="G46" s="40"/>
      <c r="H46" s="95"/>
      <c r="I46" s="96"/>
      <c r="J46" s="44"/>
      <c r="K46" s="45"/>
      <c r="L46" s="97"/>
      <c r="M46" s="45"/>
      <c r="N46" s="97"/>
      <c r="O46" s="45"/>
      <c r="P46" s="97"/>
      <c r="Q46" s="45"/>
      <c r="R46" s="97"/>
      <c r="S46" s="45"/>
      <c r="T46" s="97"/>
      <c r="U46" s="45"/>
      <c r="V46" s="97"/>
      <c r="W46" s="45"/>
      <c r="X46" s="97"/>
      <c r="Y46" s="45"/>
      <c r="Z46" s="97"/>
      <c r="AA46" s="45"/>
      <c r="AB46" s="97"/>
      <c r="AC46" s="45"/>
      <c r="AD46" s="97"/>
      <c r="AE46" s="45"/>
      <c r="AF46" s="97"/>
      <c r="AG46" s="45"/>
      <c r="AH46" s="97"/>
      <c r="AI46" s="45"/>
      <c r="AJ46" s="98"/>
      <c r="AK46" s="99">
        <f t="shared" si="13"/>
        <v>0</v>
      </c>
    </row>
    <row r="47" spans="1:37" ht="15" thickBot="1" x14ac:dyDescent="0.2">
      <c r="E47" s="100" t="s">
        <v>118</v>
      </c>
      <c r="F47" s="101"/>
      <c r="G47" s="101"/>
      <c r="H47" s="102"/>
      <c r="I47" s="103"/>
      <c r="J47" s="104">
        <f ca="1">SUM(J9:J45)</f>
        <v>0</v>
      </c>
      <c r="K47" s="105">
        <f ca="1">SUM(K9:K46)</f>
        <v>0</v>
      </c>
      <c r="L47" s="104">
        <f ca="1">SUM(L9:L45)</f>
        <v>0</v>
      </c>
      <c r="M47" s="105">
        <f ca="1">SUM(M9:M46)</f>
        <v>0</v>
      </c>
      <c r="N47" s="104">
        <f ca="1">SUM(N9:N45)</f>
        <v>0</v>
      </c>
      <c r="O47" s="105">
        <f ca="1">SUM(O9:O46)</f>
        <v>0</v>
      </c>
      <c r="P47" s="104">
        <f ca="1">SUM(P9:P45)</f>
        <v>0</v>
      </c>
      <c r="Q47" s="105">
        <f ca="1">SUM(Q9:Q46)</f>
        <v>0</v>
      </c>
      <c r="R47" s="104">
        <f ca="1">SUM(R9:R45)</f>
        <v>0</v>
      </c>
      <c r="S47" s="105">
        <f ca="1">SUM(S9:S46)</f>
        <v>0</v>
      </c>
      <c r="T47" s="104">
        <f ca="1">SUM(T9:T45)</f>
        <v>0</v>
      </c>
      <c r="U47" s="105">
        <f ca="1">SUM(U9:U46)</f>
        <v>0</v>
      </c>
      <c r="V47" s="104">
        <f ca="1">SUM(V9:V45)</f>
        <v>0</v>
      </c>
      <c r="W47" s="105">
        <f ca="1">SUM(W9:W46)</f>
        <v>0</v>
      </c>
      <c r="X47" s="104">
        <f ca="1">SUM(X9:X45)</f>
        <v>0</v>
      </c>
      <c r="Y47" s="105">
        <f ca="1">SUM(Y9:Y46)</f>
        <v>0</v>
      </c>
      <c r="Z47" s="104">
        <f ca="1">SUM(Z9:Z45)</f>
        <v>0</v>
      </c>
      <c r="AA47" s="105">
        <f ca="1">SUM(AA9:AA46)</f>
        <v>0</v>
      </c>
      <c r="AB47" s="104">
        <f ca="1">SUM(AB9:AB45)</f>
        <v>0</v>
      </c>
      <c r="AC47" s="105">
        <f ca="1">SUM(AC9:AC46)</f>
        <v>0</v>
      </c>
      <c r="AD47" s="104">
        <f ca="1">SUM(AD9:AD45)</f>
        <v>0</v>
      </c>
      <c r="AE47" s="105">
        <f ca="1">SUM(AE9:AE46)</f>
        <v>0</v>
      </c>
      <c r="AF47" s="104">
        <f ca="1">SUM(AF9:AF45)</f>
        <v>0</v>
      </c>
      <c r="AG47" s="105">
        <f ca="1">SUM(AG9:AG46)</f>
        <v>0</v>
      </c>
      <c r="AH47" s="104">
        <f ca="1">SUM(AH9:AH45)</f>
        <v>0</v>
      </c>
      <c r="AI47" s="105">
        <f ca="1">SUM(AI9:AI46)</f>
        <v>0</v>
      </c>
      <c r="AJ47" s="106">
        <f ca="1">ROUND(SUM(AJ9:AJ45),0)</f>
        <v>0</v>
      </c>
      <c r="AK47" s="107">
        <f ca="1">SUM(AK9:AK46)</f>
        <v>0</v>
      </c>
    </row>
    <row r="48" spans="1:37" ht="30" x14ac:dyDescent="0.15">
      <c r="E48" s="51" t="s">
        <v>119</v>
      </c>
      <c r="F48" s="108"/>
      <c r="G48" s="108"/>
      <c r="H48" s="109"/>
      <c r="I48" s="186"/>
      <c r="J48" s="179"/>
      <c r="K48" s="110">
        <v>0</v>
      </c>
      <c r="L48" s="178"/>
      <c r="M48" s="110">
        <v>0</v>
      </c>
      <c r="N48" s="178"/>
      <c r="O48" s="110">
        <v>0</v>
      </c>
      <c r="P48" s="178"/>
      <c r="Q48" s="110">
        <v>0</v>
      </c>
      <c r="R48" s="178"/>
      <c r="S48" s="110">
        <v>0</v>
      </c>
      <c r="T48" s="178"/>
      <c r="U48" s="110">
        <v>0</v>
      </c>
      <c r="V48" s="178"/>
      <c r="W48" s="110">
        <v>0</v>
      </c>
      <c r="X48" s="178"/>
      <c r="Y48" s="110">
        <v>0</v>
      </c>
      <c r="Z48" s="178"/>
      <c r="AA48" s="110">
        <v>0</v>
      </c>
      <c r="AB48" s="178"/>
      <c r="AC48" s="110">
        <v>0</v>
      </c>
      <c r="AD48" s="178"/>
      <c r="AE48" s="110">
        <v>0</v>
      </c>
      <c r="AF48" s="178"/>
      <c r="AG48" s="110">
        <v>0</v>
      </c>
      <c r="AH48" s="178"/>
      <c r="AI48" s="110">
        <v>0</v>
      </c>
      <c r="AJ48" s="178"/>
      <c r="AK48" s="111">
        <f>ROUND(SUM(K48:AI48),0)</f>
        <v>0</v>
      </c>
    </row>
    <row r="49" spans="5:37" ht="30" x14ac:dyDescent="0.15">
      <c r="E49" s="55" t="s">
        <v>120</v>
      </c>
      <c r="F49" s="112"/>
      <c r="G49" s="112"/>
      <c r="H49" s="113"/>
      <c r="I49" s="186"/>
      <c r="J49" s="179"/>
      <c r="K49" s="53">
        <v>0</v>
      </c>
      <c r="L49" s="179"/>
      <c r="M49" s="53">
        <v>0</v>
      </c>
      <c r="N49" s="179"/>
      <c r="O49" s="53">
        <v>0</v>
      </c>
      <c r="P49" s="179"/>
      <c r="Q49" s="53">
        <v>0</v>
      </c>
      <c r="R49" s="179"/>
      <c r="S49" s="53">
        <v>0</v>
      </c>
      <c r="T49" s="179"/>
      <c r="U49" s="53">
        <v>0</v>
      </c>
      <c r="V49" s="179"/>
      <c r="W49" s="53">
        <v>0</v>
      </c>
      <c r="X49" s="179"/>
      <c r="Y49" s="53">
        <v>0</v>
      </c>
      <c r="Z49" s="179"/>
      <c r="AA49" s="53">
        <v>0</v>
      </c>
      <c r="AB49" s="179"/>
      <c r="AC49" s="53">
        <v>0</v>
      </c>
      <c r="AD49" s="179"/>
      <c r="AE49" s="53">
        <v>0</v>
      </c>
      <c r="AF49" s="179"/>
      <c r="AG49" s="53">
        <v>0</v>
      </c>
      <c r="AH49" s="179"/>
      <c r="AI49" s="53">
        <v>0</v>
      </c>
      <c r="AJ49" s="179"/>
      <c r="AK49" s="111">
        <f>ROUND(SUM(K49:AI49),0)</f>
        <v>0</v>
      </c>
    </row>
    <row r="50" spans="5:37" x14ac:dyDescent="0.15">
      <c r="E50" s="57" t="s">
        <v>121</v>
      </c>
      <c r="F50" s="114"/>
      <c r="G50" s="114"/>
      <c r="H50" s="115"/>
      <c r="I50" s="186"/>
      <c r="J50" s="179"/>
      <c r="K50" s="59">
        <f ca="1">K49+K48+K47</f>
        <v>0</v>
      </c>
      <c r="L50" s="179"/>
      <c r="M50" s="59">
        <f ca="1">M49+M48+M47</f>
        <v>0</v>
      </c>
      <c r="N50" s="179"/>
      <c r="O50" s="59">
        <f ca="1">O49+O48+O47</f>
        <v>0</v>
      </c>
      <c r="P50" s="179"/>
      <c r="Q50" s="59">
        <f ca="1">Q49+Q48+Q47</f>
        <v>0</v>
      </c>
      <c r="R50" s="179"/>
      <c r="S50" s="59">
        <f ca="1">S49+S48+S47</f>
        <v>0</v>
      </c>
      <c r="T50" s="179"/>
      <c r="U50" s="59">
        <f ca="1">U49+U48+U47</f>
        <v>0</v>
      </c>
      <c r="V50" s="179"/>
      <c r="W50" s="59">
        <f ca="1">W49+W48+W47</f>
        <v>0</v>
      </c>
      <c r="X50" s="179"/>
      <c r="Y50" s="59">
        <f ca="1">Y49+Y48+Y47</f>
        <v>0</v>
      </c>
      <c r="Z50" s="179"/>
      <c r="AA50" s="59">
        <f ca="1">AA49+AA48+AA47</f>
        <v>0</v>
      </c>
      <c r="AB50" s="179"/>
      <c r="AC50" s="59">
        <f ca="1">AC49+AC48+AC47</f>
        <v>0</v>
      </c>
      <c r="AD50" s="179"/>
      <c r="AE50" s="59">
        <f ca="1">AE49+AE48+AE47</f>
        <v>0</v>
      </c>
      <c r="AF50" s="179"/>
      <c r="AG50" s="59">
        <f ca="1">AG49+AG48+AG47</f>
        <v>0</v>
      </c>
      <c r="AH50" s="179"/>
      <c r="AI50" s="59">
        <f ca="1">AI49+AI48+AI47</f>
        <v>0</v>
      </c>
      <c r="AJ50" s="179"/>
      <c r="AK50" s="116">
        <f ca="1">AK49+AK48+AK47</f>
        <v>0</v>
      </c>
    </row>
    <row r="51" spans="5:37" ht="15" x14ac:dyDescent="0.15">
      <c r="E51" s="55" t="s">
        <v>122</v>
      </c>
      <c r="F51" s="112"/>
      <c r="G51" s="112"/>
      <c r="H51" s="95"/>
      <c r="I51" s="186"/>
      <c r="J51" s="179"/>
      <c r="K51" s="53">
        <f ca="1">ROUND(K50*$H51,2)</f>
        <v>0</v>
      </c>
      <c r="L51" s="179"/>
      <c r="M51" s="53">
        <f ca="1">ROUND(M50*$H51,2)</f>
        <v>0</v>
      </c>
      <c r="N51" s="179"/>
      <c r="O51" s="53">
        <f ca="1">ROUND(O50*$H51,2)</f>
        <v>0</v>
      </c>
      <c r="P51" s="179"/>
      <c r="Q51" s="53">
        <f ca="1">ROUND(Q50*$H51,2)</f>
        <v>0</v>
      </c>
      <c r="R51" s="179"/>
      <c r="S51" s="53">
        <f ca="1">ROUND(S50*$H51,2)</f>
        <v>0</v>
      </c>
      <c r="T51" s="179"/>
      <c r="U51" s="53">
        <f ca="1">ROUND(U50*$H51,2)</f>
        <v>0</v>
      </c>
      <c r="V51" s="179"/>
      <c r="W51" s="53">
        <f ca="1">ROUND(W50*$H51,2)</f>
        <v>0</v>
      </c>
      <c r="X51" s="179"/>
      <c r="Y51" s="53">
        <f ca="1">ROUND(Y50*$H51,2)</f>
        <v>0</v>
      </c>
      <c r="Z51" s="179"/>
      <c r="AA51" s="53">
        <f ca="1">ROUND(AA50*$H51,2)</f>
        <v>0</v>
      </c>
      <c r="AB51" s="179"/>
      <c r="AC51" s="53">
        <f ca="1">ROUND(AC50*$H51,2)</f>
        <v>0</v>
      </c>
      <c r="AD51" s="179"/>
      <c r="AE51" s="53">
        <f ca="1">ROUND(AE50*$H51,2)</f>
        <v>0</v>
      </c>
      <c r="AF51" s="179"/>
      <c r="AG51" s="53">
        <f ca="1">ROUND(AG50*$H51,2)</f>
        <v>0</v>
      </c>
      <c r="AH51" s="179"/>
      <c r="AI51" s="53">
        <f ca="1">ROUND(AI50*$H51,2)</f>
        <v>0</v>
      </c>
      <c r="AJ51" s="179"/>
      <c r="AK51" s="116">
        <f ca="1">ROUND(SUM(K51:AI51),0)</f>
        <v>0</v>
      </c>
    </row>
    <row r="52" spans="5:37" x14ac:dyDescent="0.15">
      <c r="E52" s="57" t="s">
        <v>121</v>
      </c>
      <c r="F52" s="117"/>
      <c r="G52" s="117"/>
      <c r="H52" s="118"/>
      <c r="I52" s="187"/>
      <c r="J52" s="180"/>
      <c r="K52" s="53">
        <f ca="1">ROUND(K51+K50,0)</f>
        <v>0</v>
      </c>
      <c r="L52" s="180"/>
      <c r="M52" s="53">
        <f ca="1">ROUND(M51+M50,0)</f>
        <v>0</v>
      </c>
      <c r="N52" s="180"/>
      <c r="O52" s="53">
        <f ca="1">ROUND(O51+O50,0)</f>
        <v>0</v>
      </c>
      <c r="P52" s="180"/>
      <c r="Q52" s="53">
        <f ca="1">ROUND(Q51+Q50,0)</f>
        <v>0</v>
      </c>
      <c r="R52" s="180"/>
      <c r="S52" s="53">
        <f ca="1">ROUND(S51+S50,0)</f>
        <v>0</v>
      </c>
      <c r="T52" s="180"/>
      <c r="U52" s="53">
        <f ca="1">ROUND(U51+U50,0)</f>
        <v>0</v>
      </c>
      <c r="V52" s="180"/>
      <c r="W52" s="53">
        <f ca="1">ROUND(W51+W50,0)</f>
        <v>0</v>
      </c>
      <c r="X52" s="180"/>
      <c r="Y52" s="53">
        <f ca="1">ROUND(Y51+Y50,0)</f>
        <v>0</v>
      </c>
      <c r="Z52" s="180"/>
      <c r="AA52" s="53">
        <f ca="1">ROUND(AA51+AA50,0)</f>
        <v>0</v>
      </c>
      <c r="AB52" s="180"/>
      <c r="AC52" s="53">
        <f ca="1">ROUND(AC51+AC50,0)</f>
        <v>0</v>
      </c>
      <c r="AD52" s="180"/>
      <c r="AE52" s="53">
        <f ca="1">ROUND(AE51+AE50,0)</f>
        <v>0</v>
      </c>
      <c r="AF52" s="180"/>
      <c r="AG52" s="53">
        <f ca="1">ROUND(AG51+AG50,0)</f>
        <v>0</v>
      </c>
      <c r="AH52" s="180"/>
      <c r="AI52" s="53">
        <f ca="1">ROUND(AI51+AI50,0)</f>
        <v>0</v>
      </c>
      <c r="AJ52" s="180"/>
      <c r="AK52" s="116">
        <f ca="1">ROUND(AK51+AK50,0)</f>
        <v>0</v>
      </c>
    </row>
    <row r="53" spans="5:37" ht="15" x14ac:dyDescent="0.15">
      <c r="E53" s="71" t="s">
        <v>126</v>
      </c>
      <c r="F53" s="119"/>
      <c r="G53" s="71"/>
      <c r="H53" s="71"/>
      <c r="I53" s="71"/>
      <c r="N53" s="71"/>
      <c r="O53" s="71"/>
    </row>
    <row r="54" spans="5:37" ht="15" x14ac:dyDescent="0.15">
      <c r="E54" s="71" t="s">
        <v>126</v>
      </c>
      <c r="F54" s="119"/>
      <c r="G54" s="71"/>
      <c r="H54" s="24"/>
      <c r="I54" s="71"/>
      <c r="N54" s="24"/>
      <c r="O54" s="71"/>
    </row>
    <row r="55" spans="5:37" x14ac:dyDescent="0.15">
      <c r="E55" s="24"/>
      <c r="F55" s="18"/>
      <c r="G55" s="24"/>
      <c r="H55" s="24"/>
      <c r="I55" s="24"/>
      <c r="N55" s="24"/>
      <c r="O55" s="24"/>
    </row>
    <row r="56" spans="5:37" x14ac:dyDescent="0.15">
      <c r="E56" s="24"/>
      <c r="F56" s="18"/>
      <c r="G56" s="24"/>
      <c r="H56" s="24"/>
      <c r="I56" s="24"/>
      <c r="N56" s="24"/>
      <c r="O56" s="24"/>
    </row>
    <row r="57" spans="5:37" x14ac:dyDescent="0.15">
      <c r="E57" s="24"/>
      <c r="F57" s="18"/>
      <c r="G57" s="24"/>
      <c r="H57" s="24"/>
      <c r="I57" s="24"/>
      <c r="N57" s="24"/>
      <c r="O57" s="24"/>
    </row>
    <row r="58" spans="5:37" x14ac:dyDescent="0.15">
      <c r="E58" s="24"/>
      <c r="F58" s="18"/>
      <c r="G58" s="24"/>
      <c r="H58" s="24"/>
      <c r="I58" s="24"/>
      <c r="N58" s="24"/>
      <c r="O58" s="24"/>
    </row>
    <row r="59" spans="5:37" x14ac:dyDescent="0.15">
      <c r="E59" s="24"/>
      <c r="F59" s="18"/>
      <c r="G59" s="24"/>
      <c r="I59" s="24"/>
      <c r="O59" s="24"/>
    </row>
  </sheetData>
  <mergeCells count="42">
    <mergeCell ref="AH48:AH52"/>
    <mergeCell ref="AJ48:AJ52"/>
    <mergeCell ref="V48:V52"/>
    <mergeCell ref="X48:X52"/>
    <mergeCell ref="Z48:Z52"/>
    <mergeCell ref="AB48:AB52"/>
    <mergeCell ref="AD48:AD52"/>
    <mergeCell ref="AF48:AF52"/>
    <mergeCell ref="AF6:AG6"/>
    <mergeCell ref="AH6:AI6"/>
    <mergeCell ref="AJ6:AK6"/>
    <mergeCell ref="I48:I52"/>
    <mergeCell ref="J48:J52"/>
    <mergeCell ref="L48:L52"/>
    <mergeCell ref="N48:N52"/>
    <mergeCell ref="P48:P52"/>
    <mergeCell ref="R48:R52"/>
    <mergeCell ref="T48:T52"/>
    <mergeCell ref="T6:U6"/>
    <mergeCell ref="V6:W6"/>
    <mergeCell ref="X6:Y6"/>
    <mergeCell ref="Z6:AA6"/>
    <mergeCell ref="AB6:AC6"/>
    <mergeCell ref="AD6:AE6"/>
    <mergeCell ref="E6:I6"/>
    <mergeCell ref="J6:K6"/>
    <mergeCell ref="L6:M6"/>
    <mergeCell ref="N6:O6"/>
    <mergeCell ref="P6:Q6"/>
    <mergeCell ref="R6:S6"/>
    <mergeCell ref="T5:U5"/>
    <mergeCell ref="V5:W5"/>
    <mergeCell ref="X5:Y5"/>
    <mergeCell ref="Z5:AA5"/>
    <mergeCell ref="AB5:AC5"/>
    <mergeCell ref="AF5:AG5"/>
    <mergeCell ref="H5:I5"/>
    <mergeCell ref="J5:K5"/>
    <mergeCell ref="L5:M5"/>
    <mergeCell ref="N5:O5"/>
    <mergeCell ref="P5:Q5"/>
    <mergeCell ref="R5:S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1F6F-372E-4152-AF8B-1C4D0D9DDB1A}">
  <dimension ref="A1:AK59"/>
  <sheetViews>
    <sheetView showGridLines="0" zoomScale="80" zoomScaleNormal="80" workbookViewId="0">
      <selection activeCell="I47" sqref="I47"/>
    </sheetView>
  </sheetViews>
  <sheetFormatPr baseColWidth="10" defaultColWidth="8.83203125" defaultRowHeight="14" x14ac:dyDescent="0.15"/>
  <cols>
    <col min="1" max="1" width="32.83203125" style="19" customWidth="1"/>
    <col min="2" max="2" width="11.5" style="16" bestFit="1" customWidth="1"/>
    <col min="3" max="3" width="33" style="16" bestFit="1" customWidth="1"/>
    <col min="4" max="4" width="14.33203125" style="16" bestFit="1" customWidth="1"/>
    <col min="5" max="5" width="30.6640625" style="16" bestFit="1" customWidth="1"/>
    <col min="6" max="6" width="7.1640625" style="19" bestFit="1" customWidth="1"/>
    <col min="7" max="8" width="8.1640625" style="16" bestFit="1" customWidth="1"/>
    <col min="9" max="9" width="9.33203125" style="16" bestFit="1" customWidth="1"/>
    <col min="10" max="10" width="8.1640625" style="16" bestFit="1" customWidth="1"/>
    <col min="11" max="11" width="9.33203125" style="16" bestFit="1" customWidth="1"/>
    <col min="12" max="12" width="8.1640625" style="16" bestFit="1" customWidth="1"/>
    <col min="13" max="13" width="9.33203125" style="16" bestFit="1" customWidth="1"/>
    <col min="14" max="14" width="8.1640625" style="16" bestFit="1" customWidth="1"/>
    <col min="15" max="15" width="9.33203125" style="16" bestFit="1" customWidth="1"/>
    <col min="16" max="16" width="8.1640625" style="16" bestFit="1" customWidth="1"/>
    <col min="17" max="17" width="9.33203125" style="16" bestFit="1" customWidth="1"/>
    <col min="18" max="18" width="8.1640625" style="16" bestFit="1" customWidth="1"/>
    <col min="19" max="19" width="9.33203125" style="16" bestFit="1" customWidth="1"/>
    <col min="20" max="20" width="8.1640625" style="16" bestFit="1" customWidth="1"/>
    <col min="21" max="21" width="9.33203125" style="16" bestFit="1" customWidth="1"/>
    <col min="22" max="22" width="8.1640625" style="16" bestFit="1" customWidth="1"/>
    <col min="23" max="23" width="9.33203125" style="16" bestFit="1" customWidth="1"/>
    <col min="24" max="24" width="8.1640625" style="16" bestFit="1" customWidth="1"/>
    <col min="25" max="25" width="9.33203125" style="16" bestFit="1" customWidth="1"/>
    <col min="26" max="26" width="8.1640625" style="16" bestFit="1" customWidth="1"/>
    <col min="27" max="27" width="9.33203125" style="16" bestFit="1" customWidth="1"/>
    <col min="28" max="28" width="8.1640625" style="16" bestFit="1" customWidth="1"/>
    <col min="29" max="29" width="9.33203125" style="16" bestFit="1" customWidth="1"/>
    <col min="30" max="30" width="8.1640625" style="16" bestFit="1" customWidth="1"/>
    <col min="31" max="31" width="9.33203125" style="16" bestFit="1" customWidth="1"/>
    <col min="32" max="32" width="8.1640625" style="16" bestFit="1" customWidth="1"/>
    <col min="33" max="34" width="9.33203125" style="16" bestFit="1" customWidth="1"/>
    <col min="35" max="35" width="12.33203125" style="16" bestFit="1" customWidth="1"/>
    <col min="36" max="36" width="8.83203125" style="16"/>
    <col min="37" max="37" width="10.1640625" style="16" bestFit="1" customWidth="1"/>
    <col min="38" max="16384" width="8.83203125" style="16"/>
  </cols>
  <sheetData>
    <row r="1" spans="1:37" ht="16" x14ac:dyDescent="0.15">
      <c r="A1" s="1" t="s">
        <v>588</v>
      </c>
      <c r="B1" s="1"/>
      <c r="C1" s="3" t="str">
        <f>'Summary by Funding - NB'!$C$1</f>
        <v>REVISION 3</v>
      </c>
      <c r="E1" s="17"/>
      <c r="F1" s="17"/>
    </row>
    <row r="2" spans="1:37" ht="16" x14ac:dyDescent="0.15">
      <c r="A2" s="1" t="s">
        <v>0</v>
      </c>
      <c r="B2" s="1"/>
      <c r="C2" s="4">
        <f>'Summary by Funding - NB'!$C$2</f>
        <v>45082</v>
      </c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7" ht="16" x14ac:dyDescent="0.15">
      <c r="A3" s="1" t="s">
        <v>591</v>
      </c>
      <c r="B3" s="1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7" ht="16" x14ac:dyDescent="0.15">
      <c r="A4" s="72"/>
      <c r="B4" s="1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7" ht="15" thickBot="1" x14ac:dyDescent="0.2">
      <c r="A5" s="73" t="s">
        <v>127</v>
      </c>
      <c r="B5" s="16" t="s">
        <v>12</v>
      </c>
      <c r="C5" s="74" t="str">
        <f>'OY1 - NB'!C5</f>
        <v>Subcontractor: Vendor</v>
      </c>
      <c r="D5" s="19" t="str">
        <f>'OY1 - NB'!D5</f>
        <v>NB</v>
      </c>
      <c r="E5" s="21"/>
      <c r="F5" s="22"/>
      <c r="G5" s="21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22"/>
      <c r="AE5" s="22"/>
      <c r="AF5" s="188"/>
      <c r="AG5" s="188"/>
    </row>
    <row r="6" spans="1:37" s="24" customFormat="1" ht="99" customHeight="1" thickBot="1" x14ac:dyDescent="0.2">
      <c r="A6" s="23" t="s">
        <v>14</v>
      </c>
      <c r="B6" s="23" t="s">
        <v>15</v>
      </c>
      <c r="C6" s="23" t="s">
        <v>16</v>
      </c>
      <c r="D6" s="23" t="s">
        <v>17</v>
      </c>
      <c r="E6" s="175" t="s">
        <v>602</v>
      </c>
      <c r="F6" s="177"/>
      <c r="G6" s="177"/>
      <c r="H6" s="177"/>
      <c r="I6" s="176"/>
      <c r="J6" s="177" t="s">
        <v>18</v>
      </c>
      <c r="K6" s="185"/>
      <c r="L6" s="184" t="s">
        <v>19</v>
      </c>
      <c r="M6" s="185"/>
      <c r="N6" s="184" t="s">
        <v>20</v>
      </c>
      <c r="O6" s="176"/>
      <c r="P6" s="177" t="s">
        <v>21</v>
      </c>
      <c r="Q6" s="185"/>
      <c r="R6" s="184" t="s">
        <v>22</v>
      </c>
      <c r="S6" s="185"/>
      <c r="T6" s="184" t="s">
        <v>23</v>
      </c>
      <c r="U6" s="176"/>
      <c r="V6" s="184" t="s">
        <v>24</v>
      </c>
      <c r="W6" s="185"/>
      <c r="X6" s="184" t="s">
        <v>25</v>
      </c>
      <c r="Y6" s="176"/>
      <c r="Z6" s="184" t="s">
        <v>26</v>
      </c>
      <c r="AA6" s="185"/>
      <c r="AB6" s="184" t="s">
        <v>27</v>
      </c>
      <c r="AC6" s="176"/>
      <c r="AD6" s="184" t="s">
        <v>28</v>
      </c>
      <c r="AE6" s="185"/>
      <c r="AF6" s="184" t="s">
        <v>29</v>
      </c>
      <c r="AG6" s="177"/>
      <c r="AH6" s="175" t="s">
        <v>30</v>
      </c>
      <c r="AI6" s="176"/>
      <c r="AJ6" s="175" t="s">
        <v>31</v>
      </c>
      <c r="AK6" s="176"/>
    </row>
    <row r="7" spans="1:37" s="19" customFormat="1" x14ac:dyDescent="0.15">
      <c r="E7" s="25"/>
      <c r="F7" s="75"/>
      <c r="G7" s="75"/>
      <c r="H7" s="75"/>
      <c r="I7" s="75"/>
      <c r="J7" s="26" t="s">
        <v>33</v>
      </c>
      <c r="K7" s="27" t="s">
        <v>8</v>
      </c>
      <c r="L7" s="19" t="s">
        <v>33</v>
      </c>
      <c r="M7" s="27" t="s">
        <v>8</v>
      </c>
      <c r="N7" s="19" t="s">
        <v>33</v>
      </c>
      <c r="O7" s="27" t="s">
        <v>8</v>
      </c>
      <c r="P7" s="26" t="s">
        <v>33</v>
      </c>
      <c r="Q7" s="27" t="s">
        <v>8</v>
      </c>
      <c r="R7" s="19" t="s">
        <v>33</v>
      </c>
      <c r="S7" s="27" t="s">
        <v>8</v>
      </c>
      <c r="T7" s="19" t="s">
        <v>33</v>
      </c>
      <c r="U7" s="27" t="s">
        <v>8</v>
      </c>
      <c r="V7" s="19" t="s">
        <v>33</v>
      </c>
      <c r="W7" s="27" t="s">
        <v>8</v>
      </c>
      <c r="X7" s="19" t="s">
        <v>33</v>
      </c>
      <c r="Y7" s="27" t="s">
        <v>8</v>
      </c>
      <c r="Z7" s="19" t="s">
        <v>33</v>
      </c>
      <c r="AA7" s="27" t="s">
        <v>8</v>
      </c>
      <c r="AB7" s="19" t="s">
        <v>33</v>
      </c>
      <c r="AC7" s="27" t="s">
        <v>8</v>
      </c>
      <c r="AD7" s="19" t="s">
        <v>33</v>
      </c>
      <c r="AE7" s="19" t="s">
        <v>8</v>
      </c>
      <c r="AF7" s="76" t="s">
        <v>33</v>
      </c>
      <c r="AG7" s="77" t="s">
        <v>8</v>
      </c>
      <c r="AH7" s="19" t="s">
        <v>33</v>
      </c>
      <c r="AI7" s="27" t="s">
        <v>8</v>
      </c>
      <c r="AJ7" s="26" t="s">
        <v>33</v>
      </c>
      <c r="AK7" s="27" t="s">
        <v>8</v>
      </c>
    </row>
    <row r="8" spans="1:37" ht="30" x14ac:dyDescent="0.15">
      <c r="A8" s="78" t="s">
        <v>32</v>
      </c>
      <c r="B8" s="79"/>
      <c r="C8" s="79"/>
      <c r="D8" s="79"/>
      <c r="E8" s="28"/>
      <c r="F8" s="29" t="s">
        <v>35</v>
      </c>
      <c r="G8" s="29" t="s">
        <v>36</v>
      </c>
      <c r="H8" s="80" t="s">
        <v>128</v>
      </c>
      <c r="I8" s="80" t="s">
        <v>129</v>
      </c>
      <c r="J8" s="30"/>
      <c r="K8" s="31"/>
      <c r="L8" s="81"/>
      <c r="M8" s="33"/>
      <c r="N8" s="81"/>
      <c r="O8" s="33"/>
      <c r="P8" s="30"/>
      <c r="Q8" s="31"/>
      <c r="R8" s="81"/>
      <c r="S8" s="33"/>
      <c r="T8" s="81"/>
      <c r="U8" s="33"/>
      <c r="V8" s="81"/>
      <c r="W8" s="33"/>
      <c r="X8" s="81"/>
      <c r="Y8" s="33"/>
      <c r="Z8" s="81"/>
      <c r="AA8" s="33"/>
      <c r="AB8" s="81"/>
      <c r="AC8" s="33"/>
      <c r="AD8" s="81"/>
      <c r="AE8" s="81"/>
      <c r="AF8" s="32"/>
      <c r="AG8" s="33"/>
      <c r="AH8" s="81"/>
      <c r="AI8" s="33"/>
      <c r="AJ8" s="32"/>
      <c r="AK8" s="33"/>
    </row>
    <row r="9" spans="1:37" ht="15" hidden="1" x14ac:dyDescent="0.15">
      <c r="A9" s="34">
        <v>71</v>
      </c>
      <c r="B9" s="34" t="s">
        <v>37</v>
      </c>
      <c r="C9" s="34" t="s">
        <v>38</v>
      </c>
      <c r="D9" s="34" t="s">
        <v>39</v>
      </c>
      <c r="E9" s="34" t="s">
        <v>40</v>
      </c>
      <c r="F9" s="82" t="s">
        <v>41</v>
      </c>
      <c r="G9" s="82" t="s">
        <v>210</v>
      </c>
      <c r="H9" s="83">
        <f>SUMIFS('Total Staffing-NB'!$F:$F,'Total Staffing-NB'!$M:$M,$F9,'Total Staffing-NB'!$L:$L,$G9)</f>
        <v>0</v>
      </c>
      <c r="I9" s="84" t="str" cm="1">
        <f t="array" aca="1" ref="I9" ca="1">IF($G9=$D$5,INDIRECT("'Rate Analysis'!R"&amp;MATCH($F9,'Rate Analysis'!$A:$A,0)&amp;"C"&amp;MATCH($B$5,'Rate Analysis'!$7:$7,0)+MATCH($G9,'Rate Analysis'!$8:$8,0)-16,0),"N/A")</f>
        <v>N/A</v>
      </c>
      <c r="J9" s="35">
        <f ca="1">IF($G9=$D$5,ROUND(SUMIFS(INDIRECT("'Sch F-Staffing'!C"&amp;MATCH($B$5,'Sch F-Staffing'!$7:$7,0),0),'Sch F-Staffing'!$A:$A,$F9&amp;"-01",'Sch F-Staffing'!$L:$L,$G9),2),0)</f>
        <v>0</v>
      </c>
      <c r="K9" s="36">
        <f ca="1">IFERROR(ROUND(J9*$I9,2),0)</f>
        <v>0</v>
      </c>
      <c r="L9" s="35">
        <f ca="1">IF($G9=$D$5,ROUND(SUMIFS(INDIRECT("'Sch F-Staffing'!C"&amp;MATCH($B$5,'Sch F-Staffing'!$7:$7,0),0),'Sch F-Staffing'!$A:$A,$F9&amp;"-02",'Sch F-Staffing'!$L:$L,$G9),2),0)</f>
        <v>0</v>
      </c>
      <c r="M9" s="36">
        <f t="shared" ref="M9:M24" ca="1" si="0">IFERROR(ROUND(L9*$I9,2),0)</f>
        <v>0</v>
      </c>
      <c r="N9" s="35">
        <f ca="1">IF($G9=$D$5,ROUND(SUMIFS(INDIRECT("'Sch F-Staffing'!C"&amp;MATCH($B$5,'Sch F-Staffing'!$7:$7,0),0),'Sch F-Staffing'!$A:$A,$F9&amp;"-03",'Sch F-Staffing'!$L:$L,$G9),2),0)</f>
        <v>0</v>
      </c>
      <c r="O9" s="36">
        <f t="shared" ref="O9:O24" ca="1" si="1">IFERROR(ROUND(N9*$I9,2),0)</f>
        <v>0</v>
      </c>
      <c r="P9" s="35">
        <f ca="1">IF($G9=$D$5,ROUND(SUMIFS(INDIRECT("'Sch F-Staffing'!C"&amp;MATCH($B$5,'Sch F-Staffing'!$7:$7,0),0),'Sch F-Staffing'!$A:$A,$F9&amp;"-04",'Sch F-Staffing'!$L:$L,$G9),2),0)</f>
        <v>0</v>
      </c>
      <c r="Q9" s="36">
        <f t="shared" ref="Q9:Q24" ca="1" si="2">IFERROR(ROUND(P9*$I9,2),0)</f>
        <v>0</v>
      </c>
      <c r="R9" s="35">
        <f ca="1">IF($G9=$D$5,ROUND(SUMIFS(INDIRECT("'Sch F-Staffing'!C"&amp;MATCH($B$5,'Sch F-Staffing'!$7:$7,0),0),'Sch F-Staffing'!$A:$A,$F9&amp;"-05",'Sch F-Staffing'!$L:$L,$G9),2),0)</f>
        <v>0</v>
      </c>
      <c r="S9" s="36">
        <f t="shared" ref="S9:S24" ca="1" si="3">IFERROR(ROUND(R9*$I9,2),0)</f>
        <v>0</v>
      </c>
      <c r="T9" s="35">
        <f ca="1">IF($G9=$D$5,ROUND(SUMIFS(INDIRECT("'Sch F-Staffing'!C"&amp;MATCH($B$5,'Sch F-Staffing'!$7:$7,0),0),'Sch F-Staffing'!$A:$A,$F9&amp;"-06",'Sch F-Staffing'!$L:$L,$G9),2),0)</f>
        <v>0</v>
      </c>
      <c r="U9" s="36">
        <f t="shared" ref="U9:U24" ca="1" si="4">IFERROR(ROUND(T9*$I9,2),0)</f>
        <v>0</v>
      </c>
      <c r="V9" s="35">
        <f ca="1">IF($G9=$D$5,ROUND(SUMIFS(INDIRECT("'Sch F-Staffing'!C"&amp;MATCH($B$5,'Sch F-Staffing'!$7:$7,0),0),'Sch F-Staffing'!$A:$A,$F9&amp;"-07",'Sch F-Staffing'!$L:$L,$G9),2),0)</f>
        <v>0</v>
      </c>
      <c r="W9" s="36">
        <f t="shared" ref="W9:W24" ca="1" si="5">IFERROR(ROUND(V9*$I9,2),0)</f>
        <v>0</v>
      </c>
      <c r="X9" s="35">
        <f ca="1">IF($G9=$D$5,ROUND(SUMIFS(INDIRECT("'Sch F-Staffing'!C"&amp;MATCH($B$5,'Sch F-Staffing'!$7:$7,0),0),'Sch F-Staffing'!$A:$A,$F9&amp;"-08",'Sch F-Staffing'!$L:$L,$G9),2),0)</f>
        <v>0</v>
      </c>
      <c r="Y9" s="36">
        <f t="shared" ref="Y9:Y24" ca="1" si="6">IFERROR(ROUND(X9*$I9,2),0)</f>
        <v>0</v>
      </c>
      <c r="Z9" s="35">
        <f ca="1">IF($G9=$D$5,ROUND(SUMIFS(INDIRECT("'Sch F-Staffing'!C"&amp;MATCH($B$5,'Sch F-Staffing'!$7:$7,0),0),'Sch F-Staffing'!$A:$A,$F9&amp;"-09",'Sch F-Staffing'!$L:$L,$G9),2),0)</f>
        <v>0</v>
      </c>
      <c r="AA9" s="36">
        <f t="shared" ref="AA9:AA24" ca="1" si="7">IFERROR(ROUND(Z9*$I9,2),0)</f>
        <v>0</v>
      </c>
      <c r="AB9" s="35">
        <f ca="1">IF($G9=$D$5,ROUND(SUMIFS(INDIRECT("'Sch F-Staffing'!C"&amp;MATCH($B$5,'Sch F-Staffing'!$7:$7,0),0),'Sch F-Staffing'!$A:$A,$F9&amp;"-10",'Sch F-Staffing'!$L:$L,$G9),2),0)</f>
        <v>0</v>
      </c>
      <c r="AC9" s="36">
        <f t="shared" ref="AC9:AC24" ca="1" si="8">IFERROR(ROUND(AB9*$I9,2),0)</f>
        <v>0</v>
      </c>
      <c r="AD9" s="35">
        <f ca="1">IF($G9=$D$5,ROUND(SUMIFS(INDIRECT("'Sch F-Staffing'!C"&amp;MATCH($B$5,'Sch F-Staffing'!$7:$7,0),0),'Sch F-Staffing'!$A:$A,$F9&amp;"-11",'Sch F-Staffing'!$L:$L,$G9),2),0)</f>
        <v>0</v>
      </c>
      <c r="AE9" s="36">
        <f t="shared" ref="AE9:AE24" ca="1" si="9">IFERROR(ROUND(AD9*$I9,2),0)</f>
        <v>0</v>
      </c>
      <c r="AF9" s="35">
        <f ca="1">IF($G9=$D$5,ROUND(SUMIFS(INDIRECT("'Sch F-Staffing'!C"&amp;MATCH($B$5,'Sch F-Staffing'!$7:$7,0),0),'Sch F-Staffing'!$A:$A,$F9&amp;"-12",'Sch F-Staffing'!$L:$L,$G9),2),0)</f>
        <v>0</v>
      </c>
      <c r="AG9" s="36">
        <f t="shared" ref="AG9:AG24" ca="1" si="10">IFERROR(ROUND(AF9*$I9,2),0)</f>
        <v>0</v>
      </c>
      <c r="AH9" s="35">
        <f ca="1">IF($G9=$D$5,ROUND(SUMIFS(INDIRECT("'Sch F-Staffing'!C"&amp;MATCH($B$5,'Sch F-Staffing'!$7:$7,0),0),'Sch F-Staffing'!$A:$A,$F9&amp;"-13",'Sch F-Staffing'!$L:$L,$G9),2),0)</f>
        <v>0</v>
      </c>
      <c r="AI9" s="36">
        <f t="shared" ref="AI9:AI45" ca="1" si="11">IFERROR(ROUND(AH9*$I9,2),0)</f>
        <v>0</v>
      </c>
      <c r="AJ9" s="37">
        <f ca="1">ROUND(AH9+AF9+AD9+AB9+Z9+X9+V9+T9+R9+P9+N9+L9+J9,0)</f>
        <v>0</v>
      </c>
      <c r="AK9" s="85">
        <f ca="1">ROUND(AI9+AG9+AE9+AC9+AA9+Y9+W9+U9+S9+Q9+O9+M9+K9,0)</f>
        <v>0</v>
      </c>
    </row>
    <row r="10" spans="1:37" ht="15" hidden="1" x14ac:dyDescent="0.15">
      <c r="A10" s="34">
        <v>71</v>
      </c>
      <c r="B10" s="34" t="s">
        <v>42</v>
      </c>
      <c r="C10" s="34" t="s">
        <v>38</v>
      </c>
      <c r="D10" s="34" t="s">
        <v>39</v>
      </c>
      <c r="E10" s="34" t="s">
        <v>43</v>
      </c>
      <c r="F10" s="82" t="s">
        <v>44</v>
      </c>
      <c r="G10" s="82" t="s">
        <v>45</v>
      </c>
      <c r="H10" s="86">
        <f>SUMIFS('Total Staffing-NB'!$F:$F,'Total Staffing-NB'!$M:$M,$F10,'Total Staffing-NB'!$L:$L,$G10)</f>
        <v>0</v>
      </c>
      <c r="I10" s="84" t="str" cm="1">
        <f t="array" aca="1" ref="I10" ca="1">IF($G10=$D$5,INDIRECT("'Rate Analysis'!R"&amp;MATCH($F10,'Rate Analysis'!$A:$A,0)&amp;"C"&amp;MATCH($B$5,'Rate Analysis'!$7:$7,0)+MATCH($G10,'Rate Analysis'!$8:$8,0)-16,0),"N/A")</f>
        <v>N/A</v>
      </c>
      <c r="J10" s="35">
        <f ca="1">IF($G10=$D$5,ROUND(SUMIFS(INDIRECT("'Sch F-Staffing'!C"&amp;MATCH($B$5,'Sch F-Staffing'!$7:$7,0),0),'Sch F-Staffing'!$A:$A,$F10&amp;"-01",'Sch F-Staffing'!$L:$L,$G10),2),0)</f>
        <v>0</v>
      </c>
      <c r="K10" s="36">
        <f t="shared" ref="K10:K45" ca="1" si="12">IFERROR(ROUND(J10*$I10,2),0)</f>
        <v>0</v>
      </c>
      <c r="L10" s="35">
        <f ca="1">IF($G10=$D$5,ROUND(SUMIFS(INDIRECT("'Sch F-Staffing'!C"&amp;MATCH($B$5,'Sch F-Staffing'!$7:$7,0),0),'Sch F-Staffing'!$A:$A,$F10&amp;"-02",'Sch F-Staffing'!$L:$L,$G10),2),0)</f>
        <v>0</v>
      </c>
      <c r="M10" s="36">
        <f t="shared" ca="1" si="0"/>
        <v>0</v>
      </c>
      <c r="N10" s="35">
        <f ca="1">IF($G10=$D$5,ROUND(SUMIFS(INDIRECT("'Sch F-Staffing'!C"&amp;MATCH($B$5,'Sch F-Staffing'!$7:$7,0),0),'Sch F-Staffing'!$A:$A,$F10&amp;"-03",'Sch F-Staffing'!$L:$L,$G10),2),0)</f>
        <v>0</v>
      </c>
      <c r="O10" s="36">
        <f t="shared" ca="1" si="1"/>
        <v>0</v>
      </c>
      <c r="P10" s="35">
        <f ca="1">IF($G10=$D$5,ROUND(SUMIFS(INDIRECT("'Sch F-Staffing'!C"&amp;MATCH($B$5,'Sch F-Staffing'!$7:$7,0),0),'Sch F-Staffing'!$A:$A,$F10&amp;"-04",'Sch F-Staffing'!$L:$L,$G10),2),0)</f>
        <v>0</v>
      </c>
      <c r="Q10" s="36">
        <f t="shared" ca="1" si="2"/>
        <v>0</v>
      </c>
      <c r="R10" s="35">
        <f ca="1">IF($G10=$D$5,ROUND(SUMIFS(INDIRECT("'Sch F-Staffing'!C"&amp;MATCH($B$5,'Sch F-Staffing'!$7:$7,0),0),'Sch F-Staffing'!$A:$A,$F10&amp;"-05",'Sch F-Staffing'!$L:$L,$G10),2),0)</f>
        <v>0</v>
      </c>
      <c r="S10" s="36">
        <f t="shared" ca="1" si="3"/>
        <v>0</v>
      </c>
      <c r="T10" s="35">
        <f ca="1">IF($G10=$D$5,ROUND(SUMIFS(INDIRECT("'Sch F-Staffing'!C"&amp;MATCH($B$5,'Sch F-Staffing'!$7:$7,0),0),'Sch F-Staffing'!$A:$A,$F10&amp;"-06",'Sch F-Staffing'!$L:$L,$G10),2),0)</f>
        <v>0</v>
      </c>
      <c r="U10" s="36">
        <f t="shared" ca="1" si="4"/>
        <v>0</v>
      </c>
      <c r="V10" s="35">
        <f ca="1">IF($G10=$D$5,ROUND(SUMIFS(INDIRECT("'Sch F-Staffing'!C"&amp;MATCH($B$5,'Sch F-Staffing'!$7:$7,0),0),'Sch F-Staffing'!$A:$A,$F10&amp;"-07",'Sch F-Staffing'!$L:$L,$G10),2),0)</f>
        <v>0</v>
      </c>
      <c r="W10" s="36">
        <f t="shared" ca="1" si="5"/>
        <v>0</v>
      </c>
      <c r="X10" s="35">
        <f ca="1">IF($G10=$D$5,ROUND(SUMIFS(INDIRECT("'Sch F-Staffing'!C"&amp;MATCH($B$5,'Sch F-Staffing'!$7:$7,0),0),'Sch F-Staffing'!$A:$A,$F10&amp;"-08",'Sch F-Staffing'!$L:$L,$G10),2),0)</f>
        <v>0</v>
      </c>
      <c r="Y10" s="36">
        <f t="shared" ca="1" si="6"/>
        <v>0</v>
      </c>
      <c r="Z10" s="35">
        <f ca="1">IF($G10=$D$5,ROUND(SUMIFS(INDIRECT("'Sch F-Staffing'!C"&amp;MATCH($B$5,'Sch F-Staffing'!$7:$7,0),0),'Sch F-Staffing'!$A:$A,$F10&amp;"-09",'Sch F-Staffing'!$L:$L,$G10),2),0)</f>
        <v>0</v>
      </c>
      <c r="AA10" s="36">
        <f t="shared" ca="1" si="7"/>
        <v>0</v>
      </c>
      <c r="AB10" s="35">
        <f ca="1">IF($G10=$D$5,ROUND(SUMIFS(INDIRECT("'Sch F-Staffing'!C"&amp;MATCH($B$5,'Sch F-Staffing'!$7:$7,0),0),'Sch F-Staffing'!$A:$A,$F10&amp;"-10",'Sch F-Staffing'!$L:$L,$G10),2),0)</f>
        <v>0</v>
      </c>
      <c r="AC10" s="36">
        <f t="shared" ca="1" si="8"/>
        <v>0</v>
      </c>
      <c r="AD10" s="35">
        <f ca="1">IF($G10=$D$5,ROUND(SUMIFS(INDIRECT("'Sch F-Staffing'!C"&amp;MATCH($B$5,'Sch F-Staffing'!$7:$7,0),0),'Sch F-Staffing'!$A:$A,$F10&amp;"-11",'Sch F-Staffing'!$L:$L,$G10),2),0)</f>
        <v>0</v>
      </c>
      <c r="AE10" s="36">
        <f t="shared" ca="1" si="9"/>
        <v>0</v>
      </c>
      <c r="AF10" s="35">
        <f ca="1">IF($G10=$D$5,ROUND(SUMIFS(INDIRECT("'Sch F-Staffing'!C"&amp;MATCH($B$5,'Sch F-Staffing'!$7:$7,0),0),'Sch F-Staffing'!$A:$A,$F10&amp;"-12",'Sch F-Staffing'!$L:$L,$G10),2),0)</f>
        <v>0</v>
      </c>
      <c r="AG10" s="36">
        <f t="shared" ca="1" si="10"/>
        <v>0</v>
      </c>
      <c r="AH10" s="35">
        <f ca="1">IF($G10=$D$5,ROUND(SUMIFS(INDIRECT("'Sch F-Staffing'!C"&amp;MATCH($B$5,'Sch F-Staffing'!$7:$7,0),0),'Sch F-Staffing'!$A:$A,$F10&amp;"-13",'Sch F-Staffing'!$L:$L,$G10),2),0)</f>
        <v>0</v>
      </c>
      <c r="AI10" s="36">
        <f t="shared" ca="1" si="11"/>
        <v>0</v>
      </c>
      <c r="AJ10" s="37">
        <f t="shared" ref="AJ10:AK46" ca="1" si="13">ROUND(AH10+AF10+AD10+AB10+Z10+X10+V10+T10+R10+P10+N10+L10+J10,0)</f>
        <v>0</v>
      </c>
      <c r="AK10" s="85">
        <f t="shared" ca="1" si="13"/>
        <v>0</v>
      </c>
    </row>
    <row r="11" spans="1:37" ht="15" hidden="1" x14ac:dyDescent="0.15">
      <c r="A11" s="34">
        <v>22</v>
      </c>
      <c r="B11" s="34" t="s">
        <v>46</v>
      </c>
      <c r="C11" s="34" t="s">
        <v>47</v>
      </c>
      <c r="D11" s="34" t="s">
        <v>48</v>
      </c>
      <c r="E11" s="34" t="s">
        <v>49</v>
      </c>
      <c r="F11" s="82" t="s">
        <v>50</v>
      </c>
      <c r="G11" s="82" t="s">
        <v>45</v>
      </c>
      <c r="H11" s="86">
        <f>SUMIFS('Total Staffing-NB'!$F:$F,'Total Staffing-NB'!$M:$M,$F11,'Total Staffing-NB'!$L:$L,$G11)</f>
        <v>0</v>
      </c>
      <c r="I11" s="84" t="str" cm="1">
        <f t="array" aca="1" ref="I11" ca="1">IF($G11=$D$5,INDIRECT("'Rate Analysis'!R"&amp;MATCH($F11,'Rate Analysis'!$A:$A,0)&amp;"C"&amp;MATCH($B$5,'Rate Analysis'!$7:$7,0)+MATCH($G11,'Rate Analysis'!$8:$8,0)-16,0),"N/A")</f>
        <v>N/A</v>
      </c>
      <c r="J11" s="35">
        <f ca="1">IF($G11=$D$5,ROUND(SUMIFS(INDIRECT("'Sch F-Staffing'!C"&amp;MATCH($B$5,'Sch F-Staffing'!$7:$7,0),0),'Sch F-Staffing'!$A:$A,$F11&amp;"-01",'Sch F-Staffing'!$L:$L,$G11),2),0)</f>
        <v>0</v>
      </c>
      <c r="K11" s="36">
        <f t="shared" ca="1" si="12"/>
        <v>0</v>
      </c>
      <c r="L11" s="35">
        <f ca="1">IF($G11=$D$5,ROUND(SUMIFS(INDIRECT("'Sch F-Staffing'!C"&amp;MATCH($B$5,'Sch F-Staffing'!$7:$7,0),0),'Sch F-Staffing'!$A:$A,$F11&amp;"-02",'Sch F-Staffing'!$L:$L,$G11),2),0)</f>
        <v>0</v>
      </c>
      <c r="M11" s="36">
        <f t="shared" ca="1" si="0"/>
        <v>0</v>
      </c>
      <c r="N11" s="35">
        <f ca="1">IF($G11=$D$5,ROUND(SUMIFS(INDIRECT("'Sch F-Staffing'!C"&amp;MATCH($B$5,'Sch F-Staffing'!$7:$7,0),0),'Sch F-Staffing'!$A:$A,$F11&amp;"-03",'Sch F-Staffing'!$L:$L,$G11),2),0)</f>
        <v>0</v>
      </c>
      <c r="O11" s="36">
        <f t="shared" ca="1" si="1"/>
        <v>0</v>
      </c>
      <c r="P11" s="35">
        <f ca="1">IF($G11=$D$5,ROUND(SUMIFS(INDIRECT("'Sch F-Staffing'!C"&amp;MATCH($B$5,'Sch F-Staffing'!$7:$7,0),0),'Sch F-Staffing'!$A:$A,$F11&amp;"-04",'Sch F-Staffing'!$L:$L,$G11),2),0)</f>
        <v>0</v>
      </c>
      <c r="Q11" s="36">
        <f t="shared" ca="1" si="2"/>
        <v>0</v>
      </c>
      <c r="R11" s="35">
        <f ca="1">IF($G11=$D$5,ROUND(SUMIFS(INDIRECT("'Sch F-Staffing'!C"&amp;MATCH($B$5,'Sch F-Staffing'!$7:$7,0),0),'Sch F-Staffing'!$A:$A,$F11&amp;"-05",'Sch F-Staffing'!$L:$L,$G11),2),0)</f>
        <v>0</v>
      </c>
      <c r="S11" s="36">
        <f t="shared" ca="1" si="3"/>
        <v>0</v>
      </c>
      <c r="T11" s="35">
        <f ca="1">IF($G11=$D$5,ROUND(SUMIFS(INDIRECT("'Sch F-Staffing'!C"&amp;MATCH($B$5,'Sch F-Staffing'!$7:$7,0),0),'Sch F-Staffing'!$A:$A,$F11&amp;"-06",'Sch F-Staffing'!$L:$L,$G11),2),0)</f>
        <v>0</v>
      </c>
      <c r="U11" s="36">
        <f t="shared" ca="1" si="4"/>
        <v>0</v>
      </c>
      <c r="V11" s="35">
        <f ca="1">IF($G11=$D$5,ROUND(SUMIFS(INDIRECT("'Sch F-Staffing'!C"&amp;MATCH($B$5,'Sch F-Staffing'!$7:$7,0),0),'Sch F-Staffing'!$A:$A,$F11&amp;"-07",'Sch F-Staffing'!$L:$L,$G11),2),0)</f>
        <v>0</v>
      </c>
      <c r="W11" s="36">
        <f t="shared" ca="1" si="5"/>
        <v>0</v>
      </c>
      <c r="X11" s="35">
        <f ca="1">IF($G11=$D$5,ROUND(SUMIFS(INDIRECT("'Sch F-Staffing'!C"&amp;MATCH($B$5,'Sch F-Staffing'!$7:$7,0),0),'Sch F-Staffing'!$A:$A,$F11&amp;"-08",'Sch F-Staffing'!$L:$L,$G11),2),0)</f>
        <v>0</v>
      </c>
      <c r="Y11" s="36">
        <f t="shared" ca="1" si="6"/>
        <v>0</v>
      </c>
      <c r="Z11" s="35">
        <f ca="1">IF($G11=$D$5,ROUND(SUMIFS(INDIRECT("'Sch F-Staffing'!C"&amp;MATCH($B$5,'Sch F-Staffing'!$7:$7,0),0),'Sch F-Staffing'!$A:$A,$F11&amp;"-09",'Sch F-Staffing'!$L:$L,$G11),2),0)</f>
        <v>0</v>
      </c>
      <c r="AA11" s="36">
        <f t="shared" ca="1" si="7"/>
        <v>0</v>
      </c>
      <c r="AB11" s="35">
        <f ca="1">IF($G11=$D$5,ROUND(SUMIFS(INDIRECT("'Sch F-Staffing'!C"&amp;MATCH($B$5,'Sch F-Staffing'!$7:$7,0),0),'Sch F-Staffing'!$A:$A,$F11&amp;"-10",'Sch F-Staffing'!$L:$L,$G11),2),0)</f>
        <v>0</v>
      </c>
      <c r="AC11" s="36">
        <f t="shared" ca="1" si="8"/>
        <v>0</v>
      </c>
      <c r="AD11" s="35">
        <f ca="1">IF($G11=$D$5,ROUND(SUMIFS(INDIRECT("'Sch F-Staffing'!C"&amp;MATCH($B$5,'Sch F-Staffing'!$7:$7,0),0),'Sch F-Staffing'!$A:$A,$F11&amp;"-11",'Sch F-Staffing'!$L:$L,$G11),2),0)</f>
        <v>0</v>
      </c>
      <c r="AE11" s="36">
        <f t="shared" ca="1" si="9"/>
        <v>0</v>
      </c>
      <c r="AF11" s="35">
        <f ca="1">IF($G11=$D$5,ROUND(SUMIFS(INDIRECT("'Sch F-Staffing'!C"&amp;MATCH($B$5,'Sch F-Staffing'!$7:$7,0),0),'Sch F-Staffing'!$A:$A,$F11&amp;"-12",'Sch F-Staffing'!$L:$L,$G11),2),0)</f>
        <v>0</v>
      </c>
      <c r="AG11" s="36">
        <f t="shared" ca="1" si="10"/>
        <v>0</v>
      </c>
      <c r="AH11" s="35">
        <f ca="1">IF($G11=$D$5,ROUND(SUMIFS(INDIRECT("'Sch F-Staffing'!C"&amp;MATCH($B$5,'Sch F-Staffing'!$7:$7,0),0),'Sch F-Staffing'!$A:$A,$F11&amp;"-13",'Sch F-Staffing'!$L:$L,$G11),2),0)</f>
        <v>0</v>
      </c>
      <c r="AI11" s="36">
        <f t="shared" ca="1" si="11"/>
        <v>0</v>
      </c>
      <c r="AJ11" s="37">
        <f t="shared" ca="1" si="13"/>
        <v>0</v>
      </c>
      <c r="AK11" s="85">
        <f t="shared" ca="1" si="13"/>
        <v>0</v>
      </c>
    </row>
    <row r="12" spans="1:37" ht="15" x14ac:dyDescent="0.15">
      <c r="A12" s="34">
        <v>74</v>
      </c>
      <c r="B12" s="34" t="s">
        <v>51</v>
      </c>
      <c r="C12" s="34" t="s">
        <v>52</v>
      </c>
      <c r="D12" s="34" t="s">
        <v>48</v>
      </c>
      <c r="E12" s="34" t="s">
        <v>53</v>
      </c>
      <c r="F12" s="82" t="s">
        <v>54</v>
      </c>
      <c r="G12" s="82" t="s">
        <v>595</v>
      </c>
      <c r="H12" s="86">
        <v>1</v>
      </c>
      <c r="I12" s="84" cm="1">
        <f t="array" aca="1" ref="I12" ca="1">IF($G12=$D$5,INDIRECT("'Rate Analysis'!R"&amp;MATCH($F12,'Rate Analysis'!$A:$A,0)&amp;"C"&amp;MATCH($B$5,'Rate Analysis'!$7:$7,0)+MATCH($G12,'Rate Analysis'!$8:$8,0)-16,0),11)</f>
        <v>11</v>
      </c>
      <c r="J12" s="35">
        <f ca="1">IF($G12=$D$5,ROUND(SUMIFS(INDIRECT("'Sch F-Staffing'!C"&amp;MATCH($B$5,'Sch F-Staffing'!$7:$7,0),0),'Sch F-Staffing'!$A:$A,$F12&amp;"-01",'Sch F-Staffing'!$L:$L,$G12),2),0)</f>
        <v>0</v>
      </c>
      <c r="K12" s="36">
        <f t="shared" ca="1" si="12"/>
        <v>0</v>
      </c>
      <c r="L12" s="35">
        <f ca="1">IF($G12=$D$5,ROUND(SUMIFS(INDIRECT("'Sch F-Staffing'!C"&amp;MATCH($B$5,'Sch F-Staffing'!$7:$7,0),0),'Sch F-Staffing'!$A:$A,$F12&amp;"-02",'Sch F-Staffing'!$L:$L,$G12),2),0)</f>
        <v>0</v>
      </c>
      <c r="M12" s="36">
        <f t="shared" ca="1" si="0"/>
        <v>0</v>
      </c>
      <c r="N12" s="35">
        <f ca="1">IF($G12=$D$5,ROUND(SUMIFS(INDIRECT("'Sch F-Staffing'!C"&amp;MATCH($B$5,'Sch F-Staffing'!$7:$7,0),0),'Sch F-Staffing'!$A:$A,$F12&amp;"-03",'Sch F-Staffing'!$L:$L,$G12),2),0)</f>
        <v>0</v>
      </c>
      <c r="O12" s="36">
        <f t="shared" ca="1" si="1"/>
        <v>0</v>
      </c>
      <c r="P12" s="35">
        <f ca="1">IF($G12=$D$5,ROUND(SUMIFS(INDIRECT("'Sch F-Staffing'!C"&amp;MATCH($B$5,'Sch F-Staffing'!$7:$7,0),0),'Sch F-Staffing'!$A:$A,$F12&amp;"-04",'Sch F-Staffing'!$L:$L,$G12),2),0)</f>
        <v>0</v>
      </c>
      <c r="Q12" s="36">
        <f t="shared" ca="1" si="2"/>
        <v>0</v>
      </c>
      <c r="R12" s="35">
        <f ca="1">IF($G12=$D$5,ROUND(SUMIFS(INDIRECT("'Sch F-Staffing'!C"&amp;MATCH($B$5,'Sch F-Staffing'!$7:$7,0),0),'Sch F-Staffing'!$A:$A,$F12&amp;"-05",'Sch F-Staffing'!$L:$L,$G12),2),0)</f>
        <v>0</v>
      </c>
      <c r="S12" s="36">
        <f t="shared" ca="1" si="3"/>
        <v>0</v>
      </c>
      <c r="T12" s="35">
        <f ca="1">IF($G12=$D$5,ROUND(SUMIFS(INDIRECT("'Sch F-Staffing'!C"&amp;MATCH($B$5,'Sch F-Staffing'!$7:$7,0),0),'Sch F-Staffing'!$A:$A,$F12&amp;"-06",'Sch F-Staffing'!$L:$L,$G12),2),0)</f>
        <v>0</v>
      </c>
      <c r="U12" s="36">
        <f t="shared" ca="1" si="4"/>
        <v>0</v>
      </c>
      <c r="V12" s="35">
        <f ca="1">IF($G12=$D$5,ROUND(SUMIFS(INDIRECT("'Sch F-Staffing'!C"&amp;MATCH($B$5,'Sch F-Staffing'!$7:$7,0),0),'Sch F-Staffing'!$A:$A,$F12&amp;"-07",'Sch F-Staffing'!$L:$L,$G12),2),0)</f>
        <v>0</v>
      </c>
      <c r="W12" s="36">
        <f t="shared" ca="1" si="5"/>
        <v>0</v>
      </c>
      <c r="X12" s="35">
        <f ca="1">IF($G12=$D$5,ROUND(SUMIFS(INDIRECT("'Sch F-Staffing'!C"&amp;MATCH($B$5,'Sch F-Staffing'!$7:$7,0),0),'Sch F-Staffing'!$A:$A,$F12&amp;"-08",'Sch F-Staffing'!$L:$L,$G12),2),0)</f>
        <v>0</v>
      </c>
      <c r="Y12" s="36">
        <f t="shared" ca="1" si="6"/>
        <v>0</v>
      </c>
      <c r="Z12" s="35">
        <f ca="1">IF($G12=$D$5,ROUND(SUMIFS(INDIRECT("'Sch F-Staffing'!C"&amp;MATCH($B$5,'Sch F-Staffing'!$7:$7,0),0),'Sch F-Staffing'!$A:$A,$F12&amp;"-09",'Sch F-Staffing'!$L:$L,$G12),2),0)</f>
        <v>0</v>
      </c>
      <c r="AA12" s="36">
        <f t="shared" ca="1" si="7"/>
        <v>0</v>
      </c>
      <c r="AB12" s="35">
        <f ca="1">IF($G12=$D$5,ROUND(SUMIFS(INDIRECT("'Sch F-Staffing'!C"&amp;MATCH($B$5,'Sch F-Staffing'!$7:$7,0),0),'Sch F-Staffing'!$A:$A,$F12&amp;"-10",'Sch F-Staffing'!$L:$L,$G12),2),0)</f>
        <v>0</v>
      </c>
      <c r="AC12" s="36">
        <f t="shared" ca="1" si="8"/>
        <v>0</v>
      </c>
      <c r="AD12" s="35">
        <f ca="1">IF($G12=$D$5,ROUND(SUMIFS(INDIRECT("'Sch F-Staffing'!C"&amp;MATCH($B$5,'Sch F-Staffing'!$7:$7,0),0),'Sch F-Staffing'!$A:$A,$F12&amp;"-11",'Sch F-Staffing'!$L:$L,$G12),2),0)</f>
        <v>0</v>
      </c>
      <c r="AE12" s="36">
        <f t="shared" ca="1" si="9"/>
        <v>0</v>
      </c>
      <c r="AF12" s="35">
        <f ca="1">IF($G12=$D$5,ROUND(SUMIFS(INDIRECT("'Sch F-Staffing'!C"&amp;MATCH($B$5,'Sch F-Staffing'!$7:$7,0),0),'Sch F-Staffing'!$A:$A,$F12&amp;"-12",'Sch F-Staffing'!$L:$L,$G12),2),0)</f>
        <v>0</v>
      </c>
      <c r="AG12" s="36">
        <f t="shared" ca="1" si="10"/>
        <v>0</v>
      </c>
      <c r="AH12" s="35">
        <f ca="1">IF($G12=$D$5,ROUND(SUMIFS(INDIRECT("'Sch F-Staffing'!C"&amp;MATCH($B$5,'Sch F-Staffing'!$7:$7,0),0),'Sch F-Staffing'!$A:$A,$F12&amp;"-13",'Sch F-Staffing'!$L:$L,$G12),2),0)</f>
        <v>0</v>
      </c>
      <c r="AI12" s="36">
        <f t="shared" ca="1" si="11"/>
        <v>0</v>
      </c>
      <c r="AJ12" s="37">
        <f t="shared" ca="1" si="13"/>
        <v>0</v>
      </c>
      <c r="AK12" s="85">
        <f t="shared" ca="1" si="13"/>
        <v>0</v>
      </c>
    </row>
    <row r="13" spans="1:37" ht="15" x14ac:dyDescent="0.15">
      <c r="A13" s="34">
        <v>23</v>
      </c>
      <c r="B13" s="34" t="s">
        <v>46</v>
      </c>
      <c r="C13" s="34" t="s">
        <v>47</v>
      </c>
      <c r="D13" s="34" t="s">
        <v>39</v>
      </c>
      <c r="E13" s="34" t="s">
        <v>55</v>
      </c>
      <c r="F13" s="82" t="s">
        <v>56</v>
      </c>
      <c r="G13" s="82" t="s">
        <v>595</v>
      </c>
      <c r="H13" s="86">
        <v>1</v>
      </c>
      <c r="I13" s="84" cm="1">
        <f t="array" aca="1" ref="I13" ca="1">IF($G13=$D$5,INDIRECT("'Rate Analysis'!R"&amp;MATCH($F13,'Rate Analysis'!$A:$A,0)&amp;"C"&amp;MATCH($B$5,'Rate Analysis'!$7:$7,0)+MATCH($G13,'Rate Analysis'!$8:$8,0)-16,0),12)</f>
        <v>12</v>
      </c>
      <c r="J13" s="35">
        <f ca="1">IF($G13=$D$5,ROUND(SUMIFS(INDIRECT("'Sch F-Staffing'!C"&amp;MATCH($B$5,'Sch F-Staffing'!$7:$7,0),0),'Sch F-Staffing'!$A:$A,$F13&amp;"-01",'Sch F-Staffing'!$L:$L,$G13),2),0)</f>
        <v>0</v>
      </c>
      <c r="K13" s="36">
        <f t="shared" ca="1" si="12"/>
        <v>0</v>
      </c>
      <c r="L13" s="35">
        <f ca="1">IF($G13=$D$5,ROUND(SUMIFS(INDIRECT("'Sch F-Staffing'!C"&amp;MATCH($B$5,'Sch F-Staffing'!$7:$7,0),0),'Sch F-Staffing'!$A:$A,$F13&amp;"-02",'Sch F-Staffing'!$L:$L,$G13),2),0)</f>
        <v>0</v>
      </c>
      <c r="M13" s="36">
        <f t="shared" ca="1" si="0"/>
        <v>0</v>
      </c>
      <c r="N13" s="35">
        <f ca="1">IF($G13=$D$5,ROUND(SUMIFS(INDIRECT("'Sch F-Staffing'!C"&amp;MATCH($B$5,'Sch F-Staffing'!$7:$7,0),0),'Sch F-Staffing'!$A:$A,$F13&amp;"-03",'Sch F-Staffing'!$L:$L,$G13),2),0)</f>
        <v>0</v>
      </c>
      <c r="O13" s="36">
        <f t="shared" ca="1" si="1"/>
        <v>0</v>
      </c>
      <c r="P13" s="35">
        <f ca="1">IF($G13=$D$5,ROUND(SUMIFS(INDIRECT("'Sch F-Staffing'!C"&amp;MATCH($B$5,'Sch F-Staffing'!$7:$7,0),0),'Sch F-Staffing'!$A:$A,$F13&amp;"-04",'Sch F-Staffing'!$L:$L,$G13),2),0)</f>
        <v>0</v>
      </c>
      <c r="Q13" s="36">
        <f t="shared" ca="1" si="2"/>
        <v>0</v>
      </c>
      <c r="R13" s="35">
        <f ca="1">IF($G13=$D$5,ROUND(SUMIFS(INDIRECT("'Sch F-Staffing'!C"&amp;MATCH($B$5,'Sch F-Staffing'!$7:$7,0),0),'Sch F-Staffing'!$A:$A,$F13&amp;"-05",'Sch F-Staffing'!$L:$L,$G13),2),0)</f>
        <v>0</v>
      </c>
      <c r="S13" s="36">
        <f t="shared" ca="1" si="3"/>
        <v>0</v>
      </c>
      <c r="T13" s="35">
        <f ca="1">IF($G13=$D$5,ROUND(SUMIFS(INDIRECT("'Sch F-Staffing'!C"&amp;MATCH($B$5,'Sch F-Staffing'!$7:$7,0),0),'Sch F-Staffing'!$A:$A,$F13&amp;"-06",'Sch F-Staffing'!$L:$L,$G13),2),0)</f>
        <v>0</v>
      </c>
      <c r="U13" s="36">
        <f t="shared" ca="1" si="4"/>
        <v>0</v>
      </c>
      <c r="V13" s="35">
        <f ca="1">IF($G13=$D$5,ROUND(SUMIFS(INDIRECT("'Sch F-Staffing'!C"&amp;MATCH($B$5,'Sch F-Staffing'!$7:$7,0),0),'Sch F-Staffing'!$A:$A,$F13&amp;"-07",'Sch F-Staffing'!$L:$L,$G13),2),0)</f>
        <v>0</v>
      </c>
      <c r="W13" s="36">
        <f t="shared" ca="1" si="5"/>
        <v>0</v>
      </c>
      <c r="X13" s="35">
        <f ca="1">IF($G13=$D$5,ROUND(SUMIFS(INDIRECT("'Sch F-Staffing'!C"&amp;MATCH($B$5,'Sch F-Staffing'!$7:$7,0),0),'Sch F-Staffing'!$A:$A,$F13&amp;"-08",'Sch F-Staffing'!$L:$L,$G13),2),0)</f>
        <v>0</v>
      </c>
      <c r="Y13" s="36">
        <f t="shared" ca="1" si="6"/>
        <v>0</v>
      </c>
      <c r="Z13" s="35">
        <f ca="1">IF($G13=$D$5,ROUND(SUMIFS(INDIRECT("'Sch F-Staffing'!C"&amp;MATCH($B$5,'Sch F-Staffing'!$7:$7,0),0),'Sch F-Staffing'!$A:$A,$F13&amp;"-09",'Sch F-Staffing'!$L:$L,$G13),2),0)</f>
        <v>0</v>
      </c>
      <c r="AA13" s="36">
        <f t="shared" ca="1" si="7"/>
        <v>0</v>
      </c>
      <c r="AB13" s="35">
        <f ca="1">IF($G13=$D$5,ROUND(SUMIFS(INDIRECT("'Sch F-Staffing'!C"&amp;MATCH($B$5,'Sch F-Staffing'!$7:$7,0),0),'Sch F-Staffing'!$A:$A,$F13&amp;"-10",'Sch F-Staffing'!$L:$L,$G13),2),0)</f>
        <v>0</v>
      </c>
      <c r="AC13" s="36">
        <f t="shared" ca="1" si="8"/>
        <v>0</v>
      </c>
      <c r="AD13" s="35">
        <f ca="1">IF($G13=$D$5,ROUND(SUMIFS(INDIRECT("'Sch F-Staffing'!C"&amp;MATCH($B$5,'Sch F-Staffing'!$7:$7,0),0),'Sch F-Staffing'!$A:$A,$F13&amp;"-11",'Sch F-Staffing'!$L:$L,$G13),2),0)</f>
        <v>0</v>
      </c>
      <c r="AE13" s="36">
        <f t="shared" ca="1" si="9"/>
        <v>0</v>
      </c>
      <c r="AF13" s="35">
        <f ca="1">IF($G13=$D$5,ROUND(SUMIFS(INDIRECT("'Sch F-Staffing'!C"&amp;MATCH($B$5,'Sch F-Staffing'!$7:$7,0),0),'Sch F-Staffing'!$A:$A,$F13&amp;"-12",'Sch F-Staffing'!$L:$L,$G13),2),0)</f>
        <v>0</v>
      </c>
      <c r="AG13" s="36">
        <f t="shared" ca="1" si="10"/>
        <v>0</v>
      </c>
      <c r="AH13" s="35">
        <f ca="1">IF($G13=$D$5,ROUND(SUMIFS(INDIRECT("'Sch F-Staffing'!C"&amp;MATCH($B$5,'Sch F-Staffing'!$7:$7,0),0),'Sch F-Staffing'!$A:$A,$F13&amp;"-13",'Sch F-Staffing'!$L:$L,$G13),2),0)</f>
        <v>0</v>
      </c>
      <c r="AI13" s="36">
        <f t="shared" ca="1" si="11"/>
        <v>0</v>
      </c>
      <c r="AJ13" s="37">
        <f t="shared" ca="1" si="13"/>
        <v>0</v>
      </c>
      <c r="AK13" s="85">
        <f t="shared" ca="1" si="13"/>
        <v>0</v>
      </c>
    </row>
    <row r="14" spans="1:37" ht="15" hidden="1" x14ac:dyDescent="0.15">
      <c r="A14" s="34">
        <v>7</v>
      </c>
      <c r="B14" s="34" t="s">
        <v>57</v>
      </c>
      <c r="C14" s="34" t="s">
        <v>58</v>
      </c>
      <c r="D14" s="34" t="s">
        <v>39</v>
      </c>
      <c r="E14" s="34" t="s">
        <v>59</v>
      </c>
      <c r="F14" s="82" t="s">
        <v>60</v>
      </c>
      <c r="G14" s="82" t="s">
        <v>595</v>
      </c>
      <c r="H14" s="86">
        <v>1</v>
      </c>
      <c r="I14" s="84" cm="1">
        <f t="array" aca="1" ref="I14" ca="1">IF($G14=$D$5,INDIRECT("'Rate Analysis'!R"&amp;MATCH($F14,'Rate Analysis'!$A:$A,0)&amp;"C"&amp;MATCH($B$5,'Rate Analysis'!$7:$7,0)+MATCH($G14,'Rate Analysis'!$8:$8,0)-16,0),1)</f>
        <v>1</v>
      </c>
      <c r="J14" s="35">
        <f ca="1">IF($G14=$D$5,ROUND(SUMIFS(INDIRECT("'Sch F-Staffing'!C"&amp;MATCH($B$5,'Sch F-Staffing'!$7:$7,0),0),'Sch F-Staffing'!$A:$A,$F14&amp;"-01",'Sch F-Staffing'!$L:$L,$G14),2),0)</f>
        <v>0</v>
      </c>
      <c r="K14" s="36">
        <f t="shared" ca="1" si="12"/>
        <v>0</v>
      </c>
      <c r="L14" s="35">
        <f ca="1">IF($G14=$D$5,ROUND(SUMIFS(INDIRECT("'Sch F-Staffing'!C"&amp;MATCH($B$5,'Sch F-Staffing'!$7:$7,0),0),'Sch F-Staffing'!$A:$A,$F14&amp;"-02",'Sch F-Staffing'!$L:$L,$G14),2),0)</f>
        <v>0</v>
      </c>
      <c r="M14" s="36">
        <f t="shared" ca="1" si="0"/>
        <v>0</v>
      </c>
      <c r="N14" s="35">
        <f ca="1">IF($G14=$D$5,ROUND(SUMIFS(INDIRECT("'Sch F-Staffing'!C"&amp;MATCH($B$5,'Sch F-Staffing'!$7:$7,0),0),'Sch F-Staffing'!$A:$A,$F14&amp;"-03",'Sch F-Staffing'!$L:$L,$G14),2),0)</f>
        <v>0</v>
      </c>
      <c r="O14" s="36">
        <f t="shared" ca="1" si="1"/>
        <v>0</v>
      </c>
      <c r="P14" s="35">
        <f ca="1">IF($G14=$D$5,ROUND(SUMIFS(INDIRECT("'Sch F-Staffing'!C"&amp;MATCH($B$5,'Sch F-Staffing'!$7:$7,0),0),'Sch F-Staffing'!$A:$A,$F14&amp;"-04",'Sch F-Staffing'!$L:$L,$G14),2),0)</f>
        <v>0</v>
      </c>
      <c r="Q14" s="36">
        <f t="shared" ca="1" si="2"/>
        <v>0</v>
      </c>
      <c r="R14" s="35">
        <f ca="1">IF($G14=$D$5,ROUND(SUMIFS(INDIRECT("'Sch F-Staffing'!C"&amp;MATCH($B$5,'Sch F-Staffing'!$7:$7,0),0),'Sch F-Staffing'!$A:$A,$F14&amp;"-05",'Sch F-Staffing'!$L:$L,$G14),2),0)</f>
        <v>0</v>
      </c>
      <c r="S14" s="36">
        <f t="shared" ca="1" si="3"/>
        <v>0</v>
      </c>
      <c r="T14" s="35">
        <f ca="1">IF($G14=$D$5,ROUND(SUMIFS(INDIRECT("'Sch F-Staffing'!C"&amp;MATCH($B$5,'Sch F-Staffing'!$7:$7,0),0),'Sch F-Staffing'!$A:$A,$F14&amp;"-06",'Sch F-Staffing'!$L:$L,$G14),2),0)</f>
        <v>0</v>
      </c>
      <c r="U14" s="36">
        <f t="shared" ca="1" si="4"/>
        <v>0</v>
      </c>
      <c r="V14" s="35">
        <f ca="1">IF($G14=$D$5,ROUND(SUMIFS(INDIRECT("'Sch F-Staffing'!C"&amp;MATCH($B$5,'Sch F-Staffing'!$7:$7,0),0),'Sch F-Staffing'!$A:$A,$F14&amp;"-07",'Sch F-Staffing'!$L:$L,$G14),2),0)</f>
        <v>0</v>
      </c>
      <c r="W14" s="36">
        <f t="shared" ca="1" si="5"/>
        <v>0</v>
      </c>
      <c r="X14" s="35">
        <f ca="1">IF($G14=$D$5,ROUND(SUMIFS(INDIRECT("'Sch F-Staffing'!C"&amp;MATCH($B$5,'Sch F-Staffing'!$7:$7,0),0),'Sch F-Staffing'!$A:$A,$F14&amp;"-08",'Sch F-Staffing'!$L:$L,$G14),2),0)</f>
        <v>0</v>
      </c>
      <c r="Y14" s="36">
        <f t="shared" ca="1" si="6"/>
        <v>0</v>
      </c>
      <c r="Z14" s="35">
        <f ca="1">IF($G14=$D$5,ROUND(SUMIFS(INDIRECT("'Sch F-Staffing'!C"&amp;MATCH($B$5,'Sch F-Staffing'!$7:$7,0),0),'Sch F-Staffing'!$A:$A,$F14&amp;"-09",'Sch F-Staffing'!$L:$L,$G14),2),0)</f>
        <v>0</v>
      </c>
      <c r="AA14" s="36">
        <f t="shared" ca="1" si="7"/>
        <v>0</v>
      </c>
      <c r="AB14" s="35">
        <f ca="1">IF($G14=$D$5,ROUND(SUMIFS(INDIRECT("'Sch F-Staffing'!C"&amp;MATCH($B$5,'Sch F-Staffing'!$7:$7,0),0),'Sch F-Staffing'!$A:$A,$F14&amp;"-10",'Sch F-Staffing'!$L:$L,$G14),2),0)</f>
        <v>0</v>
      </c>
      <c r="AC14" s="36">
        <f t="shared" ca="1" si="8"/>
        <v>0</v>
      </c>
      <c r="AD14" s="35">
        <f ca="1">IF($G14=$D$5,ROUND(SUMIFS(INDIRECT("'Sch F-Staffing'!C"&amp;MATCH($B$5,'Sch F-Staffing'!$7:$7,0),0),'Sch F-Staffing'!$A:$A,$F14&amp;"-11",'Sch F-Staffing'!$L:$L,$G14),2),0)</f>
        <v>0</v>
      </c>
      <c r="AE14" s="36">
        <f t="shared" ca="1" si="9"/>
        <v>0</v>
      </c>
      <c r="AF14" s="35">
        <f ca="1">IF($G14=$D$5,ROUND(SUMIFS(INDIRECT("'Sch F-Staffing'!C"&amp;MATCH($B$5,'Sch F-Staffing'!$7:$7,0),0),'Sch F-Staffing'!$A:$A,$F14&amp;"-12",'Sch F-Staffing'!$L:$L,$G14),2),0)</f>
        <v>0</v>
      </c>
      <c r="AG14" s="36">
        <f t="shared" ca="1" si="10"/>
        <v>0</v>
      </c>
      <c r="AH14" s="35">
        <f ca="1">IF($G14=$D$5,ROUND(SUMIFS(INDIRECT("'Sch F-Staffing'!C"&amp;MATCH($B$5,'Sch F-Staffing'!$7:$7,0),0),'Sch F-Staffing'!$A:$A,$F14&amp;"-13",'Sch F-Staffing'!$L:$L,$G14),2),0)</f>
        <v>0</v>
      </c>
      <c r="AI14" s="36">
        <f t="shared" ca="1" si="11"/>
        <v>0</v>
      </c>
      <c r="AJ14" s="37">
        <f t="shared" ca="1" si="13"/>
        <v>0</v>
      </c>
      <c r="AK14" s="85">
        <f t="shared" ca="1" si="13"/>
        <v>0</v>
      </c>
    </row>
    <row r="15" spans="1:37" ht="15" hidden="1" x14ac:dyDescent="0.15">
      <c r="A15" s="34">
        <v>18</v>
      </c>
      <c r="B15" s="34" t="s">
        <v>62</v>
      </c>
      <c r="C15" s="34" t="s">
        <v>63</v>
      </c>
      <c r="D15" s="34" t="s">
        <v>48</v>
      </c>
      <c r="E15" s="34" t="s">
        <v>64</v>
      </c>
      <c r="F15" s="82" t="s">
        <v>65</v>
      </c>
      <c r="G15" s="82" t="s">
        <v>595</v>
      </c>
      <c r="H15" s="86">
        <v>1</v>
      </c>
      <c r="I15" s="84" cm="1">
        <f t="array" aca="1" ref="I15" ca="1">IF($G15=$D$5,INDIRECT("'Rate Analysis'!R"&amp;MATCH($F15,'Rate Analysis'!$A:$A,0)&amp;"C"&amp;MATCH($B$5,'Rate Analysis'!$7:$7,0)+MATCH($G15,'Rate Analysis'!$8:$8,0)-16,0),1)</f>
        <v>1</v>
      </c>
      <c r="J15" s="35">
        <f ca="1">IF($G15=$D$5,ROUND(SUMIFS(INDIRECT("'Sch F-Staffing'!C"&amp;MATCH($B$5,'Sch F-Staffing'!$7:$7,0),0),'Sch F-Staffing'!$A:$A,$F15&amp;"-01",'Sch F-Staffing'!$L:$L,$G15),2),0)</f>
        <v>0</v>
      </c>
      <c r="K15" s="36">
        <f t="shared" ca="1" si="12"/>
        <v>0</v>
      </c>
      <c r="L15" s="35">
        <f ca="1">IF($G15=$D$5,ROUND(SUMIFS(INDIRECT("'Sch F-Staffing'!C"&amp;MATCH($B$5,'Sch F-Staffing'!$7:$7,0),0),'Sch F-Staffing'!$A:$A,$F15&amp;"-02",'Sch F-Staffing'!$L:$L,$G15),2),0)</f>
        <v>0</v>
      </c>
      <c r="M15" s="36">
        <f t="shared" ca="1" si="0"/>
        <v>0</v>
      </c>
      <c r="N15" s="35">
        <f ca="1">IF($G15=$D$5,ROUND(SUMIFS(INDIRECT("'Sch F-Staffing'!C"&amp;MATCH($B$5,'Sch F-Staffing'!$7:$7,0),0),'Sch F-Staffing'!$A:$A,$F15&amp;"-03",'Sch F-Staffing'!$L:$L,$G15),2),0)</f>
        <v>0</v>
      </c>
      <c r="O15" s="36">
        <f t="shared" ca="1" si="1"/>
        <v>0</v>
      </c>
      <c r="P15" s="35">
        <f ca="1">IF($G15=$D$5,ROUND(SUMIFS(INDIRECT("'Sch F-Staffing'!C"&amp;MATCH($B$5,'Sch F-Staffing'!$7:$7,0),0),'Sch F-Staffing'!$A:$A,$F15&amp;"-04",'Sch F-Staffing'!$L:$L,$G15),2),0)</f>
        <v>0</v>
      </c>
      <c r="Q15" s="36">
        <f t="shared" ca="1" si="2"/>
        <v>0</v>
      </c>
      <c r="R15" s="35">
        <f ca="1">IF($G15=$D$5,ROUND(SUMIFS(INDIRECT("'Sch F-Staffing'!C"&amp;MATCH($B$5,'Sch F-Staffing'!$7:$7,0),0),'Sch F-Staffing'!$A:$A,$F15&amp;"-05",'Sch F-Staffing'!$L:$L,$G15),2),0)</f>
        <v>0</v>
      </c>
      <c r="S15" s="36">
        <f t="shared" ca="1" si="3"/>
        <v>0</v>
      </c>
      <c r="T15" s="35">
        <f ca="1">IF($G15=$D$5,ROUND(SUMIFS(INDIRECT("'Sch F-Staffing'!C"&amp;MATCH($B$5,'Sch F-Staffing'!$7:$7,0),0),'Sch F-Staffing'!$A:$A,$F15&amp;"-06",'Sch F-Staffing'!$L:$L,$G15),2),0)</f>
        <v>0</v>
      </c>
      <c r="U15" s="36">
        <f t="shared" ca="1" si="4"/>
        <v>0</v>
      </c>
      <c r="V15" s="35">
        <f ca="1">IF($G15=$D$5,ROUND(SUMIFS(INDIRECT("'Sch F-Staffing'!C"&amp;MATCH($B$5,'Sch F-Staffing'!$7:$7,0),0),'Sch F-Staffing'!$A:$A,$F15&amp;"-07",'Sch F-Staffing'!$L:$L,$G15),2),0)</f>
        <v>0</v>
      </c>
      <c r="W15" s="36">
        <f t="shared" ca="1" si="5"/>
        <v>0</v>
      </c>
      <c r="X15" s="35">
        <f ca="1">IF($G15=$D$5,ROUND(SUMIFS(INDIRECT("'Sch F-Staffing'!C"&amp;MATCH($B$5,'Sch F-Staffing'!$7:$7,0),0),'Sch F-Staffing'!$A:$A,$F15&amp;"-08",'Sch F-Staffing'!$L:$L,$G15),2),0)</f>
        <v>0</v>
      </c>
      <c r="Y15" s="36">
        <f t="shared" ca="1" si="6"/>
        <v>0</v>
      </c>
      <c r="Z15" s="35">
        <f ca="1">IF($G15=$D$5,ROUND(SUMIFS(INDIRECT("'Sch F-Staffing'!C"&amp;MATCH($B$5,'Sch F-Staffing'!$7:$7,0),0),'Sch F-Staffing'!$A:$A,$F15&amp;"-09",'Sch F-Staffing'!$L:$L,$G15),2),0)</f>
        <v>0</v>
      </c>
      <c r="AA15" s="36">
        <f t="shared" ca="1" si="7"/>
        <v>0</v>
      </c>
      <c r="AB15" s="35">
        <f ca="1">IF($G15=$D$5,ROUND(SUMIFS(INDIRECT("'Sch F-Staffing'!C"&amp;MATCH($B$5,'Sch F-Staffing'!$7:$7,0),0),'Sch F-Staffing'!$A:$A,$F15&amp;"-10",'Sch F-Staffing'!$L:$L,$G15),2),0)</f>
        <v>0</v>
      </c>
      <c r="AC15" s="36">
        <f t="shared" ca="1" si="8"/>
        <v>0</v>
      </c>
      <c r="AD15" s="35">
        <f ca="1">IF($G15=$D$5,ROUND(SUMIFS(INDIRECT("'Sch F-Staffing'!C"&amp;MATCH($B$5,'Sch F-Staffing'!$7:$7,0),0),'Sch F-Staffing'!$A:$A,$F15&amp;"-11",'Sch F-Staffing'!$L:$L,$G15),2),0)</f>
        <v>0</v>
      </c>
      <c r="AE15" s="36">
        <f t="shared" ca="1" si="9"/>
        <v>0</v>
      </c>
      <c r="AF15" s="35">
        <f ca="1">IF($G15=$D$5,ROUND(SUMIFS(INDIRECT("'Sch F-Staffing'!C"&amp;MATCH($B$5,'Sch F-Staffing'!$7:$7,0),0),'Sch F-Staffing'!$A:$A,$F15&amp;"-12",'Sch F-Staffing'!$L:$L,$G15),2),0)</f>
        <v>0</v>
      </c>
      <c r="AG15" s="36">
        <f t="shared" ca="1" si="10"/>
        <v>0</v>
      </c>
      <c r="AH15" s="35">
        <f ca="1">IF($G15=$D$5,ROUND(SUMIFS(INDIRECT("'Sch F-Staffing'!C"&amp;MATCH($B$5,'Sch F-Staffing'!$7:$7,0),0),'Sch F-Staffing'!$A:$A,$F15&amp;"-13",'Sch F-Staffing'!$L:$L,$G15),2),0)</f>
        <v>0</v>
      </c>
      <c r="AI15" s="36">
        <f t="shared" ca="1" si="11"/>
        <v>0</v>
      </c>
      <c r="AJ15" s="37">
        <f t="shared" ca="1" si="13"/>
        <v>0</v>
      </c>
      <c r="AK15" s="85">
        <f t="shared" ca="1" si="13"/>
        <v>0</v>
      </c>
    </row>
    <row r="16" spans="1:37" ht="15" x14ac:dyDescent="0.15">
      <c r="A16" s="34">
        <v>31</v>
      </c>
      <c r="B16" s="34" t="s">
        <v>66</v>
      </c>
      <c r="C16" s="34" t="s">
        <v>67</v>
      </c>
      <c r="D16" s="34" t="s">
        <v>39</v>
      </c>
      <c r="E16" s="34" t="s">
        <v>68</v>
      </c>
      <c r="F16" s="82" t="s">
        <v>69</v>
      </c>
      <c r="G16" s="82" t="s">
        <v>595</v>
      </c>
      <c r="H16" s="86">
        <v>1</v>
      </c>
      <c r="I16" s="84" cm="1">
        <f t="array" aca="1" ref="I16" ca="1">IF($G16=$D$5,INDIRECT("'Rate Analysis'!R"&amp;MATCH($F16,'Rate Analysis'!$A:$A,0)&amp;"C"&amp;MATCH($B$5,'Rate Analysis'!$7:$7,0)+MATCH($G16,'Rate Analysis'!$8:$8,0)-16,0),13)</f>
        <v>13</v>
      </c>
      <c r="J16" s="35">
        <f ca="1">IF($G16=$D$5,ROUND(SUMIFS(INDIRECT("'Sch F-Staffing'!C"&amp;MATCH($B$5,'Sch F-Staffing'!$7:$7,0),0),'Sch F-Staffing'!$A:$A,$F16&amp;"-01",'Sch F-Staffing'!$L:$L,$G16),2),0)</f>
        <v>0</v>
      </c>
      <c r="K16" s="36">
        <f t="shared" ca="1" si="12"/>
        <v>0</v>
      </c>
      <c r="L16" s="35">
        <f ca="1">IF($G16=$D$5,ROUND(SUMIFS(INDIRECT("'Sch F-Staffing'!C"&amp;MATCH($B$5,'Sch F-Staffing'!$7:$7,0),0),'Sch F-Staffing'!$A:$A,$F16&amp;"-02",'Sch F-Staffing'!$L:$L,$G16),2),0)</f>
        <v>0</v>
      </c>
      <c r="M16" s="36">
        <f t="shared" ca="1" si="0"/>
        <v>0</v>
      </c>
      <c r="N16" s="35">
        <f ca="1">IF($G16=$D$5,ROUND(SUMIFS(INDIRECT("'Sch F-Staffing'!C"&amp;MATCH($B$5,'Sch F-Staffing'!$7:$7,0),0),'Sch F-Staffing'!$A:$A,$F16&amp;"-03",'Sch F-Staffing'!$L:$L,$G16),2),0)</f>
        <v>0</v>
      </c>
      <c r="O16" s="36">
        <f t="shared" ca="1" si="1"/>
        <v>0</v>
      </c>
      <c r="P16" s="35">
        <f ca="1">IF($G16=$D$5,ROUND(SUMIFS(INDIRECT("'Sch F-Staffing'!C"&amp;MATCH($B$5,'Sch F-Staffing'!$7:$7,0),0),'Sch F-Staffing'!$A:$A,$F16&amp;"-04",'Sch F-Staffing'!$L:$L,$G16),2),0)</f>
        <v>0</v>
      </c>
      <c r="Q16" s="36">
        <f t="shared" ca="1" si="2"/>
        <v>0</v>
      </c>
      <c r="R16" s="35">
        <f ca="1">IF($G16=$D$5,ROUND(SUMIFS(INDIRECT("'Sch F-Staffing'!C"&amp;MATCH($B$5,'Sch F-Staffing'!$7:$7,0),0),'Sch F-Staffing'!$A:$A,$F16&amp;"-05",'Sch F-Staffing'!$L:$L,$G16),2),0)</f>
        <v>0</v>
      </c>
      <c r="S16" s="36">
        <f t="shared" ca="1" si="3"/>
        <v>0</v>
      </c>
      <c r="T16" s="35">
        <f ca="1">IF($G16=$D$5,ROUND(SUMIFS(INDIRECT("'Sch F-Staffing'!C"&amp;MATCH($B$5,'Sch F-Staffing'!$7:$7,0),0),'Sch F-Staffing'!$A:$A,$F16&amp;"-06",'Sch F-Staffing'!$L:$L,$G16),2),0)</f>
        <v>0</v>
      </c>
      <c r="U16" s="36">
        <f t="shared" ca="1" si="4"/>
        <v>0</v>
      </c>
      <c r="V16" s="35">
        <f ca="1">IF($G16=$D$5,ROUND(SUMIFS(INDIRECT("'Sch F-Staffing'!C"&amp;MATCH($B$5,'Sch F-Staffing'!$7:$7,0),0),'Sch F-Staffing'!$A:$A,$F16&amp;"-07",'Sch F-Staffing'!$L:$L,$G16),2),0)</f>
        <v>0</v>
      </c>
      <c r="W16" s="36">
        <f t="shared" ca="1" si="5"/>
        <v>0</v>
      </c>
      <c r="X16" s="35">
        <f ca="1">IF($G16=$D$5,ROUND(SUMIFS(INDIRECT("'Sch F-Staffing'!C"&amp;MATCH($B$5,'Sch F-Staffing'!$7:$7,0),0),'Sch F-Staffing'!$A:$A,$F16&amp;"-08",'Sch F-Staffing'!$L:$L,$G16),2),0)</f>
        <v>0</v>
      </c>
      <c r="Y16" s="36">
        <f t="shared" ca="1" si="6"/>
        <v>0</v>
      </c>
      <c r="Z16" s="35">
        <f ca="1">IF($G16=$D$5,ROUND(SUMIFS(INDIRECT("'Sch F-Staffing'!C"&amp;MATCH($B$5,'Sch F-Staffing'!$7:$7,0),0),'Sch F-Staffing'!$A:$A,$F16&amp;"-09",'Sch F-Staffing'!$L:$L,$G16),2),0)</f>
        <v>0</v>
      </c>
      <c r="AA16" s="36">
        <f t="shared" ca="1" si="7"/>
        <v>0</v>
      </c>
      <c r="AB16" s="35">
        <f ca="1">IF($G16=$D$5,ROUND(SUMIFS(INDIRECT("'Sch F-Staffing'!C"&amp;MATCH($B$5,'Sch F-Staffing'!$7:$7,0),0),'Sch F-Staffing'!$A:$A,$F16&amp;"-10",'Sch F-Staffing'!$L:$L,$G16),2),0)</f>
        <v>0</v>
      </c>
      <c r="AC16" s="36">
        <f t="shared" ca="1" si="8"/>
        <v>0</v>
      </c>
      <c r="AD16" s="35">
        <f ca="1">IF($G16=$D$5,ROUND(SUMIFS(INDIRECT("'Sch F-Staffing'!C"&amp;MATCH($B$5,'Sch F-Staffing'!$7:$7,0),0),'Sch F-Staffing'!$A:$A,$F16&amp;"-11",'Sch F-Staffing'!$L:$L,$G16),2),0)</f>
        <v>0</v>
      </c>
      <c r="AE16" s="36">
        <f t="shared" ca="1" si="9"/>
        <v>0</v>
      </c>
      <c r="AF16" s="35">
        <f ca="1">IF($G16=$D$5,ROUND(SUMIFS(INDIRECT("'Sch F-Staffing'!C"&amp;MATCH($B$5,'Sch F-Staffing'!$7:$7,0),0),'Sch F-Staffing'!$A:$A,$F16&amp;"-12",'Sch F-Staffing'!$L:$L,$G16),2),0)</f>
        <v>0</v>
      </c>
      <c r="AG16" s="36">
        <f t="shared" ca="1" si="10"/>
        <v>0</v>
      </c>
      <c r="AH16" s="35">
        <f ca="1">IF($G16=$D$5,ROUND(SUMIFS(INDIRECT("'Sch F-Staffing'!C"&amp;MATCH($B$5,'Sch F-Staffing'!$7:$7,0),0),'Sch F-Staffing'!$A:$A,$F16&amp;"-13",'Sch F-Staffing'!$L:$L,$G16),2),0)</f>
        <v>0</v>
      </c>
      <c r="AI16" s="36">
        <f t="shared" ca="1" si="11"/>
        <v>0</v>
      </c>
      <c r="AJ16" s="37">
        <f t="shared" ca="1" si="13"/>
        <v>0</v>
      </c>
      <c r="AK16" s="85">
        <f t="shared" ca="1" si="13"/>
        <v>0</v>
      </c>
    </row>
    <row r="17" spans="1:37" ht="30" x14ac:dyDescent="0.15">
      <c r="A17" s="34">
        <v>47</v>
      </c>
      <c r="B17" s="34" t="s">
        <v>70</v>
      </c>
      <c r="C17" s="34" t="s">
        <v>71</v>
      </c>
      <c r="D17" s="34" t="s">
        <v>39</v>
      </c>
      <c r="E17" s="34" t="s">
        <v>72</v>
      </c>
      <c r="F17" s="82" t="s">
        <v>73</v>
      </c>
      <c r="G17" s="82" t="s">
        <v>595</v>
      </c>
      <c r="H17" s="86">
        <v>1</v>
      </c>
      <c r="I17" s="84" cm="1">
        <f t="array" aca="1" ref="I17" ca="1">IF($G17=$D$5,INDIRECT("'Rate Analysis'!R"&amp;MATCH($F17,'Rate Analysis'!$A:$A,0)&amp;"C"&amp;MATCH($B$5,'Rate Analysis'!$7:$7,0)+MATCH($G17,'Rate Analysis'!$8:$8,0)-16,0),14)</f>
        <v>14</v>
      </c>
      <c r="J17" s="35">
        <f ca="1">IF($G17=$D$5,ROUND(SUMIFS(INDIRECT("'Sch F-Staffing'!C"&amp;MATCH($B$5,'Sch F-Staffing'!$7:$7,0),0),'Sch F-Staffing'!$A:$A,$F17&amp;"-01",'Sch F-Staffing'!$L:$L,$G17),2),0)</f>
        <v>0</v>
      </c>
      <c r="K17" s="36">
        <f t="shared" ca="1" si="12"/>
        <v>0</v>
      </c>
      <c r="L17" s="35">
        <f ca="1">IF($G17=$D$5,ROUND(SUMIFS(INDIRECT("'Sch F-Staffing'!C"&amp;MATCH($B$5,'Sch F-Staffing'!$7:$7,0),0),'Sch F-Staffing'!$A:$A,$F17&amp;"-02",'Sch F-Staffing'!$L:$L,$G17),2),0)</f>
        <v>0</v>
      </c>
      <c r="M17" s="36">
        <f t="shared" ca="1" si="0"/>
        <v>0</v>
      </c>
      <c r="N17" s="35">
        <f ca="1">IF($G17=$D$5,ROUND(SUMIFS(INDIRECT("'Sch F-Staffing'!C"&amp;MATCH($B$5,'Sch F-Staffing'!$7:$7,0),0),'Sch F-Staffing'!$A:$A,$F17&amp;"-03",'Sch F-Staffing'!$L:$L,$G17),2),0)</f>
        <v>0</v>
      </c>
      <c r="O17" s="36">
        <f t="shared" ca="1" si="1"/>
        <v>0</v>
      </c>
      <c r="P17" s="35">
        <f ca="1">IF($G17=$D$5,ROUND(SUMIFS(INDIRECT("'Sch F-Staffing'!C"&amp;MATCH($B$5,'Sch F-Staffing'!$7:$7,0),0),'Sch F-Staffing'!$A:$A,$F17&amp;"-04",'Sch F-Staffing'!$L:$L,$G17),2),0)</f>
        <v>0</v>
      </c>
      <c r="Q17" s="36">
        <f t="shared" ca="1" si="2"/>
        <v>0</v>
      </c>
      <c r="R17" s="35">
        <f ca="1">IF($G17=$D$5,ROUND(SUMIFS(INDIRECT("'Sch F-Staffing'!C"&amp;MATCH($B$5,'Sch F-Staffing'!$7:$7,0),0),'Sch F-Staffing'!$A:$A,$F17&amp;"-05",'Sch F-Staffing'!$L:$L,$G17),2),0)</f>
        <v>0</v>
      </c>
      <c r="S17" s="36">
        <f t="shared" ca="1" si="3"/>
        <v>0</v>
      </c>
      <c r="T17" s="35">
        <f ca="1">IF($G17=$D$5,ROUND(SUMIFS(INDIRECT("'Sch F-Staffing'!C"&amp;MATCH($B$5,'Sch F-Staffing'!$7:$7,0),0),'Sch F-Staffing'!$A:$A,$F17&amp;"-06",'Sch F-Staffing'!$L:$L,$G17),2),0)</f>
        <v>0</v>
      </c>
      <c r="U17" s="36">
        <f t="shared" ca="1" si="4"/>
        <v>0</v>
      </c>
      <c r="V17" s="35">
        <f ca="1">IF($G17=$D$5,ROUND(SUMIFS(INDIRECT("'Sch F-Staffing'!C"&amp;MATCH($B$5,'Sch F-Staffing'!$7:$7,0),0),'Sch F-Staffing'!$A:$A,$F17&amp;"-07",'Sch F-Staffing'!$L:$L,$G17),2),0)</f>
        <v>0</v>
      </c>
      <c r="W17" s="36">
        <f t="shared" ca="1" si="5"/>
        <v>0</v>
      </c>
      <c r="X17" s="35">
        <f ca="1">IF($G17=$D$5,ROUND(SUMIFS(INDIRECT("'Sch F-Staffing'!C"&amp;MATCH($B$5,'Sch F-Staffing'!$7:$7,0),0),'Sch F-Staffing'!$A:$A,$F17&amp;"-08",'Sch F-Staffing'!$L:$L,$G17),2),0)</f>
        <v>0</v>
      </c>
      <c r="Y17" s="36">
        <f t="shared" ca="1" si="6"/>
        <v>0</v>
      </c>
      <c r="Z17" s="35">
        <f ca="1">IF($G17=$D$5,ROUND(SUMIFS(INDIRECT("'Sch F-Staffing'!C"&amp;MATCH($B$5,'Sch F-Staffing'!$7:$7,0),0),'Sch F-Staffing'!$A:$A,$F17&amp;"-09",'Sch F-Staffing'!$L:$L,$G17),2),0)</f>
        <v>0</v>
      </c>
      <c r="AA17" s="36">
        <f t="shared" ca="1" si="7"/>
        <v>0</v>
      </c>
      <c r="AB17" s="35">
        <f ca="1">IF($G17=$D$5,ROUND(SUMIFS(INDIRECT("'Sch F-Staffing'!C"&amp;MATCH($B$5,'Sch F-Staffing'!$7:$7,0),0),'Sch F-Staffing'!$A:$A,$F17&amp;"-10",'Sch F-Staffing'!$L:$L,$G17),2),0)</f>
        <v>0</v>
      </c>
      <c r="AC17" s="36">
        <f t="shared" ca="1" si="8"/>
        <v>0</v>
      </c>
      <c r="AD17" s="35">
        <f ca="1">IF($G17=$D$5,ROUND(SUMIFS(INDIRECT("'Sch F-Staffing'!C"&amp;MATCH($B$5,'Sch F-Staffing'!$7:$7,0),0),'Sch F-Staffing'!$A:$A,$F17&amp;"-11",'Sch F-Staffing'!$L:$L,$G17),2),0)</f>
        <v>0</v>
      </c>
      <c r="AE17" s="36">
        <f t="shared" ca="1" si="9"/>
        <v>0</v>
      </c>
      <c r="AF17" s="35">
        <f ca="1">IF($G17=$D$5,ROUND(SUMIFS(INDIRECT("'Sch F-Staffing'!C"&amp;MATCH($B$5,'Sch F-Staffing'!$7:$7,0),0),'Sch F-Staffing'!$A:$A,$F17&amp;"-12",'Sch F-Staffing'!$L:$L,$G17),2),0)</f>
        <v>0</v>
      </c>
      <c r="AG17" s="36">
        <f t="shared" ca="1" si="10"/>
        <v>0</v>
      </c>
      <c r="AH17" s="35">
        <f ca="1">IF($G17=$D$5,ROUND(SUMIFS(INDIRECT("'Sch F-Staffing'!C"&amp;MATCH($B$5,'Sch F-Staffing'!$7:$7,0),0),'Sch F-Staffing'!$A:$A,$F17&amp;"-13",'Sch F-Staffing'!$L:$L,$G17),2),0)</f>
        <v>0</v>
      </c>
      <c r="AI17" s="36">
        <f t="shared" ca="1" si="11"/>
        <v>0</v>
      </c>
      <c r="AJ17" s="37">
        <f t="shared" ca="1" si="13"/>
        <v>0</v>
      </c>
      <c r="AK17" s="85">
        <f t="shared" ca="1" si="13"/>
        <v>0</v>
      </c>
    </row>
    <row r="18" spans="1:37" ht="15" hidden="1" x14ac:dyDescent="0.15">
      <c r="A18" s="34">
        <v>7</v>
      </c>
      <c r="B18" s="34" t="s">
        <v>57</v>
      </c>
      <c r="C18" s="34" t="s">
        <v>58</v>
      </c>
      <c r="D18" s="34" t="s">
        <v>39</v>
      </c>
      <c r="E18" s="34" t="s">
        <v>74</v>
      </c>
      <c r="F18" s="82" t="s">
        <v>75</v>
      </c>
      <c r="G18" s="82" t="s">
        <v>595</v>
      </c>
      <c r="H18" s="86">
        <v>1</v>
      </c>
      <c r="I18" s="84" cm="1">
        <f t="array" aca="1" ref="I18" ca="1">IF($G18=$D$5,INDIRECT("'Rate Analysis'!R"&amp;MATCH($F18,'Rate Analysis'!$A:$A,0)&amp;"C"&amp;MATCH($B$5,'Rate Analysis'!$7:$7,0)+MATCH($G18,'Rate Analysis'!$8:$8,0)-16,0),1)</f>
        <v>1</v>
      </c>
      <c r="J18" s="35">
        <f ca="1">IF($G18=$D$5,ROUND(SUMIFS(INDIRECT("'Sch F-Staffing'!C"&amp;MATCH($B$5,'Sch F-Staffing'!$7:$7,0),0),'Sch F-Staffing'!$A:$A,$F18&amp;"-01",'Sch F-Staffing'!$L:$L,$G18),2),0)</f>
        <v>0</v>
      </c>
      <c r="K18" s="36">
        <f t="shared" ca="1" si="12"/>
        <v>0</v>
      </c>
      <c r="L18" s="35">
        <f ca="1">IF($G18=$D$5,ROUND(SUMIFS(INDIRECT("'Sch F-Staffing'!C"&amp;MATCH($B$5,'Sch F-Staffing'!$7:$7,0),0),'Sch F-Staffing'!$A:$A,$F18&amp;"-02",'Sch F-Staffing'!$L:$L,$G18),2),0)</f>
        <v>0</v>
      </c>
      <c r="M18" s="36">
        <f t="shared" ca="1" si="0"/>
        <v>0</v>
      </c>
      <c r="N18" s="35">
        <f ca="1">IF($G18=$D$5,ROUND(SUMIFS(INDIRECT("'Sch F-Staffing'!C"&amp;MATCH($B$5,'Sch F-Staffing'!$7:$7,0),0),'Sch F-Staffing'!$A:$A,$F18&amp;"-03",'Sch F-Staffing'!$L:$L,$G18),2),0)</f>
        <v>0</v>
      </c>
      <c r="O18" s="36">
        <f t="shared" ca="1" si="1"/>
        <v>0</v>
      </c>
      <c r="P18" s="35">
        <f ca="1">IF($G18=$D$5,ROUND(SUMIFS(INDIRECT("'Sch F-Staffing'!C"&amp;MATCH($B$5,'Sch F-Staffing'!$7:$7,0),0),'Sch F-Staffing'!$A:$A,$F18&amp;"-04",'Sch F-Staffing'!$L:$L,$G18),2),0)</f>
        <v>0</v>
      </c>
      <c r="Q18" s="36">
        <f t="shared" ca="1" si="2"/>
        <v>0</v>
      </c>
      <c r="R18" s="35">
        <f ca="1">IF($G18=$D$5,ROUND(SUMIFS(INDIRECT("'Sch F-Staffing'!C"&amp;MATCH($B$5,'Sch F-Staffing'!$7:$7,0),0),'Sch F-Staffing'!$A:$A,$F18&amp;"-05",'Sch F-Staffing'!$L:$L,$G18),2),0)</f>
        <v>0</v>
      </c>
      <c r="S18" s="36">
        <f t="shared" ca="1" si="3"/>
        <v>0</v>
      </c>
      <c r="T18" s="35">
        <f ca="1">IF($G18=$D$5,ROUND(SUMIFS(INDIRECT("'Sch F-Staffing'!C"&amp;MATCH($B$5,'Sch F-Staffing'!$7:$7,0),0),'Sch F-Staffing'!$A:$A,$F18&amp;"-06",'Sch F-Staffing'!$L:$L,$G18),2),0)</f>
        <v>0</v>
      </c>
      <c r="U18" s="36">
        <f t="shared" ca="1" si="4"/>
        <v>0</v>
      </c>
      <c r="V18" s="35">
        <f ca="1">IF($G18=$D$5,ROUND(SUMIFS(INDIRECT("'Sch F-Staffing'!C"&amp;MATCH($B$5,'Sch F-Staffing'!$7:$7,0),0),'Sch F-Staffing'!$A:$A,$F18&amp;"-07",'Sch F-Staffing'!$L:$L,$G18),2),0)</f>
        <v>0</v>
      </c>
      <c r="W18" s="36">
        <f t="shared" ca="1" si="5"/>
        <v>0</v>
      </c>
      <c r="X18" s="35">
        <f ca="1">IF($G18=$D$5,ROUND(SUMIFS(INDIRECT("'Sch F-Staffing'!C"&amp;MATCH($B$5,'Sch F-Staffing'!$7:$7,0),0),'Sch F-Staffing'!$A:$A,$F18&amp;"-08",'Sch F-Staffing'!$L:$L,$G18),2),0)</f>
        <v>0</v>
      </c>
      <c r="Y18" s="36">
        <f t="shared" ca="1" si="6"/>
        <v>0</v>
      </c>
      <c r="Z18" s="35">
        <f ca="1">IF($G18=$D$5,ROUND(SUMIFS(INDIRECT("'Sch F-Staffing'!C"&amp;MATCH($B$5,'Sch F-Staffing'!$7:$7,0),0),'Sch F-Staffing'!$A:$A,$F18&amp;"-09",'Sch F-Staffing'!$L:$L,$G18),2),0)</f>
        <v>0</v>
      </c>
      <c r="AA18" s="36">
        <f t="shared" ca="1" si="7"/>
        <v>0</v>
      </c>
      <c r="AB18" s="35">
        <f ca="1">IF($G18=$D$5,ROUND(SUMIFS(INDIRECT("'Sch F-Staffing'!C"&amp;MATCH($B$5,'Sch F-Staffing'!$7:$7,0),0),'Sch F-Staffing'!$A:$A,$F18&amp;"-10",'Sch F-Staffing'!$L:$L,$G18),2),0)</f>
        <v>0</v>
      </c>
      <c r="AC18" s="36">
        <f t="shared" ca="1" si="8"/>
        <v>0</v>
      </c>
      <c r="AD18" s="35">
        <f ca="1">IF($G18=$D$5,ROUND(SUMIFS(INDIRECT("'Sch F-Staffing'!C"&amp;MATCH($B$5,'Sch F-Staffing'!$7:$7,0),0),'Sch F-Staffing'!$A:$A,$F18&amp;"-11",'Sch F-Staffing'!$L:$L,$G18),2),0)</f>
        <v>0</v>
      </c>
      <c r="AE18" s="36">
        <f t="shared" ca="1" si="9"/>
        <v>0</v>
      </c>
      <c r="AF18" s="35">
        <f ca="1">IF($G18=$D$5,ROUND(SUMIFS(INDIRECT("'Sch F-Staffing'!C"&amp;MATCH($B$5,'Sch F-Staffing'!$7:$7,0),0),'Sch F-Staffing'!$A:$A,$F18&amp;"-12",'Sch F-Staffing'!$L:$L,$G18),2),0)</f>
        <v>0</v>
      </c>
      <c r="AG18" s="36">
        <f t="shared" ca="1" si="10"/>
        <v>0</v>
      </c>
      <c r="AH18" s="35">
        <f ca="1">IF($G18=$D$5,ROUND(SUMIFS(INDIRECT("'Sch F-Staffing'!C"&amp;MATCH($B$5,'Sch F-Staffing'!$7:$7,0),0),'Sch F-Staffing'!$A:$A,$F18&amp;"-13",'Sch F-Staffing'!$L:$L,$G18),2),0)</f>
        <v>0</v>
      </c>
      <c r="AI18" s="36">
        <f t="shared" ca="1" si="11"/>
        <v>0</v>
      </c>
      <c r="AJ18" s="37">
        <f t="shared" ca="1" si="13"/>
        <v>0</v>
      </c>
      <c r="AK18" s="85">
        <f t="shared" ca="1" si="13"/>
        <v>0</v>
      </c>
    </row>
    <row r="19" spans="1:37" ht="30" x14ac:dyDescent="0.15">
      <c r="A19" s="34">
        <v>46</v>
      </c>
      <c r="B19" s="34" t="s">
        <v>76</v>
      </c>
      <c r="C19" s="34" t="s">
        <v>71</v>
      </c>
      <c r="D19" s="34" t="s">
        <v>48</v>
      </c>
      <c r="E19" s="34" t="s">
        <v>77</v>
      </c>
      <c r="F19" s="82" t="s">
        <v>78</v>
      </c>
      <c r="G19" s="82" t="s">
        <v>595</v>
      </c>
      <c r="H19" s="86">
        <v>1</v>
      </c>
      <c r="I19" s="84" cm="1">
        <f t="array" aca="1" ref="I19" ca="1">IF($G19=$D$5,INDIRECT("'Rate Analysis'!R"&amp;MATCH($F19,'Rate Analysis'!$A:$A,0)&amp;"C"&amp;MATCH($B$5,'Rate Analysis'!$7:$7,0)+MATCH($G19,'Rate Analysis'!$8:$8,0)-16,0),14)</f>
        <v>14</v>
      </c>
      <c r="J19" s="35">
        <f ca="1">IF($G19=$D$5,ROUND(SUMIFS(INDIRECT("'Sch F-Staffing'!C"&amp;MATCH($B$5,'Sch F-Staffing'!$7:$7,0),0),'Sch F-Staffing'!$A:$A,$F19&amp;"-01",'Sch F-Staffing'!$L:$L,$G19),2),0)</f>
        <v>0</v>
      </c>
      <c r="K19" s="36">
        <f t="shared" ca="1" si="12"/>
        <v>0</v>
      </c>
      <c r="L19" s="35">
        <f ca="1">IF($G19=$D$5,ROUND(SUMIFS(INDIRECT("'Sch F-Staffing'!C"&amp;MATCH($B$5,'Sch F-Staffing'!$7:$7,0),0),'Sch F-Staffing'!$A:$A,$F19&amp;"-02",'Sch F-Staffing'!$L:$L,$G19),2),0)</f>
        <v>0</v>
      </c>
      <c r="M19" s="36">
        <f t="shared" ca="1" si="0"/>
        <v>0</v>
      </c>
      <c r="N19" s="35">
        <f ca="1">IF($G19=$D$5,ROUND(SUMIFS(INDIRECT("'Sch F-Staffing'!C"&amp;MATCH($B$5,'Sch F-Staffing'!$7:$7,0),0),'Sch F-Staffing'!$A:$A,$F19&amp;"-03",'Sch F-Staffing'!$L:$L,$G19),2),0)</f>
        <v>0</v>
      </c>
      <c r="O19" s="36">
        <f t="shared" ca="1" si="1"/>
        <v>0</v>
      </c>
      <c r="P19" s="35">
        <f ca="1">IF($G19=$D$5,ROUND(SUMIFS(INDIRECT("'Sch F-Staffing'!C"&amp;MATCH($B$5,'Sch F-Staffing'!$7:$7,0),0),'Sch F-Staffing'!$A:$A,$F19&amp;"-04",'Sch F-Staffing'!$L:$L,$G19),2),0)</f>
        <v>0</v>
      </c>
      <c r="Q19" s="36">
        <f t="shared" ca="1" si="2"/>
        <v>0</v>
      </c>
      <c r="R19" s="35">
        <f ca="1">IF($G19=$D$5,ROUND(SUMIFS(INDIRECT("'Sch F-Staffing'!C"&amp;MATCH($B$5,'Sch F-Staffing'!$7:$7,0),0),'Sch F-Staffing'!$A:$A,$F19&amp;"-05",'Sch F-Staffing'!$L:$L,$G19),2),0)</f>
        <v>0</v>
      </c>
      <c r="S19" s="36">
        <f t="shared" ca="1" si="3"/>
        <v>0</v>
      </c>
      <c r="T19" s="35">
        <f ca="1">IF($G19=$D$5,ROUND(SUMIFS(INDIRECT("'Sch F-Staffing'!C"&amp;MATCH($B$5,'Sch F-Staffing'!$7:$7,0),0),'Sch F-Staffing'!$A:$A,$F19&amp;"-06",'Sch F-Staffing'!$L:$L,$G19),2),0)</f>
        <v>0</v>
      </c>
      <c r="U19" s="36">
        <f t="shared" ca="1" si="4"/>
        <v>0</v>
      </c>
      <c r="V19" s="35">
        <f ca="1">IF($G19=$D$5,ROUND(SUMIFS(INDIRECT("'Sch F-Staffing'!C"&amp;MATCH($B$5,'Sch F-Staffing'!$7:$7,0),0),'Sch F-Staffing'!$A:$A,$F19&amp;"-07",'Sch F-Staffing'!$L:$L,$G19),2),0)</f>
        <v>0</v>
      </c>
      <c r="W19" s="36">
        <f t="shared" ca="1" si="5"/>
        <v>0</v>
      </c>
      <c r="X19" s="35">
        <f ca="1">IF($G19=$D$5,ROUND(SUMIFS(INDIRECT("'Sch F-Staffing'!C"&amp;MATCH($B$5,'Sch F-Staffing'!$7:$7,0),0),'Sch F-Staffing'!$A:$A,$F19&amp;"-08",'Sch F-Staffing'!$L:$L,$G19),2),0)</f>
        <v>0</v>
      </c>
      <c r="Y19" s="36">
        <f t="shared" ca="1" si="6"/>
        <v>0</v>
      </c>
      <c r="Z19" s="35">
        <f ca="1">IF($G19=$D$5,ROUND(SUMIFS(INDIRECT("'Sch F-Staffing'!C"&amp;MATCH($B$5,'Sch F-Staffing'!$7:$7,0),0),'Sch F-Staffing'!$A:$A,$F19&amp;"-09",'Sch F-Staffing'!$L:$L,$G19),2),0)</f>
        <v>0</v>
      </c>
      <c r="AA19" s="36">
        <f t="shared" ca="1" si="7"/>
        <v>0</v>
      </c>
      <c r="AB19" s="35">
        <f ca="1">IF($G19=$D$5,ROUND(SUMIFS(INDIRECT("'Sch F-Staffing'!C"&amp;MATCH($B$5,'Sch F-Staffing'!$7:$7,0),0),'Sch F-Staffing'!$A:$A,$F19&amp;"-10",'Sch F-Staffing'!$L:$L,$G19),2),0)</f>
        <v>0</v>
      </c>
      <c r="AC19" s="36">
        <f t="shared" ca="1" si="8"/>
        <v>0</v>
      </c>
      <c r="AD19" s="35">
        <f ca="1">IF($G19=$D$5,ROUND(SUMIFS(INDIRECT("'Sch F-Staffing'!C"&amp;MATCH($B$5,'Sch F-Staffing'!$7:$7,0),0),'Sch F-Staffing'!$A:$A,$F19&amp;"-11",'Sch F-Staffing'!$L:$L,$G19),2),0)</f>
        <v>0</v>
      </c>
      <c r="AE19" s="36">
        <f t="shared" ca="1" si="9"/>
        <v>0</v>
      </c>
      <c r="AF19" s="35">
        <f ca="1">IF($G19=$D$5,ROUND(SUMIFS(INDIRECT("'Sch F-Staffing'!C"&amp;MATCH($B$5,'Sch F-Staffing'!$7:$7,0),0),'Sch F-Staffing'!$A:$A,$F19&amp;"-12",'Sch F-Staffing'!$L:$L,$G19),2),0)</f>
        <v>0</v>
      </c>
      <c r="AG19" s="36">
        <f t="shared" ca="1" si="10"/>
        <v>0</v>
      </c>
      <c r="AH19" s="35">
        <f ca="1">IF($G19=$D$5,ROUND(SUMIFS(INDIRECT("'Sch F-Staffing'!C"&amp;MATCH($B$5,'Sch F-Staffing'!$7:$7,0),0),'Sch F-Staffing'!$A:$A,$F19&amp;"-13",'Sch F-Staffing'!$L:$L,$G19),2),0)</f>
        <v>0</v>
      </c>
      <c r="AI19" s="36">
        <f t="shared" ca="1" si="11"/>
        <v>0</v>
      </c>
      <c r="AJ19" s="37">
        <f t="shared" ca="1" si="13"/>
        <v>0</v>
      </c>
      <c r="AK19" s="85">
        <f t="shared" ca="1" si="13"/>
        <v>0</v>
      </c>
    </row>
    <row r="20" spans="1:37" ht="30" hidden="1" x14ac:dyDescent="0.15">
      <c r="A20" s="34">
        <v>8</v>
      </c>
      <c r="B20" s="34" t="s">
        <v>57</v>
      </c>
      <c r="C20" s="34" t="s">
        <v>58</v>
      </c>
      <c r="D20" s="34" t="s">
        <v>79</v>
      </c>
      <c r="E20" s="34" t="s">
        <v>80</v>
      </c>
      <c r="F20" s="82" t="s">
        <v>81</v>
      </c>
      <c r="G20" s="82" t="s">
        <v>595</v>
      </c>
      <c r="H20" s="86">
        <v>1</v>
      </c>
      <c r="I20" s="84" cm="1">
        <f t="array" aca="1" ref="I20" ca="1">IF($G20=$D$5,INDIRECT("'Rate Analysis'!R"&amp;MATCH($F20,'Rate Analysis'!$A:$A,0)&amp;"C"&amp;MATCH($B$5,'Rate Analysis'!$7:$7,0)+MATCH($G20,'Rate Analysis'!$8:$8,0)-16,0),1)</f>
        <v>1</v>
      </c>
      <c r="J20" s="35">
        <f ca="1">IF($G20=$D$5,ROUND(SUMIFS(INDIRECT("'Sch F-Staffing'!C"&amp;MATCH($B$5,'Sch F-Staffing'!$7:$7,0),0),'Sch F-Staffing'!$A:$A,$F20&amp;"-01",'Sch F-Staffing'!$L:$L,$G20),2),0)</f>
        <v>0</v>
      </c>
      <c r="K20" s="36">
        <f t="shared" ca="1" si="12"/>
        <v>0</v>
      </c>
      <c r="L20" s="35">
        <f ca="1">IF($G20=$D$5,ROUND(SUMIFS(INDIRECT("'Sch F-Staffing'!C"&amp;MATCH($B$5,'Sch F-Staffing'!$7:$7,0),0),'Sch F-Staffing'!$A:$A,$F20&amp;"-02",'Sch F-Staffing'!$L:$L,$G20),2),0)</f>
        <v>0</v>
      </c>
      <c r="M20" s="36">
        <f t="shared" ca="1" si="0"/>
        <v>0</v>
      </c>
      <c r="N20" s="35">
        <f ca="1">IF($G20=$D$5,ROUND(SUMIFS(INDIRECT("'Sch F-Staffing'!C"&amp;MATCH($B$5,'Sch F-Staffing'!$7:$7,0),0),'Sch F-Staffing'!$A:$A,$F20&amp;"-03",'Sch F-Staffing'!$L:$L,$G20),2),0)</f>
        <v>0</v>
      </c>
      <c r="O20" s="36">
        <f t="shared" ca="1" si="1"/>
        <v>0</v>
      </c>
      <c r="P20" s="35">
        <f ca="1">IF($G20=$D$5,ROUND(SUMIFS(INDIRECT("'Sch F-Staffing'!C"&amp;MATCH($B$5,'Sch F-Staffing'!$7:$7,0),0),'Sch F-Staffing'!$A:$A,$F20&amp;"-04",'Sch F-Staffing'!$L:$L,$G20),2),0)</f>
        <v>0</v>
      </c>
      <c r="Q20" s="36">
        <f t="shared" ca="1" si="2"/>
        <v>0</v>
      </c>
      <c r="R20" s="35">
        <f ca="1">IF($G20=$D$5,ROUND(SUMIFS(INDIRECT("'Sch F-Staffing'!C"&amp;MATCH($B$5,'Sch F-Staffing'!$7:$7,0),0),'Sch F-Staffing'!$A:$A,$F20&amp;"-05",'Sch F-Staffing'!$L:$L,$G20),2),0)</f>
        <v>0</v>
      </c>
      <c r="S20" s="36">
        <f t="shared" ca="1" si="3"/>
        <v>0</v>
      </c>
      <c r="T20" s="35">
        <f ca="1">IF($G20=$D$5,ROUND(SUMIFS(INDIRECT("'Sch F-Staffing'!C"&amp;MATCH($B$5,'Sch F-Staffing'!$7:$7,0),0),'Sch F-Staffing'!$A:$A,$F20&amp;"-06",'Sch F-Staffing'!$L:$L,$G20),2),0)</f>
        <v>0</v>
      </c>
      <c r="U20" s="36">
        <f t="shared" ca="1" si="4"/>
        <v>0</v>
      </c>
      <c r="V20" s="35">
        <f ca="1">IF($G20=$D$5,ROUND(SUMIFS(INDIRECT("'Sch F-Staffing'!C"&amp;MATCH($B$5,'Sch F-Staffing'!$7:$7,0),0),'Sch F-Staffing'!$A:$A,$F20&amp;"-07",'Sch F-Staffing'!$L:$L,$G20),2),0)</f>
        <v>0</v>
      </c>
      <c r="W20" s="36">
        <f t="shared" ca="1" si="5"/>
        <v>0</v>
      </c>
      <c r="X20" s="35">
        <f ca="1">IF($G20=$D$5,ROUND(SUMIFS(INDIRECT("'Sch F-Staffing'!C"&amp;MATCH($B$5,'Sch F-Staffing'!$7:$7,0),0),'Sch F-Staffing'!$A:$A,$F20&amp;"-08",'Sch F-Staffing'!$L:$L,$G20),2),0)</f>
        <v>0</v>
      </c>
      <c r="Y20" s="36">
        <f t="shared" ca="1" si="6"/>
        <v>0</v>
      </c>
      <c r="Z20" s="35">
        <f ca="1">IF($G20=$D$5,ROUND(SUMIFS(INDIRECT("'Sch F-Staffing'!C"&amp;MATCH($B$5,'Sch F-Staffing'!$7:$7,0),0),'Sch F-Staffing'!$A:$A,$F20&amp;"-09",'Sch F-Staffing'!$L:$L,$G20),2),0)</f>
        <v>0</v>
      </c>
      <c r="AA20" s="36">
        <f t="shared" ca="1" si="7"/>
        <v>0</v>
      </c>
      <c r="AB20" s="35">
        <f ca="1">IF($G20=$D$5,ROUND(SUMIFS(INDIRECT("'Sch F-Staffing'!C"&amp;MATCH($B$5,'Sch F-Staffing'!$7:$7,0),0),'Sch F-Staffing'!$A:$A,$F20&amp;"-10",'Sch F-Staffing'!$L:$L,$G20),2),0)</f>
        <v>0</v>
      </c>
      <c r="AC20" s="36">
        <f t="shared" ca="1" si="8"/>
        <v>0</v>
      </c>
      <c r="AD20" s="35">
        <f ca="1">IF($G20=$D$5,ROUND(SUMIFS(INDIRECT("'Sch F-Staffing'!C"&amp;MATCH($B$5,'Sch F-Staffing'!$7:$7,0),0),'Sch F-Staffing'!$A:$A,$F20&amp;"-11",'Sch F-Staffing'!$L:$L,$G20),2),0)</f>
        <v>0</v>
      </c>
      <c r="AE20" s="36">
        <f t="shared" ca="1" si="9"/>
        <v>0</v>
      </c>
      <c r="AF20" s="35">
        <f ca="1">IF($G20=$D$5,ROUND(SUMIFS(INDIRECT("'Sch F-Staffing'!C"&amp;MATCH($B$5,'Sch F-Staffing'!$7:$7,0),0),'Sch F-Staffing'!$A:$A,$F20&amp;"-12",'Sch F-Staffing'!$L:$L,$G20),2),0)</f>
        <v>0</v>
      </c>
      <c r="AG20" s="36">
        <f t="shared" ca="1" si="10"/>
        <v>0</v>
      </c>
      <c r="AH20" s="35">
        <f ca="1">IF($G20=$D$5,ROUND(SUMIFS(INDIRECT("'Sch F-Staffing'!C"&amp;MATCH($B$5,'Sch F-Staffing'!$7:$7,0),0),'Sch F-Staffing'!$A:$A,$F20&amp;"-13",'Sch F-Staffing'!$L:$L,$G20),2),0)</f>
        <v>0</v>
      </c>
      <c r="AI20" s="36">
        <f t="shared" ca="1" si="11"/>
        <v>0</v>
      </c>
      <c r="AJ20" s="37">
        <f t="shared" ca="1" si="13"/>
        <v>0</v>
      </c>
      <c r="AK20" s="85">
        <f t="shared" ca="1" si="13"/>
        <v>0</v>
      </c>
    </row>
    <row r="21" spans="1:37" ht="30" x14ac:dyDescent="0.15">
      <c r="A21" s="34">
        <v>70</v>
      </c>
      <c r="B21" s="34" t="s">
        <v>82</v>
      </c>
      <c r="C21" s="34" t="s">
        <v>38</v>
      </c>
      <c r="D21" s="34" t="s">
        <v>48</v>
      </c>
      <c r="E21" s="34" t="s">
        <v>83</v>
      </c>
      <c r="F21" s="82" t="s">
        <v>84</v>
      </c>
      <c r="G21" s="82" t="s">
        <v>595</v>
      </c>
      <c r="H21" s="86">
        <v>1</v>
      </c>
      <c r="I21" s="84" cm="1">
        <f t="array" aca="1" ref="I21" ca="1">IF($G21=$D$5,INDIRECT("'Rate Analysis'!R"&amp;MATCH($F21,'Rate Analysis'!$A:$A,0)&amp;"C"&amp;MATCH($B$5,'Rate Analysis'!$7:$7,0)+MATCH($G21,'Rate Analysis'!$8:$8,0)-16,0),15)</f>
        <v>15</v>
      </c>
      <c r="J21" s="35">
        <f ca="1">IF($G21=$D$5,ROUND(SUMIFS(INDIRECT("'Sch F-Staffing'!C"&amp;MATCH($B$5,'Sch F-Staffing'!$7:$7,0),0),'Sch F-Staffing'!$A:$A,$F21&amp;"-01",'Sch F-Staffing'!$L:$L,$G21),2),0)</f>
        <v>0</v>
      </c>
      <c r="K21" s="36">
        <f t="shared" ca="1" si="12"/>
        <v>0</v>
      </c>
      <c r="L21" s="35">
        <f ca="1">IF($G21=$D$5,ROUND(SUMIFS(INDIRECT("'Sch F-Staffing'!C"&amp;MATCH($B$5,'Sch F-Staffing'!$7:$7,0),0),'Sch F-Staffing'!$A:$A,$F21&amp;"-02",'Sch F-Staffing'!$L:$L,$G21),2),0)</f>
        <v>0</v>
      </c>
      <c r="M21" s="36">
        <f t="shared" ca="1" si="0"/>
        <v>0</v>
      </c>
      <c r="N21" s="35">
        <f ca="1">IF($G21=$D$5,ROUND(SUMIFS(INDIRECT("'Sch F-Staffing'!C"&amp;MATCH($B$5,'Sch F-Staffing'!$7:$7,0),0),'Sch F-Staffing'!$A:$A,$F21&amp;"-03",'Sch F-Staffing'!$L:$L,$G21),2),0)</f>
        <v>0</v>
      </c>
      <c r="O21" s="36">
        <f t="shared" ca="1" si="1"/>
        <v>0</v>
      </c>
      <c r="P21" s="35">
        <f ca="1">IF($G21=$D$5,ROUND(SUMIFS(INDIRECT("'Sch F-Staffing'!C"&amp;MATCH($B$5,'Sch F-Staffing'!$7:$7,0),0),'Sch F-Staffing'!$A:$A,$F21&amp;"-04",'Sch F-Staffing'!$L:$L,$G21),2),0)</f>
        <v>0</v>
      </c>
      <c r="Q21" s="36">
        <f t="shared" ca="1" si="2"/>
        <v>0</v>
      </c>
      <c r="R21" s="35">
        <f ca="1">IF($G21=$D$5,ROUND(SUMIFS(INDIRECT("'Sch F-Staffing'!C"&amp;MATCH($B$5,'Sch F-Staffing'!$7:$7,0),0),'Sch F-Staffing'!$A:$A,$F21&amp;"-05",'Sch F-Staffing'!$L:$L,$G21),2),0)</f>
        <v>0</v>
      </c>
      <c r="S21" s="36">
        <f t="shared" ca="1" si="3"/>
        <v>0</v>
      </c>
      <c r="T21" s="35">
        <f ca="1">IF($G21=$D$5,ROUND(SUMIFS(INDIRECT("'Sch F-Staffing'!C"&amp;MATCH($B$5,'Sch F-Staffing'!$7:$7,0),0),'Sch F-Staffing'!$A:$A,$F21&amp;"-06",'Sch F-Staffing'!$L:$L,$G21),2),0)</f>
        <v>0</v>
      </c>
      <c r="U21" s="36">
        <f t="shared" ca="1" si="4"/>
        <v>0</v>
      </c>
      <c r="V21" s="35">
        <f ca="1">IF($G21=$D$5,ROUND(SUMIFS(INDIRECT("'Sch F-Staffing'!C"&amp;MATCH($B$5,'Sch F-Staffing'!$7:$7,0),0),'Sch F-Staffing'!$A:$A,$F21&amp;"-07",'Sch F-Staffing'!$L:$L,$G21),2),0)</f>
        <v>0</v>
      </c>
      <c r="W21" s="36">
        <f t="shared" ca="1" si="5"/>
        <v>0</v>
      </c>
      <c r="X21" s="35">
        <f ca="1">IF($G21=$D$5,ROUND(SUMIFS(INDIRECT("'Sch F-Staffing'!C"&amp;MATCH($B$5,'Sch F-Staffing'!$7:$7,0),0),'Sch F-Staffing'!$A:$A,$F21&amp;"-08",'Sch F-Staffing'!$L:$L,$G21),2),0)</f>
        <v>0</v>
      </c>
      <c r="Y21" s="36">
        <f t="shared" ca="1" si="6"/>
        <v>0</v>
      </c>
      <c r="Z21" s="35">
        <f ca="1">IF($G21=$D$5,ROUND(SUMIFS(INDIRECT("'Sch F-Staffing'!C"&amp;MATCH($B$5,'Sch F-Staffing'!$7:$7,0),0),'Sch F-Staffing'!$A:$A,$F21&amp;"-09",'Sch F-Staffing'!$L:$L,$G21),2),0)</f>
        <v>0</v>
      </c>
      <c r="AA21" s="36">
        <f t="shared" ca="1" si="7"/>
        <v>0</v>
      </c>
      <c r="AB21" s="35">
        <f ca="1">IF($G21=$D$5,ROUND(SUMIFS(INDIRECT("'Sch F-Staffing'!C"&amp;MATCH($B$5,'Sch F-Staffing'!$7:$7,0),0),'Sch F-Staffing'!$A:$A,$F21&amp;"-10",'Sch F-Staffing'!$L:$L,$G21),2),0)</f>
        <v>0</v>
      </c>
      <c r="AC21" s="36">
        <f t="shared" ca="1" si="8"/>
        <v>0</v>
      </c>
      <c r="AD21" s="35">
        <f ca="1">IF($G21=$D$5,ROUND(SUMIFS(INDIRECT("'Sch F-Staffing'!C"&amp;MATCH($B$5,'Sch F-Staffing'!$7:$7,0),0),'Sch F-Staffing'!$A:$A,$F21&amp;"-11",'Sch F-Staffing'!$L:$L,$G21),2),0)</f>
        <v>0</v>
      </c>
      <c r="AE21" s="36">
        <f t="shared" ca="1" si="9"/>
        <v>0</v>
      </c>
      <c r="AF21" s="35">
        <f ca="1">IF($G21=$D$5,ROUND(SUMIFS(INDIRECT("'Sch F-Staffing'!C"&amp;MATCH($B$5,'Sch F-Staffing'!$7:$7,0),0),'Sch F-Staffing'!$A:$A,$F21&amp;"-12",'Sch F-Staffing'!$L:$L,$G21),2),0)</f>
        <v>0</v>
      </c>
      <c r="AG21" s="36">
        <f t="shared" ca="1" si="10"/>
        <v>0</v>
      </c>
      <c r="AH21" s="35">
        <f ca="1">IF($G21=$D$5,ROUND(SUMIFS(INDIRECT("'Sch F-Staffing'!C"&amp;MATCH($B$5,'Sch F-Staffing'!$7:$7,0),0),'Sch F-Staffing'!$A:$A,$F21&amp;"-13",'Sch F-Staffing'!$L:$L,$G21),2),0)</f>
        <v>0</v>
      </c>
      <c r="AI21" s="36">
        <f t="shared" ca="1" si="11"/>
        <v>0</v>
      </c>
      <c r="AJ21" s="37">
        <f t="shared" ca="1" si="13"/>
        <v>0</v>
      </c>
      <c r="AK21" s="85">
        <f t="shared" ca="1" si="13"/>
        <v>0</v>
      </c>
    </row>
    <row r="22" spans="1:37" ht="30" hidden="1" x14ac:dyDescent="0.15">
      <c r="A22" s="34">
        <v>71</v>
      </c>
      <c r="B22" s="34" t="s">
        <v>85</v>
      </c>
      <c r="C22" s="34" t="s">
        <v>38</v>
      </c>
      <c r="D22" s="34" t="s">
        <v>39</v>
      </c>
      <c r="E22" s="34" t="s">
        <v>86</v>
      </c>
      <c r="F22" s="82" t="s">
        <v>87</v>
      </c>
      <c r="G22" s="82" t="s">
        <v>595</v>
      </c>
      <c r="H22" s="86">
        <v>1</v>
      </c>
      <c r="I22" s="84" cm="1">
        <f t="array" aca="1" ref="I22" ca="1">IF($G22=$D$5,INDIRECT("'Rate Analysis'!R"&amp;MATCH($F22,'Rate Analysis'!$A:$A,0)&amp;"C"&amp;MATCH($B$5,'Rate Analysis'!$7:$7,0)+MATCH($G22,'Rate Analysis'!$8:$8,0)-16,0),1)</f>
        <v>1</v>
      </c>
      <c r="J22" s="35">
        <f ca="1">IF($G22=$D$5,ROUND(SUMIFS(INDIRECT("'Sch F-Staffing'!C"&amp;MATCH($B$5,'Sch F-Staffing'!$7:$7,0),0),'Sch F-Staffing'!$A:$A,$F22&amp;"-01",'Sch F-Staffing'!$L:$L,$G22),2),0)</f>
        <v>0</v>
      </c>
      <c r="K22" s="36">
        <f t="shared" ca="1" si="12"/>
        <v>0</v>
      </c>
      <c r="L22" s="35">
        <f ca="1">IF($G22=$D$5,ROUND(SUMIFS(INDIRECT("'Sch F-Staffing'!C"&amp;MATCH($B$5,'Sch F-Staffing'!$7:$7,0),0),'Sch F-Staffing'!$A:$A,$F22&amp;"-02",'Sch F-Staffing'!$L:$L,$G22),2),0)</f>
        <v>0</v>
      </c>
      <c r="M22" s="36">
        <f t="shared" ca="1" si="0"/>
        <v>0</v>
      </c>
      <c r="N22" s="35">
        <f ca="1">IF($G22=$D$5,ROUND(SUMIFS(INDIRECT("'Sch F-Staffing'!C"&amp;MATCH($B$5,'Sch F-Staffing'!$7:$7,0),0),'Sch F-Staffing'!$A:$A,$F22&amp;"-03",'Sch F-Staffing'!$L:$L,$G22),2),0)</f>
        <v>0</v>
      </c>
      <c r="O22" s="36">
        <f t="shared" ca="1" si="1"/>
        <v>0</v>
      </c>
      <c r="P22" s="35">
        <f ca="1">IF($G22=$D$5,ROUND(SUMIFS(INDIRECT("'Sch F-Staffing'!C"&amp;MATCH($B$5,'Sch F-Staffing'!$7:$7,0),0),'Sch F-Staffing'!$A:$A,$F22&amp;"-04",'Sch F-Staffing'!$L:$L,$G22),2),0)</f>
        <v>0</v>
      </c>
      <c r="Q22" s="36">
        <f t="shared" ca="1" si="2"/>
        <v>0</v>
      </c>
      <c r="R22" s="35">
        <f ca="1">IF($G22=$D$5,ROUND(SUMIFS(INDIRECT("'Sch F-Staffing'!C"&amp;MATCH($B$5,'Sch F-Staffing'!$7:$7,0),0),'Sch F-Staffing'!$A:$A,$F22&amp;"-05",'Sch F-Staffing'!$L:$L,$G22),2),0)</f>
        <v>0</v>
      </c>
      <c r="S22" s="36">
        <f t="shared" ca="1" si="3"/>
        <v>0</v>
      </c>
      <c r="T22" s="35">
        <f ca="1">IF($G22=$D$5,ROUND(SUMIFS(INDIRECT("'Sch F-Staffing'!C"&amp;MATCH($B$5,'Sch F-Staffing'!$7:$7,0),0),'Sch F-Staffing'!$A:$A,$F22&amp;"-06",'Sch F-Staffing'!$L:$L,$G22),2),0)</f>
        <v>0</v>
      </c>
      <c r="U22" s="36">
        <f t="shared" ca="1" si="4"/>
        <v>0</v>
      </c>
      <c r="V22" s="35">
        <f ca="1">IF($G22=$D$5,ROUND(SUMIFS(INDIRECT("'Sch F-Staffing'!C"&amp;MATCH($B$5,'Sch F-Staffing'!$7:$7,0),0),'Sch F-Staffing'!$A:$A,$F22&amp;"-07",'Sch F-Staffing'!$L:$L,$G22),2),0)</f>
        <v>0</v>
      </c>
      <c r="W22" s="36">
        <f t="shared" ca="1" si="5"/>
        <v>0</v>
      </c>
      <c r="X22" s="35">
        <f ca="1">IF($G22=$D$5,ROUND(SUMIFS(INDIRECT("'Sch F-Staffing'!C"&amp;MATCH($B$5,'Sch F-Staffing'!$7:$7,0),0),'Sch F-Staffing'!$A:$A,$F22&amp;"-08",'Sch F-Staffing'!$L:$L,$G22),2),0)</f>
        <v>0</v>
      </c>
      <c r="Y22" s="36">
        <f t="shared" ca="1" si="6"/>
        <v>0</v>
      </c>
      <c r="Z22" s="35">
        <f ca="1">IF($G22=$D$5,ROUND(SUMIFS(INDIRECT("'Sch F-Staffing'!C"&amp;MATCH($B$5,'Sch F-Staffing'!$7:$7,0),0),'Sch F-Staffing'!$A:$A,$F22&amp;"-09",'Sch F-Staffing'!$L:$L,$G22),2),0)</f>
        <v>0</v>
      </c>
      <c r="AA22" s="36">
        <f t="shared" ca="1" si="7"/>
        <v>0</v>
      </c>
      <c r="AB22" s="35">
        <f ca="1">IF($G22=$D$5,ROUND(SUMIFS(INDIRECT("'Sch F-Staffing'!C"&amp;MATCH($B$5,'Sch F-Staffing'!$7:$7,0),0),'Sch F-Staffing'!$A:$A,$F22&amp;"-10",'Sch F-Staffing'!$L:$L,$G22),2),0)</f>
        <v>0</v>
      </c>
      <c r="AC22" s="36">
        <f t="shared" ca="1" si="8"/>
        <v>0</v>
      </c>
      <c r="AD22" s="35">
        <f ca="1">IF($G22=$D$5,ROUND(SUMIFS(INDIRECT("'Sch F-Staffing'!C"&amp;MATCH($B$5,'Sch F-Staffing'!$7:$7,0),0),'Sch F-Staffing'!$A:$A,$F22&amp;"-11",'Sch F-Staffing'!$L:$L,$G22),2),0)</f>
        <v>0</v>
      </c>
      <c r="AE22" s="36">
        <f t="shared" ca="1" si="9"/>
        <v>0</v>
      </c>
      <c r="AF22" s="35">
        <f ca="1">IF($G22=$D$5,ROUND(SUMIFS(INDIRECT("'Sch F-Staffing'!C"&amp;MATCH($B$5,'Sch F-Staffing'!$7:$7,0),0),'Sch F-Staffing'!$A:$A,$F22&amp;"-12",'Sch F-Staffing'!$L:$L,$G22),2),0)</f>
        <v>0</v>
      </c>
      <c r="AG22" s="36">
        <f t="shared" ca="1" si="10"/>
        <v>0</v>
      </c>
      <c r="AH22" s="35">
        <f ca="1">IF($G22=$D$5,ROUND(SUMIFS(INDIRECT("'Sch F-Staffing'!C"&amp;MATCH($B$5,'Sch F-Staffing'!$7:$7,0),0),'Sch F-Staffing'!$A:$A,$F22&amp;"-13",'Sch F-Staffing'!$L:$L,$G22),2),0)</f>
        <v>0</v>
      </c>
      <c r="AI22" s="36">
        <f t="shared" ca="1" si="11"/>
        <v>0</v>
      </c>
      <c r="AJ22" s="37">
        <f t="shared" ca="1" si="13"/>
        <v>0</v>
      </c>
      <c r="AK22" s="85">
        <f t="shared" ca="1" si="13"/>
        <v>0</v>
      </c>
    </row>
    <row r="23" spans="1:37" ht="15" hidden="1" x14ac:dyDescent="0.15">
      <c r="A23" s="34">
        <v>71</v>
      </c>
      <c r="B23" s="34" t="s">
        <v>85</v>
      </c>
      <c r="C23" s="34" t="s">
        <v>38</v>
      </c>
      <c r="D23" s="34" t="s">
        <v>39</v>
      </c>
      <c r="E23" s="34" t="s">
        <v>88</v>
      </c>
      <c r="F23" s="82" t="s">
        <v>89</v>
      </c>
      <c r="G23" s="82" t="s">
        <v>595</v>
      </c>
      <c r="H23" s="86">
        <v>1</v>
      </c>
      <c r="I23" s="84" cm="1">
        <f t="array" aca="1" ref="I23" ca="1">IF($G23=$D$5,INDIRECT("'Rate Analysis'!R"&amp;MATCH($F23,'Rate Analysis'!$A:$A,0)&amp;"C"&amp;MATCH($B$5,'Rate Analysis'!$7:$7,0)+MATCH($G23,'Rate Analysis'!$8:$8,0)-16,0),1)</f>
        <v>1</v>
      </c>
      <c r="J23" s="35">
        <f ca="1">IF($G23=$D$5,ROUND(SUMIFS(INDIRECT("'Sch F-Staffing'!C"&amp;MATCH($B$5,'Sch F-Staffing'!$7:$7,0),0),'Sch F-Staffing'!$A:$A,$F23&amp;"-01",'Sch F-Staffing'!$L:$L,$G23),2),0)</f>
        <v>0</v>
      </c>
      <c r="K23" s="36">
        <f t="shared" ca="1" si="12"/>
        <v>0</v>
      </c>
      <c r="L23" s="35">
        <f ca="1">IF($G23=$D$5,ROUND(SUMIFS(INDIRECT("'Sch F-Staffing'!C"&amp;MATCH($B$5,'Sch F-Staffing'!$7:$7,0),0),'Sch F-Staffing'!$A:$A,$F23&amp;"-02",'Sch F-Staffing'!$L:$L,$G23),2),0)</f>
        <v>0</v>
      </c>
      <c r="M23" s="36">
        <f t="shared" ca="1" si="0"/>
        <v>0</v>
      </c>
      <c r="N23" s="35">
        <f ca="1">IF($G23=$D$5,ROUND(SUMIFS(INDIRECT("'Sch F-Staffing'!C"&amp;MATCH($B$5,'Sch F-Staffing'!$7:$7,0),0),'Sch F-Staffing'!$A:$A,$F23&amp;"-03",'Sch F-Staffing'!$L:$L,$G23),2),0)</f>
        <v>0</v>
      </c>
      <c r="O23" s="36">
        <f t="shared" ca="1" si="1"/>
        <v>0</v>
      </c>
      <c r="P23" s="35">
        <f ca="1">IF($G23=$D$5,ROUND(SUMIFS(INDIRECT("'Sch F-Staffing'!C"&amp;MATCH($B$5,'Sch F-Staffing'!$7:$7,0),0),'Sch F-Staffing'!$A:$A,$F23&amp;"-04",'Sch F-Staffing'!$L:$L,$G23),2),0)</f>
        <v>0</v>
      </c>
      <c r="Q23" s="36">
        <f t="shared" ca="1" si="2"/>
        <v>0</v>
      </c>
      <c r="R23" s="35">
        <f ca="1">IF($G23=$D$5,ROUND(SUMIFS(INDIRECT("'Sch F-Staffing'!C"&amp;MATCH($B$5,'Sch F-Staffing'!$7:$7,0),0),'Sch F-Staffing'!$A:$A,$F23&amp;"-05",'Sch F-Staffing'!$L:$L,$G23),2),0)</f>
        <v>0</v>
      </c>
      <c r="S23" s="36">
        <f t="shared" ca="1" si="3"/>
        <v>0</v>
      </c>
      <c r="T23" s="35">
        <f ca="1">IF($G23=$D$5,ROUND(SUMIFS(INDIRECT("'Sch F-Staffing'!C"&amp;MATCH($B$5,'Sch F-Staffing'!$7:$7,0),0),'Sch F-Staffing'!$A:$A,$F23&amp;"-06",'Sch F-Staffing'!$L:$L,$G23),2),0)</f>
        <v>0</v>
      </c>
      <c r="U23" s="36">
        <f t="shared" ca="1" si="4"/>
        <v>0</v>
      </c>
      <c r="V23" s="35">
        <f ca="1">IF($G23=$D$5,ROUND(SUMIFS(INDIRECT("'Sch F-Staffing'!C"&amp;MATCH($B$5,'Sch F-Staffing'!$7:$7,0),0),'Sch F-Staffing'!$A:$A,$F23&amp;"-07",'Sch F-Staffing'!$L:$L,$G23),2),0)</f>
        <v>0</v>
      </c>
      <c r="W23" s="36">
        <f t="shared" ca="1" si="5"/>
        <v>0</v>
      </c>
      <c r="X23" s="35">
        <f ca="1">IF($G23=$D$5,ROUND(SUMIFS(INDIRECT("'Sch F-Staffing'!C"&amp;MATCH($B$5,'Sch F-Staffing'!$7:$7,0),0),'Sch F-Staffing'!$A:$A,$F23&amp;"-08",'Sch F-Staffing'!$L:$L,$G23),2),0)</f>
        <v>0</v>
      </c>
      <c r="Y23" s="36">
        <f t="shared" ca="1" si="6"/>
        <v>0</v>
      </c>
      <c r="Z23" s="35">
        <f ca="1">IF($G23=$D$5,ROUND(SUMIFS(INDIRECT("'Sch F-Staffing'!C"&amp;MATCH($B$5,'Sch F-Staffing'!$7:$7,0),0),'Sch F-Staffing'!$A:$A,$F23&amp;"-09",'Sch F-Staffing'!$L:$L,$G23),2),0)</f>
        <v>0</v>
      </c>
      <c r="AA23" s="36">
        <f t="shared" ca="1" si="7"/>
        <v>0</v>
      </c>
      <c r="AB23" s="35">
        <f ca="1">IF($G23=$D$5,ROUND(SUMIFS(INDIRECT("'Sch F-Staffing'!C"&amp;MATCH($B$5,'Sch F-Staffing'!$7:$7,0),0),'Sch F-Staffing'!$A:$A,$F23&amp;"-10",'Sch F-Staffing'!$L:$L,$G23),2),0)</f>
        <v>0</v>
      </c>
      <c r="AC23" s="36">
        <f t="shared" ca="1" si="8"/>
        <v>0</v>
      </c>
      <c r="AD23" s="35">
        <f ca="1">IF($G23=$D$5,ROUND(SUMIFS(INDIRECT("'Sch F-Staffing'!C"&amp;MATCH($B$5,'Sch F-Staffing'!$7:$7,0),0),'Sch F-Staffing'!$A:$A,$F23&amp;"-11",'Sch F-Staffing'!$L:$L,$G23),2),0)</f>
        <v>0</v>
      </c>
      <c r="AE23" s="36">
        <f t="shared" ca="1" si="9"/>
        <v>0</v>
      </c>
      <c r="AF23" s="35">
        <f ca="1">IF($G23=$D$5,ROUND(SUMIFS(INDIRECT("'Sch F-Staffing'!C"&amp;MATCH($B$5,'Sch F-Staffing'!$7:$7,0),0),'Sch F-Staffing'!$A:$A,$F23&amp;"-12",'Sch F-Staffing'!$L:$L,$G23),2),0)</f>
        <v>0</v>
      </c>
      <c r="AG23" s="36">
        <f t="shared" ca="1" si="10"/>
        <v>0</v>
      </c>
      <c r="AH23" s="35">
        <f ca="1">IF($G23=$D$5,ROUND(SUMIFS(INDIRECT("'Sch F-Staffing'!C"&amp;MATCH($B$5,'Sch F-Staffing'!$7:$7,0),0),'Sch F-Staffing'!$A:$A,$F23&amp;"-13",'Sch F-Staffing'!$L:$L,$G23),2),0)</f>
        <v>0</v>
      </c>
      <c r="AI23" s="36">
        <f t="shared" ca="1" si="11"/>
        <v>0</v>
      </c>
      <c r="AJ23" s="37">
        <f t="shared" ca="1" si="13"/>
        <v>0</v>
      </c>
      <c r="AK23" s="85">
        <f t="shared" ca="1" si="13"/>
        <v>0</v>
      </c>
    </row>
    <row r="24" spans="1:37" ht="15" hidden="1" x14ac:dyDescent="0.15">
      <c r="A24" s="34">
        <v>71</v>
      </c>
      <c r="B24" s="34" t="s">
        <v>85</v>
      </c>
      <c r="C24" s="34" t="s">
        <v>38</v>
      </c>
      <c r="D24" s="34" t="s">
        <v>39</v>
      </c>
      <c r="E24" s="34" t="s">
        <v>88</v>
      </c>
      <c r="F24" s="82" t="s">
        <v>89</v>
      </c>
      <c r="G24" s="82" t="s">
        <v>595</v>
      </c>
      <c r="H24" s="86">
        <v>1</v>
      </c>
      <c r="I24" s="84" cm="1">
        <f t="array" aca="1" ref="I24" ca="1">IF($G24=$D$5,INDIRECT("'Rate Analysis'!R"&amp;MATCH($F24,'Rate Analysis'!$A:$A,0)&amp;"C"&amp;MATCH($B$5,'Rate Analysis'!$7:$7,0)+MATCH($G24,'Rate Analysis'!$8:$8,0)-16,0),1)</f>
        <v>1</v>
      </c>
      <c r="J24" s="35">
        <f ca="1">IF($G24=$D$5,ROUND(SUMIFS(INDIRECT("'Sch F-Staffing'!C"&amp;MATCH($B$5,'Sch F-Staffing'!$7:$7,0),0),'Sch F-Staffing'!$A:$A,$F24&amp;"-01",'Sch F-Staffing'!$L:$L,$G24),2),0)</f>
        <v>0</v>
      </c>
      <c r="K24" s="36">
        <f t="shared" ca="1" si="12"/>
        <v>0</v>
      </c>
      <c r="L24" s="35">
        <f ca="1">IF($G24=$D$5,ROUND(SUMIFS(INDIRECT("'Sch F-Staffing'!C"&amp;MATCH($B$5,'Sch F-Staffing'!$7:$7,0),0),'Sch F-Staffing'!$A:$A,$F24&amp;"-02",'Sch F-Staffing'!$L:$L,$G24),2),0)</f>
        <v>0</v>
      </c>
      <c r="M24" s="36">
        <f t="shared" ca="1" si="0"/>
        <v>0</v>
      </c>
      <c r="N24" s="35">
        <f ca="1">IF($G24=$D$5,ROUND(SUMIFS(INDIRECT("'Sch F-Staffing'!C"&amp;MATCH($B$5,'Sch F-Staffing'!$7:$7,0),0),'Sch F-Staffing'!$A:$A,$F24&amp;"-03",'Sch F-Staffing'!$L:$L,$G24),2),0)</f>
        <v>0</v>
      </c>
      <c r="O24" s="36">
        <f t="shared" ca="1" si="1"/>
        <v>0</v>
      </c>
      <c r="P24" s="35">
        <f ca="1">IF($G24=$D$5,ROUND(SUMIFS(INDIRECT("'Sch F-Staffing'!C"&amp;MATCH($B$5,'Sch F-Staffing'!$7:$7,0),0),'Sch F-Staffing'!$A:$A,$F24&amp;"-04",'Sch F-Staffing'!$L:$L,$G24),2),0)</f>
        <v>0</v>
      </c>
      <c r="Q24" s="36">
        <f t="shared" ca="1" si="2"/>
        <v>0</v>
      </c>
      <c r="R24" s="35">
        <f ca="1">IF($G24=$D$5,ROUND(SUMIFS(INDIRECT("'Sch F-Staffing'!C"&amp;MATCH($B$5,'Sch F-Staffing'!$7:$7,0),0),'Sch F-Staffing'!$A:$A,$F24&amp;"-05",'Sch F-Staffing'!$L:$L,$G24),2),0)</f>
        <v>0</v>
      </c>
      <c r="S24" s="36">
        <f t="shared" ca="1" si="3"/>
        <v>0</v>
      </c>
      <c r="T24" s="35">
        <f ca="1">IF($G24=$D$5,ROUND(SUMIFS(INDIRECT("'Sch F-Staffing'!C"&amp;MATCH($B$5,'Sch F-Staffing'!$7:$7,0),0),'Sch F-Staffing'!$A:$A,$F24&amp;"-06",'Sch F-Staffing'!$L:$L,$G24),2),0)</f>
        <v>0</v>
      </c>
      <c r="U24" s="36">
        <f t="shared" ca="1" si="4"/>
        <v>0</v>
      </c>
      <c r="V24" s="35">
        <f ca="1">IF($G24=$D$5,ROUND(SUMIFS(INDIRECT("'Sch F-Staffing'!C"&amp;MATCH($B$5,'Sch F-Staffing'!$7:$7,0),0),'Sch F-Staffing'!$A:$A,$F24&amp;"-07",'Sch F-Staffing'!$L:$L,$G24),2),0)</f>
        <v>0</v>
      </c>
      <c r="W24" s="36">
        <f t="shared" ca="1" si="5"/>
        <v>0</v>
      </c>
      <c r="X24" s="35">
        <f ca="1">IF($G24=$D$5,ROUND(SUMIFS(INDIRECT("'Sch F-Staffing'!C"&amp;MATCH($B$5,'Sch F-Staffing'!$7:$7,0),0),'Sch F-Staffing'!$A:$A,$F24&amp;"-08",'Sch F-Staffing'!$L:$L,$G24),2),0)</f>
        <v>0</v>
      </c>
      <c r="Y24" s="36">
        <f t="shared" ca="1" si="6"/>
        <v>0</v>
      </c>
      <c r="Z24" s="35">
        <f ca="1">IF($G24=$D$5,ROUND(SUMIFS(INDIRECT("'Sch F-Staffing'!C"&amp;MATCH($B$5,'Sch F-Staffing'!$7:$7,0),0),'Sch F-Staffing'!$A:$A,$F24&amp;"-09",'Sch F-Staffing'!$L:$L,$G24),2),0)</f>
        <v>0</v>
      </c>
      <c r="AA24" s="36">
        <f t="shared" ca="1" si="7"/>
        <v>0</v>
      </c>
      <c r="AB24" s="35">
        <f ca="1">IF($G24=$D$5,ROUND(SUMIFS(INDIRECT("'Sch F-Staffing'!C"&amp;MATCH($B$5,'Sch F-Staffing'!$7:$7,0),0),'Sch F-Staffing'!$A:$A,$F24&amp;"-10",'Sch F-Staffing'!$L:$L,$G24),2),0)</f>
        <v>0</v>
      </c>
      <c r="AC24" s="36">
        <f t="shared" ca="1" si="8"/>
        <v>0</v>
      </c>
      <c r="AD24" s="35">
        <f ca="1">IF($G24=$D$5,ROUND(SUMIFS(INDIRECT("'Sch F-Staffing'!C"&amp;MATCH($B$5,'Sch F-Staffing'!$7:$7,0),0),'Sch F-Staffing'!$A:$A,$F24&amp;"-11",'Sch F-Staffing'!$L:$L,$G24),2),0)</f>
        <v>0</v>
      </c>
      <c r="AE24" s="36">
        <f t="shared" ca="1" si="9"/>
        <v>0</v>
      </c>
      <c r="AF24" s="35">
        <f ca="1">IF($G24=$D$5,ROUND(SUMIFS(INDIRECT("'Sch F-Staffing'!C"&amp;MATCH($B$5,'Sch F-Staffing'!$7:$7,0),0),'Sch F-Staffing'!$A:$A,$F24&amp;"-12",'Sch F-Staffing'!$L:$L,$G24),2),0)</f>
        <v>0</v>
      </c>
      <c r="AG24" s="36">
        <f t="shared" ca="1" si="10"/>
        <v>0</v>
      </c>
      <c r="AH24" s="35">
        <f ca="1">IF($G24=$D$5,ROUND(SUMIFS(INDIRECT("'Sch F-Staffing'!C"&amp;MATCH($B$5,'Sch F-Staffing'!$7:$7,0),0),'Sch F-Staffing'!$A:$A,$F24&amp;"-13",'Sch F-Staffing'!$L:$L,$G24),2),0)</f>
        <v>0</v>
      </c>
      <c r="AI24" s="36">
        <f t="shared" ca="1" si="11"/>
        <v>0</v>
      </c>
      <c r="AJ24" s="37">
        <f t="shared" ca="1" si="13"/>
        <v>0</v>
      </c>
      <c r="AK24" s="85">
        <f t="shared" ca="1" si="13"/>
        <v>0</v>
      </c>
    </row>
    <row r="25" spans="1:37" ht="15" hidden="1" x14ac:dyDescent="0.15">
      <c r="A25" s="34">
        <v>71</v>
      </c>
      <c r="B25" s="34" t="s">
        <v>85</v>
      </c>
      <c r="C25" s="34" t="s">
        <v>38</v>
      </c>
      <c r="D25" s="34" t="s">
        <v>39</v>
      </c>
      <c r="E25" s="34" t="s">
        <v>88</v>
      </c>
      <c r="F25" s="82" t="s">
        <v>89</v>
      </c>
      <c r="G25" s="82" t="s">
        <v>595</v>
      </c>
      <c r="H25" s="86">
        <v>1</v>
      </c>
      <c r="I25" s="84" cm="1">
        <f t="array" aca="1" ref="I25" ca="1">IF($G25=$D$5,INDIRECT("'Rate Analysis'!R"&amp;MATCH($F25,'Rate Analysis'!$A:$A,0)&amp;"C"&amp;MATCH($B$5,'Rate Analysis'!$7:$7,0)+MATCH($G25,'Rate Analysis'!$8:$8,0)-16,0),1)</f>
        <v>1</v>
      </c>
      <c r="J25" s="35">
        <f ca="1">IF($G25=$D$5,ROUND(SUMIFS(INDIRECT("'Sch F-Staffing'!C"&amp;MATCH($B$5,'Sch F-Staffing'!$7:$7,0),0),'Sch F-Staffing'!$A:$A,$F25&amp;"-01",'Sch F-Staffing'!$L:$L,$G25),2),0)</f>
        <v>0</v>
      </c>
      <c r="K25" s="36">
        <f t="shared" ca="1" si="12"/>
        <v>0</v>
      </c>
      <c r="L25" s="35">
        <f ca="1">IF($G25=$D$5,ROUND(SUMIFS(INDIRECT("'Sch F-Staffing'!C"&amp;MATCH($B$5,'Sch F-Staffing'!$7:$7,0),0),'Sch F-Staffing'!$A:$A,$F25&amp;"-02",'Sch F-Staffing'!$L:$L,$G25),2),0)</f>
        <v>0</v>
      </c>
      <c r="M25" s="36">
        <f t="shared" ref="M25:M40" ca="1" si="14">IFERROR(ROUND(L25*$I25,2),0)</f>
        <v>0</v>
      </c>
      <c r="N25" s="35">
        <f ca="1">IF($G25=$D$5,ROUND(SUMIFS(INDIRECT("'Sch F-Staffing'!C"&amp;MATCH($B$5,'Sch F-Staffing'!$7:$7,0),0),'Sch F-Staffing'!$A:$A,$F25&amp;"-03",'Sch F-Staffing'!$L:$L,$G25),2),0)</f>
        <v>0</v>
      </c>
      <c r="O25" s="36">
        <f t="shared" ref="O25:O40" ca="1" si="15">IFERROR(ROUND(N25*$I25,2),0)</f>
        <v>0</v>
      </c>
      <c r="P25" s="35">
        <f ca="1">IF($G25=$D$5,ROUND(SUMIFS(INDIRECT("'Sch F-Staffing'!C"&amp;MATCH($B$5,'Sch F-Staffing'!$7:$7,0),0),'Sch F-Staffing'!$A:$A,$F25&amp;"-04",'Sch F-Staffing'!$L:$L,$G25),2),0)</f>
        <v>0</v>
      </c>
      <c r="Q25" s="36">
        <f t="shared" ref="Q25:Q40" ca="1" si="16">IFERROR(ROUND(P25*$I25,2),0)</f>
        <v>0</v>
      </c>
      <c r="R25" s="35">
        <f ca="1">IF($G25=$D$5,ROUND(SUMIFS(INDIRECT("'Sch F-Staffing'!C"&amp;MATCH($B$5,'Sch F-Staffing'!$7:$7,0),0),'Sch F-Staffing'!$A:$A,$F25&amp;"-05",'Sch F-Staffing'!$L:$L,$G25),2),0)</f>
        <v>0</v>
      </c>
      <c r="S25" s="36">
        <f t="shared" ref="S25:S40" ca="1" si="17">IFERROR(ROUND(R25*$I25,2),0)</f>
        <v>0</v>
      </c>
      <c r="T25" s="35">
        <f ca="1">IF($G25=$D$5,ROUND(SUMIFS(INDIRECT("'Sch F-Staffing'!C"&amp;MATCH($B$5,'Sch F-Staffing'!$7:$7,0),0),'Sch F-Staffing'!$A:$A,$F25&amp;"-06",'Sch F-Staffing'!$L:$L,$G25),2),0)</f>
        <v>0</v>
      </c>
      <c r="U25" s="36">
        <f t="shared" ref="U25:U40" ca="1" si="18">IFERROR(ROUND(T25*$I25,2),0)</f>
        <v>0</v>
      </c>
      <c r="V25" s="35">
        <f ca="1">IF($G25=$D$5,ROUND(SUMIFS(INDIRECT("'Sch F-Staffing'!C"&amp;MATCH($B$5,'Sch F-Staffing'!$7:$7,0),0),'Sch F-Staffing'!$A:$A,$F25&amp;"-07",'Sch F-Staffing'!$L:$L,$G25),2),0)</f>
        <v>0</v>
      </c>
      <c r="W25" s="36">
        <f t="shared" ref="W25:W40" ca="1" si="19">IFERROR(ROUND(V25*$I25,2),0)</f>
        <v>0</v>
      </c>
      <c r="X25" s="35">
        <f ca="1">IF($G25=$D$5,ROUND(SUMIFS(INDIRECT("'Sch F-Staffing'!C"&amp;MATCH($B$5,'Sch F-Staffing'!$7:$7,0),0),'Sch F-Staffing'!$A:$A,$F25&amp;"-08",'Sch F-Staffing'!$L:$L,$G25),2),0)</f>
        <v>0</v>
      </c>
      <c r="Y25" s="36">
        <f t="shared" ref="Y25:Y40" ca="1" si="20">IFERROR(ROUND(X25*$I25,2),0)</f>
        <v>0</v>
      </c>
      <c r="Z25" s="35">
        <f ca="1">IF($G25=$D$5,ROUND(SUMIFS(INDIRECT("'Sch F-Staffing'!C"&amp;MATCH($B$5,'Sch F-Staffing'!$7:$7,0),0),'Sch F-Staffing'!$A:$A,$F25&amp;"-09",'Sch F-Staffing'!$L:$L,$G25),2),0)</f>
        <v>0</v>
      </c>
      <c r="AA25" s="36">
        <f t="shared" ref="AA25:AA40" ca="1" si="21">IFERROR(ROUND(Z25*$I25,2),0)</f>
        <v>0</v>
      </c>
      <c r="AB25" s="35">
        <f ca="1">IF($G25=$D$5,ROUND(SUMIFS(INDIRECT("'Sch F-Staffing'!C"&amp;MATCH($B$5,'Sch F-Staffing'!$7:$7,0),0),'Sch F-Staffing'!$A:$A,$F25&amp;"-10",'Sch F-Staffing'!$L:$L,$G25),2),0)</f>
        <v>0</v>
      </c>
      <c r="AC25" s="36">
        <f t="shared" ref="AC25:AC40" ca="1" si="22">IFERROR(ROUND(AB25*$I25,2),0)</f>
        <v>0</v>
      </c>
      <c r="AD25" s="35">
        <f ca="1">IF($G25=$D$5,ROUND(SUMIFS(INDIRECT("'Sch F-Staffing'!C"&amp;MATCH($B$5,'Sch F-Staffing'!$7:$7,0),0),'Sch F-Staffing'!$A:$A,$F25&amp;"-11",'Sch F-Staffing'!$L:$L,$G25),2),0)</f>
        <v>0</v>
      </c>
      <c r="AE25" s="36">
        <f t="shared" ref="AE25:AE40" ca="1" si="23">IFERROR(ROUND(AD25*$I25,2),0)</f>
        <v>0</v>
      </c>
      <c r="AF25" s="35">
        <f ca="1">IF($G25=$D$5,ROUND(SUMIFS(INDIRECT("'Sch F-Staffing'!C"&amp;MATCH($B$5,'Sch F-Staffing'!$7:$7,0),0),'Sch F-Staffing'!$A:$A,$F25&amp;"-12",'Sch F-Staffing'!$L:$L,$G25),2),0)</f>
        <v>0</v>
      </c>
      <c r="AG25" s="36">
        <f t="shared" ref="AG25:AG40" ca="1" si="24">IFERROR(ROUND(AF25*$I25,2),0)</f>
        <v>0</v>
      </c>
      <c r="AH25" s="35">
        <f ca="1">IF($G25=$D$5,ROUND(SUMIFS(INDIRECT("'Sch F-Staffing'!C"&amp;MATCH($B$5,'Sch F-Staffing'!$7:$7,0),0),'Sch F-Staffing'!$A:$A,$F25&amp;"-13",'Sch F-Staffing'!$L:$L,$G25),2),0)</f>
        <v>0</v>
      </c>
      <c r="AI25" s="36">
        <f t="shared" ca="1" si="11"/>
        <v>0</v>
      </c>
      <c r="AJ25" s="37">
        <f t="shared" ca="1" si="13"/>
        <v>0</v>
      </c>
      <c r="AK25" s="85">
        <f t="shared" ca="1" si="13"/>
        <v>0</v>
      </c>
    </row>
    <row r="26" spans="1:37" ht="15" hidden="1" x14ac:dyDescent="0.15">
      <c r="A26" s="34">
        <v>71</v>
      </c>
      <c r="B26" s="34" t="s">
        <v>85</v>
      </c>
      <c r="C26" s="34" t="s">
        <v>38</v>
      </c>
      <c r="D26" s="34" t="s">
        <v>39</v>
      </c>
      <c r="E26" s="34" t="s">
        <v>88</v>
      </c>
      <c r="F26" s="82" t="s">
        <v>89</v>
      </c>
      <c r="G26" s="82" t="s">
        <v>595</v>
      </c>
      <c r="H26" s="86">
        <v>1</v>
      </c>
      <c r="I26" s="84" cm="1">
        <f t="array" aca="1" ref="I26" ca="1">IF($G26=$D$5,INDIRECT("'Rate Analysis'!R"&amp;MATCH($F26,'Rate Analysis'!$A:$A,0)&amp;"C"&amp;MATCH($B$5,'Rate Analysis'!$7:$7,0)+MATCH($G26,'Rate Analysis'!$8:$8,0)-16,0),1)</f>
        <v>1</v>
      </c>
      <c r="J26" s="35">
        <f ca="1">IF($G26=$D$5,ROUND(SUMIFS(INDIRECT("'Sch F-Staffing'!C"&amp;MATCH($B$5,'Sch F-Staffing'!$7:$7,0),0),'Sch F-Staffing'!$A:$A,$F26&amp;"-01",'Sch F-Staffing'!$L:$L,$G26),2),0)</f>
        <v>0</v>
      </c>
      <c r="K26" s="36">
        <f t="shared" ca="1" si="12"/>
        <v>0</v>
      </c>
      <c r="L26" s="35">
        <f ca="1">IF($G26=$D$5,ROUND(SUMIFS(INDIRECT("'Sch F-Staffing'!C"&amp;MATCH($B$5,'Sch F-Staffing'!$7:$7,0),0),'Sch F-Staffing'!$A:$A,$F26&amp;"-02",'Sch F-Staffing'!$L:$L,$G26),2),0)</f>
        <v>0</v>
      </c>
      <c r="M26" s="36">
        <f t="shared" ca="1" si="14"/>
        <v>0</v>
      </c>
      <c r="N26" s="35">
        <f ca="1">IF($G26=$D$5,ROUND(SUMIFS(INDIRECT("'Sch F-Staffing'!C"&amp;MATCH($B$5,'Sch F-Staffing'!$7:$7,0),0),'Sch F-Staffing'!$A:$A,$F26&amp;"-03",'Sch F-Staffing'!$L:$L,$G26),2),0)</f>
        <v>0</v>
      </c>
      <c r="O26" s="36">
        <f t="shared" ca="1" si="15"/>
        <v>0</v>
      </c>
      <c r="P26" s="35">
        <f ca="1">IF($G26=$D$5,ROUND(SUMIFS(INDIRECT("'Sch F-Staffing'!C"&amp;MATCH($B$5,'Sch F-Staffing'!$7:$7,0),0),'Sch F-Staffing'!$A:$A,$F26&amp;"-04",'Sch F-Staffing'!$L:$L,$G26),2),0)</f>
        <v>0</v>
      </c>
      <c r="Q26" s="36">
        <f t="shared" ca="1" si="16"/>
        <v>0</v>
      </c>
      <c r="R26" s="35">
        <f ca="1">IF($G26=$D$5,ROUND(SUMIFS(INDIRECT("'Sch F-Staffing'!C"&amp;MATCH($B$5,'Sch F-Staffing'!$7:$7,0),0),'Sch F-Staffing'!$A:$A,$F26&amp;"-05",'Sch F-Staffing'!$L:$L,$G26),2),0)</f>
        <v>0</v>
      </c>
      <c r="S26" s="36">
        <f t="shared" ca="1" si="17"/>
        <v>0</v>
      </c>
      <c r="T26" s="35">
        <f ca="1">IF($G26=$D$5,ROUND(SUMIFS(INDIRECT("'Sch F-Staffing'!C"&amp;MATCH($B$5,'Sch F-Staffing'!$7:$7,0),0),'Sch F-Staffing'!$A:$A,$F26&amp;"-06",'Sch F-Staffing'!$L:$L,$G26),2),0)</f>
        <v>0</v>
      </c>
      <c r="U26" s="36">
        <f t="shared" ca="1" si="18"/>
        <v>0</v>
      </c>
      <c r="V26" s="35">
        <f ca="1">IF($G26=$D$5,ROUND(SUMIFS(INDIRECT("'Sch F-Staffing'!C"&amp;MATCH($B$5,'Sch F-Staffing'!$7:$7,0),0),'Sch F-Staffing'!$A:$A,$F26&amp;"-07",'Sch F-Staffing'!$L:$L,$G26),2),0)</f>
        <v>0</v>
      </c>
      <c r="W26" s="36">
        <f t="shared" ca="1" si="19"/>
        <v>0</v>
      </c>
      <c r="X26" s="35">
        <f ca="1">IF($G26=$D$5,ROUND(SUMIFS(INDIRECT("'Sch F-Staffing'!C"&amp;MATCH($B$5,'Sch F-Staffing'!$7:$7,0),0),'Sch F-Staffing'!$A:$A,$F26&amp;"-08",'Sch F-Staffing'!$L:$L,$G26),2),0)</f>
        <v>0</v>
      </c>
      <c r="Y26" s="36">
        <f t="shared" ca="1" si="20"/>
        <v>0</v>
      </c>
      <c r="Z26" s="35">
        <f ca="1">IF($G26=$D$5,ROUND(SUMIFS(INDIRECT("'Sch F-Staffing'!C"&amp;MATCH($B$5,'Sch F-Staffing'!$7:$7,0),0),'Sch F-Staffing'!$A:$A,$F26&amp;"-09",'Sch F-Staffing'!$L:$L,$G26),2),0)</f>
        <v>0</v>
      </c>
      <c r="AA26" s="36">
        <f t="shared" ca="1" si="21"/>
        <v>0</v>
      </c>
      <c r="AB26" s="35">
        <f ca="1">IF($G26=$D$5,ROUND(SUMIFS(INDIRECT("'Sch F-Staffing'!C"&amp;MATCH($B$5,'Sch F-Staffing'!$7:$7,0),0),'Sch F-Staffing'!$A:$A,$F26&amp;"-10",'Sch F-Staffing'!$L:$L,$G26),2),0)</f>
        <v>0</v>
      </c>
      <c r="AC26" s="36">
        <f t="shared" ca="1" si="22"/>
        <v>0</v>
      </c>
      <c r="AD26" s="35">
        <f ca="1">IF($G26=$D$5,ROUND(SUMIFS(INDIRECT("'Sch F-Staffing'!C"&amp;MATCH($B$5,'Sch F-Staffing'!$7:$7,0),0),'Sch F-Staffing'!$A:$A,$F26&amp;"-11",'Sch F-Staffing'!$L:$L,$G26),2),0)</f>
        <v>0</v>
      </c>
      <c r="AE26" s="36">
        <f t="shared" ca="1" si="23"/>
        <v>0</v>
      </c>
      <c r="AF26" s="35">
        <f ca="1">IF($G26=$D$5,ROUND(SUMIFS(INDIRECT("'Sch F-Staffing'!C"&amp;MATCH($B$5,'Sch F-Staffing'!$7:$7,0),0),'Sch F-Staffing'!$A:$A,$F26&amp;"-12",'Sch F-Staffing'!$L:$L,$G26),2),0)</f>
        <v>0</v>
      </c>
      <c r="AG26" s="36">
        <f t="shared" ca="1" si="24"/>
        <v>0</v>
      </c>
      <c r="AH26" s="35">
        <f ca="1">IF($G26=$D$5,ROUND(SUMIFS(INDIRECT("'Sch F-Staffing'!C"&amp;MATCH($B$5,'Sch F-Staffing'!$7:$7,0),0),'Sch F-Staffing'!$A:$A,$F26&amp;"-13",'Sch F-Staffing'!$L:$L,$G26),2),0)</f>
        <v>0</v>
      </c>
      <c r="AI26" s="36">
        <f t="shared" ca="1" si="11"/>
        <v>0</v>
      </c>
      <c r="AJ26" s="37">
        <f t="shared" ca="1" si="13"/>
        <v>0</v>
      </c>
      <c r="AK26" s="85">
        <f t="shared" ca="1" si="13"/>
        <v>0</v>
      </c>
    </row>
    <row r="27" spans="1:37" ht="30" hidden="1" x14ac:dyDescent="0.15">
      <c r="A27" s="34">
        <v>71</v>
      </c>
      <c r="B27" s="34" t="s">
        <v>85</v>
      </c>
      <c r="C27" s="34" t="s">
        <v>38</v>
      </c>
      <c r="D27" s="34" t="s">
        <v>39</v>
      </c>
      <c r="E27" s="34" t="s">
        <v>90</v>
      </c>
      <c r="F27" s="82" t="s">
        <v>91</v>
      </c>
      <c r="G27" s="82" t="s">
        <v>595</v>
      </c>
      <c r="H27" s="86">
        <v>1</v>
      </c>
      <c r="I27" s="84" cm="1">
        <f t="array" aca="1" ref="I27" ca="1">IF($G27=$D$5,INDIRECT("'Rate Analysis'!R"&amp;MATCH($F27,'Rate Analysis'!$A:$A,0)&amp;"C"&amp;MATCH($B$5,'Rate Analysis'!$7:$7,0)+MATCH($G27,'Rate Analysis'!$8:$8,0)-16,0),1)</f>
        <v>1</v>
      </c>
      <c r="J27" s="35">
        <f ca="1">IF($G27=$D$5,ROUND(SUMIFS(INDIRECT("'Sch F-Staffing'!C"&amp;MATCH($B$5,'Sch F-Staffing'!$7:$7,0),0),'Sch F-Staffing'!$A:$A,$F27&amp;"-01",'Sch F-Staffing'!$L:$L,$G27),2),0)</f>
        <v>0</v>
      </c>
      <c r="K27" s="36">
        <f t="shared" ca="1" si="12"/>
        <v>0</v>
      </c>
      <c r="L27" s="35">
        <f ca="1">IF($G27=$D$5,ROUND(SUMIFS(INDIRECT("'Sch F-Staffing'!C"&amp;MATCH($B$5,'Sch F-Staffing'!$7:$7,0),0),'Sch F-Staffing'!$A:$A,$F27&amp;"-02",'Sch F-Staffing'!$L:$L,$G27),2),0)</f>
        <v>0</v>
      </c>
      <c r="M27" s="36">
        <f t="shared" ca="1" si="14"/>
        <v>0</v>
      </c>
      <c r="N27" s="35">
        <f ca="1">IF($G27=$D$5,ROUND(SUMIFS(INDIRECT("'Sch F-Staffing'!C"&amp;MATCH($B$5,'Sch F-Staffing'!$7:$7,0),0),'Sch F-Staffing'!$A:$A,$F27&amp;"-03",'Sch F-Staffing'!$L:$L,$G27),2),0)</f>
        <v>0</v>
      </c>
      <c r="O27" s="36">
        <f t="shared" ca="1" si="15"/>
        <v>0</v>
      </c>
      <c r="P27" s="35">
        <f ca="1">IF($G27=$D$5,ROUND(SUMIFS(INDIRECT("'Sch F-Staffing'!C"&amp;MATCH($B$5,'Sch F-Staffing'!$7:$7,0),0),'Sch F-Staffing'!$A:$A,$F27&amp;"-04",'Sch F-Staffing'!$L:$L,$G27),2),0)</f>
        <v>0</v>
      </c>
      <c r="Q27" s="36">
        <f t="shared" ca="1" si="16"/>
        <v>0</v>
      </c>
      <c r="R27" s="35">
        <f ca="1">IF($G27=$D$5,ROUND(SUMIFS(INDIRECT("'Sch F-Staffing'!C"&amp;MATCH($B$5,'Sch F-Staffing'!$7:$7,0),0),'Sch F-Staffing'!$A:$A,$F27&amp;"-05",'Sch F-Staffing'!$L:$L,$G27),2),0)</f>
        <v>0</v>
      </c>
      <c r="S27" s="36">
        <f t="shared" ca="1" si="17"/>
        <v>0</v>
      </c>
      <c r="T27" s="35">
        <f ca="1">IF($G27=$D$5,ROUND(SUMIFS(INDIRECT("'Sch F-Staffing'!C"&amp;MATCH($B$5,'Sch F-Staffing'!$7:$7,0),0),'Sch F-Staffing'!$A:$A,$F27&amp;"-06",'Sch F-Staffing'!$L:$L,$G27),2),0)</f>
        <v>0</v>
      </c>
      <c r="U27" s="36">
        <f t="shared" ca="1" si="18"/>
        <v>0</v>
      </c>
      <c r="V27" s="35">
        <f ca="1">IF($G27=$D$5,ROUND(SUMIFS(INDIRECT("'Sch F-Staffing'!C"&amp;MATCH($B$5,'Sch F-Staffing'!$7:$7,0),0),'Sch F-Staffing'!$A:$A,$F27&amp;"-07",'Sch F-Staffing'!$L:$L,$G27),2),0)</f>
        <v>0</v>
      </c>
      <c r="W27" s="36">
        <f t="shared" ca="1" si="19"/>
        <v>0</v>
      </c>
      <c r="X27" s="35">
        <f ca="1">IF($G27=$D$5,ROUND(SUMIFS(INDIRECT("'Sch F-Staffing'!C"&amp;MATCH($B$5,'Sch F-Staffing'!$7:$7,0),0),'Sch F-Staffing'!$A:$A,$F27&amp;"-08",'Sch F-Staffing'!$L:$L,$G27),2),0)</f>
        <v>0</v>
      </c>
      <c r="Y27" s="36">
        <f t="shared" ca="1" si="20"/>
        <v>0</v>
      </c>
      <c r="Z27" s="35">
        <f ca="1">IF($G27=$D$5,ROUND(SUMIFS(INDIRECT("'Sch F-Staffing'!C"&amp;MATCH($B$5,'Sch F-Staffing'!$7:$7,0),0),'Sch F-Staffing'!$A:$A,$F27&amp;"-09",'Sch F-Staffing'!$L:$L,$G27),2),0)</f>
        <v>0</v>
      </c>
      <c r="AA27" s="36">
        <f t="shared" ca="1" si="21"/>
        <v>0</v>
      </c>
      <c r="AB27" s="35">
        <f ca="1">IF($G27=$D$5,ROUND(SUMIFS(INDIRECT("'Sch F-Staffing'!C"&amp;MATCH($B$5,'Sch F-Staffing'!$7:$7,0),0),'Sch F-Staffing'!$A:$A,$F27&amp;"-10",'Sch F-Staffing'!$L:$L,$G27),2),0)</f>
        <v>0</v>
      </c>
      <c r="AC27" s="36">
        <f t="shared" ca="1" si="22"/>
        <v>0</v>
      </c>
      <c r="AD27" s="35">
        <f ca="1">IF($G27=$D$5,ROUND(SUMIFS(INDIRECT("'Sch F-Staffing'!C"&amp;MATCH($B$5,'Sch F-Staffing'!$7:$7,0),0),'Sch F-Staffing'!$A:$A,$F27&amp;"-11",'Sch F-Staffing'!$L:$L,$G27),2),0)</f>
        <v>0</v>
      </c>
      <c r="AE27" s="36">
        <f t="shared" ca="1" si="23"/>
        <v>0</v>
      </c>
      <c r="AF27" s="35">
        <f ca="1">IF($G27=$D$5,ROUND(SUMIFS(INDIRECT("'Sch F-Staffing'!C"&amp;MATCH($B$5,'Sch F-Staffing'!$7:$7,0),0),'Sch F-Staffing'!$A:$A,$F27&amp;"-12",'Sch F-Staffing'!$L:$L,$G27),2),0)</f>
        <v>0</v>
      </c>
      <c r="AG27" s="36">
        <f t="shared" ca="1" si="24"/>
        <v>0</v>
      </c>
      <c r="AH27" s="35">
        <f ca="1">IF($G27=$D$5,ROUND(SUMIFS(INDIRECT("'Sch F-Staffing'!C"&amp;MATCH($B$5,'Sch F-Staffing'!$7:$7,0),0),'Sch F-Staffing'!$A:$A,$F27&amp;"-13",'Sch F-Staffing'!$L:$L,$G27),2),0)</f>
        <v>0</v>
      </c>
      <c r="AI27" s="36">
        <f t="shared" ca="1" si="11"/>
        <v>0</v>
      </c>
      <c r="AJ27" s="37">
        <f t="shared" ca="1" si="13"/>
        <v>0</v>
      </c>
      <c r="AK27" s="85">
        <f t="shared" ca="1" si="13"/>
        <v>0</v>
      </c>
    </row>
    <row r="28" spans="1:37" ht="30" hidden="1" x14ac:dyDescent="0.15">
      <c r="A28" s="34">
        <v>71</v>
      </c>
      <c r="B28" s="34" t="s">
        <v>85</v>
      </c>
      <c r="C28" s="34" t="s">
        <v>38</v>
      </c>
      <c r="D28" s="34" t="s">
        <v>39</v>
      </c>
      <c r="E28" s="34" t="s">
        <v>92</v>
      </c>
      <c r="F28" s="82" t="s">
        <v>93</v>
      </c>
      <c r="G28" s="82" t="s">
        <v>595</v>
      </c>
      <c r="H28" s="86">
        <v>1</v>
      </c>
      <c r="I28" s="84" cm="1">
        <f t="array" aca="1" ref="I28" ca="1">IF($G28=$D$5,INDIRECT("'Rate Analysis'!R"&amp;MATCH($F28,'Rate Analysis'!$A:$A,0)&amp;"C"&amp;MATCH($B$5,'Rate Analysis'!$7:$7,0)+MATCH($G28,'Rate Analysis'!$8:$8,0)-16,0),1)</f>
        <v>1</v>
      </c>
      <c r="J28" s="35">
        <f ca="1">IF($G28=$D$5,ROUND(SUMIFS(INDIRECT("'Sch F-Staffing'!C"&amp;MATCH($B$5,'Sch F-Staffing'!$7:$7,0),0),'Sch F-Staffing'!$A:$A,$F28&amp;"-01",'Sch F-Staffing'!$L:$L,$G28),2),0)</f>
        <v>0</v>
      </c>
      <c r="K28" s="36">
        <f t="shared" ca="1" si="12"/>
        <v>0</v>
      </c>
      <c r="L28" s="35">
        <f ca="1">IF($G28=$D$5,ROUND(SUMIFS(INDIRECT("'Sch F-Staffing'!C"&amp;MATCH($B$5,'Sch F-Staffing'!$7:$7,0),0),'Sch F-Staffing'!$A:$A,$F28&amp;"-02",'Sch F-Staffing'!$L:$L,$G28),2),0)</f>
        <v>0</v>
      </c>
      <c r="M28" s="36">
        <f t="shared" ca="1" si="14"/>
        <v>0</v>
      </c>
      <c r="N28" s="35">
        <f ca="1">IF($G28=$D$5,ROUND(SUMIFS(INDIRECT("'Sch F-Staffing'!C"&amp;MATCH($B$5,'Sch F-Staffing'!$7:$7,0),0),'Sch F-Staffing'!$A:$A,$F28&amp;"-03",'Sch F-Staffing'!$L:$L,$G28),2),0)</f>
        <v>0</v>
      </c>
      <c r="O28" s="36">
        <f t="shared" ca="1" si="15"/>
        <v>0</v>
      </c>
      <c r="P28" s="35">
        <f ca="1">IF($G28=$D$5,ROUND(SUMIFS(INDIRECT("'Sch F-Staffing'!C"&amp;MATCH($B$5,'Sch F-Staffing'!$7:$7,0),0),'Sch F-Staffing'!$A:$A,$F28&amp;"-04",'Sch F-Staffing'!$L:$L,$G28),2),0)</f>
        <v>0</v>
      </c>
      <c r="Q28" s="36">
        <f t="shared" ca="1" si="16"/>
        <v>0</v>
      </c>
      <c r="R28" s="35">
        <f ca="1">IF($G28=$D$5,ROUND(SUMIFS(INDIRECT("'Sch F-Staffing'!C"&amp;MATCH($B$5,'Sch F-Staffing'!$7:$7,0),0),'Sch F-Staffing'!$A:$A,$F28&amp;"-05",'Sch F-Staffing'!$L:$L,$G28),2),0)</f>
        <v>0</v>
      </c>
      <c r="S28" s="36">
        <f t="shared" ca="1" si="17"/>
        <v>0</v>
      </c>
      <c r="T28" s="35">
        <f ca="1">IF($G28=$D$5,ROUND(SUMIFS(INDIRECT("'Sch F-Staffing'!C"&amp;MATCH($B$5,'Sch F-Staffing'!$7:$7,0),0),'Sch F-Staffing'!$A:$A,$F28&amp;"-06",'Sch F-Staffing'!$L:$L,$G28),2),0)</f>
        <v>0</v>
      </c>
      <c r="U28" s="36">
        <f t="shared" ca="1" si="18"/>
        <v>0</v>
      </c>
      <c r="V28" s="35">
        <f ca="1">IF($G28=$D$5,ROUND(SUMIFS(INDIRECT("'Sch F-Staffing'!C"&amp;MATCH($B$5,'Sch F-Staffing'!$7:$7,0),0),'Sch F-Staffing'!$A:$A,$F28&amp;"-07",'Sch F-Staffing'!$L:$L,$G28),2),0)</f>
        <v>0</v>
      </c>
      <c r="W28" s="36">
        <f t="shared" ca="1" si="19"/>
        <v>0</v>
      </c>
      <c r="X28" s="35">
        <f ca="1">IF($G28=$D$5,ROUND(SUMIFS(INDIRECT("'Sch F-Staffing'!C"&amp;MATCH($B$5,'Sch F-Staffing'!$7:$7,0),0),'Sch F-Staffing'!$A:$A,$F28&amp;"-08",'Sch F-Staffing'!$L:$L,$G28),2),0)</f>
        <v>0</v>
      </c>
      <c r="Y28" s="36">
        <f t="shared" ca="1" si="20"/>
        <v>0</v>
      </c>
      <c r="Z28" s="35">
        <f ca="1">IF($G28=$D$5,ROUND(SUMIFS(INDIRECT("'Sch F-Staffing'!C"&amp;MATCH($B$5,'Sch F-Staffing'!$7:$7,0),0),'Sch F-Staffing'!$A:$A,$F28&amp;"-09",'Sch F-Staffing'!$L:$L,$G28),2),0)</f>
        <v>0</v>
      </c>
      <c r="AA28" s="36">
        <f t="shared" ca="1" si="21"/>
        <v>0</v>
      </c>
      <c r="AB28" s="35">
        <f ca="1">IF($G28=$D$5,ROUND(SUMIFS(INDIRECT("'Sch F-Staffing'!C"&amp;MATCH($B$5,'Sch F-Staffing'!$7:$7,0),0),'Sch F-Staffing'!$A:$A,$F28&amp;"-10",'Sch F-Staffing'!$L:$L,$G28),2),0)</f>
        <v>0</v>
      </c>
      <c r="AC28" s="36">
        <f t="shared" ca="1" si="22"/>
        <v>0</v>
      </c>
      <c r="AD28" s="35">
        <f ca="1">IF($G28=$D$5,ROUND(SUMIFS(INDIRECT("'Sch F-Staffing'!C"&amp;MATCH($B$5,'Sch F-Staffing'!$7:$7,0),0),'Sch F-Staffing'!$A:$A,$F28&amp;"-11",'Sch F-Staffing'!$L:$L,$G28),2),0)</f>
        <v>0</v>
      </c>
      <c r="AE28" s="36">
        <f t="shared" ca="1" si="23"/>
        <v>0</v>
      </c>
      <c r="AF28" s="35">
        <f ca="1">IF($G28=$D$5,ROUND(SUMIFS(INDIRECT("'Sch F-Staffing'!C"&amp;MATCH($B$5,'Sch F-Staffing'!$7:$7,0),0),'Sch F-Staffing'!$A:$A,$F28&amp;"-12",'Sch F-Staffing'!$L:$L,$G28),2),0)</f>
        <v>0</v>
      </c>
      <c r="AG28" s="36">
        <f t="shared" ca="1" si="24"/>
        <v>0</v>
      </c>
      <c r="AH28" s="35">
        <f ca="1">IF($G28=$D$5,ROUND(SUMIFS(INDIRECT("'Sch F-Staffing'!C"&amp;MATCH($B$5,'Sch F-Staffing'!$7:$7,0),0),'Sch F-Staffing'!$A:$A,$F28&amp;"-13",'Sch F-Staffing'!$L:$L,$G28),2),0)</f>
        <v>0</v>
      </c>
      <c r="AI28" s="36">
        <f t="shared" ca="1" si="11"/>
        <v>0</v>
      </c>
      <c r="AJ28" s="37">
        <f t="shared" ca="1" si="13"/>
        <v>0</v>
      </c>
      <c r="AK28" s="85">
        <f t="shared" ca="1" si="13"/>
        <v>0</v>
      </c>
    </row>
    <row r="29" spans="1:37" ht="30" hidden="1" x14ac:dyDescent="0.15">
      <c r="A29" s="34">
        <v>71</v>
      </c>
      <c r="B29" s="34" t="s">
        <v>85</v>
      </c>
      <c r="C29" s="34" t="s">
        <v>38</v>
      </c>
      <c r="D29" s="34" t="s">
        <v>39</v>
      </c>
      <c r="E29" s="34" t="s">
        <v>92</v>
      </c>
      <c r="F29" s="82" t="s">
        <v>93</v>
      </c>
      <c r="G29" s="82" t="s">
        <v>595</v>
      </c>
      <c r="H29" s="86">
        <v>1</v>
      </c>
      <c r="I29" s="84" cm="1">
        <f t="array" aca="1" ref="I29" ca="1">IF($G29=$D$5,INDIRECT("'Rate Analysis'!R"&amp;MATCH($F29,'Rate Analysis'!$A:$A,0)&amp;"C"&amp;MATCH($B$5,'Rate Analysis'!$7:$7,0)+MATCH($G29,'Rate Analysis'!$8:$8,0)-16,0),1)</f>
        <v>1</v>
      </c>
      <c r="J29" s="35">
        <f ca="1">IF($G29=$D$5,ROUND(SUMIFS(INDIRECT("'Sch F-Staffing'!C"&amp;MATCH($B$5,'Sch F-Staffing'!$7:$7,0),0),'Sch F-Staffing'!$A:$A,$F29&amp;"-01",'Sch F-Staffing'!$L:$L,$G29),2),0)</f>
        <v>0</v>
      </c>
      <c r="K29" s="36">
        <f t="shared" ca="1" si="12"/>
        <v>0</v>
      </c>
      <c r="L29" s="35">
        <f ca="1">IF($G29=$D$5,ROUND(SUMIFS(INDIRECT("'Sch F-Staffing'!C"&amp;MATCH($B$5,'Sch F-Staffing'!$7:$7,0),0),'Sch F-Staffing'!$A:$A,$F29&amp;"-02",'Sch F-Staffing'!$L:$L,$G29),2),0)</f>
        <v>0</v>
      </c>
      <c r="M29" s="36">
        <f t="shared" ca="1" si="14"/>
        <v>0</v>
      </c>
      <c r="N29" s="35">
        <f ca="1">IF($G29=$D$5,ROUND(SUMIFS(INDIRECT("'Sch F-Staffing'!C"&amp;MATCH($B$5,'Sch F-Staffing'!$7:$7,0),0),'Sch F-Staffing'!$A:$A,$F29&amp;"-03",'Sch F-Staffing'!$L:$L,$G29),2),0)</f>
        <v>0</v>
      </c>
      <c r="O29" s="36">
        <f t="shared" ca="1" si="15"/>
        <v>0</v>
      </c>
      <c r="P29" s="35">
        <f ca="1">IF($G29=$D$5,ROUND(SUMIFS(INDIRECT("'Sch F-Staffing'!C"&amp;MATCH($B$5,'Sch F-Staffing'!$7:$7,0),0),'Sch F-Staffing'!$A:$A,$F29&amp;"-04",'Sch F-Staffing'!$L:$L,$G29),2),0)</f>
        <v>0</v>
      </c>
      <c r="Q29" s="36">
        <f t="shared" ca="1" si="16"/>
        <v>0</v>
      </c>
      <c r="R29" s="35">
        <f ca="1">IF($G29=$D$5,ROUND(SUMIFS(INDIRECT("'Sch F-Staffing'!C"&amp;MATCH($B$5,'Sch F-Staffing'!$7:$7,0),0),'Sch F-Staffing'!$A:$A,$F29&amp;"-05",'Sch F-Staffing'!$L:$L,$G29),2),0)</f>
        <v>0</v>
      </c>
      <c r="S29" s="36">
        <f t="shared" ca="1" si="17"/>
        <v>0</v>
      </c>
      <c r="T29" s="35">
        <f ca="1">IF($G29=$D$5,ROUND(SUMIFS(INDIRECT("'Sch F-Staffing'!C"&amp;MATCH($B$5,'Sch F-Staffing'!$7:$7,0),0),'Sch F-Staffing'!$A:$A,$F29&amp;"-06",'Sch F-Staffing'!$L:$L,$G29),2),0)</f>
        <v>0</v>
      </c>
      <c r="U29" s="36">
        <f t="shared" ca="1" si="18"/>
        <v>0</v>
      </c>
      <c r="V29" s="35">
        <f ca="1">IF($G29=$D$5,ROUND(SUMIFS(INDIRECT("'Sch F-Staffing'!C"&amp;MATCH($B$5,'Sch F-Staffing'!$7:$7,0),0),'Sch F-Staffing'!$A:$A,$F29&amp;"-07",'Sch F-Staffing'!$L:$L,$G29),2),0)</f>
        <v>0</v>
      </c>
      <c r="W29" s="36">
        <f t="shared" ca="1" si="19"/>
        <v>0</v>
      </c>
      <c r="X29" s="35">
        <f ca="1">IF($G29=$D$5,ROUND(SUMIFS(INDIRECT("'Sch F-Staffing'!C"&amp;MATCH($B$5,'Sch F-Staffing'!$7:$7,0),0),'Sch F-Staffing'!$A:$A,$F29&amp;"-08",'Sch F-Staffing'!$L:$L,$G29),2),0)</f>
        <v>0</v>
      </c>
      <c r="Y29" s="36">
        <f t="shared" ca="1" si="20"/>
        <v>0</v>
      </c>
      <c r="Z29" s="35">
        <f ca="1">IF($G29=$D$5,ROUND(SUMIFS(INDIRECT("'Sch F-Staffing'!C"&amp;MATCH($B$5,'Sch F-Staffing'!$7:$7,0),0),'Sch F-Staffing'!$A:$A,$F29&amp;"-09",'Sch F-Staffing'!$L:$L,$G29),2),0)</f>
        <v>0</v>
      </c>
      <c r="AA29" s="36">
        <f t="shared" ca="1" si="21"/>
        <v>0</v>
      </c>
      <c r="AB29" s="35">
        <f ca="1">IF($G29=$D$5,ROUND(SUMIFS(INDIRECT("'Sch F-Staffing'!C"&amp;MATCH($B$5,'Sch F-Staffing'!$7:$7,0),0),'Sch F-Staffing'!$A:$A,$F29&amp;"-10",'Sch F-Staffing'!$L:$L,$G29),2),0)</f>
        <v>0</v>
      </c>
      <c r="AC29" s="36">
        <f t="shared" ca="1" si="22"/>
        <v>0</v>
      </c>
      <c r="AD29" s="35">
        <f ca="1">IF($G29=$D$5,ROUND(SUMIFS(INDIRECT("'Sch F-Staffing'!C"&amp;MATCH($B$5,'Sch F-Staffing'!$7:$7,0),0),'Sch F-Staffing'!$A:$A,$F29&amp;"-11",'Sch F-Staffing'!$L:$L,$G29),2),0)</f>
        <v>0</v>
      </c>
      <c r="AE29" s="36">
        <f t="shared" ca="1" si="23"/>
        <v>0</v>
      </c>
      <c r="AF29" s="35">
        <f ca="1">IF($G29=$D$5,ROUND(SUMIFS(INDIRECT("'Sch F-Staffing'!C"&amp;MATCH($B$5,'Sch F-Staffing'!$7:$7,0),0),'Sch F-Staffing'!$A:$A,$F29&amp;"-12",'Sch F-Staffing'!$L:$L,$G29),2),0)</f>
        <v>0</v>
      </c>
      <c r="AG29" s="36">
        <f t="shared" ca="1" si="24"/>
        <v>0</v>
      </c>
      <c r="AH29" s="35">
        <f ca="1">IF($G29=$D$5,ROUND(SUMIFS(INDIRECT("'Sch F-Staffing'!C"&amp;MATCH($B$5,'Sch F-Staffing'!$7:$7,0),0),'Sch F-Staffing'!$A:$A,$F29&amp;"-13",'Sch F-Staffing'!$L:$L,$G29),2),0)</f>
        <v>0</v>
      </c>
      <c r="AI29" s="36">
        <f t="shared" ca="1" si="11"/>
        <v>0</v>
      </c>
      <c r="AJ29" s="37">
        <f t="shared" ca="1" si="13"/>
        <v>0</v>
      </c>
      <c r="AK29" s="85">
        <f t="shared" ca="1" si="13"/>
        <v>0</v>
      </c>
    </row>
    <row r="30" spans="1:37" ht="30" hidden="1" x14ac:dyDescent="0.15">
      <c r="A30" s="34">
        <v>71</v>
      </c>
      <c r="B30" s="34" t="s">
        <v>85</v>
      </c>
      <c r="C30" s="34" t="s">
        <v>38</v>
      </c>
      <c r="D30" s="34" t="s">
        <v>39</v>
      </c>
      <c r="E30" s="34" t="s">
        <v>92</v>
      </c>
      <c r="F30" s="82" t="s">
        <v>93</v>
      </c>
      <c r="G30" s="82" t="s">
        <v>595</v>
      </c>
      <c r="H30" s="86">
        <v>1</v>
      </c>
      <c r="I30" s="84" cm="1">
        <f t="array" aca="1" ref="I30" ca="1">IF($G30=$D$5,INDIRECT("'Rate Analysis'!R"&amp;MATCH($F30,'Rate Analysis'!$A:$A,0)&amp;"C"&amp;MATCH($B$5,'Rate Analysis'!$7:$7,0)+MATCH($G30,'Rate Analysis'!$8:$8,0)-16,0),1)</f>
        <v>1</v>
      </c>
      <c r="J30" s="35">
        <f ca="1">IF($G30=$D$5,ROUND(SUMIFS(INDIRECT("'Sch F-Staffing'!C"&amp;MATCH($B$5,'Sch F-Staffing'!$7:$7,0),0),'Sch F-Staffing'!$A:$A,$F30&amp;"-01",'Sch F-Staffing'!$L:$L,$G30),2),0)</f>
        <v>0</v>
      </c>
      <c r="K30" s="36">
        <f t="shared" ca="1" si="12"/>
        <v>0</v>
      </c>
      <c r="L30" s="35">
        <f ca="1">IF($G30=$D$5,ROUND(SUMIFS(INDIRECT("'Sch F-Staffing'!C"&amp;MATCH($B$5,'Sch F-Staffing'!$7:$7,0),0),'Sch F-Staffing'!$A:$A,$F30&amp;"-02",'Sch F-Staffing'!$L:$L,$G30),2),0)</f>
        <v>0</v>
      </c>
      <c r="M30" s="36">
        <f t="shared" ca="1" si="14"/>
        <v>0</v>
      </c>
      <c r="N30" s="35">
        <f ca="1">IF($G30=$D$5,ROUND(SUMIFS(INDIRECT("'Sch F-Staffing'!C"&amp;MATCH($B$5,'Sch F-Staffing'!$7:$7,0),0),'Sch F-Staffing'!$A:$A,$F30&amp;"-03",'Sch F-Staffing'!$L:$L,$G30),2),0)</f>
        <v>0</v>
      </c>
      <c r="O30" s="36">
        <f t="shared" ca="1" si="15"/>
        <v>0</v>
      </c>
      <c r="P30" s="35">
        <f ca="1">IF($G30=$D$5,ROUND(SUMIFS(INDIRECT("'Sch F-Staffing'!C"&amp;MATCH($B$5,'Sch F-Staffing'!$7:$7,0),0),'Sch F-Staffing'!$A:$A,$F30&amp;"-04",'Sch F-Staffing'!$L:$L,$G30),2),0)</f>
        <v>0</v>
      </c>
      <c r="Q30" s="36">
        <f t="shared" ca="1" si="16"/>
        <v>0</v>
      </c>
      <c r="R30" s="35">
        <f ca="1">IF($G30=$D$5,ROUND(SUMIFS(INDIRECT("'Sch F-Staffing'!C"&amp;MATCH($B$5,'Sch F-Staffing'!$7:$7,0),0),'Sch F-Staffing'!$A:$A,$F30&amp;"-05",'Sch F-Staffing'!$L:$L,$G30),2),0)</f>
        <v>0</v>
      </c>
      <c r="S30" s="36">
        <f t="shared" ca="1" si="17"/>
        <v>0</v>
      </c>
      <c r="T30" s="35">
        <f ca="1">IF($G30=$D$5,ROUND(SUMIFS(INDIRECT("'Sch F-Staffing'!C"&amp;MATCH($B$5,'Sch F-Staffing'!$7:$7,0),0),'Sch F-Staffing'!$A:$A,$F30&amp;"-06",'Sch F-Staffing'!$L:$L,$G30),2),0)</f>
        <v>0</v>
      </c>
      <c r="U30" s="36">
        <f t="shared" ca="1" si="18"/>
        <v>0</v>
      </c>
      <c r="V30" s="35">
        <f ca="1">IF($G30=$D$5,ROUND(SUMIFS(INDIRECT("'Sch F-Staffing'!C"&amp;MATCH($B$5,'Sch F-Staffing'!$7:$7,0),0),'Sch F-Staffing'!$A:$A,$F30&amp;"-07",'Sch F-Staffing'!$L:$L,$G30),2),0)</f>
        <v>0</v>
      </c>
      <c r="W30" s="36">
        <f t="shared" ca="1" si="19"/>
        <v>0</v>
      </c>
      <c r="X30" s="35">
        <f ca="1">IF($G30=$D$5,ROUND(SUMIFS(INDIRECT("'Sch F-Staffing'!C"&amp;MATCH($B$5,'Sch F-Staffing'!$7:$7,0),0),'Sch F-Staffing'!$A:$A,$F30&amp;"-08",'Sch F-Staffing'!$L:$L,$G30),2),0)</f>
        <v>0</v>
      </c>
      <c r="Y30" s="36">
        <f t="shared" ca="1" si="20"/>
        <v>0</v>
      </c>
      <c r="Z30" s="35">
        <f ca="1">IF($G30=$D$5,ROUND(SUMIFS(INDIRECT("'Sch F-Staffing'!C"&amp;MATCH($B$5,'Sch F-Staffing'!$7:$7,0),0),'Sch F-Staffing'!$A:$A,$F30&amp;"-09",'Sch F-Staffing'!$L:$L,$G30),2),0)</f>
        <v>0</v>
      </c>
      <c r="AA30" s="36">
        <f t="shared" ca="1" si="21"/>
        <v>0</v>
      </c>
      <c r="AB30" s="35">
        <f ca="1">IF($G30=$D$5,ROUND(SUMIFS(INDIRECT("'Sch F-Staffing'!C"&amp;MATCH($B$5,'Sch F-Staffing'!$7:$7,0),0),'Sch F-Staffing'!$A:$A,$F30&amp;"-10",'Sch F-Staffing'!$L:$L,$G30),2),0)</f>
        <v>0</v>
      </c>
      <c r="AC30" s="36">
        <f t="shared" ca="1" si="22"/>
        <v>0</v>
      </c>
      <c r="AD30" s="35">
        <f ca="1">IF($G30=$D$5,ROUND(SUMIFS(INDIRECT("'Sch F-Staffing'!C"&amp;MATCH($B$5,'Sch F-Staffing'!$7:$7,0),0),'Sch F-Staffing'!$A:$A,$F30&amp;"-11",'Sch F-Staffing'!$L:$L,$G30),2),0)</f>
        <v>0</v>
      </c>
      <c r="AE30" s="36">
        <f t="shared" ca="1" si="23"/>
        <v>0</v>
      </c>
      <c r="AF30" s="35">
        <f ca="1">IF($G30=$D$5,ROUND(SUMIFS(INDIRECT("'Sch F-Staffing'!C"&amp;MATCH($B$5,'Sch F-Staffing'!$7:$7,0),0),'Sch F-Staffing'!$A:$A,$F30&amp;"-12",'Sch F-Staffing'!$L:$L,$G30),2),0)</f>
        <v>0</v>
      </c>
      <c r="AG30" s="36">
        <f t="shared" ca="1" si="24"/>
        <v>0</v>
      </c>
      <c r="AH30" s="35">
        <f ca="1">IF($G30=$D$5,ROUND(SUMIFS(INDIRECT("'Sch F-Staffing'!C"&amp;MATCH($B$5,'Sch F-Staffing'!$7:$7,0),0),'Sch F-Staffing'!$A:$A,$F30&amp;"-13",'Sch F-Staffing'!$L:$L,$G30),2),0)</f>
        <v>0</v>
      </c>
      <c r="AI30" s="36">
        <f t="shared" ca="1" si="11"/>
        <v>0</v>
      </c>
      <c r="AJ30" s="37">
        <f t="shared" ca="1" si="13"/>
        <v>0</v>
      </c>
      <c r="AK30" s="85">
        <f t="shared" ca="1" si="13"/>
        <v>0</v>
      </c>
    </row>
    <row r="31" spans="1:37" ht="15" hidden="1" x14ac:dyDescent="0.15">
      <c r="A31" s="34">
        <v>71</v>
      </c>
      <c r="B31" s="34" t="s">
        <v>85</v>
      </c>
      <c r="C31" s="34" t="s">
        <v>38</v>
      </c>
      <c r="D31" s="34" t="s">
        <v>39</v>
      </c>
      <c r="E31" s="34" t="s">
        <v>94</v>
      </c>
      <c r="F31" s="82" t="s">
        <v>95</v>
      </c>
      <c r="G31" s="82" t="s">
        <v>595</v>
      </c>
      <c r="H31" s="86">
        <v>1</v>
      </c>
      <c r="I31" s="84" cm="1">
        <f t="array" aca="1" ref="I31" ca="1">IF($G31=$D$5,INDIRECT("'Rate Analysis'!R"&amp;MATCH($F31,'Rate Analysis'!$A:$A,0)&amp;"C"&amp;MATCH($B$5,'Rate Analysis'!$7:$7,0)+MATCH($G31,'Rate Analysis'!$8:$8,0)-16,0),1)</f>
        <v>1</v>
      </c>
      <c r="J31" s="35">
        <f ca="1">IF($G31=$D$5,ROUND(SUMIFS(INDIRECT("'Sch F-Staffing'!C"&amp;MATCH($B$5,'Sch F-Staffing'!$7:$7,0),0),'Sch F-Staffing'!$A:$A,$F31&amp;"-01",'Sch F-Staffing'!$L:$L,$G31),2),0)</f>
        <v>0</v>
      </c>
      <c r="K31" s="36">
        <f t="shared" ca="1" si="12"/>
        <v>0</v>
      </c>
      <c r="L31" s="35">
        <f ca="1">IF($G31=$D$5,ROUND(SUMIFS(INDIRECT("'Sch F-Staffing'!C"&amp;MATCH($B$5,'Sch F-Staffing'!$7:$7,0),0),'Sch F-Staffing'!$A:$A,$F31&amp;"-02",'Sch F-Staffing'!$L:$L,$G31),2),0)</f>
        <v>0</v>
      </c>
      <c r="M31" s="36">
        <f t="shared" ca="1" si="14"/>
        <v>0</v>
      </c>
      <c r="N31" s="35">
        <f ca="1">IF($G31=$D$5,ROUND(SUMIFS(INDIRECT("'Sch F-Staffing'!C"&amp;MATCH($B$5,'Sch F-Staffing'!$7:$7,0),0),'Sch F-Staffing'!$A:$A,$F31&amp;"-03",'Sch F-Staffing'!$L:$L,$G31),2),0)</f>
        <v>0</v>
      </c>
      <c r="O31" s="36">
        <f t="shared" ca="1" si="15"/>
        <v>0</v>
      </c>
      <c r="P31" s="35">
        <f ca="1">IF($G31=$D$5,ROUND(SUMIFS(INDIRECT("'Sch F-Staffing'!C"&amp;MATCH($B$5,'Sch F-Staffing'!$7:$7,0),0),'Sch F-Staffing'!$A:$A,$F31&amp;"-04",'Sch F-Staffing'!$L:$L,$G31),2),0)</f>
        <v>0</v>
      </c>
      <c r="Q31" s="36">
        <f t="shared" ca="1" si="16"/>
        <v>0</v>
      </c>
      <c r="R31" s="35">
        <f ca="1">IF($G31=$D$5,ROUND(SUMIFS(INDIRECT("'Sch F-Staffing'!C"&amp;MATCH($B$5,'Sch F-Staffing'!$7:$7,0),0),'Sch F-Staffing'!$A:$A,$F31&amp;"-05",'Sch F-Staffing'!$L:$L,$G31),2),0)</f>
        <v>0</v>
      </c>
      <c r="S31" s="36">
        <f t="shared" ca="1" si="17"/>
        <v>0</v>
      </c>
      <c r="T31" s="35">
        <f ca="1">IF($G31=$D$5,ROUND(SUMIFS(INDIRECT("'Sch F-Staffing'!C"&amp;MATCH($B$5,'Sch F-Staffing'!$7:$7,0),0),'Sch F-Staffing'!$A:$A,$F31&amp;"-06",'Sch F-Staffing'!$L:$L,$G31),2),0)</f>
        <v>0</v>
      </c>
      <c r="U31" s="36">
        <f t="shared" ca="1" si="18"/>
        <v>0</v>
      </c>
      <c r="V31" s="35">
        <f ca="1">IF($G31=$D$5,ROUND(SUMIFS(INDIRECT("'Sch F-Staffing'!C"&amp;MATCH($B$5,'Sch F-Staffing'!$7:$7,0),0),'Sch F-Staffing'!$A:$A,$F31&amp;"-07",'Sch F-Staffing'!$L:$L,$G31),2),0)</f>
        <v>0</v>
      </c>
      <c r="W31" s="36">
        <f t="shared" ca="1" si="19"/>
        <v>0</v>
      </c>
      <c r="X31" s="35">
        <f ca="1">IF($G31=$D$5,ROUND(SUMIFS(INDIRECT("'Sch F-Staffing'!C"&amp;MATCH($B$5,'Sch F-Staffing'!$7:$7,0),0),'Sch F-Staffing'!$A:$A,$F31&amp;"-08",'Sch F-Staffing'!$L:$L,$G31),2),0)</f>
        <v>0</v>
      </c>
      <c r="Y31" s="36">
        <f t="shared" ca="1" si="20"/>
        <v>0</v>
      </c>
      <c r="Z31" s="35">
        <f ca="1">IF($G31=$D$5,ROUND(SUMIFS(INDIRECT("'Sch F-Staffing'!C"&amp;MATCH($B$5,'Sch F-Staffing'!$7:$7,0),0),'Sch F-Staffing'!$A:$A,$F31&amp;"-09",'Sch F-Staffing'!$L:$L,$G31),2),0)</f>
        <v>0</v>
      </c>
      <c r="AA31" s="36">
        <f t="shared" ca="1" si="21"/>
        <v>0</v>
      </c>
      <c r="AB31" s="35">
        <f ca="1">IF($G31=$D$5,ROUND(SUMIFS(INDIRECT("'Sch F-Staffing'!C"&amp;MATCH($B$5,'Sch F-Staffing'!$7:$7,0),0),'Sch F-Staffing'!$A:$A,$F31&amp;"-10",'Sch F-Staffing'!$L:$L,$G31),2),0)</f>
        <v>0</v>
      </c>
      <c r="AC31" s="36">
        <f t="shared" ca="1" si="22"/>
        <v>0</v>
      </c>
      <c r="AD31" s="35">
        <f ca="1">IF($G31=$D$5,ROUND(SUMIFS(INDIRECT("'Sch F-Staffing'!C"&amp;MATCH($B$5,'Sch F-Staffing'!$7:$7,0),0),'Sch F-Staffing'!$A:$A,$F31&amp;"-11",'Sch F-Staffing'!$L:$L,$G31),2),0)</f>
        <v>0</v>
      </c>
      <c r="AE31" s="36">
        <f t="shared" ca="1" si="23"/>
        <v>0</v>
      </c>
      <c r="AF31" s="35">
        <f ca="1">IF($G31=$D$5,ROUND(SUMIFS(INDIRECT("'Sch F-Staffing'!C"&amp;MATCH($B$5,'Sch F-Staffing'!$7:$7,0),0),'Sch F-Staffing'!$A:$A,$F31&amp;"-12",'Sch F-Staffing'!$L:$L,$G31),2),0)</f>
        <v>0</v>
      </c>
      <c r="AG31" s="36">
        <f t="shared" ca="1" si="24"/>
        <v>0</v>
      </c>
      <c r="AH31" s="35">
        <f ca="1">IF($G31=$D$5,ROUND(SUMIFS(INDIRECT("'Sch F-Staffing'!C"&amp;MATCH($B$5,'Sch F-Staffing'!$7:$7,0),0),'Sch F-Staffing'!$A:$A,$F31&amp;"-13",'Sch F-Staffing'!$L:$L,$G31),2),0)</f>
        <v>0</v>
      </c>
      <c r="AI31" s="36">
        <f t="shared" ca="1" si="11"/>
        <v>0</v>
      </c>
      <c r="AJ31" s="37">
        <f t="shared" ca="1" si="13"/>
        <v>0</v>
      </c>
      <c r="AK31" s="85">
        <f t="shared" ca="1" si="13"/>
        <v>0</v>
      </c>
    </row>
    <row r="32" spans="1:37" ht="15" hidden="1" x14ac:dyDescent="0.15">
      <c r="A32" s="34">
        <v>71</v>
      </c>
      <c r="B32" s="34" t="s">
        <v>85</v>
      </c>
      <c r="C32" s="34" t="s">
        <v>38</v>
      </c>
      <c r="D32" s="34" t="s">
        <v>39</v>
      </c>
      <c r="E32" s="34" t="s">
        <v>94</v>
      </c>
      <c r="F32" s="82" t="s">
        <v>95</v>
      </c>
      <c r="G32" s="82" t="s">
        <v>595</v>
      </c>
      <c r="H32" s="86">
        <v>1</v>
      </c>
      <c r="I32" s="84" cm="1">
        <f t="array" aca="1" ref="I32" ca="1">IF($G32=$D$5,INDIRECT("'Rate Analysis'!R"&amp;MATCH($F32,'Rate Analysis'!$A:$A,0)&amp;"C"&amp;MATCH($B$5,'Rate Analysis'!$7:$7,0)+MATCH($G32,'Rate Analysis'!$8:$8,0)-16,0),1)</f>
        <v>1</v>
      </c>
      <c r="J32" s="35">
        <f ca="1">IF($G32=$D$5,ROUND(SUMIFS(INDIRECT("'Sch F-Staffing'!C"&amp;MATCH($B$5,'Sch F-Staffing'!$7:$7,0),0),'Sch F-Staffing'!$A:$A,$F32&amp;"-01",'Sch F-Staffing'!$L:$L,$G32),2),0)</f>
        <v>0</v>
      </c>
      <c r="K32" s="36">
        <f t="shared" ca="1" si="12"/>
        <v>0</v>
      </c>
      <c r="L32" s="35">
        <f ca="1">IF($G32=$D$5,ROUND(SUMIFS(INDIRECT("'Sch F-Staffing'!C"&amp;MATCH($B$5,'Sch F-Staffing'!$7:$7,0),0),'Sch F-Staffing'!$A:$A,$F32&amp;"-02",'Sch F-Staffing'!$L:$L,$G32),2),0)</f>
        <v>0</v>
      </c>
      <c r="M32" s="36">
        <f t="shared" ca="1" si="14"/>
        <v>0</v>
      </c>
      <c r="N32" s="35">
        <f ca="1">IF($G32=$D$5,ROUND(SUMIFS(INDIRECT("'Sch F-Staffing'!C"&amp;MATCH($B$5,'Sch F-Staffing'!$7:$7,0),0),'Sch F-Staffing'!$A:$A,$F32&amp;"-03",'Sch F-Staffing'!$L:$L,$G32),2),0)</f>
        <v>0</v>
      </c>
      <c r="O32" s="36">
        <f t="shared" ca="1" si="15"/>
        <v>0</v>
      </c>
      <c r="P32" s="35">
        <f ca="1">IF($G32=$D$5,ROUND(SUMIFS(INDIRECT("'Sch F-Staffing'!C"&amp;MATCH($B$5,'Sch F-Staffing'!$7:$7,0),0),'Sch F-Staffing'!$A:$A,$F32&amp;"-04",'Sch F-Staffing'!$L:$L,$G32),2),0)</f>
        <v>0</v>
      </c>
      <c r="Q32" s="36">
        <f t="shared" ca="1" si="16"/>
        <v>0</v>
      </c>
      <c r="R32" s="35">
        <f ca="1">IF($G32=$D$5,ROUND(SUMIFS(INDIRECT("'Sch F-Staffing'!C"&amp;MATCH($B$5,'Sch F-Staffing'!$7:$7,0),0),'Sch F-Staffing'!$A:$A,$F32&amp;"-05",'Sch F-Staffing'!$L:$L,$G32),2),0)</f>
        <v>0</v>
      </c>
      <c r="S32" s="36">
        <f t="shared" ca="1" si="17"/>
        <v>0</v>
      </c>
      <c r="T32" s="35">
        <f ca="1">IF($G32=$D$5,ROUND(SUMIFS(INDIRECT("'Sch F-Staffing'!C"&amp;MATCH($B$5,'Sch F-Staffing'!$7:$7,0),0),'Sch F-Staffing'!$A:$A,$F32&amp;"-06",'Sch F-Staffing'!$L:$L,$G32),2),0)</f>
        <v>0</v>
      </c>
      <c r="U32" s="36">
        <f t="shared" ca="1" si="18"/>
        <v>0</v>
      </c>
      <c r="V32" s="35">
        <f ca="1">IF($G32=$D$5,ROUND(SUMIFS(INDIRECT("'Sch F-Staffing'!C"&amp;MATCH($B$5,'Sch F-Staffing'!$7:$7,0),0),'Sch F-Staffing'!$A:$A,$F32&amp;"-07",'Sch F-Staffing'!$L:$L,$G32),2),0)</f>
        <v>0</v>
      </c>
      <c r="W32" s="36">
        <f t="shared" ca="1" si="19"/>
        <v>0</v>
      </c>
      <c r="X32" s="35">
        <f ca="1">IF($G32=$D$5,ROUND(SUMIFS(INDIRECT("'Sch F-Staffing'!C"&amp;MATCH($B$5,'Sch F-Staffing'!$7:$7,0),0),'Sch F-Staffing'!$A:$A,$F32&amp;"-08",'Sch F-Staffing'!$L:$L,$G32),2),0)</f>
        <v>0</v>
      </c>
      <c r="Y32" s="36">
        <f t="shared" ca="1" si="20"/>
        <v>0</v>
      </c>
      <c r="Z32" s="35">
        <f ca="1">IF($G32=$D$5,ROUND(SUMIFS(INDIRECT("'Sch F-Staffing'!C"&amp;MATCH($B$5,'Sch F-Staffing'!$7:$7,0),0),'Sch F-Staffing'!$A:$A,$F32&amp;"-09",'Sch F-Staffing'!$L:$L,$G32),2),0)</f>
        <v>0</v>
      </c>
      <c r="AA32" s="36">
        <f t="shared" ca="1" si="21"/>
        <v>0</v>
      </c>
      <c r="AB32" s="35">
        <f ca="1">IF($G32=$D$5,ROUND(SUMIFS(INDIRECT("'Sch F-Staffing'!C"&amp;MATCH($B$5,'Sch F-Staffing'!$7:$7,0),0),'Sch F-Staffing'!$A:$A,$F32&amp;"-10",'Sch F-Staffing'!$L:$L,$G32),2),0)</f>
        <v>0</v>
      </c>
      <c r="AC32" s="36">
        <f t="shared" ca="1" si="22"/>
        <v>0</v>
      </c>
      <c r="AD32" s="35">
        <f ca="1">IF($G32=$D$5,ROUND(SUMIFS(INDIRECT("'Sch F-Staffing'!C"&amp;MATCH($B$5,'Sch F-Staffing'!$7:$7,0),0),'Sch F-Staffing'!$A:$A,$F32&amp;"-11",'Sch F-Staffing'!$L:$L,$G32),2),0)</f>
        <v>0</v>
      </c>
      <c r="AE32" s="36">
        <f t="shared" ca="1" si="23"/>
        <v>0</v>
      </c>
      <c r="AF32" s="35">
        <f ca="1">IF($G32=$D$5,ROUND(SUMIFS(INDIRECT("'Sch F-Staffing'!C"&amp;MATCH($B$5,'Sch F-Staffing'!$7:$7,0),0),'Sch F-Staffing'!$A:$A,$F32&amp;"-12",'Sch F-Staffing'!$L:$L,$G32),2),0)</f>
        <v>0</v>
      </c>
      <c r="AG32" s="36">
        <f t="shared" ca="1" si="24"/>
        <v>0</v>
      </c>
      <c r="AH32" s="35">
        <f ca="1">IF($G32=$D$5,ROUND(SUMIFS(INDIRECT("'Sch F-Staffing'!C"&amp;MATCH($B$5,'Sch F-Staffing'!$7:$7,0),0),'Sch F-Staffing'!$A:$A,$F32&amp;"-13",'Sch F-Staffing'!$L:$L,$G32),2),0)</f>
        <v>0</v>
      </c>
      <c r="AI32" s="36">
        <f t="shared" ca="1" si="11"/>
        <v>0</v>
      </c>
      <c r="AJ32" s="37">
        <f t="shared" ca="1" si="13"/>
        <v>0</v>
      </c>
      <c r="AK32" s="85">
        <f t="shared" ca="1" si="13"/>
        <v>0</v>
      </c>
    </row>
    <row r="33" spans="1:37" ht="15" hidden="1" x14ac:dyDescent="0.15">
      <c r="A33" s="34">
        <v>71</v>
      </c>
      <c r="B33" s="34" t="s">
        <v>85</v>
      </c>
      <c r="C33" s="34" t="s">
        <v>38</v>
      </c>
      <c r="D33" s="34" t="s">
        <v>39</v>
      </c>
      <c r="E33" s="34" t="s">
        <v>94</v>
      </c>
      <c r="F33" s="82" t="s">
        <v>95</v>
      </c>
      <c r="G33" s="82" t="s">
        <v>595</v>
      </c>
      <c r="H33" s="86">
        <v>1</v>
      </c>
      <c r="I33" s="84" cm="1">
        <f t="array" aca="1" ref="I33" ca="1">IF($G33=$D$5,INDIRECT("'Rate Analysis'!R"&amp;MATCH($F33,'Rate Analysis'!$A:$A,0)&amp;"C"&amp;MATCH($B$5,'Rate Analysis'!$7:$7,0)+MATCH($G33,'Rate Analysis'!$8:$8,0)-16,0),1)</f>
        <v>1</v>
      </c>
      <c r="J33" s="35">
        <f ca="1">IF($G33=$D$5,ROUND(SUMIFS(INDIRECT("'Sch F-Staffing'!C"&amp;MATCH($B$5,'Sch F-Staffing'!$7:$7,0),0),'Sch F-Staffing'!$A:$A,$F33&amp;"-01",'Sch F-Staffing'!$L:$L,$G33),2),0)</f>
        <v>0</v>
      </c>
      <c r="K33" s="36">
        <f t="shared" ca="1" si="12"/>
        <v>0</v>
      </c>
      <c r="L33" s="35">
        <f ca="1">IF($G33=$D$5,ROUND(SUMIFS(INDIRECT("'Sch F-Staffing'!C"&amp;MATCH($B$5,'Sch F-Staffing'!$7:$7,0),0),'Sch F-Staffing'!$A:$A,$F33&amp;"-02",'Sch F-Staffing'!$L:$L,$G33),2),0)</f>
        <v>0</v>
      </c>
      <c r="M33" s="36">
        <f t="shared" ca="1" si="14"/>
        <v>0</v>
      </c>
      <c r="N33" s="35">
        <f ca="1">IF($G33=$D$5,ROUND(SUMIFS(INDIRECT("'Sch F-Staffing'!C"&amp;MATCH($B$5,'Sch F-Staffing'!$7:$7,0),0),'Sch F-Staffing'!$A:$A,$F33&amp;"-03",'Sch F-Staffing'!$L:$L,$G33),2),0)</f>
        <v>0</v>
      </c>
      <c r="O33" s="36">
        <f t="shared" ca="1" si="15"/>
        <v>0</v>
      </c>
      <c r="P33" s="35">
        <f ca="1">IF($G33=$D$5,ROUND(SUMIFS(INDIRECT("'Sch F-Staffing'!C"&amp;MATCH($B$5,'Sch F-Staffing'!$7:$7,0),0),'Sch F-Staffing'!$A:$A,$F33&amp;"-04",'Sch F-Staffing'!$L:$L,$G33),2),0)</f>
        <v>0</v>
      </c>
      <c r="Q33" s="36">
        <f t="shared" ca="1" si="16"/>
        <v>0</v>
      </c>
      <c r="R33" s="35">
        <f ca="1">IF($G33=$D$5,ROUND(SUMIFS(INDIRECT("'Sch F-Staffing'!C"&amp;MATCH($B$5,'Sch F-Staffing'!$7:$7,0),0),'Sch F-Staffing'!$A:$A,$F33&amp;"-05",'Sch F-Staffing'!$L:$L,$G33),2),0)</f>
        <v>0</v>
      </c>
      <c r="S33" s="36">
        <f t="shared" ca="1" si="17"/>
        <v>0</v>
      </c>
      <c r="T33" s="35">
        <f ca="1">IF($G33=$D$5,ROUND(SUMIFS(INDIRECT("'Sch F-Staffing'!C"&amp;MATCH($B$5,'Sch F-Staffing'!$7:$7,0),0),'Sch F-Staffing'!$A:$A,$F33&amp;"-06",'Sch F-Staffing'!$L:$L,$G33),2),0)</f>
        <v>0</v>
      </c>
      <c r="U33" s="36">
        <f t="shared" ca="1" si="18"/>
        <v>0</v>
      </c>
      <c r="V33" s="35">
        <f ca="1">IF($G33=$D$5,ROUND(SUMIFS(INDIRECT("'Sch F-Staffing'!C"&amp;MATCH($B$5,'Sch F-Staffing'!$7:$7,0),0),'Sch F-Staffing'!$A:$A,$F33&amp;"-07",'Sch F-Staffing'!$L:$L,$G33),2),0)</f>
        <v>0</v>
      </c>
      <c r="W33" s="36">
        <f t="shared" ca="1" si="19"/>
        <v>0</v>
      </c>
      <c r="X33" s="35">
        <f ca="1">IF($G33=$D$5,ROUND(SUMIFS(INDIRECT("'Sch F-Staffing'!C"&amp;MATCH($B$5,'Sch F-Staffing'!$7:$7,0),0),'Sch F-Staffing'!$A:$A,$F33&amp;"-08",'Sch F-Staffing'!$L:$L,$G33),2),0)</f>
        <v>0</v>
      </c>
      <c r="Y33" s="36">
        <f t="shared" ca="1" si="20"/>
        <v>0</v>
      </c>
      <c r="Z33" s="35">
        <f ca="1">IF($G33=$D$5,ROUND(SUMIFS(INDIRECT("'Sch F-Staffing'!C"&amp;MATCH($B$5,'Sch F-Staffing'!$7:$7,0),0),'Sch F-Staffing'!$A:$A,$F33&amp;"-09",'Sch F-Staffing'!$L:$L,$G33),2),0)</f>
        <v>0</v>
      </c>
      <c r="AA33" s="36">
        <f t="shared" ca="1" si="21"/>
        <v>0</v>
      </c>
      <c r="AB33" s="35">
        <f ca="1">IF($G33=$D$5,ROUND(SUMIFS(INDIRECT("'Sch F-Staffing'!C"&amp;MATCH($B$5,'Sch F-Staffing'!$7:$7,0),0),'Sch F-Staffing'!$A:$A,$F33&amp;"-10",'Sch F-Staffing'!$L:$L,$G33),2),0)</f>
        <v>0</v>
      </c>
      <c r="AC33" s="36">
        <f t="shared" ca="1" si="22"/>
        <v>0</v>
      </c>
      <c r="AD33" s="35">
        <f ca="1">IF($G33=$D$5,ROUND(SUMIFS(INDIRECT("'Sch F-Staffing'!C"&amp;MATCH($B$5,'Sch F-Staffing'!$7:$7,0),0),'Sch F-Staffing'!$A:$A,$F33&amp;"-11",'Sch F-Staffing'!$L:$L,$G33),2),0)</f>
        <v>0</v>
      </c>
      <c r="AE33" s="36">
        <f t="shared" ca="1" si="23"/>
        <v>0</v>
      </c>
      <c r="AF33" s="35">
        <f ca="1">IF($G33=$D$5,ROUND(SUMIFS(INDIRECT("'Sch F-Staffing'!C"&amp;MATCH($B$5,'Sch F-Staffing'!$7:$7,0),0),'Sch F-Staffing'!$A:$A,$F33&amp;"-12",'Sch F-Staffing'!$L:$L,$G33),2),0)</f>
        <v>0</v>
      </c>
      <c r="AG33" s="36">
        <f t="shared" ca="1" si="24"/>
        <v>0</v>
      </c>
      <c r="AH33" s="35">
        <f ca="1">IF($G33=$D$5,ROUND(SUMIFS(INDIRECT("'Sch F-Staffing'!C"&amp;MATCH($B$5,'Sch F-Staffing'!$7:$7,0),0),'Sch F-Staffing'!$A:$A,$F33&amp;"-13",'Sch F-Staffing'!$L:$L,$G33),2),0)</f>
        <v>0</v>
      </c>
      <c r="AI33" s="36">
        <f t="shared" ca="1" si="11"/>
        <v>0</v>
      </c>
      <c r="AJ33" s="37">
        <f t="shared" ca="1" si="13"/>
        <v>0</v>
      </c>
      <c r="AK33" s="85">
        <f t="shared" ca="1" si="13"/>
        <v>0</v>
      </c>
    </row>
    <row r="34" spans="1:37" ht="45" hidden="1" x14ac:dyDescent="0.15">
      <c r="A34" s="34">
        <v>32</v>
      </c>
      <c r="B34" s="34" t="s">
        <v>66</v>
      </c>
      <c r="C34" s="34" t="s">
        <v>67</v>
      </c>
      <c r="D34" s="34" t="s">
        <v>79</v>
      </c>
      <c r="E34" s="34" t="s">
        <v>96</v>
      </c>
      <c r="F34" s="82" t="s">
        <v>97</v>
      </c>
      <c r="G34" s="82" t="s">
        <v>595</v>
      </c>
      <c r="H34" s="86">
        <v>1</v>
      </c>
      <c r="I34" s="84" cm="1">
        <f t="array" aca="1" ref="I34" ca="1">IF($G34=$D$5,INDIRECT("'Rate Analysis'!R"&amp;MATCH($F34,'Rate Analysis'!$A:$A,0)&amp;"C"&amp;MATCH($B$5,'Rate Analysis'!$7:$7,0)+MATCH($G34,'Rate Analysis'!$8:$8,0)-16,0),1)</f>
        <v>1</v>
      </c>
      <c r="J34" s="35">
        <f ca="1">IF($G34=$D$5,ROUND(SUMIFS(INDIRECT("'Sch F-Staffing'!C"&amp;MATCH($B$5,'Sch F-Staffing'!$7:$7,0),0),'Sch F-Staffing'!$A:$A,$F34&amp;"-01",'Sch F-Staffing'!$L:$L,$G34),2),0)</f>
        <v>0</v>
      </c>
      <c r="K34" s="36">
        <f t="shared" ca="1" si="12"/>
        <v>0</v>
      </c>
      <c r="L34" s="35">
        <f ca="1">IF($G34=$D$5,ROUND(SUMIFS(INDIRECT("'Sch F-Staffing'!C"&amp;MATCH($B$5,'Sch F-Staffing'!$7:$7,0),0),'Sch F-Staffing'!$A:$A,$F34&amp;"-02",'Sch F-Staffing'!$L:$L,$G34),2),0)</f>
        <v>0</v>
      </c>
      <c r="M34" s="36">
        <f t="shared" ca="1" si="14"/>
        <v>0</v>
      </c>
      <c r="N34" s="35">
        <f ca="1">IF($G34=$D$5,ROUND(SUMIFS(INDIRECT("'Sch F-Staffing'!C"&amp;MATCH($B$5,'Sch F-Staffing'!$7:$7,0),0),'Sch F-Staffing'!$A:$A,$F34&amp;"-03",'Sch F-Staffing'!$L:$L,$G34),2),0)</f>
        <v>0</v>
      </c>
      <c r="O34" s="36">
        <f t="shared" ca="1" si="15"/>
        <v>0</v>
      </c>
      <c r="P34" s="35">
        <f ca="1">IF($G34=$D$5,ROUND(SUMIFS(INDIRECT("'Sch F-Staffing'!C"&amp;MATCH($B$5,'Sch F-Staffing'!$7:$7,0),0),'Sch F-Staffing'!$A:$A,$F34&amp;"-04",'Sch F-Staffing'!$L:$L,$G34),2),0)</f>
        <v>0</v>
      </c>
      <c r="Q34" s="36">
        <f t="shared" ca="1" si="16"/>
        <v>0</v>
      </c>
      <c r="R34" s="35">
        <f ca="1">IF($G34=$D$5,ROUND(SUMIFS(INDIRECT("'Sch F-Staffing'!C"&amp;MATCH($B$5,'Sch F-Staffing'!$7:$7,0),0),'Sch F-Staffing'!$A:$A,$F34&amp;"-05",'Sch F-Staffing'!$L:$L,$G34),2),0)</f>
        <v>0</v>
      </c>
      <c r="S34" s="36">
        <f t="shared" ca="1" si="17"/>
        <v>0</v>
      </c>
      <c r="T34" s="35">
        <f ca="1">IF($G34=$D$5,ROUND(SUMIFS(INDIRECT("'Sch F-Staffing'!C"&amp;MATCH($B$5,'Sch F-Staffing'!$7:$7,0),0),'Sch F-Staffing'!$A:$A,$F34&amp;"-06",'Sch F-Staffing'!$L:$L,$G34),2),0)</f>
        <v>0</v>
      </c>
      <c r="U34" s="36">
        <f t="shared" ca="1" si="18"/>
        <v>0</v>
      </c>
      <c r="V34" s="35">
        <f ca="1">IF($G34=$D$5,ROUND(SUMIFS(INDIRECT("'Sch F-Staffing'!C"&amp;MATCH($B$5,'Sch F-Staffing'!$7:$7,0),0),'Sch F-Staffing'!$A:$A,$F34&amp;"-07",'Sch F-Staffing'!$L:$L,$G34),2),0)</f>
        <v>0</v>
      </c>
      <c r="W34" s="36">
        <f t="shared" ca="1" si="19"/>
        <v>0</v>
      </c>
      <c r="X34" s="35">
        <f ca="1">IF($G34=$D$5,ROUND(SUMIFS(INDIRECT("'Sch F-Staffing'!C"&amp;MATCH($B$5,'Sch F-Staffing'!$7:$7,0),0),'Sch F-Staffing'!$A:$A,$F34&amp;"-08",'Sch F-Staffing'!$L:$L,$G34),2),0)</f>
        <v>0</v>
      </c>
      <c r="Y34" s="36">
        <f t="shared" ca="1" si="20"/>
        <v>0</v>
      </c>
      <c r="Z34" s="35">
        <f ca="1">IF($G34=$D$5,ROUND(SUMIFS(INDIRECT("'Sch F-Staffing'!C"&amp;MATCH($B$5,'Sch F-Staffing'!$7:$7,0),0),'Sch F-Staffing'!$A:$A,$F34&amp;"-09",'Sch F-Staffing'!$L:$L,$G34),2),0)</f>
        <v>0</v>
      </c>
      <c r="AA34" s="36">
        <f t="shared" ca="1" si="21"/>
        <v>0</v>
      </c>
      <c r="AB34" s="35">
        <f ca="1">IF($G34=$D$5,ROUND(SUMIFS(INDIRECT("'Sch F-Staffing'!C"&amp;MATCH($B$5,'Sch F-Staffing'!$7:$7,0),0),'Sch F-Staffing'!$A:$A,$F34&amp;"-10",'Sch F-Staffing'!$L:$L,$G34),2),0)</f>
        <v>0</v>
      </c>
      <c r="AC34" s="36">
        <f t="shared" ca="1" si="22"/>
        <v>0</v>
      </c>
      <c r="AD34" s="35">
        <f ca="1">IF($G34=$D$5,ROUND(SUMIFS(INDIRECT("'Sch F-Staffing'!C"&amp;MATCH($B$5,'Sch F-Staffing'!$7:$7,0),0),'Sch F-Staffing'!$A:$A,$F34&amp;"-11",'Sch F-Staffing'!$L:$L,$G34),2),0)</f>
        <v>0</v>
      </c>
      <c r="AE34" s="36">
        <f t="shared" ca="1" si="23"/>
        <v>0</v>
      </c>
      <c r="AF34" s="35">
        <f ca="1">IF($G34=$D$5,ROUND(SUMIFS(INDIRECT("'Sch F-Staffing'!C"&amp;MATCH($B$5,'Sch F-Staffing'!$7:$7,0),0),'Sch F-Staffing'!$A:$A,$F34&amp;"-12",'Sch F-Staffing'!$L:$L,$G34),2),0)</f>
        <v>0</v>
      </c>
      <c r="AG34" s="36">
        <f t="shared" ca="1" si="24"/>
        <v>0</v>
      </c>
      <c r="AH34" s="35">
        <f ca="1">IF($G34=$D$5,ROUND(SUMIFS(INDIRECT("'Sch F-Staffing'!C"&amp;MATCH($B$5,'Sch F-Staffing'!$7:$7,0),0),'Sch F-Staffing'!$A:$A,$F34&amp;"-13",'Sch F-Staffing'!$L:$L,$G34),2),0)</f>
        <v>0</v>
      </c>
      <c r="AI34" s="36">
        <f t="shared" ca="1" si="11"/>
        <v>0</v>
      </c>
      <c r="AJ34" s="37">
        <f t="shared" ca="1" si="13"/>
        <v>0</v>
      </c>
      <c r="AK34" s="85">
        <f t="shared" ca="1" si="13"/>
        <v>0</v>
      </c>
    </row>
    <row r="35" spans="1:37" ht="45" x14ac:dyDescent="0.15">
      <c r="A35" s="34">
        <v>32</v>
      </c>
      <c r="B35" s="34" t="s">
        <v>66</v>
      </c>
      <c r="C35" s="34" t="s">
        <v>67</v>
      </c>
      <c r="D35" s="34" t="s">
        <v>79</v>
      </c>
      <c r="E35" s="34" t="s">
        <v>96</v>
      </c>
      <c r="F35" s="82" t="s">
        <v>97</v>
      </c>
      <c r="G35" s="82" t="s">
        <v>595</v>
      </c>
      <c r="H35" s="86">
        <v>1</v>
      </c>
      <c r="I35" s="84" cm="1">
        <f t="array" aca="1" ref="I35" ca="1">IF($G35=$D$5,INDIRECT("'Rate Analysis'!R"&amp;MATCH($F35,'Rate Analysis'!$A:$A,0)&amp;"C"&amp;MATCH($B$5,'Rate Analysis'!$7:$7,0)+MATCH($G35,'Rate Analysis'!$8:$8,0)-16,0),13)</f>
        <v>13</v>
      </c>
      <c r="J35" s="35">
        <f ca="1">IF($G35=$D$5,ROUND(SUMIFS(INDIRECT("'Sch F-Staffing'!C"&amp;MATCH($B$5,'Sch F-Staffing'!$7:$7,0),0),'Sch F-Staffing'!$A:$A,$F35&amp;"-01",'Sch F-Staffing'!$L:$L,$G35),2),0)</f>
        <v>0</v>
      </c>
      <c r="K35" s="36">
        <f t="shared" ca="1" si="12"/>
        <v>0</v>
      </c>
      <c r="L35" s="35">
        <f ca="1">IF($G35=$D$5,ROUND(SUMIFS(INDIRECT("'Sch F-Staffing'!C"&amp;MATCH($B$5,'Sch F-Staffing'!$7:$7,0),0),'Sch F-Staffing'!$A:$A,$F35&amp;"-02",'Sch F-Staffing'!$L:$L,$G35),2),0)</f>
        <v>0</v>
      </c>
      <c r="M35" s="36">
        <f t="shared" ca="1" si="14"/>
        <v>0</v>
      </c>
      <c r="N35" s="35">
        <f ca="1">IF($G35=$D$5,ROUND(SUMIFS(INDIRECT("'Sch F-Staffing'!C"&amp;MATCH($B$5,'Sch F-Staffing'!$7:$7,0),0),'Sch F-Staffing'!$A:$A,$F35&amp;"-03",'Sch F-Staffing'!$L:$L,$G35),2),0)</f>
        <v>0</v>
      </c>
      <c r="O35" s="36">
        <f t="shared" ca="1" si="15"/>
        <v>0</v>
      </c>
      <c r="P35" s="35">
        <f ca="1">IF($G35=$D$5,ROUND(SUMIFS(INDIRECT("'Sch F-Staffing'!C"&amp;MATCH($B$5,'Sch F-Staffing'!$7:$7,0),0),'Sch F-Staffing'!$A:$A,$F35&amp;"-04",'Sch F-Staffing'!$L:$L,$G35),2),0)</f>
        <v>0</v>
      </c>
      <c r="Q35" s="36">
        <f t="shared" ca="1" si="16"/>
        <v>0</v>
      </c>
      <c r="R35" s="35">
        <f ca="1">IF($G35=$D$5,ROUND(SUMIFS(INDIRECT("'Sch F-Staffing'!C"&amp;MATCH($B$5,'Sch F-Staffing'!$7:$7,0),0),'Sch F-Staffing'!$A:$A,$F35&amp;"-05",'Sch F-Staffing'!$L:$L,$G35),2),0)</f>
        <v>0</v>
      </c>
      <c r="S35" s="36">
        <f t="shared" ca="1" si="17"/>
        <v>0</v>
      </c>
      <c r="T35" s="35">
        <f ca="1">IF($G35=$D$5,ROUND(SUMIFS(INDIRECT("'Sch F-Staffing'!C"&amp;MATCH($B$5,'Sch F-Staffing'!$7:$7,0),0),'Sch F-Staffing'!$A:$A,$F35&amp;"-06",'Sch F-Staffing'!$L:$L,$G35),2),0)</f>
        <v>0</v>
      </c>
      <c r="U35" s="36">
        <f t="shared" ca="1" si="18"/>
        <v>0</v>
      </c>
      <c r="V35" s="35">
        <f ca="1">IF($G35=$D$5,ROUND(SUMIFS(INDIRECT("'Sch F-Staffing'!C"&amp;MATCH($B$5,'Sch F-Staffing'!$7:$7,0),0),'Sch F-Staffing'!$A:$A,$F35&amp;"-07",'Sch F-Staffing'!$L:$L,$G35),2),0)</f>
        <v>0</v>
      </c>
      <c r="W35" s="36">
        <f t="shared" ca="1" si="19"/>
        <v>0</v>
      </c>
      <c r="X35" s="35">
        <f ca="1">IF($G35=$D$5,ROUND(SUMIFS(INDIRECT("'Sch F-Staffing'!C"&amp;MATCH($B$5,'Sch F-Staffing'!$7:$7,0),0),'Sch F-Staffing'!$A:$A,$F35&amp;"-08",'Sch F-Staffing'!$L:$L,$G35),2),0)</f>
        <v>0</v>
      </c>
      <c r="Y35" s="36">
        <f t="shared" ca="1" si="20"/>
        <v>0</v>
      </c>
      <c r="Z35" s="35">
        <f ca="1">IF($G35=$D$5,ROUND(SUMIFS(INDIRECT("'Sch F-Staffing'!C"&amp;MATCH($B$5,'Sch F-Staffing'!$7:$7,0),0),'Sch F-Staffing'!$A:$A,$F35&amp;"-09",'Sch F-Staffing'!$L:$L,$G35),2),0)</f>
        <v>0</v>
      </c>
      <c r="AA35" s="36">
        <f t="shared" ca="1" si="21"/>
        <v>0</v>
      </c>
      <c r="AB35" s="35">
        <f ca="1">IF($G35=$D$5,ROUND(SUMIFS(INDIRECT("'Sch F-Staffing'!C"&amp;MATCH($B$5,'Sch F-Staffing'!$7:$7,0),0),'Sch F-Staffing'!$A:$A,$F35&amp;"-10",'Sch F-Staffing'!$L:$L,$G35),2),0)</f>
        <v>0</v>
      </c>
      <c r="AC35" s="36">
        <f t="shared" ca="1" si="22"/>
        <v>0</v>
      </c>
      <c r="AD35" s="35">
        <f ca="1">IF($G35=$D$5,ROUND(SUMIFS(INDIRECT("'Sch F-Staffing'!C"&amp;MATCH($B$5,'Sch F-Staffing'!$7:$7,0),0),'Sch F-Staffing'!$A:$A,$F35&amp;"-11",'Sch F-Staffing'!$L:$L,$G35),2),0)</f>
        <v>0</v>
      </c>
      <c r="AE35" s="36">
        <f t="shared" ca="1" si="23"/>
        <v>0</v>
      </c>
      <c r="AF35" s="35">
        <f ca="1">IF($G35=$D$5,ROUND(SUMIFS(INDIRECT("'Sch F-Staffing'!C"&amp;MATCH($B$5,'Sch F-Staffing'!$7:$7,0),0),'Sch F-Staffing'!$A:$A,$F35&amp;"-12",'Sch F-Staffing'!$L:$L,$G35),2),0)</f>
        <v>0</v>
      </c>
      <c r="AG35" s="36">
        <f t="shared" ca="1" si="24"/>
        <v>0</v>
      </c>
      <c r="AH35" s="35">
        <f ca="1">IF($G35=$D$5,ROUND(SUMIFS(INDIRECT("'Sch F-Staffing'!C"&amp;MATCH($B$5,'Sch F-Staffing'!$7:$7,0),0),'Sch F-Staffing'!$A:$A,$F35&amp;"-13",'Sch F-Staffing'!$L:$L,$G35),2),0)</f>
        <v>0</v>
      </c>
      <c r="AI35" s="36">
        <f t="shared" ca="1" si="11"/>
        <v>0</v>
      </c>
      <c r="AJ35" s="37">
        <f t="shared" ca="1" si="13"/>
        <v>0</v>
      </c>
      <c r="AK35" s="85">
        <f t="shared" ca="1" si="13"/>
        <v>0</v>
      </c>
    </row>
    <row r="36" spans="1:37" ht="30" hidden="1" x14ac:dyDescent="0.15">
      <c r="A36" s="34">
        <v>46</v>
      </c>
      <c r="B36" s="34" t="s">
        <v>98</v>
      </c>
      <c r="C36" s="34" t="s">
        <v>71</v>
      </c>
      <c r="D36" s="34" t="s">
        <v>48</v>
      </c>
      <c r="E36" s="34" t="s">
        <v>99</v>
      </c>
      <c r="F36" s="82" t="s">
        <v>100</v>
      </c>
      <c r="G36" s="82" t="s">
        <v>595</v>
      </c>
      <c r="H36" s="86">
        <v>1</v>
      </c>
      <c r="I36" s="84" cm="1">
        <f t="array" aca="1" ref="I36" ca="1">IF($G36=$D$5,INDIRECT("'Rate Analysis'!R"&amp;MATCH($F36,'Rate Analysis'!$A:$A,0)&amp;"C"&amp;MATCH($B$5,'Rate Analysis'!$7:$7,0)+MATCH($G36,'Rate Analysis'!$8:$8,0)-16,0),1)</f>
        <v>1</v>
      </c>
      <c r="J36" s="35">
        <f ca="1">IF($G36=$D$5,ROUND(SUMIFS(INDIRECT("'Sch F-Staffing'!C"&amp;MATCH($B$5,'Sch F-Staffing'!$7:$7,0),0),'Sch F-Staffing'!$A:$A,$F36&amp;"-01",'Sch F-Staffing'!$L:$L,$G36),2),0)</f>
        <v>0</v>
      </c>
      <c r="K36" s="36">
        <f t="shared" ca="1" si="12"/>
        <v>0</v>
      </c>
      <c r="L36" s="35">
        <f ca="1">IF($G36=$D$5,ROUND(SUMIFS(INDIRECT("'Sch F-Staffing'!C"&amp;MATCH($B$5,'Sch F-Staffing'!$7:$7,0),0),'Sch F-Staffing'!$A:$A,$F36&amp;"-02",'Sch F-Staffing'!$L:$L,$G36),2),0)</f>
        <v>0</v>
      </c>
      <c r="M36" s="36">
        <f t="shared" ca="1" si="14"/>
        <v>0</v>
      </c>
      <c r="N36" s="35">
        <f ca="1">IF($G36=$D$5,ROUND(SUMIFS(INDIRECT("'Sch F-Staffing'!C"&amp;MATCH($B$5,'Sch F-Staffing'!$7:$7,0),0),'Sch F-Staffing'!$A:$A,$F36&amp;"-03",'Sch F-Staffing'!$L:$L,$G36),2),0)</f>
        <v>0</v>
      </c>
      <c r="O36" s="36">
        <f t="shared" ca="1" si="15"/>
        <v>0</v>
      </c>
      <c r="P36" s="35">
        <f ca="1">IF($G36=$D$5,ROUND(SUMIFS(INDIRECT("'Sch F-Staffing'!C"&amp;MATCH($B$5,'Sch F-Staffing'!$7:$7,0),0),'Sch F-Staffing'!$A:$A,$F36&amp;"-04",'Sch F-Staffing'!$L:$L,$G36),2),0)</f>
        <v>0</v>
      </c>
      <c r="Q36" s="36">
        <f t="shared" ca="1" si="16"/>
        <v>0</v>
      </c>
      <c r="R36" s="35">
        <f ca="1">IF($G36=$D$5,ROUND(SUMIFS(INDIRECT("'Sch F-Staffing'!C"&amp;MATCH($B$5,'Sch F-Staffing'!$7:$7,0),0),'Sch F-Staffing'!$A:$A,$F36&amp;"-05",'Sch F-Staffing'!$L:$L,$G36),2),0)</f>
        <v>0</v>
      </c>
      <c r="S36" s="36">
        <f t="shared" ca="1" si="17"/>
        <v>0</v>
      </c>
      <c r="T36" s="35">
        <f ca="1">IF($G36=$D$5,ROUND(SUMIFS(INDIRECT("'Sch F-Staffing'!C"&amp;MATCH($B$5,'Sch F-Staffing'!$7:$7,0),0),'Sch F-Staffing'!$A:$A,$F36&amp;"-06",'Sch F-Staffing'!$L:$L,$G36),2),0)</f>
        <v>0</v>
      </c>
      <c r="U36" s="36">
        <f t="shared" ca="1" si="18"/>
        <v>0</v>
      </c>
      <c r="V36" s="35">
        <f ca="1">IF($G36=$D$5,ROUND(SUMIFS(INDIRECT("'Sch F-Staffing'!C"&amp;MATCH($B$5,'Sch F-Staffing'!$7:$7,0),0),'Sch F-Staffing'!$A:$A,$F36&amp;"-07",'Sch F-Staffing'!$L:$L,$G36),2),0)</f>
        <v>0</v>
      </c>
      <c r="W36" s="36">
        <f t="shared" ca="1" si="19"/>
        <v>0</v>
      </c>
      <c r="X36" s="35">
        <f ca="1">IF($G36=$D$5,ROUND(SUMIFS(INDIRECT("'Sch F-Staffing'!C"&amp;MATCH($B$5,'Sch F-Staffing'!$7:$7,0),0),'Sch F-Staffing'!$A:$A,$F36&amp;"-08",'Sch F-Staffing'!$L:$L,$G36),2),0)</f>
        <v>0</v>
      </c>
      <c r="Y36" s="36">
        <f t="shared" ca="1" si="20"/>
        <v>0</v>
      </c>
      <c r="Z36" s="35">
        <f ca="1">IF($G36=$D$5,ROUND(SUMIFS(INDIRECT("'Sch F-Staffing'!C"&amp;MATCH($B$5,'Sch F-Staffing'!$7:$7,0),0),'Sch F-Staffing'!$A:$A,$F36&amp;"-09",'Sch F-Staffing'!$L:$L,$G36),2),0)</f>
        <v>0</v>
      </c>
      <c r="AA36" s="36">
        <f t="shared" ca="1" si="21"/>
        <v>0</v>
      </c>
      <c r="AB36" s="35">
        <f ca="1">IF($G36=$D$5,ROUND(SUMIFS(INDIRECT("'Sch F-Staffing'!C"&amp;MATCH($B$5,'Sch F-Staffing'!$7:$7,0),0),'Sch F-Staffing'!$A:$A,$F36&amp;"-10",'Sch F-Staffing'!$L:$L,$G36),2),0)</f>
        <v>0</v>
      </c>
      <c r="AC36" s="36">
        <f t="shared" ca="1" si="22"/>
        <v>0</v>
      </c>
      <c r="AD36" s="35">
        <f ca="1">IF($G36=$D$5,ROUND(SUMIFS(INDIRECT("'Sch F-Staffing'!C"&amp;MATCH($B$5,'Sch F-Staffing'!$7:$7,0),0),'Sch F-Staffing'!$A:$A,$F36&amp;"-11",'Sch F-Staffing'!$L:$L,$G36),2),0)</f>
        <v>0</v>
      </c>
      <c r="AE36" s="36">
        <f t="shared" ca="1" si="23"/>
        <v>0</v>
      </c>
      <c r="AF36" s="35">
        <f ca="1">IF($G36=$D$5,ROUND(SUMIFS(INDIRECT("'Sch F-Staffing'!C"&amp;MATCH($B$5,'Sch F-Staffing'!$7:$7,0),0),'Sch F-Staffing'!$A:$A,$F36&amp;"-12",'Sch F-Staffing'!$L:$L,$G36),2),0)</f>
        <v>0</v>
      </c>
      <c r="AG36" s="36">
        <f t="shared" ca="1" si="24"/>
        <v>0</v>
      </c>
      <c r="AH36" s="35">
        <f ca="1">IF($G36=$D$5,ROUND(SUMIFS(INDIRECT("'Sch F-Staffing'!C"&amp;MATCH($B$5,'Sch F-Staffing'!$7:$7,0),0),'Sch F-Staffing'!$A:$A,$F36&amp;"-13",'Sch F-Staffing'!$L:$L,$G36),2),0)</f>
        <v>0</v>
      </c>
      <c r="AI36" s="36">
        <f t="shared" ca="1" si="11"/>
        <v>0</v>
      </c>
      <c r="AJ36" s="37">
        <f t="shared" ca="1" si="13"/>
        <v>0</v>
      </c>
      <c r="AK36" s="85">
        <f t="shared" ca="1" si="13"/>
        <v>0</v>
      </c>
    </row>
    <row r="37" spans="1:37" ht="30" x14ac:dyDescent="0.15">
      <c r="A37" s="34">
        <v>46</v>
      </c>
      <c r="B37" s="34" t="s">
        <v>76</v>
      </c>
      <c r="C37" s="34" t="s">
        <v>71</v>
      </c>
      <c r="D37" s="34" t="s">
        <v>48</v>
      </c>
      <c r="E37" s="34" t="s">
        <v>101</v>
      </c>
      <c r="F37" s="82" t="s">
        <v>102</v>
      </c>
      <c r="G37" s="82" t="s">
        <v>595</v>
      </c>
      <c r="H37" s="86">
        <v>1</v>
      </c>
      <c r="I37" s="84" cm="1">
        <f t="array" aca="1" ref="I37" ca="1">IF($G37=$D$5,INDIRECT("'Rate Analysis'!R"&amp;MATCH($F37,'Rate Analysis'!$A:$A,0)&amp;"C"&amp;MATCH($B$5,'Rate Analysis'!$7:$7,0)+MATCH($G37,'Rate Analysis'!$8:$8,0)-16,0),14)</f>
        <v>14</v>
      </c>
      <c r="J37" s="35">
        <f ca="1">IF($G37=$D$5,ROUND(SUMIFS(INDIRECT("'Sch F-Staffing'!C"&amp;MATCH($B$5,'Sch F-Staffing'!$7:$7,0),0),'Sch F-Staffing'!$A:$A,$F37&amp;"-01",'Sch F-Staffing'!$L:$L,$G37),2),0)</f>
        <v>0</v>
      </c>
      <c r="K37" s="36">
        <f t="shared" ca="1" si="12"/>
        <v>0</v>
      </c>
      <c r="L37" s="35">
        <f ca="1">IF($G37=$D$5,ROUND(SUMIFS(INDIRECT("'Sch F-Staffing'!C"&amp;MATCH($B$5,'Sch F-Staffing'!$7:$7,0),0),'Sch F-Staffing'!$A:$A,$F37&amp;"-02",'Sch F-Staffing'!$L:$L,$G37),2),0)</f>
        <v>0</v>
      </c>
      <c r="M37" s="36">
        <f t="shared" ca="1" si="14"/>
        <v>0</v>
      </c>
      <c r="N37" s="35">
        <f ca="1">IF($G37=$D$5,ROUND(SUMIFS(INDIRECT("'Sch F-Staffing'!C"&amp;MATCH($B$5,'Sch F-Staffing'!$7:$7,0),0),'Sch F-Staffing'!$A:$A,$F37&amp;"-03",'Sch F-Staffing'!$L:$L,$G37),2),0)</f>
        <v>0</v>
      </c>
      <c r="O37" s="36">
        <f t="shared" ca="1" si="15"/>
        <v>0</v>
      </c>
      <c r="P37" s="35">
        <f ca="1">IF($G37=$D$5,ROUND(SUMIFS(INDIRECT("'Sch F-Staffing'!C"&amp;MATCH($B$5,'Sch F-Staffing'!$7:$7,0),0),'Sch F-Staffing'!$A:$A,$F37&amp;"-04",'Sch F-Staffing'!$L:$L,$G37),2),0)</f>
        <v>0</v>
      </c>
      <c r="Q37" s="36">
        <f t="shared" ca="1" si="16"/>
        <v>0</v>
      </c>
      <c r="R37" s="35">
        <f ca="1">IF($G37=$D$5,ROUND(SUMIFS(INDIRECT("'Sch F-Staffing'!C"&amp;MATCH($B$5,'Sch F-Staffing'!$7:$7,0),0),'Sch F-Staffing'!$A:$A,$F37&amp;"-05",'Sch F-Staffing'!$L:$L,$G37),2),0)</f>
        <v>0</v>
      </c>
      <c r="S37" s="36">
        <f t="shared" ca="1" si="17"/>
        <v>0</v>
      </c>
      <c r="T37" s="35">
        <f ca="1">IF($G37=$D$5,ROUND(SUMIFS(INDIRECT("'Sch F-Staffing'!C"&amp;MATCH($B$5,'Sch F-Staffing'!$7:$7,0),0),'Sch F-Staffing'!$A:$A,$F37&amp;"-06",'Sch F-Staffing'!$L:$L,$G37),2),0)</f>
        <v>0</v>
      </c>
      <c r="U37" s="36">
        <f t="shared" ca="1" si="18"/>
        <v>0</v>
      </c>
      <c r="V37" s="35">
        <f ca="1">IF($G37=$D$5,ROUND(SUMIFS(INDIRECT("'Sch F-Staffing'!C"&amp;MATCH($B$5,'Sch F-Staffing'!$7:$7,0),0),'Sch F-Staffing'!$A:$A,$F37&amp;"-07",'Sch F-Staffing'!$L:$L,$G37),2),0)</f>
        <v>0</v>
      </c>
      <c r="W37" s="36">
        <f t="shared" ca="1" si="19"/>
        <v>0</v>
      </c>
      <c r="X37" s="35">
        <f ca="1">IF($G37=$D$5,ROUND(SUMIFS(INDIRECT("'Sch F-Staffing'!C"&amp;MATCH($B$5,'Sch F-Staffing'!$7:$7,0),0),'Sch F-Staffing'!$A:$A,$F37&amp;"-08",'Sch F-Staffing'!$L:$L,$G37),2),0)</f>
        <v>0</v>
      </c>
      <c r="Y37" s="36">
        <f t="shared" ca="1" si="20"/>
        <v>0</v>
      </c>
      <c r="Z37" s="35">
        <f ca="1">IF($G37=$D$5,ROUND(SUMIFS(INDIRECT("'Sch F-Staffing'!C"&amp;MATCH($B$5,'Sch F-Staffing'!$7:$7,0),0),'Sch F-Staffing'!$A:$A,$F37&amp;"-09",'Sch F-Staffing'!$L:$L,$G37),2),0)</f>
        <v>0</v>
      </c>
      <c r="AA37" s="36">
        <f t="shared" ca="1" si="21"/>
        <v>0</v>
      </c>
      <c r="AB37" s="35">
        <f ca="1">IF($G37=$D$5,ROUND(SUMIFS(INDIRECT("'Sch F-Staffing'!C"&amp;MATCH($B$5,'Sch F-Staffing'!$7:$7,0),0),'Sch F-Staffing'!$A:$A,$F37&amp;"-10",'Sch F-Staffing'!$L:$L,$G37),2),0)</f>
        <v>0</v>
      </c>
      <c r="AC37" s="36">
        <f t="shared" ca="1" si="22"/>
        <v>0</v>
      </c>
      <c r="AD37" s="35">
        <f ca="1">IF($G37=$D$5,ROUND(SUMIFS(INDIRECT("'Sch F-Staffing'!C"&amp;MATCH($B$5,'Sch F-Staffing'!$7:$7,0),0),'Sch F-Staffing'!$A:$A,$F37&amp;"-11",'Sch F-Staffing'!$L:$L,$G37),2),0)</f>
        <v>0</v>
      </c>
      <c r="AE37" s="36">
        <f t="shared" ca="1" si="23"/>
        <v>0</v>
      </c>
      <c r="AF37" s="35">
        <f ca="1">IF($G37=$D$5,ROUND(SUMIFS(INDIRECT("'Sch F-Staffing'!C"&amp;MATCH($B$5,'Sch F-Staffing'!$7:$7,0),0),'Sch F-Staffing'!$A:$A,$F37&amp;"-12",'Sch F-Staffing'!$L:$L,$G37),2),0)</f>
        <v>0</v>
      </c>
      <c r="AG37" s="36">
        <f t="shared" ca="1" si="24"/>
        <v>0</v>
      </c>
      <c r="AH37" s="35">
        <f ca="1">IF($G37=$D$5,ROUND(SUMIFS(INDIRECT("'Sch F-Staffing'!C"&amp;MATCH($B$5,'Sch F-Staffing'!$7:$7,0),0),'Sch F-Staffing'!$A:$A,$F37&amp;"-13",'Sch F-Staffing'!$L:$L,$G37),2),0)</f>
        <v>0</v>
      </c>
      <c r="AI37" s="36">
        <f t="shared" ca="1" si="11"/>
        <v>0</v>
      </c>
      <c r="AJ37" s="37">
        <f t="shared" ca="1" si="13"/>
        <v>0</v>
      </c>
      <c r="AK37" s="85">
        <f t="shared" ca="1" si="13"/>
        <v>0</v>
      </c>
    </row>
    <row r="38" spans="1:37" ht="35.25" hidden="1" customHeight="1" x14ac:dyDescent="0.15">
      <c r="A38" s="34">
        <v>31</v>
      </c>
      <c r="B38" s="34" t="s">
        <v>66</v>
      </c>
      <c r="C38" s="34" t="s">
        <v>67</v>
      </c>
      <c r="D38" s="34" t="s">
        <v>39</v>
      </c>
      <c r="E38" s="34" t="s">
        <v>103</v>
      </c>
      <c r="F38" s="82" t="s">
        <v>104</v>
      </c>
      <c r="G38" s="82" t="s">
        <v>595</v>
      </c>
      <c r="H38" s="86">
        <v>1</v>
      </c>
      <c r="I38" s="84" cm="1">
        <f t="array" aca="1" ref="I38" ca="1">IF($G38=$D$5,INDIRECT("'Rate Analysis'!R"&amp;MATCH($F38,'Rate Analysis'!$A:$A,0)&amp;"C"&amp;MATCH($B$5,'Rate Analysis'!$7:$7,0)+MATCH($G38,'Rate Analysis'!$8:$8,0)-16,0),1)</f>
        <v>1</v>
      </c>
      <c r="J38" s="35">
        <f ca="1">IF($G38=$D$5,ROUND(SUMIFS(INDIRECT("'Sch F-Staffing'!C"&amp;MATCH($B$5,'Sch F-Staffing'!$7:$7,0),0),'Sch F-Staffing'!$A:$A,$F38&amp;"-01",'Sch F-Staffing'!$L:$L,$G38),2),0)</f>
        <v>0</v>
      </c>
      <c r="K38" s="36">
        <f t="shared" ca="1" si="12"/>
        <v>0</v>
      </c>
      <c r="L38" s="35">
        <f ca="1">IF($G38=$D$5,ROUND(SUMIFS(INDIRECT("'Sch F-Staffing'!C"&amp;MATCH($B$5,'Sch F-Staffing'!$7:$7,0),0),'Sch F-Staffing'!$A:$A,$F38&amp;"-02",'Sch F-Staffing'!$L:$L,$G38),2),0)</f>
        <v>0</v>
      </c>
      <c r="M38" s="36">
        <f t="shared" ca="1" si="14"/>
        <v>0</v>
      </c>
      <c r="N38" s="35">
        <f ca="1">IF($G38=$D$5,ROUND(SUMIFS(INDIRECT("'Sch F-Staffing'!C"&amp;MATCH($B$5,'Sch F-Staffing'!$7:$7,0),0),'Sch F-Staffing'!$A:$A,$F38&amp;"-03",'Sch F-Staffing'!$L:$L,$G38),2),0)</f>
        <v>0</v>
      </c>
      <c r="O38" s="36">
        <f t="shared" ca="1" si="15"/>
        <v>0</v>
      </c>
      <c r="P38" s="35">
        <f ca="1">IF($G38=$D$5,ROUND(SUMIFS(INDIRECT("'Sch F-Staffing'!C"&amp;MATCH($B$5,'Sch F-Staffing'!$7:$7,0),0),'Sch F-Staffing'!$A:$A,$F38&amp;"-04",'Sch F-Staffing'!$L:$L,$G38),2),0)</f>
        <v>0</v>
      </c>
      <c r="Q38" s="36">
        <f t="shared" ca="1" si="16"/>
        <v>0</v>
      </c>
      <c r="R38" s="35">
        <f ca="1">IF($G38=$D$5,ROUND(SUMIFS(INDIRECT("'Sch F-Staffing'!C"&amp;MATCH($B$5,'Sch F-Staffing'!$7:$7,0),0),'Sch F-Staffing'!$A:$A,$F38&amp;"-05",'Sch F-Staffing'!$L:$L,$G38),2),0)</f>
        <v>0</v>
      </c>
      <c r="S38" s="36">
        <f t="shared" ca="1" si="17"/>
        <v>0</v>
      </c>
      <c r="T38" s="35">
        <f ca="1">IF($G38=$D$5,ROUND(SUMIFS(INDIRECT("'Sch F-Staffing'!C"&amp;MATCH($B$5,'Sch F-Staffing'!$7:$7,0),0),'Sch F-Staffing'!$A:$A,$F38&amp;"-06",'Sch F-Staffing'!$L:$L,$G38),2),0)</f>
        <v>0</v>
      </c>
      <c r="U38" s="36">
        <f t="shared" ca="1" si="18"/>
        <v>0</v>
      </c>
      <c r="V38" s="35">
        <f ca="1">IF($G38=$D$5,ROUND(SUMIFS(INDIRECT("'Sch F-Staffing'!C"&amp;MATCH($B$5,'Sch F-Staffing'!$7:$7,0),0),'Sch F-Staffing'!$A:$A,$F38&amp;"-07",'Sch F-Staffing'!$L:$L,$G38),2),0)</f>
        <v>0</v>
      </c>
      <c r="W38" s="36">
        <f t="shared" ca="1" si="19"/>
        <v>0</v>
      </c>
      <c r="X38" s="35">
        <f ca="1">IF($G38=$D$5,ROUND(SUMIFS(INDIRECT("'Sch F-Staffing'!C"&amp;MATCH($B$5,'Sch F-Staffing'!$7:$7,0),0),'Sch F-Staffing'!$A:$A,$F38&amp;"-08",'Sch F-Staffing'!$L:$L,$G38),2),0)</f>
        <v>0</v>
      </c>
      <c r="Y38" s="36">
        <f t="shared" ca="1" si="20"/>
        <v>0</v>
      </c>
      <c r="Z38" s="35">
        <f ca="1">IF($G38=$D$5,ROUND(SUMIFS(INDIRECT("'Sch F-Staffing'!C"&amp;MATCH($B$5,'Sch F-Staffing'!$7:$7,0),0),'Sch F-Staffing'!$A:$A,$F38&amp;"-09",'Sch F-Staffing'!$L:$L,$G38),2),0)</f>
        <v>0</v>
      </c>
      <c r="AA38" s="36">
        <f t="shared" ca="1" si="21"/>
        <v>0</v>
      </c>
      <c r="AB38" s="35">
        <f ca="1">IF($G38=$D$5,ROUND(SUMIFS(INDIRECT("'Sch F-Staffing'!C"&amp;MATCH($B$5,'Sch F-Staffing'!$7:$7,0),0),'Sch F-Staffing'!$A:$A,$F38&amp;"-10",'Sch F-Staffing'!$L:$L,$G38),2),0)</f>
        <v>0</v>
      </c>
      <c r="AC38" s="36">
        <f t="shared" ca="1" si="22"/>
        <v>0</v>
      </c>
      <c r="AD38" s="35">
        <f ca="1">IF($G38=$D$5,ROUND(SUMIFS(INDIRECT("'Sch F-Staffing'!C"&amp;MATCH($B$5,'Sch F-Staffing'!$7:$7,0),0),'Sch F-Staffing'!$A:$A,$F38&amp;"-11",'Sch F-Staffing'!$L:$L,$G38),2),0)</f>
        <v>0</v>
      </c>
      <c r="AE38" s="36">
        <f t="shared" ca="1" si="23"/>
        <v>0</v>
      </c>
      <c r="AF38" s="35">
        <f ca="1">IF($G38=$D$5,ROUND(SUMIFS(INDIRECT("'Sch F-Staffing'!C"&amp;MATCH($B$5,'Sch F-Staffing'!$7:$7,0),0),'Sch F-Staffing'!$A:$A,$F38&amp;"-12",'Sch F-Staffing'!$L:$L,$G38),2),0)</f>
        <v>0</v>
      </c>
      <c r="AG38" s="36">
        <f t="shared" ca="1" si="24"/>
        <v>0</v>
      </c>
      <c r="AH38" s="35">
        <f ca="1">IF($G38=$D$5,ROUND(SUMIFS(INDIRECT("'Sch F-Staffing'!C"&amp;MATCH($B$5,'Sch F-Staffing'!$7:$7,0),0),'Sch F-Staffing'!$A:$A,$F38&amp;"-13",'Sch F-Staffing'!$L:$L,$G38),2),0)</f>
        <v>0</v>
      </c>
      <c r="AI38" s="36">
        <f t="shared" ca="1" si="11"/>
        <v>0</v>
      </c>
      <c r="AJ38" s="37">
        <f t="shared" ca="1" si="13"/>
        <v>0</v>
      </c>
      <c r="AK38" s="85">
        <f t="shared" ca="1" si="13"/>
        <v>0</v>
      </c>
    </row>
    <row r="39" spans="1:37" ht="15" hidden="1" x14ac:dyDescent="0.15">
      <c r="A39" s="34">
        <v>69</v>
      </c>
      <c r="B39" s="34" t="s">
        <v>82</v>
      </c>
      <c r="C39" s="34" t="s">
        <v>38</v>
      </c>
      <c r="D39" s="34" t="s">
        <v>105</v>
      </c>
      <c r="E39" s="34" t="s">
        <v>106</v>
      </c>
      <c r="F39" s="82" t="s">
        <v>107</v>
      </c>
      <c r="G39" s="82" t="s">
        <v>595</v>
      </c>
      <c r="H39" s="86">
        <v>1</v>
      </c>
      <c r="I39" s="84" cm="1">
        <f t="array" aca="1" ref="I39" ca="1">IF($G39=$D$5,INDIRECT("'Rate Analysis'!R"&amp;MATCH($F39,'Rate Analysis'!$A:$A,0)&amp;"C"&amp;MATCH($B$5,'Rate Analysis'!$7:$7,0)+MATCH($G39,'Rate Analysis'!$8:$8,0)-16,0),1)</f>
        <v>1</v>
      </c>
      <c r="J39" s="35">
        <f ca="1">IF($G39=$D$5,ROUND(SUMIFS(INDIRECT("'Sch F-Staffing'!C"&amp;MATCH($B$5,'Sch F-Staffing'!$7:$7,0),0),'Sch F-Staffing'!$A:$A,$F39&amp;"-01",'Sch F-Staffing'!$L:$L,$G39),2),0)</f>
        <v>0</v>
      </c>
      <c r="K39" s="36">
        <f t="shared" ca="1" si="12"/>
        <v>0</v>
      </c>
      <c r="L39" s="35">
        <f ca="1">IF($G39=$D$5,ROUND(SUMIFS(INDIRECT("'Sch F-Staffing'!C"&amp;MATCH($B$5,'Sch F-Staffing'!$7:$7,0),0),'Sch F-Staffing'!$A:$A,$F39&amp;"-02",'Sch F-Staffing'!$L:$L,$G39),2),0)</f>
        <v>0</v>
      </c>
      <c r="M39" s="36">
        <f t="shared" ca="1" si="14"/>
        <v>0</v>
      </c>
      <c r="N39" s="35">
        <f ca="1">IF($G39=$D$5,ROUND(SUMIFS(INDIRECT("'Sch F-Staffing'!C"&amp;MATCH($B$5,'Sch F-Staffing'!$7:$7,0),0),'Sch F-Staffing'!$A:$A,$F39&amp;"-03",'Sch F-Staffing'!$L:$L,$G39),2),0)</f>
        <v>0</v>
      </c>
      <c r="O39" s="36">
        <f t="shared" ca="1" si="15"/>
        <v>0</v>
      </c>
      <c r="P39" s="35">
        <f ca="1">IF($G39=$D$5,ROUND(SUMIFS(INDIRECT("'Sch F-Staffing'!C"&amp;MATCH($B$5,'Sch F-Staffing'!$7:$7,0),0),'Sch F-Staffing'!$A:$A,$F39&amp;"-04",'Sch F-Staffing'!$L:$L,$G39),2),0)</f>
        <v>0</v>
      </c>
      <c r="Q39" s="36">
        <f t="shared" ca="1" si="16"/>
        <v>0</v>
      </c>
      <c r="R39" s="35">
        <f ca="1">IF($G39=$D$5,ROUND(SUMIFS(INDIRECT("'Sch F-Staffing'!C"&amp;MATCH($B$5,'Sch F-Staffing'!$7:$7,0),0),'Sch F-Staffing'!$A:$A,$F39&amp;"-05",'Sch F-Staffing'!$L:$L,$G39),2),0)</f>
        <v>0</v>
      </c>
      <c r="S39" s="36">
        <f t="shared" ca="1" si="17"/>
        <v>0</v>
      </c>
      <c r="T39" s="35">
        <f ca="1">IF($G39=$D$5,ROUND(SUMIFS(INDIRECT("'Sch F-Staffing'!C"&amp;MATCH($B$5,'Sch F-Staffing'!$7:$7,0),0),'Sch F-Staffing'!$A:$A,$F39&amp;"-06",'Sch F-Staffing'!$L:$L,$G39),2),0)</f>
        <v>0</v>
      </c>
      <c r="U39" s="36">
        <f t="shared" ca="1" si="18"/>
        <v>0</v>
      </c>
      <c r="V39" s="35">
        <f ca="1">IF($G39=$D$5,ROUND(SUMIFS(INDIRECT("'Sch F-Staffing'!C"&amp;MATCH($B$5,'Sch F-Staffing'!$7:$7,0),0),'Sch F-Staffing'!$A:$A,$F39&amp;"-07",'Sch F-Staffing'!$L:$L,$G39),2),0)</f>
        <v>0</v>
      </c>
      <c r="W39" s="36">
        <f t="shared" ca="1" si="19"/>
        <v>0</v>
      </c>
      <c r="X39" s="35">
        <f ca="1">IF($G39=$D$5,ROUND(SUMIFS(INDIRECT("'Sch F-Staffing'!C"&amp;MATCH($B$5,'Sch F-Staffing'!$7:$7,0),0),'Sch F-Staffing'!$A:$A,$F39&amp;"-08",'Sch F-Staffing'!$L:$L,$G39),2),0)</f>
        <v>0</v>
      </c>
      <c r="Y39" s="36">
        <f t="shared" ca="1" si="20"/>
        <v>0</v>
      </c>
      <c r="Z39" s="35">
        <f ca="1">IF($G39=$D$5,ROUND(SUMIFS(INDIRECT("'Sch F-Staffing'!C"&amp;MATCH($B$5,'Sch F-Staffing'!$7:$7,0),0),'Sch F-Staffing'!$A:$A,$F39&amp;"-09",'Sch F-Staffing'!$L:$L,$G39),2),0)</f>
        <v>0</v>
      </c>
      <c r="AA39" s="36">
        <f t="shared" ca="1" si="21"/>
        <v>0</v>
      </c>
      <c r="AB39" s="35">
        <f ca="1">IF($G39=$D$5,ROUND(SUMIFS(INDIRECT("'Sch F-Staffing'!C"&amp;MATCH($B$5,'Sch F-Staffing'!$7:$7,0),0),'Sch F-Staffing'!$A:$A,$F39&amp;"-10",'Sch F-Staffing'!$L:$L,$G39),2),0)</f>
        <v>0</v>
      </c>
      <c r="AC39" s="36">
        <f t="shared" ca="1" si="22"/>
        <v>0</v>
      </c>
      <c r="AD39" s="35">
        <f ca="1">IF($G39=$D$5,ROUND(SUMIFS(INDIRECT("'Sch F-Staffing'!C"&amp;MATCH($B$5,'Sch F-Staffing'!$7:$7,0),0),'Sch F-Staffing'!$A:$A,$F39&amp;"-11",'Sch F-Staffing'!$L:$L,$G39),2),0)</f>
        <v>0</v>
      </c>
      <c r="AE39" s="36">
        <f t="shared" ca="1" si="23"/>
        <v>0</v>
      </c>
      <c r="AF39" s="35">
        <f ca="1">IF($G39=$D$5,ROUND(SUMIFS(INDIRECT("'Sch F-Staffing'!C"&amp;MATCH($B$5,'Sch F-Staffing'!$7:$7,0),0),'Sch F-Staffing'!$A:$A,$F39&amp;"-12",'Sch F-Staffing'!$L:$L,$G39),2),0)</f>
        <v>0</v>
      </c>
      <c r="AG39" s="36">
        <f t="shared" ca="1" si="24"/>
        <v>0</v>
      </c>
      <c r="AH39" s="35">
        <f ca="1">IF($G39=$D$5,ROUND(SUMIFS(INDIRECT("'Sch F-Staffing'!C"&amp;MATCH($B$5,'Sch F-Staffing'!$7:$7,0),0),'Sch F-Staffing'!$A:$A,$F39&amp;"-13",'Sch F-Staffing'!$L:$L,$G39),2),0)</f>
        <v>0</v>
      </c>
      <c r="AI39" s="36">
        <f t="shared" ca="1" si="11"/>
        <v>0</v>
      </c>
      <c r="AJ39" s="37">
        <f t="shared" ca="1" si="13"/>
        <v>0</v>
      </c>
      <c r="AK39" s="85">
        <f t="shared" ca="1" si="13"/>
        <v>0</v>
      </c>
    </row>
    <row r="40" spans="1:37" ht="45" hidden="1" x14ac:dyDescent="0.15">
      <c r="A40" s="34">
        <v>32</v>
      </c>
      <c r="B40" s="34" t="s">
        <v>66</v>
      </c>
      <c r="C40" s="34" t="s">
        <v>67</v>
      </c>
      <c r="D40" s="34" t="s">
        <v>79</v>
      </c>
      <c r="E40" s="34" t="s">
        <v>96</v>
      </c>
      <c r="F40" s="82" t="s">
        <v>108</v>
      </c>
      <c r="G40" s="82" t="s">
        <v>595</v>
      </c>
      <c r="H40" s="86">
        <v>1</v>
      </c>
      <c r="I40" s="84" cm="1">
        <f t="array" aca="1" ref="I40" ca="1">IF($G40=$D$5,INDIRECT("'Rate Analysis'!R"&amp;MATCH($F40,'Rate Analysis'!$A:$A,0)&amp;"C"&amp;MATCH($B$5,'Rate Analysis'!$7:$7,0)+MATCH($G40,'Rate Analysis'!$8:$8,0)-16,0),1)</f>
        <v>1</v>
      </c>
      <c r="J40" s="35">
        <f ca="1">IF($G40=$D$5,ROUND(SUMIFS(INDIRECT("'Sch F-Staffing'!C"&amp;MATCH($B$5,'Sch F-Staffing'!$7:$7,0),0),'Sch F-Staffing'!$A:$A,$F40&amp;"-01",'Sch F-Staffing'!$L:$L,$G40),2),0)</f>
        <v>0</v>
      </c>
      <c r="K40" s="36">
        <f t="shared" ca="1" si="12"/>
        <v>0</v>
      </c>
      <c r="L40" s="35">
        <f ca="1">IF($G40=$D$5,ROUND(SUMIFS(INDIRECT("'Sch F-Staffing'!C"&amp;MATCH($B$5,'Sch F-Staffing'!$7:$7,0),0),'Sch F-Staffing'!$A:$A,$F40&amp;"-02",'Sch F-Staffing'!$L:$L,$G40),2),0)</f>
        <v>0</v>
      </c>
      <c r="M40" s="36">
        <f t="shared" ca="1" si="14"/>
        <v>0</v>
      </c>
      <c r="N40" s="35">
        <f ca="1">IF($G40=$D$5,ROUND(SUMIFS(INDIRECT("'Sch F-Staffing'!C"&amp;MATCH($B$5,'Sch F-Staffing'!$7:$7,0),0),'Sch F-Staffing'!$A:$A,$F40&amp;"-03",'Sch F-Staffing'!$L:$L,$G40),2),0)</f>
        <v>0</v>
      </c>
      <c r="O40" s="36">
        <f t="shared" ca="1" si="15"/>
        <v>0</v>
      </c>
      <c r="P40" s="35">
        <f ca="1">IF($G40=$D$5,ROUND(SUMIFS(INDIRECT("'Sch F-Staffing'!C"&amp;MATCH($B$5,'Sch F-Staffing'!$7:$7,0),0),'Sch F-Staffing'!$A:$A,$F40&amp;"-04",'Sch F-Staffing'!$L:$L,$G40),2),0)</f>
        <v>0</v>
      </c>
      <c r="Q40" s="36">
        <f t="shared" ca="1" si="16"/>
        <v>0</v>
      </c>
      <c r="R40" s="35">
        <f ca="1">IF($G40=$D$5,ROUND(SUMIFS(INDIRECT("'Sch F-Staffing'!C"&amp;MATCH($B$5,'Sch F-Staffing'!$7:$7,0),0),'Sch F-Staffing'!$A:$A,$F40&amp;"-05",'Sch F-Staffing'!$L:$L,$G40),2),0)</f>
        <v>0</v>
      </c>
      <c r="S40" s="36">
        <f t="shared" ca="1" si="17"/>
        <v>0</v>
      </c>
      <c r="T40" s="35">
        <f ca="1">IF($G40=$D$5,ROUND(SUMIFS(INDIRECT("'Sch F-Staffing'!C"&amp;MATCH($B$5,'Sch F-Staffing'!$7:$7,0),0),'Sch F-Staffing'!$A:$A,$F40&amp;"-06",'Sch F-Staffing'!$L:$L,$G40),2),0)</f>
        <v>0</v>
      </c>
      <c r="U40" s="36">
        <f t="shared" ca="1" si="18"/>
        <v>0</v>
      </c>
      <c r="V40" s="35">
        <f ca="1">IF($G40=$D$5,ROUND(SUMIFS(INDIRECT("'Sch F-Staffing'!C"&amp;MATCH($B$5,'Sch F-Staffing'!$7:$7,0),0),'Sch F-Staffing'!$A:$A,$F40&amp;"-07",'Sch F-Staffing'!$L:$L,$G40),2),0)</f>
        <v>0</v>
      </c>
      <c r="W40" s="36">
        <f t="shared" ca="1" si="19"/>
        <v>0</v>
      </c>
      <c r="X40" s="35">
        <f ca="1">IF($G40=$D$5,ROUND(SUMIFS(INDIRECT("'Sch F-Staffing'!C"&amp;MATCH($B$5,'Sch F-Staffing'!$7:$7,0),0),'Sch F-Staffing'!$A:$A,$F40&amp;"-08",'Sch F-Staffing'!$L:$L,$G40),2),0)</f>
        <v>0</v>
      </c>
      <c r="Y40" s="36">
        <f t="shared" ca="1" si="20"/>
        <v>0</v>
      </c>
      <c r="Z40" s="35">
        <f ca="1">IF($G40=$D$5,ROUND(SUMIFS(INDIRECT("'Sch F-Staffing'!C"&amp;MATCH($B$5,'Sch F-Staffing'!$7:$7,0),0),'Sch F-Staffing'!$A:$A,$F40&amp;"-09",'Sch F-Staffing'!$L:$L,$G40),2),0)</f>
        <v>0</v>
      </c>
      <c r="AA40" s="36">
        <f t="shared" ca="1" si="21"/>
        <v>0</v>
      </c>
      <c r="AB40" s="35">
        <f ca="1">IF($G40=$D$5,ROUND(SUMIFS(INDIRECT("'Sch F-Staffing'!C"&amp;MATCH($B$5,'Sch F-Staffing'!$7:$7,0),0),'Sch F-Staffing'!$A:$A,$F40&amp;"-10",'Sch F-Staffing'!$L:$L,$G40),2),0)</f>
        <v>0</v>
      </c>
      <c r="AC40" s="36">
        <f t="shared" ca="1" si="22"/>
        <v>0</v>
      </c>
      <c r="AD40" s="35">
        <f ca="1">IF($G40=$D$5,ROUND(SUMIFS(INDIRECT("'Sch F-Staffing'!C"&amp;MATCH($B$5,'Sch F-Staffing'!$7:$7,0),0),'Sch F-Staffing'!$A:$A,$F40&amp;"-11",'Sch F-Staffing'!$L:$L,$G40),2),0)</f>
        <v>0</v>
      </c>
      <c r="AE40" s="36">
        <f t="shared" ca="1" si="23"/>
        <v>0</v>
      </c>
      <c r="AF40" s="35">
        <f ca="1">IF($G40=$D$5,ROUND(SUMIFS(INDIRECT("'Sch F-Staffing'!C"&amp;MATCH($B$5,'Sch F-Staffing'!$7:$7,0),0),'Sch F-Staffing'!$A:$A,$F40&amp;"-12",'Sch F-Staffing'!$L:$L,$G40),2),0)</f>
        <v>0</v>
      </c>
      <c r="AG40" s="36">
        <f t="shared" ca="1" si="24"/>
        <v>0</v>
      </c>
      <c r="AH40" s="35">
        <f ca="1">IF($G40=$D$5,ROUND(SUMIFS(INDIRECT("'Sch F-Staffing'!C"&amp;MATCH($B$5,'Sch F-Staffing'!$7:$7,0),0),'Sch F-Staffing'!$A:$A,$F40&amp;"-13",'Sch F-Staffing'!$L:$L,$G40),2),0)</f>
        <v>0</v>
      </c>
      <c r="AI40" s="36">
        <f t="shared" ca="1" si="11"/>
        <v>0</v>
      </c>
      <c r="AJ40" s="37">
        <f t="shared" ca="1" si="13"/>
        <v>0</v>
      </c>
      <c r="AK40" s="85">
        <f t="shared" ca="1" si="13"/>
        <v>0</v>
      </c>
    </row>
    <row r="41" spans="1:37" ht="46" thickBot="1" x14ac:dyDescent="0.2">
      <c r="A41" s="34">
        <v>32</v>
      </c>
      <c r="B41" s="34" t="s">
        <v>66</v>
      </c>
      <c r="C41" s="34" t="s">
        <v>67</v>
      </c>
      <c r="D41" s="34" t="s">
        <v>79</v>
      </c>
      <c r="E41" s="34" t="s">
        <v>96</v>
      </c>
      <c r="F41" s="82" t="s">
        <v>108</v>
      </c>
      <c r="G41" s="82" t="s">
        <v>595</v>
      </c>
      <c r="H41" s="86">
        <v>1</v>
      </c>
      <c r="I41" s="84" cm="1">
        <f t="array" aca="1" ref="I41" ca="1">IF($G41=$D$5,INDIRECT("'Rate Analysis'!R"&amp;MATCH($F41,'Rate Analysis'!$A:$A,0)&amp;"C"&amp;MATCH($B$5,'Rate Analysis'!$7:$7,0)+MATCH($G41,'Rate Analysis'!$8:$8,0)-16,0),13)</f>
        <v>13</v>
      </c>
      <c r="J41" s="35">
        <f ca="1">IF($G41=$D$5,ROUND(SUMIFS(INDIRECT("'Sch F-Staffing'!C"&amp;MATCH($B$5,'Sch F-Staffing'!$7:$7,0),0),'Sch F-Staffing'!$A:$A,$F41&amp;"-01",'Sch F-Staffing'!$L:$L,$G41),2),0)</f>
        <v>0</v>
      </c>
      <c r="K41" s="36">
        <f t="shared" ca="1" si="12"/>
        <v>0</v>
      </c>
      <c r="L41" s="35">
        <f ca="1">IF($G41=$D$5,ROUND(SUMIFS(INDIRECT("'Sch F-Staffing'!C"&amp;MATCH($B$5,'Sch F-Staffing'!$7:$7,0),0),'Sch F-Staffing'!$A:$A,$F41&amp;"-02",'Sch F-Staffing'!$L:$L,$G41),2),0)</f>
        <v>0</v>
      </c>
      <c r="M41" s="36">
        <f t="shared" ref="M41:M45" ca="1" si="25">IFERROR(ROUND(L41*$I41,2),0)</f>
        <v>0</v>
      </c>
      <c r="N41" s="35">
        <f ca="1">IF($G41=$D$5,ROUND(SUMIFS(INDIRECT("'Sch F-Staffing'!C"&amp;MATCH($B$5,'Sch F-Staffing'!$7:$7,0),0),'Sch F-Staffing'!$A:$A,$F41&amp;"-03",'Sch F-Staffing'!$L:$L,$G41),2),0)</f>
        <v>0</v>
      </c>
      <c r="O41" s="36">
        <f t="shared" ref="O41:O45" ca="1" si="26">IFERROR(ROUND(N41*$I41,2),0)</f>
        <v>0</v>
      </c>
      <c r="P41" s="35">
        <f ca="1">IF($G41=$D$5,ROUND(SUMIFS(INDIRECT("'Sch F-Staffing'!C"&amp;MATCH($B$5,'Sch F-Staffing'!$7:$7,0),0),'Sch F-Staffing'!$A:$A,$F41&amp;"-04",'Sch F-Staffing'!$L:$L,$G41),2),0)</f>
        <v>0</v>
      </c>
      <c r="Q41" s="36">
        <f t="shared" ref="Q41:Q45" ca="1" si="27">IFERROR(ROUND(P41*$I41,2),0)</f>
        <v>0</v>
      </c>
      <c r="R41" s="35">
        <f ca="1">IF($G41=$D$5,ROUND(SUMIFS(INDIRECT("'Sch F-Staffing'!C"&amp;MATCH($B$5,'Sch F-Staffing'!$7:$7,0),0),'Sch F-Staffing'!$A:$A,$F41&amp;"-05",'Sch F-Staffing'!$L:$L,$G41),2),0)</f>
        <v>0</v>
      </c>
      <c r="S41" s="36">
        <f t="shared" ref="S41:S45" ca="1" si="28">IFERROR(ROUND(R41*$I41,2),0)</f>
        <v>0</v>
      </c>
      <c r="T41" s="35">
        <f ca="1">IF($G41=$D$5,ROUND(SUMIFS(INDIRECT("'Sch F-Staffing'!C"&amp;MATCH($B$5,'Sch F-Staffing'!$7:$7,0),0),'Sch F-Staffing'!$A:$A,$F41&amp;"-06",'Sch F-Staffing'!$L:$L,$G41),2),0)</f>
        <v>0</v>
      </c>
      <c r="U41" s="36">
        <f t="shared" ref="U41:U45" ca="1" si="29">IFERROR(ROUND(T41*$I41,2),0)</f>
        <v>0</v>
      </c>
      <c r="V41" s="35">
        <f ca="1">IF($G41=$D$5,ROUND(SUMIFS(INDIRECT("'Sch F-Staffing'!C"&amp;MATCH($B$5,'Sch F-Staffing'!$7:$7,0),0),'Sch F-Staffing'!$A:$A,$F41&amp;"-07",'Sch F-Staffing'!$L:$L,$G41),2),0)</f>
        <v>0</v>
      </c>
      <c r="W41" s="36">
        <f t="shared" ref="W41:W45" ca="1" si="30">IFERROR(ROUND(V41*$I41,2),0)</f>
        <v>0</v>
      </c>
      <c r="X41" s="35">
        <f ca="1">IF($G41=$D$5,ROUND(SUMIFS(INDIRECT("'Sch F-Staffing'!C"&amp;MATCH($B$5,'Sch F-Staffing'!$7:$7,0),0),'Sch F-Staffing'!$A:$A,$F41&amp;"-08",'Sch F-Staffing'!$L:$L,$G41),2),0)</f>
        <v>0</v>
      </c>
      <c r="Y41" s="36">
        <f t="shared" ref="Y41:Y45" ca="1" si="31">IFERROR(ROUND(X41*$I41,2),0)</f>
        <v>0</v>
      </c>
      <c r="Z41" s="35">
        <f ca="1">IF($G41=$D$5,ROUND(SUMIFS(INDIRECT("'Sch F-Staffing'!C"&amp;MATCH($B$5,'Sch F-Staffing'!$7:$7,0),0),'Sch F-Staffing'!$A:$A,$F41&amp;"-09",'Sch F-Staffing'!$L:$L,$G41),2),0)</f>
        <v>0</v>
      </c>
      <c r="AA41" s="36">
        <f t="shared" ref="AA41:AA45" ca="1" si="32">IFERROR(ROUND(Z41*$I41,2),0)</f>
        <v>0</v>
      </c>
      <c r="AB41" s="35">
        <f ca="1">IF($G41=$D$5,ROUND(SUMIFS(INDIRECT("'Sch F-Staffing'!C"&amp;MATCH($B$5,'Sch F-Staffing'!$7:$7,0),0),'Sch F-Staffing'!$A:$A,$F41&amp;"-10",'Sch F-Staffing'!$L:$L,$G41),2),0)</f>
        <v>0</v>
      </c>
      <c r="AC41" s="36">
        <f t="shared" ref="AC41:AC45" ca="1" si="33">IFERROR(ROUND(AB41*$I41,2),0)</f>
        <v>0</v>
      </c>
      <c r="AD41" s="35">
        <f ca="1">IF($G41=$D$5,ROUND(SUMIFS(INDIRECT("'Sch F-Staffing'!C"&amp;MATCH($B$5,'Sch F-Staffing'!$7:$7,0),0),'Sch F-Staffing'!$A:$A,$F41&amp;"-11",'Sch F-Staffing'!$L:$L,$G41),2),0)</f>
        <v>0</v>
      </c>
      <c r="AE41" s="36">
        <f t="shared" ref="AE41:AE45" ca="1" si="34">IFERROR(ROUND(AD41*$I41,2),0)</f>
        <v>0</v>
      </c>
      <c r="AF41" s="35">
        <f ca="1">IF($G41=$D$5,ROUND(SUMIFS(INDIRECT("'Sch F-Staffing'!C"&amp;MATCH($B$5,'Sch F-Staffing'!$7:$7,0),0),'Sch F-Staffing'!$A:$A,$F41&amp;"-12",'Sch F-Staffing'!$L:$L,$G41),2),0)</f>
        <v>0</v>
      </c>
      <c r="AG41" s="36">
        <f t="shared" ref="AG41:AG45" ca="1" si="35">IFERROR(ROUND(AF41*$I41,2),0)</f>
        <v>0</v>
      </c>
      <c r="AH41" s="35">
        <f ca="1">IF($G41=$D$5,ROUND(SUMIFS(INDIRECT("'Sch F-Staffing'!C"&amp;MATCH($B$5,'Sch F-Staffing'!$7:$7,0),0),'Sch F-Staffing'!$A:$A,$F41&amp;"-13",'Sch F-Staffing'!$L:$L,$G41),2),0)</f>
        <v>0</v>
      </c>
      <c r="AI41" s="36">
        <f t="shared" ca="1" si="11"/>
        <v>0</v>
      </c>
      <c r="AJ41" s="37">
        <f t="shared" ca="1" si="13"/>
        <v>0</v>
      </c>
      <c r="AK41" s="85">
        <f t="shared" ca="1" si="13"/>
        <v>0</v>
      </c>
    </row>
    <row r="42" spans="1:37" ht="46" hidden="1" thickBot="1" x14ac:dyDescent="0.2">
      <c r="A42" s="34">
        <v>31</v>
      </c>
      <c r="B42" s="34" t="s">
        <v>66</v>
      </c>
      <c r="C42" s="34" t="s">
        <v>67</v>
      </c>
      <c r="D42" s="34" t="s">
        <v>39</v>
      </c>
      <c r="E42" s="34" t="s">
        <v>109</v>
      </c>
      <c r="F42" s="82" t="s">
        <v>110</v>
      </c>
      <c r="G42" s="82" t="s">
        <v>61</v>
      </c>
      <c r="H42" s="86">
        <f>SUMIFS('Total Staffing-NB'!$F:$F,'Total Staffing-NB'!$M:$M,$F42,'Total Staffing-NB'!$L:$L,$G42)</f>
        <v>0</v>
      </c>
      <c r="I42" s="84" t="str" cm="1">
        <f t="array" aca="1" ref="I42" ca="1">IF($G42=$D$5,INDIRECT("'Rate Analysis'!R"&amp;MATCH($F42,'Rate Analysis'!$A:$A,0)&amp;"C"&amp;MATCH($B$5,'Rate Analysis'!$7:$7,0)+MATCH($G42,'Rate Analysis'!$8:$8,0)-16,0),"N/A")</f>
        <v>N/A</v>
      </c>
      <c r="J42" s="35">
        <f ca="1">IF($G42=$D$5,ROUND(SUMIFS(INDIRECT("'Sch F-Staffing'!C"&amp;MATCH($B$5,'Sch F-Staffing'!$7:$7,0),0),'Sch F-Staffing'!$A:$A,$F42&amp;"-01",'Sch F-Staffing'!$L:$L,$G42),2),0)</f>
        <v>0</v>
      </c>
      <c r="K42" s="36">
        <f t="shared" ca="1" si="12"/>
        <v>0</v>
      </c>
      <c r="L42" s="35">
        <f ca="1">IF($G42=$D$5,ROUND(SUMIFS(INDIRECT("'Sch F-Staffing'!C"&amp;MATCH($B$5,'Sch F-Staffing'!$7:$7,0),0),'Sch F-Staffing'!$A:$A,$F42&amp;"-02",'Sch F-Staffing'!$L:$L,$G42),2),0)</f>
        <v>0</v>
      </c>
      <c r="M42" s="36">
        <f t="shared" ca="1" si="25"/>
        <v>0</v>
      </c>
      <c r="N42" s="35">
        <f ca="1">IF($G42=$D$5,ROUND(SUMIFS(INDIRECT("'Sch F-Staffing'!C"&amp;MATCH($B$5,'Sch F-Staffing'!$7:$7,0),0),'Sch F-Staffing'!$A:$A,$F42&amp;"-03",'Sch F-Staffing'!$L:$L,$G42),2),0)</f>
        <v>0</v>
      </c>
      <c r="O42" s="36">
        <f t="shared" ca="1" si="26"/>
        <v>0</v>
      </c>
      <c r="P42" s="35">
        <f ca="1">IF($G42=$D$5,ROUND(SUMIFS(INDIRECT("'Sch F-Staffing'!C"&amp;MATCH($B$5,'Sch F-Staffing'!$7:$7,0),0),'Sch F-Staffing'!$A:$A,$F42&amp;"-04",'Sch F-Staffing'!$L:$L,$G42),2),0)</f>
        <v>0</v>
      </c>
      <c r="Q42" s="36">
        <f t="shared" ca="1" si="27"/>
        <v>0</v>
      </c>
      <c r="R42" s="35">
        <f ca="1">IF($G42=$D$5,ROUND(SUMIFS(INDIRECT("'Sch F-Staffing'!C"&amp;MATCH($B$5,'Sch F-Staffing'!$7:$7,0),0),'Sch F-Staffing'!$A:$A,$F42&amp;"-05",'Sch F-Staffing'!$L:$L,$G42),2),0)</f>
        <v>0</v>
      </c>
      <c r="S42" s="36">
        <f t="shared" ca="1" si="28"/>
        <v>0</v>
      </c>
      <c r="T42" s="35">
        <f ca="1">IF($G42=$D$5,ROUND(SUMIFS(INDIRECT("'Sch F-Staffing'!C"&amp;MATCH($B$5,'Sch F-Staffing'!$7:$7,0),0),'Sch F-Staffing'!$A:$A,$F42&amp;"-06",'Sch F-Staffing'!$L:$L,$G42),2),0)</f>
        <v>0</v>
      </c>
      <c r="U42" s="36">
        <f t="shared" ca="1" si="29"/>
        <v>0</v>
      </c>
      <c r="V42" s="35">
        <f ca="1">IF($G42=$D$5,ROUND(SUMIFS(INDIRECT("'Sch F-Staffing'!C"&amp;MATCH($B$5,'Sch F-Staffing'!$7:$7,0),0),'Sch F-Staffing'!$A:$A,$F42&amp;"-07",'Sch F-Staffing'!$L:$L,$G42),2),0)</f>
        <v>0</v>
      </c>
      <c r="W42" s="36">
        <f t="shared" ca="1" si="30"/>
        <v>0</v>
      </c>
      <c r="X42" s="35">
        <f ca="1">IF($G42=$D$5,ROUND(SUMIFS(INDIRECT("'Sch F-Staffing'!C"&amp;MATCH($B$5,'Sch F-Staffing'!$7:$7,0),0),'Sch F-Staffing'!$A:$A,$F42&amp;"-08",'Sch F-Staffing'!$L:$L,$G42),2),0)</f>
        <v>0</v>
      </c>
      <c r="Y42" s="36">
        <f t="shared" ca="1" si="31"/>
        <v>0</v>
      </c>
      <c r="Z42" s="35">
        <f ca="1">IF($G42=$D$5,ROUND(SUMIFS(INDIRECT("'Sch F-Staffing'!C"&amp;MATCH($B$5,'Sch F-Staffing'!$7:$7,0),0),'Sch F-Staffing'!$A:$A,$F42&amp;"-09",'Sch F-Staffing'!$L:$L,$G42),2),0)</f>
        <v>0</v>
      </c>
      <c r="AA42" s="36">
        <f t="shared" ca="1" si="32"/>
        <v>0</v>
      </c>
      <c r="AB42" s="35">
        <f ca="1">IF($G42=$D$5,ROUND(SUMIFS(INDIRECT("'Sch F-Staffing'!C"&amp;MATCH($B$5,'Sch F-Staffing'!$7:$7,0),0),'Sch F-Staffing'!$A:$A,$F42&amp;"-10",'Sch F-Staffing'!$L:$L,$G42),2),0)</f>
        <v>0</v>
      </c>
      <c r="AC42" s="36">
        <f t="shared" ca="1" si="33"/>
        <v>0</v>
      </c>
      <c r="AD42" s="35">
        <f ca="1">IF($G42=$D$5,ROUND(SUMIFS(INDIRECT("'Sch F-Staffing'!C"&amp;MATCH($B$5,'Sch F-Staffing'!$7:$7,0),0),'Sch F-Staffing'!$A:$A,$F42&amp;"-11",'Sch F-Staffing'!$L:$L,$G42),2),0)</f>
        <v>0</v>
      </c>
      <c r="AE42" s="36">
        <f t="shared" ca="1" si="34"/>
        <v>0</v>
      </c>
      <c r="AF42" s="35">
        <f ca="1">IF($G42=$D$5,ROUND(SUMIFS(INDIRECT("'Sch F-Staffing'!C"&amp;MATCH($B$5,'Sch F-Staffing'!$7:$7,0),0),'Sch F-Staffing'!$A:$A,$F42&amp;"-12",'Sch F-Staffing'!$L:$L,$G42),2),0)</f>
        <v>0</v>
      </c>
      <c r="AG42" s="36">
        <f t="shared" ca="1" si="35"/>
        <v>0</v>
      </c>
      <c r="AH42" s="35">
        <f ca="1">IF($G42=$D$5,ROUND(SUMIFS(INDIRECT("'Sch F-Staffing'!C"&amp;MATCH($B$5,'Sch F-Staffing'!$7:$7,0),0),'Sch F-Staffing'!$A:$A,$F42&amp;"-13",'Sch F-Staffing'!$L:$L,$G42),2),0)</f>
        <v>0</v>
      </c>
      <c r="AI42" s="36">
        <f t="shared" ca="1" si="11"/>
        <v>0</v>
      </c>
      <c r="AJ42" s="37">
        <f t="shared" ca="1" si="13"/>
        <v>0</v>
      </c>
      <c r="AK42" s="85">
        <f t="shared" ca="1" si="13"/>
        <v>0</v>
      </c>
    </row>
    <row r="43" spans="1:37" ht="15" hidden="1" customHeight="1" x14ac:dyDescent="0.15">
      <c r="A43" s="34">
        <v>30</v>
      </c>
      <c r="B43" s="34" t="s">
        <v>66</v>
      </c>
      <c r="C43" s="34" t="s">
        <v>67</v>
      </c>
      <c r="D43" s="34" t="s">
        <v>48</v>
      </c>
      <c r="E43" s="34" t="s">
        <v>67</v>
      </c>
      <c r="F43" s="82" t="s">
        <v>111</v>
      </c>
      <c r="G43" s="82" t="s">
        <v>3</v>
      </c>
      <c r="H43" s="86">
        <f>SUMIFS('Total Staffing-NB'!$F:$F,'Total Staffing-NB'!$M:$M,$F43,'Total Staffing-NB'!$L:$L,$G43)</f>
        <v>1</v>
      </c>
      <c r="I43" s="84" t="e" cm="1">
        <f t="array" aca="1" ref="I43" ca="1">IF($G43=$D$5,INDIRECT("'Rate Analysis'!R"&amp;MATCH($F43,'Rate Analysis'!$A:$A,0)&amp;"C"&amp;MATCH($B$5,'Rate Analysis'!$7:$7,0)+MATCH($G43,'Rate Analysis'!$8:$8,0)-16,0),"N/A")</f>
        <v>#N/A</v>
      </c>
      <c r="J43" s="35">
        <f ca="1">IF($G43=$D$5,ROUND(SUMIFS(INDIRECT("'Sch F-Staffing'!C"&amp;MATCH($B$5,'Sch F-Staffing'!$7:$7,0),0),'Sch F-Staffing'!$A:$A,$F43&amp;"-01",'Sch F-Staffing'!$L:$L,$G43),2),0)</f>
        <v>0</v>
      </c>
      <c r="K43" s="36">
        <f t="shared" ca="1" si="12"/>
        <v>0</v>
      </c>
      <c r="L43" s="35">
        <f ca="1">IF($G43=$D$5,ROUND(SUMIFS(INDIRECT("'Sch F-Staffing'!C"&amp;MATCH($B$5,'Sch F-Staffing'!$7:$7,0),0),'Sch F-Staffing'!$A:$A,$F43&amp;"-02",'Sch F-Staffing'!$L:$L,$G43),2),0)</f>
        <v>0</v>
      </c>
      <c r="M43" s="36">
        <f t="shared" ca="1" si="25"/>
        <v>0</v>
      </c>
      <c r="N43" s="35">
        <f ca="1">IF($G43=$D$5,ROUND(SUMIFS(INDIRECT("'Sch F-Staffing'!C"&amp;MATCH($B$5,'Sch F-Staffing'!$7:$7,0),0),'Sch F-Staffing'!$A:$A,$F43&amp;"-03",'Sch F-Staffing'!$L:$L,$G43),2),0)</f>
        <v>0</v>
      </c>
      <c r="O43" s="36">
        <f t="shared" ca="1" si="26"/>
        <v>0</v>
      </c>
      <c r="P43" s="35">
        <f ca="1">IF($G43=$D$5,ROUND(SUMIFS(INDIRECT("'Sch F-Staffing'!C"&amp;MATCH($B$5,'Sch F-Staffing'!$7:$7,0),0),'Sch F-Staffing'!$A:$A,$F43&amp;"-04",'Sch F-Staffing'!$L:$L,$G43),2),0)</f>
        <v>0</v>
      </c>
      <c r="Q43" s="36">
        <f t="shared" ca="1" si="27"/>
        <v>0</v>
      </c>
      <c r="R43" s="35">
        <f ca="1">IF($G43=$D$5,ROUND(SUMIFS(INDIRECT("'Sch F-Staffing'!C"&amp;MATCH($B$5,'Sch F-Staffing'!$7:$7,0),0),'Sch F-Staffing'!$A:$A,$F43&amp;"-05",'Sch F-Staffing'!$L:$L,$G43),2),0)</f>
        <v>0</v>
      </c>
      <c r="S43" s="36">
        <f t="shared" ca="1" si="28"/>
        <v>0</v>
      </c>
      <c r="T43" s="35">
        <f ca="1">IF($G43=$D$5,ROUND(SUMIFS(INDIRECT("'Sch F-Staffing'!C"&amp;MATCH($B$5,'Sch F-Staffing'!$7:$7,0),0),'Sch F-Staffing'!$A:$A,$F43&amp;"-06",'Sch F-Staffing'!$L:$L,$G43),2),0)</f>
        <v>0</v>
      </c>
      <c r="U43" s="36">
        <f t="shared" ca="1" si="29"/>
        <v>0</v>
      </c>
      <c r="V43" s="35">
        <f ca="1">IF($G43=$D$5,ROUND(SUMIFS(INDIRECT("'Sch F-Staffing'!C"&amp;MATCH($B$5,'Sch F-Staffing'!$7:$7,0),0),'Sch F-Staffing'!$A:$A,$F43&amp;"-07",'Sch F-Staffing'!$L:$L,$G43),2),0)</f>
        <v>0</v>
      </c>
      <c r="W43" s="36">
        <f t="shared" ca="1" si="30"/>
        <v>0</v>
      </c>
      <c r="X43" s="35">
        <f ca="1">IF($G43=$D$5,ROUND(SUMIFS(INDIRECT("'Sch F-Staffing'!C"&amp;MATCH($B$5,'Sch F-Staffing'!$7:$7,0),0),'Sch F-Staffing'!$A:$A,$F43&amp;"-08",'Sch F-Staffing'!$L:$L,$G43),2),0)</f>
        <v>0</v>
      </c>
      <c r="Y43" s="36">
        <f t="shared" ca="1" si="31"/>
        <v>0</v>
      </c>
      <c r="Z43" s="35">
        <f ca="1">IF($G43=$D$5,ROUND(SUMIFS(INDIRECT("'Sch F-Staffing'!C"&amp;MATCH($B$5,'Sch F-Staffing'!$7:$7,0),0),'Sch F-Staffing'!$A:$A,$F43&amp;"-09",'Sch F-Staffing'!$L:$L,$G43),2),0)</f>
        <v>0</v>
      </c>
      <c r="AA43" s="36">
        <f t="shared" ca="1" si="32"/>
        <v>0</v>
      </c>
      <c r="AB43" s="35">
        <f ca="1">IF($G43=$D$5,ROUND(SUMIFS(INDIRECT("'Sch F-Staffing'!C"&amp;MATCH($B$5,'Sch F-Staffing'!$7:$7,0),0),'Sch F-Staffing'!$A:$A,$F43&amp;"-10",'Sch F-Staffing'!$L:$L,$G43),2),0)</f>
        <v>0</v>
      </c>
      <c r="AC43" s="36">
        <f t="shared" ca="1" si="33"/>
        <v>0</v>
      </c>
      <c r="AD43" s="35">
        <f ca="1">IF($G43=$D$5,ROUND(SUMIFS(INDIRECT("'Sch F-Staffing'!C"&amp;MATCH($B$5,'Sch F-Staffing'!$7:$7,0),0),'Sch F-Staffing'!$A:$A,$F43&amp;"-11",'Sch F-Staffing'!$L:$L,$G43),2),0)</f>
        <v>0</v>
      </c>
      <c r="AE43" s="36">
        <f t="shared" ca="1" si="34"/>
        <v>0</v>
      </c>
      <c r="AF43" s="35">
        <f ca="1">IF($G43=$D$5,ROUND(SUMIFS(INDIRECT("'Sch F-Staffing'!C"&amp;MATCH($B$5,'Sch F-Staffing'!$7:$7,0),0),'Sch F-Staffing'!$A:$A,$F43&amp;"-12",'Sch F-Staffing'!$L:$L,$G43),2),0)</f>
        <v>0</v>
      </c>
      <c r="AG43" s="36">
        <f t="shared" ca="1" si="35"/>
        <v>0</v>
      </c>
      <c r="AH43" s="35">
        <f ca="1">IF($G43=$D$5,ROUND(SUMIFS(INDIRECT("'Sch F-Staffing'!C"&amp;MATCH($B$5,'Sch F-Staffing'!$7:$7,0),0),'Sch F-Staffing'!$A:$A,$F43&amp;"-13",'Sch F-Staffing'!$L:$L,$G43),2),0)</f>
        <v>0</v>
      </c>
      <c r="AI43" s="36">
        <f t="shared" ca="1" si="11"/>
        <v>0</v>
      </c>
      <c r="AJ43" s="37">
        <f t="shared" ca="1" si="13"/>
        <v>0</v>
      </c>
      <c r="AK43" s="85">
        <f t="shared" ca="1" si="13"/>
        <v>0</v>
      </c>
    </row>
    <row r="44" spans="1:37" ht="15" hidden="1" customHeight="1" x14ac:dyDescent="0.15">
      <c r="A44" s="34">
        <v>30</v>
      </c>
      <c r="B44" s="34" t="s">
        <v>66</v>
      </c>
      <c r="C44" s="34" t="s">
        <v>67</v>
      </c>
      <c r="D44" s="34" t="s">
        <v>48</v>
      </c>
      <c r="E44" s="34" t="s">
        <v>112</v>
      </c>
      <c r="F44" s="82" t="s">
        <v>113</v>
      </c>
      <c r="G44" s="82" t="s">
        <v>3</v>
      </c>
      <c r="H44" s="86">
        <f>SUMIFS('Total Staffing-NB'!$F:$F,'Total Staffing-NB'!$M:$M,$F44,'Total Staffing-NB'!$L:$L,$G44)</f>
        <v>1</v>
      </c>
      <c r="I44" s="84" t="e" cm="1">
        <f t="array" aca="1" ref="I44" ca="1">IF($G44=$D$5,INDIRECT("'Rate Analysis'!R"&amp;MATCH($F44,'Rate Analysis'!$A:$A,0)&amp;"C"&amp;MATCH($B$5,'Rate Analysis'!$7:$7,0)+MATCH($G44,'Rate Analysis'!$8:$8,0)-16,0),"N/A")</f>
        <v>#N/A</v>
      </c>
      <c r="J44" s="35">
        <f ca="1">IF($G44=$D$5,ROUND(SUMIFS(INDIRECT("'Sch F-Staffing'!C"&amp;MATCH($B$5,'Sch F-Staffing'!$7:$7,0),0),'Sch F-Staffing'!$A:$A,$F44&amp;"-01",'Sch F-Staffing'!$L:$L,$G44),2),0)</f>
        <v>0</v>
      </c>
      <c r="K44" s="36">
        <f t="shared" ca="1" si="12"/>
        <v>0</v>
      </c>
      <c r="L44" s="35">
        <f ca="1">IF($G44=$D$5,ROUND(SUMIFS(INDIRECT("'Sch F-Staffing'!C"&amp;MATCH($B$5,'Sch F-Staffing'!$7:$7,0),0),'Sch F-Staffing'!$A:$A,$F44&amp;"-02",'Sch F-Staffing'!$L:$L,$G44),2),0)</f>
        <v>0</v>
      </c>
      <c r="M44" s="36">
        <f t="shared" ca="1" si="25"/>
        <v>0</v>
      </c>
      <c r="N44" s="35">
        <f ca="1">IF($G44=$D$5,ROUND(SUMIFS(INDIRECT("'Sch F-Staffing'!C"&amp;MATCH($B$5,'Sch F-Staffing'!$7:$7,0),0),'Sch F-Staffing'!$A:$A,$F44&amp;"-03",'Sch F-Staffing'!$L:$L,$G44),2),0)</f>
        <v>0</v>
      </c>
      <c r="O44" s="36">
        <f t="shared" ca="1" si="26"/>
        <v>0</v>
      </c>
      <c r="P44" s="35">
        <f ca="1">IF($G44=$D$5,ROUND(SUMIFS(INDIRECT("'Sch F-Staffing'!C"&amp;MATCH($B$5,'Sch F-Staffing'!$7:$7,0),0),'Sch F-Staffing'!$A:$A,$F44&amp;"-04",'Sch F-Staffing'!$L:$L,$G44),2),0)</f>
        <v>0</v>
      </c>
      <c r="Q44" s="36">
        <f t="shared" ca="1" si="27"/>
        <v>0</v>
      </c>
      <c r="R44" s="35">
        <f ca="1">IF($G44=$D$5,ROUND(SUMIFS(INDIRECT("'Sch F-Staffing'!C"&amp;MATCH($B$5,'Sch F-Staffing'!$7:$7,0),0),'Sch F-Staffing'!$A:$A,$F44&amp;"-05",'Sch F-Staffing'!$L:$L,$G44),2),0)</f>
        <v>0</v>
      </c>
      <c r="S44" s="36">
        <f t="shared" ca="1" si="28"/>
        <v>0</v>
      </c>
      <c r="T44" s="35">
        <f ca="1">IF($G44=$D$5,ROUND(SUMIFS(INDIRECT("'Sch F-Staffing'!C"&amp;MATCH($B$5,'Sch F-Staffing'!$7:$7,0),0),'Sch F-Staffing'!$A:$A,$F44&amp;"-06",'Sch F-Staffing'!$L:$L,$G44),2),0)</f>
        <v>0</v>
      </c>
      <c r="U44" s="36">
        <f t="shared" ca="1" si="29"/>
        <v>0</v>
      </c>
      <c r="V44" s="35">
        <f ca="1">IF($G44=$D$5,ROUND(SUMIFS(INDIRECT("'Sch F-Staffing'!C"&amp;MATCH($B$5,'Sch F-Staffing'!$7:$7,0),0),'Sch F-Staffing'!$A:$A,$F44&amp;"-07",'Sch F-Staffing'!$L:$L,$G44),2),0)</f>
        <v>0</v>
      </c>
      <c r="W44" s="36">
        <f t="shared" ca="1" si="30"/>
        <v>0</v>
      </c>
      <c r="X44" s="35">
        <f ca="1">IF($G44=$D$5,ROUND(SUMIFS(INDIRECT("'Sch F-Staffing'!C"&amp;MATCH($B$5,'Sch F-Staffing'!$7:$7,0),0),'Sch F-Staffing'!$A:$A,$F44&amp;"-08",'Sch F-Staffing'!$L:$L,$G44),2),0)</f>
        <v>0</v>
      </c>
      <c r="Y44" s="36">
        <f t="shared" ca="1" si="31"/>
        <v>0</v>
      </c>
      <c r="Z44" s="35">
        <f ca="1">IF($G44=$D$5,ROUND(SUMIFS(INDIRECT("'Sch F-Staffing'!C"&amp;MATCH($B$5,'Sch F-Staffing'!$7:$7,0),0),'Sch F-Staffing'!$A:$A,$F44&amp;"-09",'Sch F-Staffing'!$L:$L,$G44),2),0)</f>
        <v>0</v>
      </c>
      <c r="AA44" s="36">
        <f t="shared" ca="1" si="32"/>
        <v>0</v>
      </c>
      <c r="AB44" s="35">
        <f ca="1">IF($G44=$D$5,ROUND(SUMIFS(INDIRECT("'Sch F-Staffing'!C"&amp;MATCH($B$5,'Sch F-Staffing'!$7:$7,0),0),'Sch F-Staffing'!$A:$A,$F44&amp;"-10",'Sch F-Staffing'!$L:$L,$G44),2),0)</f>
        <v>0</v>
      </c>
      <c r="AC44" s="36">
        <f t="shared" ca="1" si="33"/>
        <v>0</v>
      </c>
      <c r="AD44" s="35">
        <f ca="1">IF($G44=$D$5,ROUND(SUMIFS(INDIRECT("'Sch F-Staffing'!C"&amp;MATCH($B$5,'Sch F-Staffing'!$7:$7,0),0),'Sch F-Staffing'!$A:$A,$F44&amp;"-11",'Sch F-Staffing'!$L:$L,$G44),2),0)</f>
        <v>0</v>
      </c>
      <c r="AE44" s="36">
        <f t="shared" ca="1" si="34"/>
        <v>0</v>
      </c>
      <c r="AF44" s="35">
        <f ca="1">IF($G44=$D$5,ROUND(SUMIFS(INDIRECT("'Sch F-Staffing'!C"&amp;MATCH($B$5,'Sch F-Staffing'!$7:$7,0),0),'Sch F-Staffing'!$A:$A,$F44&amp;"-12",'Sch F-Staffing'!$L:$L,$G44),2),0)</f>
        <v>0</v>
      </c>
      <c r="AG44" s="36">
        <f t="shared" ca="1" si="35"/>
        <v>0</v>
      </c>
      <c r="AH44" s="35">
        <f ca="1">IF($G44=$D$5,ROUND(SUMIFS(INDIRECT("'Sch F-Staffing'!C"&amp;MATCH($B$5,'Sch F-Staffing'!$7:$7,0),0),'Sch F-Staffing'!$A:$A,$F44&amp;"-13",'Sch F-Staffing'!$L:$L,$G44),2),0)</f>
        <v>0</v>
      </c>
      <c r="AI44" s="36">
        <f t="shared" ca="1" si="11"/>
        <v>0</v>
      </c>
      <c r="AJ44" s="37">
        <f t="shared" ca="1" si="13"/>
        <v>0</v>
      </c>
      <c r="AK44" s="85">
        <f t="shared" ca="1" si="13"/>
        <v>0</v>
      </c>
    </row>
    <row r="45" spans="1:37" ht="15" hidden="1" customHeight="1" x14ac:dyDescent="0.15">
      <c r="A45" s="87">
        <v>10</v>
      </c>
      <c r="B45" s="87" t="s">
        <v>114</v>
      </c>
      <c r="C45" s="87" t="s">
        <v>115</v>
      </c>
      <c r="D45" s="87" t="s">
        <v>48</v>
      </c>
      <c r="E45" s="87" t="s">
        <v>115</v>
      </c>
      <c r="F45" s="88" t="s">
        <v>116</v>
      </c>
      <c r="G45" s="88" t="s">
        <v>61</v>
      </c>
      <c r="H45" s="89">
        <f>SUMIFS('Total Staffing-NB'!$F:$F,'Total Staffing-NB'!$M:$M,$F45,'Total Staffing-NB'!$L:$L,$G45)</f>
        <v>0</v>
      </c>
      <c r="I45" s="90" t="str" cm="1">
        <f t="array" aca="1" ref="I45" ca="1">IF($G45=$D$5,INDIRECT("'Rate Analysis'!R"&amp;MATCH($F45,'Rate Analysis'!$A:$A,0)&amp;"C"&amp;MATCH($B$5,'Rate Analysis'!$7:$7,0)+MATCH($G45,'Rate Analysis'!$8:$8,0)-16,0),"N/A")</f>
        <v>N/A</v>
      </c>
      <c r="J45" s="91">
        <f ca="1">IF($G45=$D$5,ROUND(SUMIFS(INDIRECT("'Sch F-Staffing'!C"&amp;MATCH($B$5,'Sch F-Staffing'!$7:$7,0),0),'Sch F-Staffing'!$A:$A,$F45&amp;"-01",'Sch F-Staffing'!$L:$L,$G45),2),0)</f>
        <v>0</v>
      </c>
      <c r="K45" s="92">
        <f t="shared" ca="1" si="12"/>
        <v>0</v>
      </c>
      <c r="L45" s="91">
        <f ca="1">IF($G45=$D$5,ROUND(SUMIFS(INDIRECT("'Sch F-Staffing'!C"&amp;MATCH($B$5,'Sch F-Staffing'!$7:$7,0),0),'Sch F-Staffing'!$A:$A,$F45&amp;"-02",'Sch F-Staffing'!$L:$L,$G45),2),0)</f>
        <v>0</v>
      </c>
      <c r="M45" s="92">
        <f t="shared" ca="1" si="25"/>
        <v>0</v>
      </c>
      <c r="N45" s="91">
        <f ca="1">IF($G45=$D$5,ROUND(SUMIFS(INDIRECT("'Sch F-Staffing'!C"&amp;MATCH($B$5,'Sch F-Staffing'!$7:$7,0),0),'Sch F-Staffing'!$A:$A,$F45&amp;"-03",'Sch F-Staffing'!$L:$L,$G45),2),0)</f>
        <v>0</v>
      </c>
      <c r="O45" s="92">
        <f t="shared" ca="1" si="26"/>
        <v>0</v>
      </c>
      <c r="P45" s="91">
        <f ca="1">IF($G45=$D$5,ROUND(SUMIFS(INDIRECT("'Sch F-Staffing'!C"&amp;MATCH($B$5,'Sch F-Staffing'!$7:$7,0),0),'Sch F-Staffing'!$A:$A,$F45&amp;"-04",'Sch F-Staffing'!$L:$L,$G45),2),0)</f>
        <v>0</v>
      </c>
      <c r="Q45" s="92">
        <f t="shared" ca="1" si="27"/>
        <v>0</v>
      </c>
      <c r="R45" s="91">
        <f ca="1">IF($G45=$D$5,ROUND(SUMIFS(INDIRECT("'Sch F-Staffing'!C"&amp;MATCH($B$5,'Sch F-Staffing'!$7:$7,0),0),'Sch F-Staffing'!$A:$A,$F45&amp;"-05",'Sch F-Staffing'!$L:$L,$G45),2),0)</f>
        <v>0</v>
      </c>
      <c r="S45" s="92">
        <f t="shared" ca="1" si="28"/>
        <v>0</v>
      </c>
      <c r="T45" s="91">
        <f ca="1">IF($G45=$D$5,ROUND(SUMIFS(INDIRECT("'Sch F-Staffing'!C"&amp;MATCH($B$5,'Sch F-Staffing'!$7:$7,0),0),'Sch F-Staffing'!$A:$A,$F45&amp;"-06",'Sch F-Staffing'!$L:$L,$G45),2),0)</f>
        <v>0</v>
      </c>
      <c r="U45" s="92">
        <f t="shared" ca="1" si="29"/>
        <v>0</v>
      </c>
      <c r="V45" s="91">
        <f ca="1">IF($G45=$D$5,ROUND(SUMIFS(INDIRECT("'Sch F-Staffing'!C"&amp;MATCH($B$5,'Sch F-Staffing'!$7:$7,0),0),'Sch F-Staffing'!$A:$A,$F45&amp;"-07",'Sch F-Staffing'!$L:$L,$G45),2),0)</f>
        <v>0</v>
      </c>
      <c r="W45" s="92">
        <f t="shared" ca="1" si="30"/>
        <v>0</v>
      </c>
      <c r="X45" s="91">
        <f ca="1">IF($G45=$D$5,ROUND(SUMIFS(INDIRECT("'Sch F-Staffing'!C"&amp;MATCH($B$5,'Sch F-Staffing'!$7:$7,0),0),'Sch F-Staffing'!$A:$A,$F45&amp;"-08",'Sch F-Staffing'!$L:$L,$G45),2),0)</f>
        <v>0</v>
      </c>
      <c r="Y45" s="92">
        <f t="shared" ca="1" si="31"/>
        <v>0</v>
      </c>
      <c r="Z45" s="91">
        <f ca="1">IF($G45=$D$5,ROUND(SUMIFS(INDIRECT("'Sch F-Staffing'!C"&amp;MATCH($B$5,'Sch F-Staffing'!$7:$7,0),0),'Sch F-Staffing'!$A:$A,$F45&amp;"-09",'Sch F-Staffing'!$L:$L,$G45),2),0)</f>
        <v>0</v>
      </c>
      <c r="AA45" s="92">
        <f t="shared" ca="1" si="32"/>
        <v>0</v>
      </c>
      <c r="AB45" s="91">
        <f ca="1">IF($G45=$D$5,ROUND(SUMIFS(INDIRECT("'Sch F-Staffing'!C"&amp;MATCH($B$5,'Sch F-Staffing'!$7:$7,0),0),'Sch F-Staffing'!$A:$A,$F45&amp;"-10",'Sch F-Staffing'!$L:$L,$G45),2),0)</f>
        <v>0</v>
      </c>
      <c r="AC45" s="92">
        <f t="shared" ca="1" si="33"/>
        <v>0</v>
      </c>
      <c r="AD45" s="91">
        <f ca="1">IF($G45=$D$5,ROUND(SUMIFS(INDIRECT("'Sch F-Staffing'!C"&amp;MATCH($B$5,'Sch F-Staffing'!$7:$7,0),0),'Sch F-Staffing'!$A:$A,$F45&amp;"-11",'Sch F-Staffing'!$L:$L,$G45),2),0)</f>
        <v>0</v>
      </c>
      <c r="AE45" s="92">
        <f t="shared" ca="1" si="34"/>
        <v>0</v>
      </c>
      <c r="AF45" s="91">
        <f ca="1">IF($G45=$D$5,ROUND(SUMIFS(INDIRECT("'Sch F-Staffing'!C"&amp;MATCH($B$5,'Sch F-Staffing'!$7:$7,0),0),'Sch F-Staffing'!$A:$A,$F45&amp;"-12",'Sch F-Staffing'!$L:$L,$G45),2),0)</f>
        <v>0</v>
      </c>
      <c r="AG45" s="92">
        <f t="shared" ca="1" si="35"/>
        <v>0</v>
      </c>
      <c r="AH45" s="91">
        <f ca="1">IF($G45=$D$5,ROUND(SUMIFS(INDIRECT("'Sch F-Staffing'!C"&amp;MATCH($B$5,'Sch F-Staffing'!$7:$7,0),0),'Sch F-Staffing'!$A:$A,$F45&amp;"-13",'Sch F-Staffing'!$L:$L,$G45),2),0)</f>
        <v>0</v>
      </c>
      <c r="AI45" s="92">
        <f t="shared" ca="1" si="11"/>
        <v>0</v>
      </c>
      <c r="AJ45" s="93">
        <f t="shared" ca="1" si="13"/>
        <v>0</v>
      </c>
      <c r="AK45" s="94">
        <f t="shared" ca="1" si="13"/>
        <v>0</v>
      </c>
    </row>
    <row r="46" spans="1:37" ht="15" hidden="1" customHeight="1" x14ac:dyDescent="0.15">
      <c r="A46" s="40"/>
      <c r="B46" s="40"/>
      <c r="C46" s="40"/>
      <c r="D46" s="40"/>
      <c r="E46" s="41" t="s">
        <v>117</v>
      </c>
      <c r="F46" s="40"/>
      <c r="G46" s="40"/>
      <c r="H46" s="95"/>
      <c r="I46" s="96"/>
      <c r="J46" s="44"/>
      <c r="K46" s="45"/>
      <c r="L46" s="97"/>
      <c r="M46" s="45"/>
      <c r="N46" s="97"/>
      <c r="O46" s="45"/>
      <c r="P46" s="97"/>
      <c r="Q46" s="45"/>
      <c r="R46" s="97"/>
      <c r="S46" s="45"/>
      <c r="T46" s="97"/>
      <c r="U46" s="45"/>
      <c r="V46" s="97"/>
      <c r="W46" s="45"/>
      <c r="X46" s="97"/>
      <c r="Y46" s="45"/>
      <c r="Z46" s="97"/>
      <c r="AA46" s="45"/>
      <c r="AB46" s="97"/>
      <c r="AC46" s="45"/>
      <c r="AD46" s="97"/>
      <c r="AE46" s="45"/>
      <c r="AF46" s="97"/>
      <c r="AG46" s="45"/>
      <c r="AH46" s="97"/>
      <c r="AI46" s="45"/>
      <c r="AJ46" s="98"/>
      <c r="AK46" s="99">
        <f t="shared" si="13"/>
        <v>0</v>
      </c>
    </row>
    <row r="47" spans="1:37" ht="15" thickBot="1" x14ac:dyDescent="0.2">
      <c r="E47" s="100" t="s">
        <v>118</v>
      </c>
      <c r="F47" s="101"/>
      <c r="G47" s="101"/>
      <c r="H47" s="102"/>
      <c r="I47" s="103"/>
      <c r="J47" s="104">
        <f ca="1">SUM(J9:J45)</f>
        <v>0</v>
      </c>
      <c r="K47" s="105">
        <f ca="1">SUM(K9:K46)</f>
        <v>0</v>
      </c>
      <c r="L47" s="104">
        <f ca="1">SUM(L9:L45)</f>
        <v>0</v>
      </c>
      <c r="M47" s="105">
        <f ca="1">SUM(M9:M46)</f>
        <v>0</v>
      </c>
      <c r="N47" s="104">
        <f ca="1">SUM(N9:N45)</f>
        <v>0</v>
      </c>
      <c r="O47" s="105">
        <f ca="1">SUM(O9:O46)</f>
        <v>0</v>
      </c>
      <c r="P47" s="104">
        <f ca="1">SUM(P9:P45)</f>
        <v>0</v>
      </c>
      <c r="Q47" s="105">
        <f ca="1">SUM(Q9:Q46)</f>
        <v>0</v>
      </c>
      <c r="R47" s="104">
        <f ca="1">SUM(R9:R45)</f>
        <v>0</v>
      </c>
      <c r="S47" s="105">
        <f ca="1">SUM(S9:S46)</f>
        <v>0</v>
      </c>
      <c r="T47" s="104">
        <f ca="1">SUM(T9:T45)</f>
        <v>0</v>
      </c>
      <c r="U47" s="105">
        <f ca="1">SUM(U9:U46)</f>
        <v>0</v>
      </c>
      <c r="V47" s="104">
        <f ca="1">SUM(V9:V45)</f>
        <v>0</v>
      </c>
      <c r="W47" s="105">
        <f ca="1">SUM(W9:W46)</f>
        <v>0</v>
      </c>
      <c r="X47" s="104">
        <f ca="1">SUM(X9:X45)</f>
        <v>0</v>
      </c>
      <c r="Y47" s="105">
        <f ca="1">SUM(Y9:Y46)</f>
        <v>0</v>
      </c>
      <c r="Z47" s="104">
        <f ca="1">SUM(Z9:Z45)</f>
        <v>0</v>
      </c>
      <c r="AA47" s="105">
        <f ca="1">SUM(AA9:AA46)</f>
        <v>0</v>
      </c>
      <c r="AB47" s="104">
        <f ca="1">SUM(AB9:AB45)</f>
        <v>0</v>
      </c>
      <c r="AC47" s="105">
        <f ca="1">SUM(AC9:AC46)</f>
        <v>0</v>
      </c>
      <c r="AD47" s="104">
        <f ca="1">SUM(AD9:AD45)</f>
        <v>0</v>
      </c>
      <c r="AE47" s="105">
        <f ca="1">SUM(AE9:AE46)</f>
        <v>0</v>
      </c>
      <c r="AF47" s="104">
        <f ca="1">SUM(AF9:AF45)</f>
        <v>0</v>
      </c>
      <c r="AG47" s="105">
        <f ca="1">SUM(AG9:AG46)</f>
        <v>0</v>
      </c>
      <c r="AH47" s="104">
        <f ca="1">SUM(AH9:AH45)</f>
        <v>0</v>
      </c>
      <c r="AI47" s="105">
        <f ca="1">SUM(AI9:AI46)</f>
        <v>0</v>
      </c>
      <c r="AJ47" s="106">
        <f ca="1">ROUND(SUM(AJ9:AJ45),0)</f>
        <v>0</v>
      </c>
      <c r="AK47" s="107">
        <f ca="1">SUM(AK9:AK46)</f>
        <v>0</v>
      </c>
    </row>
    <row r="48" spans="1:37" ht="30" x14ac:dyDescent="0.15">
      <c r="E48" s="51" t="s">
        <v>119</v>
      </c>
      <c r="F48" s="108"/>
      <c r="G48" s="108"/>
      <c r="H48" s="109"/>
      <c r="I48" s="186"/>
      <c r="J48" s="179"/>
      <c r="K48" s="110">
        <v>0</v>
      </c>
      <c r="L48" s="178"/>
      <c r="M48" s="110">
        <v>0</v>
      </c>
      <c r="N48" s="178"/>
      <c r="O48" s="110">
        <v>0</v>
      </c>
      <c r="P48" s="178"/>
      <c r="Q48" s="110">
        <v>0</v>
      </c>
      <c r="R48" s="178"/>
      <c r="S48" s="110">
        <v>0</v>
      </c>
      <c r="T48" s="178"/>
      <c r="U48" s="110">
        <v>0</v>
      </c>
      <c r="V48" s="178"/>
      <c r="W48" s="110">
        <v>0</v>
      </c>
      <c r="X48" s="178"/>
      <c r="Y48" s="110">
        <v>0</v>
      </c>
      <c r="Z48" s="178"/>
      <c r="AA48" s="110">
        <v>0</v>
      </c>
      <c r="AB48" s="178"/>
      <c r="AC48" s="110">
        <v>0</v>
      </c>
      <c r="AD48" s="178"/>
      <c r="AE48" s="110">
        <v>0</v>
      </c>
      <c r="AF48" s="178"/>
      <c r="AG48" s="110">
        <v>0</v>
      </c>
      <c r="AH48" s="178"/>
      <c r="AI48" s="110">
        <v>0</v>
      </c>
      <c r="AJ48" s="178"/>
      <c r="AK48" s="111">
        <f>ROUND(SUM(K48:AI48),0)</f>
        <v>0</v>
      </c>
    </row>
    <row r="49" spans="5:37" ht="30" x14ac:dyDescent="0.15">
      <c r="E49" s="55" t="s">
        <v>120</v>
      </c>
      <c r="F49" s="112"/>
      <c r="G49" s="112"/>
      <c r="H49" s="113"/>
      <c r="I49" s="186"/>
      <c r="J49" s="179"/>
      <c r="K49" s="53">
        <v>0</v>
      </c>
      <c r="L49" s="179"/>
      <c r="M49" s="53">
        <v>0</v>
      </c>
      <c r="N49" s="179"/>
      <c r="O49" s="53">
        <v>0</v>
      </c>
      <c r="P49" s="179"/>
      <c r="Q49" s="53">
        <v>0</v>
      </c>
      <c r="R49" s="179"/>
      <c r="S49" s="53">
        <v>0</v>
      </c>
      <c r="T49" s="179"/>
      <c r="U49" s="53">
        <v>0</v>
      </c>
      <c r="V49" s="179"/>
      <c r="W49" s="53">
        <v>0</v>
      </c>
      <c r="X49" s="179"/>
      <c r="Y49" s="53">
        <v>0</v>
      </c>
      <c r="Z49" s="179"/>
      <c r="AA49" s="53">
        <v>0</v>
      </c>
      <c r="AB49" s="179"/>
      <c r="AC49" s="53">
        <v>0</v>
      </c>
      <c r="AD49" s="179"/>
      <c r="AE49" s="53">
        <v>0</v>
      </c>
      <c r="AF49" s="179"/>
      <c r="AG49" s="53">
        <v>0</v>
      </c>
      <c r="AH49" s="179"/>
      <c r="AI49" s="53">
        <v>0</v>
      </c>
      <c r="AJ49" s="179"/>
      <c r="AK49" s="111">
        <f>ROUND(SUM(K49:AI49),0)</f>
        <v>0</v>
      </c>
    </row>
    <row r="50" spans="5:37" x14ac:dyDescent="0.15">
      <c r="E50" s="57" t="s">
        <v>121</v>
      </c>
      <c r="F50" s="114"/>
      <c r="G50" s="114"/>
      <c r="H50" s="115"/>
      <c r="I50" s="186"/>
      <c r="J50" s="179"/>
      <c r="K50" s="59">
        <f ca="1">K49+K48+K47</f>
        <v>0</v>
      </c>
      <c r="L50" s="179"/>
      <c r="M50" s="59">
        <f ca="1">M49+M48+M47</f>
        <v>0</v>
      </c>
      <c r="N50" s="179"/>
      <c r="O50" s="59">
        <f ca="1">O49+O48+O47</f>
        <v>0</v>
      </c>
      <c r="P50" s="179"/>
      <c r="Q50" s="59">
        <f ca="1">Q49+Q48+Q47</f>
        <v>0</v>
      </c>
      <c r="R50" s="179"/>
      <c r="S50" s="59">
        <f ca="1">S49+S48+S47</f>
        <v>0</v>
      </c>
      <c r="T50" s="179"/>
      <c r="U50" s="59">
        <f ca="1">U49+U48+U47</f>
        <v>0</v>
      </c>
      <c r="V50" s="179"/>
      <c r="W50" s="59">
        <f ca="1">W49+W48+W47</f>
        <v>0</v>
      </c>
      <c r="X50" s="179"/>
      <c r="Y50" s="59">
        <f ca="1">Y49+Y48+Y47</f>
        <v>0</v>
      </c>
      <c r="Z50" s="179"/>
      <c r="AA50" s="59">
        <f ca="1">AA49+AA48+AA47</f>
        <v>0</v>
      </c>
      <c r="AB50" s="179"/>
      <c r="AC50" s="59">
        <f ca="1">AC49+AC48+AC47</f>
        <v>0</v>
      </c>
      <c r="AD50" s="179"/>
      <c r="AE50" s="59">
        <f ca="1">AE49+AE48+AE47</f>
        <v>0</v>
      </c>
      <c r="AF50" s="179"/>
      <c r="AG50" s="59">
        <f ca="1">AG49+AG48+AG47</f>
        <v>0</v>
      </c>
      <c r="AH50" s="179"/>
      <c r="AI50" s="59">
        <f ca="1">AI49+AI48+AI47</f>
        <v>0</v>
      </c>
      <c r="AJ50" s="179"/>
      <c r="AK50" s="116">
        <f ca="1">AK49+AK48+AK47</f>
        <v>0</v>
      </c>
    </row>
    <row r="51" spans="5:37" ht="15" x14ac:dyDescent="0.15">
      <c r="E51" s="55" t="s">
        <v>122</v>
      </c>
      <c r="F51" s="112"/>
      <c r="G51" s="112"/>
      <c r="H51" s="95"/>
      <c r="I51" s="186"/>
      <c r="J51" s="179"/>
      <c r="K51" s="53">
        <f ca="1">ROUND(K50*$H51,2)</f>
        <v>0</v>
      </c>
      <c r="L51" s="179"/>
      <c r="M51" s="53">
        <f ca="1">ROUND(M50*$H51,2)</f>
        <v>0</v>
      </c>
      <c r="N51" s="179"/>
      <c r="O51" s="53">
        <f ca="1">ROUND(O50*$H51,2)</f>
        <v>0</v>
      </c>
      <c r="P51" s="179"/>
      <c r="Q51" s="53">
        <f ca="1">ROUND(Q50*$H51,2)</f>
        <v>0</v>
      </c>
      <c r="R51" s="179"/>
      <c r="S51" s="53">
        <f ca="1">ROUND(S50*$H51,2)</f>
        <v>0</v>
      </c>
      <c r="T51" s="179"/>
      <c r="U51" s="53">
        <f ca="1">ROUND(U50*$H51,2)</f>
        <v>0</v>
      </c>
      <c r="V51" s="179"/>
      <c r="W51" s="53">
        <f ca="1">ROUND(W50*$H51,2)</f>
        <v>0</v>
      </c>
      <c r="X51" s="179"/>
      <c r="Y51" s="53">
        <f ca="1">ROUND(Y50*$H51,2)</f>
        <v>0</v>
      </c>
      <c r="Z51" s="179"/>
      <c r="AA51" s="53">
        <f ca="1">ROUND(AA50*$H51,2)</f>
        <v>0</v>
      </c>
      <c r="AB51" s="179"/>
      <c r="AC51" s="53">
        <f ca="1">ROUND(AC50*$H51,2)</f>
        <v>0</v>
      </c>
      <c r="AD51" s="179"/>
      <c r="AE51" s="53">
        <f ca="1">ROUND(AE50*$H51,2)</f>
        <v>0</v>
      </c>
      <c r="AF51" s="179"/>
      <c r="AG51" s="53">
        <f ca="1">ROUND(AG50*$H51,2)</f>
        <v>0</v>
      </c>
      <c r="AH51" s="179"/>
      <c r="AI51" s="53">
        <f ca="1">ROUND(AI50*$H51,2)</f>
        <v>0</v>
      </c>
      <c r="AJ51" s="179"/>
      <c r="AK51" s="116">
        <f ca="1">ROUND(SUM(K51:AI51),0)</f>
        <v>0</v>
      </c>
    </row>
    <row r="52" spans="5:37" x14ac:dyDescent="0.15">
      <c r="E52" s="57" t="s">
        <v>121</v>
      </c>
      <c r="F52" s="117"/>
      <c r="G52" s="117"/>
      <c r="H52" s="118"/>
      <c r="I52" s="187"/>
      <c r="J52" s="180"/>
      <c r="K52" s="53">
        <f ca="1">ROUND(K51+K50,0)</f>
        <v>0</v>
      </c>
      <c r="L52" s="180"/>
      <c r="M52" s="53">
        <f ca="1">ROUND(M51+M50,0)</f>
        <v>0</v>
      </c>
      <c r="N52" s="180"/>
      <c r="O52" s="53">
        <f ca="1">ROUND(O51+O50,0)</f>
        <v>0</v>
      </c>
      <c r="P52" s="180"/>
      <c r="Q52" s="53">
        <f ca="1">ROUND(Q51+Q50,0)</f>
        <v>0</v>
      </c>
      <c r="R52" s="180"/>
      <c r="S52" s="53">
        <f ca="1">ROUND(S51+S50,0)</f>
        <v>0</v>
      </c>
      <c r="T52" s="180"/>
      <c r="U52" s="53">
        <f ca="1">ROUND(U51+U50,0)</f>
        <v>0</v>
      </c>
      <c r="V52" s="180"/>
      <c r="W52" s="53">
        <f ca="1">ROUND(W51+W50,0)</f>
        <v>0</v>
      </c>
      <c r="X52" s="180"/>
      <c r="Y52" s="53">
        <f ca="1">ROUND(Y51+Y50,0)</f>
        <v>0</v>
      </c>
      <c r="Z52" s="180"/>
      <c r="AA52" s="53">
        <f ca="1">ROUND(AA51+AA50,0)</f>
        <v>0</v>
      </c>
      <c r="AB52" s="180"/>
      <c r="AC52" s="53">
        <f ca="1">ROUND(AC51+AC50,0)</f>
        <v>0</v>
      </c>
      <c r="AD52" s="180"/>
      <c r="AE52" s="53">
        <f ca="1">ROUND(AE51+AE50,0)</f>
        <v>0</v>
      </c>
      <c r="AF52" s="180"/>
      <c r="AG52" s="53">
        <f ca="1">ROUND(AG51+AG50,0)</f>
        <v>0</v>
      </c>
      <c r="AH52" s="180"/>
      <c r="AI52" s="53">
        <f ca="1">ROUND(AI51+AI50,0)</f>
        <v>0</v>
      </c>
      <c r="AJ52" s="180"/>
      <c r="AK52" s="116">
        <f ca="1">ROUND(AK51+AK50,0)</f>
        <v>0</v>
      </c>
    </row>
    <row r="53" spans="5:37" ht="15" x14ac:dyDescent="0.15">
      <c r="E53" s="71" t="s">
        <v>126</v>
      </c>
      <c r="F53" s="119"/>
      <c r="G53" s="71"/>
      <c r="H53" s="71"/>
      <c r="I53" s="71"/>
      <c r="N53" s="71"/>
      <c r="O53" s="71"/>
    </row>
    <row r="54" spans="5:37" ht="15" x14ac:dyDescent="0.15">
      <c r="E54" s="71" t="s">
        <v>126</v>
      </c>
      <c r="F54" s="119"/>
      <c r="G54" s="71"/>
      <c r="H54" s="24"/>
      <c r="I54" s="71"/>
      <c r="N54" s="24"/>
      <c r="O54" s="71"/>
    </row>
    <row r="55" spans="5:37" x14ac:dyDescent="0.15">
      <c r="E55" s="24"/>
      <c r="F55" s="18"/>
      <c r="G55" s="24"/>
      <c r="H55" s="24"/>
      <c r="I55" s="24"/>
      <c r="N55" s="24"/>
      <c r="O55" s="24"/>
    </row>
    <row r="56" spans="5:37" x14ac:dyDescent="0.15">
      <c r="E56" s="24"/>
      <c r="F56" s="18"/>
      <c r="G56" s="24"/>
      <c r="H56" s="24"/>
      <c r="I56" s="24"/>
      <c r="N56" s="24"/>
      <c r="O56" s="24"/>
    </row>
    <row r="57" spans="5:37" x14ac:dyDescent="0.15">
      <c r="E57" s="24"/>
      <c r="F57" s="18"/>
      <c r="G57" s="24"/>
      <c r="H57" s="24"/>
      <c r="I57" s="24"/>
      <c r="N57" s="24"/>
      <c r="O57" s="24"/>
    </row>
    <row r="58" spans="5:37" x14ac:dyDescent="0.15">
      <c r="E58" s="24"/>
      <c r="F58" s="18"/>
      <c r="G58" s="24"/>
      <c r="H58" s="24"/>
      <c r="I58" s="24"/>
      <c r="N58" s="24"/>
      <c r="O58" s="24"/>
    </row>
    <row r="59" spans="5:37" x14ac:dyDescent="0.15">
      <c r="E59" s="24"/>
      <c r="F59" s="18"/>
      <c r="G59" s="24"/>
      <c r="I59" s="24"/>
      <c r="O59" s="24"/>
    </row>
  </sheetData>
  <mergeCells count="42">
    <mergeCell ref="AH48:AH52"/>
    <mergeCell ref="AJ48:AJ52"/>
    <mergeCell ref="V48:V52"/>
    <mergeCell ref="X48:X52"/>
    <mergeCell ref="Z48:Z52"/>
    <mergeCell ref="AB48:AB52"/>
    <mergeCell ref="AD48:AD52"/>
    <mergeCell ref="AF48:AF52"/>
    <mergeCell ref="AF6:AG6"/>
    <mergeCell ref="AH6:AI6"/>
    <mergeCell ref="AJ6:AK6"/>
    <mergeCell ref="I48:I52"/>
    <mergeCell ref="J48:J52"/>
    <mergeCell ref="L48:L52"/>
    <mergeCell ref="N48:N52"/>
    <mergeCell ref="P48:P52"/>
    <mergeCell ref="R48:R52"/>
    <mergeCell ref="T48:T52"/>
    <mergeCell ref="T6:U6"/>
    <mergeCell ref="V6:W6"/>
    <mergeCell ref="X6:Y6"/>
    <mergeCell ref="Z6:AA6"/>
    <mergeCell ref="AB6:AC6"/>
    <mergeCell ref="AD6:AE6"/>
    <mergeCell ref="E6:I6"/>
    <mergeCell ref="J6:K6"/>
    <mergeCell ref="L6:M6"/>
    <mergeCell ref="N6:O6"/>
    <mergeCell ref="P6:Q6"/>
    <mergeCell ref="R6:S6"/>
    <mergeCell ref="T5:U5"/>
    <mergeCell ref="V5:W5"/>
    <mergeCell ref="X5:Y5"/>
    <mergeCell ref="Z5:AA5"/>
    <mergeCell ref="AB5:AC5"/>
    <mergeCell ref="AF5:AG5"/>
    <mergeCell ref="H5:I5"/>
    <mergeCell ref="J5:K5"/>
    <mergeCell ref="L5:M5"/>
    <mergeCell ref="N5:O5"/>
    <mergeCell ref="P5:Q5"/>
    <mergeCell ref="R5:S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C0EE-F92C-4603-8A38-F60FE48BA326}">
  <dimension ref="A1:AK59"/>
  <sheetViews>
    <sheetView showGridLines="0" zoomScale="80" zoomScaleNormal="80" workbookViewId="0">
      <selection activeCell="I47" sqref="I47"/>
    </sheetView>
  </sheetViews>
  <sheetFormatPr baseColWidth="10" defaultColWidth="8.83203125" defaultRowHeight="14" x14ac:dyDescent="0.15"/>
  <cols>
    <col min="1" max="1" width="32.83203125" style="19" customWidth="1"/>
    <col min="2" max="2" width="11.5" style="16" bestFit="1" customWidth="1"/>
    <col min="3" max="3" width="33" style="16" bestFit="1" customWidth="1"/>
    <col min="4" max="4" width="14.33203125" style="16" bestFit="1" customWidth="1"/>
    <col min="5" max="5" width="30.6640625" style="16" bestFit="1" customWidth="1"/>
    <col min="6" max="6" width="7.1640625" style="19" bestFit="1" customWidth="1"/>
    <col min="7" max="8" width="8.1640625" style="16" bestFit="1" customWidth="1"/>
    <col min="9" max="9" width="9.33203125" style="16" bestFit="1" customWidth="1"/>
    <col min="10" max="10" width="8.1640625" style="16" bestFit="1" customWidth="1"/>
    <col min="11" max="11" width="9.33203125" style="16" bestFit="1" customWidth="1"/>
    <col min="12" max="12" width="8.1640625" style="16" bestFit="1" customWidth="1"/>
    <col min="13" max="13" width="9.33203125" style="16" bestFit="1" customWidth="1"/>
    <col min="14" max="14" width="8.1640625" style="16" bestFit="1" customWidth="1"/>
    <col min="15" max="15" width="9.33203125" style="16" bestFit="1" customWidth="1"/>
    <col min="16" max="16" width="8.1640625" style="16" bestFit="1" customWidth="1"/>
    <col min="17" max="17" width="9.33203125" style="16" bestFit="1" customWidth="1"/>
    <col min="18" max="18" width="8.1640625" style="16" bestFit="1" customWidth="1"/>
    <col min="19" max="19" width="9.33203125" style="16" bestFit="1" customWidth="1"/>
    <col min="20" max="20" width="8.1640625" style="16" bestFit="1" customWidth="1"/>
    <col min="21" max="21" width="9.33203125" style="16" bestFit="1" customWidth="1"/>
    <col min="22" max="22" width="8.1640625" style="16" bestFit="1" customWidth="1"/>
    <col min="23" max="23" width="9.33203125" style="16" bestFit="1" customWidth="1"/>
    <col min="24" max="24" width="8.1640625" style="16" bestFit="1" customWidth="1"/>
    <col min="25" max="25" width="9.33203125" style="16" bestFit="1" customWidth="1"/>
    <col min="26" max="26" width="8.1640625" style="16" bestFit="1" customWidth="1"/>
    <col min="27" max="27" width="9.33203125" style="16" bestFit="1" customWidth="1"/>
    <col min="28" max="28" width="8.1640625" style="16" bestFit="1" customWidth="1"/>
    <col min="29" max="29" width="9.33203125" style="16" bestFit="1" customWidth="1"/>
    <col min="30" max="30" width="8.1640625" style="16" bestFit="1" customWidth="1"/>
    <col min="31" max="31" width="9.33203125" style="16" bestFit="1" customWidth="1"/>
    <col min="32" max="32" width="8.1640625" style="16" bestFit="1" customWidth="1"/>
    <col min="33" max="34" width="9.33203125" style="16" bestFit="1" customWidth="1"/>
    <col min="35" max="35" width="12.33203125" style="16" bestFit="1" customWidth="1"/>
    <col min="36" max="36" width="8.83203125" style="16"/>
    <col min="37" max="37" width="10.1640625" style="16" bestFit="1" customWidth="1"/>
    <col min="38" max="16384" width="8.83203125" style="16"/>
  </cols>
  <sheetData>
    <row r="1" spans="1:37" ht="16" x14ac:dyDescent="0.15">
      <c r="A1" s="1" t="s">
        <v>588</v>
      </c>
      <c r="B1" s="1"/>
      <c r="C1" s="3" t="str">
        <f>'Summary by Funding - NB'!$C$1</f>
        <v>REVISION 3</v>
      </c>
      <c r="E1" s="17"/>
      <c r="F1" s="17"/>
    </row>
    <row r="2" spans="1:37" ht="16" x14ac:dyDescent="0.15">
      <c r="A2" s="1" t="s">
        <v>0</v>
      </c>
      <c r="B2" s="1"/>
      <c r="C2" s="4">
        <f>'Summary by Funding - NB'!$C$2</f>
        <v>45082</v>
      </c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7" ht="16" x14ac:dyDescent="0.15">
      <c r="A3" s="1" t="s">
        <v>591</v>
      </c>
      <c r="B3" s="1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7" ht="16" x14ac:dyDescent="0.15">
      <c r="A4" s="72"/>
      <c r="B4" s="1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7" ht="15" thickBot="1" x14ac:dyDescent="0.2">
      <c r="A5" s="73" t="s">
        <v>127</v>
      </c>
      <c r="B5" s="16" t="s">
        <v>13</v>
      </c>
      <c r="C5" s="74" t="str">
        <f>'OY1 - NB'!C5</f>
        <v>Subcontractor: Vendor</v>
      </c>
      <c r="D5" s="19" t="str">
        <f>'OY1 - NB'!D5</f>
        <v>NB</v>
      </c>
      <c r="E5" s="21"/>
      <c r="F5" s="22"/>
      <c r="G5" s="21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22"/>
      <c r="AE5" s="22"/>
      <c r="AF5" s="188"/>
      <c r="AG5" s="188"/>
    </row>
    <row r="6" spans="1:37" s="24" customFormat="1" ht="99" customHeight="1" thickBot="1" x14ac:dyDescent="0.2">
      <c r="A6" s="23" t="s">
        <v>14</v>
      </c>
      <c r="B6" s="23" t="s">
        <v>15</v>
      </c>
      <c r="C6" s="23" t="s">
        <v>16</v>
      </c>
      <c r="D6" s="23" t="s">
        <v>17</v>
      </c>
      <c r="E6" s="175" t="s">
        <v>601</v>
      </c>
      <c r="F6" s="177"/>
      <c r="G6" s="177"/>
      <c r="H6" s="177"/>
      <c r="I6" s="176"/>
      <c r="J6" s="177" t="s">
        <v>18</v>
      </c>
      <c r="K6" s="185"/>
      <c r="L6" s="184" t="s">
        <v>19</v>
      </c>
      <c r="M6" s="185"/>
      <c r="N6" s="184" t="s">
        <v>20</v>
      </c>
      <c r="O6" s="176"/>
      <c r="P6" s="177" t="s">
        <v>21</v>
      </c>
      <c r="Q6" s="185"/>
      <c r="R6" s="184" t="s">
        <v>22</v>
      </c>
      <c r="S6" s="185"/>
      <c r="T6" s="184" t="s">
        <v>23</v>
      </c>
      <c r="U6" s="176"/>
      <c r="V6" s="184" t="s">
        <v>24</v>
      </c>
      <c r="W6" s="185"/>
      <c r="X6" s="184" t="s">
        <v>25</v>
      </c>
      <c r="Y6" s="176"/>
      <c r="Z6" s="184" t="s">
        <v>26</v>
      </c>
      <c r="AA6" s="185"/>
      <c r="AB6" s="184" t="s">
        <v>27</v>
      </c>
      <c r="AC6" s="176"/>
      <c r="AD6" s="184" t="s">
        <v>28</v>
      </c>
      <c r="AE6" s="185"/>
      <c r="AF6" s="184" t="s">
        <v>29</v>
      </c>
      <c r="AG6" s="177"/>
      <c r="AH6" s="175" t="s">
        <v>30</v>
      </c>
      <c r="AI6" s="176"/>
      <c r="AJ6" s="175" t="s">
        <v>31</v>
      </c>
      <c r="AK6" s="176"/>
    </row>
    <row r="7" spans="1:37" s="19" customFormat="1" x14ac:dyDescent="0.15">
      <c r="E7" s="25"/>
      <c r="F7" s="75"/>
      <c r="G7" s="75"/>
      <c r="H7" s="75"/>
      <c r="I7" s="75"/>
      <c r="J7" s="26" t="s">
        <v>33</v>
      </c>
      <c r="K7" s="27" t="s">
        <v>8</v>
      </c>
      <c r="L7" s="19" t="s">
        <v>33</v>
      </c>
      <c r="M7" s="27" t="s">
        <v>8</v>
      </c>
      <c r="N7" s="19" t="s">
        <v>33</v>
      </c>
      <c r="O7" s="27" t="s">
        <v>8</v>
      </c>
      <c r="P7" s="26" t="s">
        <v>33</v>
      </c>
      <c r="Q7" s="27" t="s">
        <v>8</v>
      </c>
      <c r="R7" s="19" t="s">
        <v>33</v>
      </c>
      <c r="S7" s="27" t="s">
        <v>8</v>
      </c>
      <c r="T7" s="19" t="s">
        <v>33</v>
      </c>
      <c r="U7" s="27" t="s">
        <v>8</v>
      </c>
      <c r="V7" s="19" t="s">
        <v>33</v>
      </c>
      <c r="W7" s="27" t="s">
        <v>8</v>
      </c>
      <c r="X7" s="19" t="s">
        <v>33</v>
      </c>
      <c r="Y7" s="27" t="s">
        <v>8</v>
      </c>
      <c r="Z7" s="19" t="s">
        <v>33</v>
      </c>
      <c r="AA7" s="27" t="s">
        <v>8</v>
      </c>
      <c r="AB7" s="19" t="s">
        <v>33</v>
      </c>
      <c r="AC7" s="27" t="s">
        <v>8</v>
      </c>
      <c r="AD7" s="19" t="s">
        <v>33</v>
      </c>
      <c r="AE7" s="19" t="s">
        <v>8</v>
      </c>
      <c r="AF7" s="76" t="s">
        <v>33</v>
      </c>
      <c r="AG7" s="77" t="s">
        <v>8</v>
      </c>
      <c r="AH7" s="19" t="s">
        <v>33</v>
      </c>
      <c r="AI7" s="27" t="s">
        <v>8</v>
      </c>
      <c r="AJ7" s="26" t="s">
        <v>33</v>
      </c>
      <c r="AK7" s="27" t="s">
        <v>8</v>
      </c>
    </row>
    <row r="8" spans="1:37" ht="30" x14ac:dyDescent="0.15">
      <c r="A8" s="78" t="s">
        <v>32</v>
      </c>
      <c r="B8" s="79"/>
      <c r="C8" s="79"/>
      <c r="D8" s="79"/>
      <c r="E8" s="28"/>
      <c r="F8" s="29" t="s">
        <v>35</v>
      </c>
      <c r="G8" s="29" t="s">
        <v>36</v>
      </c>
      <c r="H8" s="80" t="s">
        <v>128</v>
      </c>
      <c r="I8" s="80" t="s">
        <v>129</v>
      </c>
      <c r="J8" s="30"/>
      <c r="K8" s="31"/>
      <c r="L8" s="81"/>
      <c r="M8" s="33"/>
      <c r="N8" s="81"/>
      <c r="O8" s="33"/>
      <c r="P8" s="30"/>
      <c r="Q8" s="31"/>
      <c r="R8" s="81"/>
      <c r="S8" s="33"/>
      <c r="T8" s="81"/>
      <c r="U8" s="33"/>
      <c r="V8" s="81"/>
      <c r="W8" s="33"/>
      <c r="X8" s="81"/>
      <c r="Y8" s="33"/>
      <c r="Z8" s="81"/>
      <c r="AA8" s="33"/>
      <c r="AB8" s="81"/>
      <c r="AC8" s="33"/>
      <c r="AD8" s="81"/>
      <c r="AE8" s="81"/>
      <c r="AF8" s="32"/>
      <c r="AG8" s="33"/>
      <c r="AH8" s="81"/>
      <c r="AI8" s="33"/>
      <c r="AJ8" s="32"/>
      <c r="AK8" s="33"/>
    </row>
    <row r="9" spans="1:37" ht="15" hidden="1" x14ac:dyDescent="0.15">
      <c r="A9" s="34">
        <v>71</v>
      </c>
      <c r="B9" s="34" t="s">
        <v>37</v>
      </c>
      <c r="C9" s="34" t="s">
        <v>38</v>
      </c>
      <c r="D9" s="34" t="s">
        <v>39</v>
      </c>
      <c r="E9" s="34" t="s">
        <v>40</v>
      </c>
      <c r="F9" s="82" t="s">
        <v>41</v>
      </c>
      <c r="G9" s="82" t="s">
        <v>210</v>
      </c>
      <c r="H9" s="83">
        <f>SUMIFS('Total Staffing-NB'!$F:$F,'Total Staffing-NB'!$M:$M,$F9,'Total Staffing-NB'!$L:$L,$G9)</f>
        <v>0</v>
      </c>
      <c r="I9" s="84" t="str" cm="1">
        <f t="array" aca="1" ref="I9" ca="1">IF($G9=$D$5,INDIRECT("'Rate Analysis'!R"&amp;MATCH($F9,'Rate Analysis'!$A:$A,0)&amp;"C"&amp;MATCH($B$5,'Rate Analysis'!$7:$7,0)+MATCH($G9,'Rate Analysis'!$8:$8,0)-16,0),"N/A")</f>
        <v>N/A</v>
      </c>
      <c r="J9" s="35">
        <f ca="1">IF($G9=$D$5,ROUND(SUMIFS(INDIRECT("'Sch F-Staffing'!C"&amp;MATCH($B$5,'Sch F-Staffing'!$7:$7,0),0),'Sch F-Staffing'!$A:$A,$F9&amp;"-01",'Sch F-Staffing'!$L:$L,$G9),2),0)</f>
        <v>0</v>
      </c>
      <c r="K9" s="36">
        <f ca="1">IFERROR(ROUND(J9*$I9,2),0)</f>
        <v>0</v>
      </c>
      <c r="L9" s="35">
        <f ca="1">IF($G9=$D$5,ROUND(SUMIFS(INDIRECT("'Sch F-Staffing'!C"&amp;MATCH($B$5,'Sch F-Staffing'!$7:$7,0),0),'Sch F-Staffing'!$A:$A,$F9&amp;"-02",'Sch F-Staffing'!$L:$L,$G9),2),0)</f>
        <v>0</v>
      </c>
      <c r="M9" s="36">
        <f t="shared" ref="M9:M24" ca="1" si="0">IFERROR(ROUND(L9*$I9,2),0)</f>
        <v>0</v>
      </c>
      <c r="N9" s="35">
        <f ca="1">IF($G9=$D$5,ROUND(SUMIFS(INDIRECT("'Sch F-Staffing'!C"&amp;MATCH($B$5,'Sch F-Staffing'!$7:$7,0),0),'Sch F-Staffing'!$A:$A,$F9&amp;"-03",'Sch F-Staffing'!$L:$L,$G9),2),0)</f>
        <v>0</v>
      </c>
      <c r="O9" s="36">
        <f t="shared" ref="O9:O24" ca="1" si="1">IFERROR(ROUND(N9*$I9,2),0)</f>
        <v>0</v>
      </c>
      <c r="P9" s="35">
        <f ca="1">IF($G9=$D$5,ROUND(SUMIFS(INDIRECT("'Sch F-Staffing'!C"&amp;MATCH($B$5,'Sch F-Staffing'!$7:$7,0),0),'Sch F-Staffing'!$A:$A,$F9&amp;"-04",'Sch F-Staffing'!$L:$L,$G9),2),0)</f>
        <v>0</v>
      </c>
      <c r="Q9" s="36">
        <f t="shared" ref="Q9:Q24" ca="1" si="2">IFERROR(ROUND(P9*$I9,2),0)</f>
        <v>0</v>
      </c>
      <c r="R9" s="35">
        <f ca="1">IF($G9=$D$5,ROUND(SUMIFS(INDIRECT("'Sch F-Staffing'!C"&amp;MATCH($B$5,'Sch F-Staffing'!$7:$7,0),0),'Sch F-Staffing'!$A:$A,$F9&amp;"-05",'Sch F-Staffing'!$L:$L,$G9),2),0)</f>
        <v>0</v>
      </c>
      <c r="S9" s="36">
        <f t="shared" ref="S9:S24" ca="1" si="3">IFERROR(ROUND(R9*$I9,2),0)</f>
        <v>0</v>
      </c>
      <c r="T9" s="35">
        <f ca="1">IF($G9=$D$5,ROUND(SUMIFS(INDIRECT("'Sch F-Staffing'!C"&amp;MATCH($B$5,'Sch F-Staffing'!$7:$7,0),0),'Sch F-Staffing'!$A:$A,$F9&amp;"-06",'Sch F-Staffing'!$L:$L,$G9),2),0)</f>
        <v>0</v>
      </c>
      <c r="U9" s="36">
        <f t="shared" ref="U9:U24" ca="1" si="4">IFERROR(ROUND(T9*$I9,2),0)</f>
        <v>0</v>
      </c>
      <c r="V9" s="35">
        <f ca="1">IF($G9=$D$5,ROUND(SUMIFS(INDIRECT("'Sch F-Staffing'!C"&amp;MATCH($B$5,'Sch F-Staffing'!$7:$7,0),0),'Sch F-Staffing'!$A:$A,$F9&amp;"-07",'Sch F-Staffing'!$L:$L,$G9),2),0)</f>
        <v>0</v>
      </c>
      <c r="W9" s="36">
        <f t="shared" ref="W9:W24" ca="1" si="5">IFERROR(ROUND(V9*$I9,2),0)</f>
        <v>0</v>
      </c>
      <c r="X9" s="35">
        <f ca="1">IF($G9=$D$5,ROUND(SUMIFS(INDIRECT("'Sch F-Staffing'!C"&amp;MATCH($B$5,'Sch F-Staffing'!$7:$7,0),0),'Sch F-Staffing'!$A:$A,$F9&amp;"-08",'Sch F-Staffing'!$L:$L,$G9),2),0)</f>
        <v>0</v>
      </c>
      <c r="Y9" s="36">
        <f t="shared" ref="Y9:Y24" ca="1" si="6">IFERROR(ROUND(X9*$I9,2),0)</f>
        <v>0</v>
      </c>
      <c r="Z9" s="35">
        <f ca="1">IF($G9=$D$5,ROUND(SUMIFS(INDIRECT("'Sch F-Staffing'!C"&amp;MATCH($B$5,'Sch F-Staffing'!$7:$7,0),0),'Sch F-Staffing'!$A:$A,$F9&amp;"-09",'Sch F-Staffing'!$L:$L,$G9),2),0)</f>
        <v>0</v>
      </c>
      <c r="AA9" s="36">
        <f t="shared" ref="AA9:AA24" ca="1" si="7">IFERROR(ROUND(Z9*$I9,2),0)</f>
        <v>0</v>
      </c>
      <c r="AB9" s="35">
        <f ca="1">IF($G9=$D$5,ROUND(SUMIFS(INDIRECT("'Sch F-Staffing'!C"&amp;MATCH($B$5,'Sch F-Staffing'!$7:$7,0),0),'Sch F-Staffing'!$A:$A,$F9&amp;"-10",'Sch F-Staffing'!$L:$L,$G9),2),0)</f>
        <v>0</v>
      </c>
      <c r="AC9" s="36">
        <f t="shared" ref="AC9:AC24" ca="1" si="8">IFERROR(ROUND(AB9*$I9,2),0)</f>
        <v>0</v>
      </c>
      <c r="AD9" s="35">
        <f ca="1">IF($G9=$D$5,ROUND(SUMIFS(INDIRECT("'Sch F-Staffing'!C"&amp;MATCH($B$5,'Sch F-Staffing'!$7:$7,0),0),'Sch F-Staffing'!$A:$A,$F9&amp;"-11",'Sch F-Staffing'!$L:$L,$G9),2),0)</f>
        <v>0</v>
      </c>
      <c r="AE9" s="36">
        <f t="shared" ref="AE9:AE24" ca="1" si="9">IFERROR(ROUND(AD9*$I9,2),0)</f>
        <v>0</v>
      </c>
      <c r="AF9" s="35">
        <f ca="1">IF($G9=$D$5,ROUND(SUMIFS(INDIRECT("'Sch F-Staffing'!C"&amp;MATCH($B$5,'Sch F-Staffing'!$7:$7,0),0),'Sch F-Staffing'!$A:$A,$F9&amp;"-12",'Sch F-Staffing'!$L:$L,$G9),2),0)</f>
        <v>0</v>
      </c>
      <c r="AG9" s="36">
        <f t="shared" ref="AG9:AG24" ca="1" si="10">IFERROR(ROUND(AF9*$I9,2),0)</f>
        <v>0</v>
      </c>
      <c r="AH9" s="35">
        <f ca="1">IF($G9=$D$5,ROUND(SUMIFS(INDIRECT("'Sch F-Staffing'!C"&amp;MATCH($B$5,'Sch F-Staffing'!$7:$7,0),0),'Sch F-Staffing'!$A:$A,$F9&amp;"-13",'Sch F-Staffing'!$L:$L,$G9),2),0)</f>
        <v>0</v>
      </c>
      <c r="AI9" s="36">
        <f t="shared" ref="AI9:AI45" ca="1" si="11">IFERROR(ROUND(AH9*$I9,2),0)</f>
        <v>0</v>
      </c>
      <c r="AJ9" s="37">
        <f ca="1">ROUND(AH9+AF9+AD9+AB9+Z9+X9+V9+T9+R9+P9+N9+L9+J9,0)</f>
        <v>0</v>
      </c>
      <c r="AK9" s="85">
        <f ca="1">ROUND(AI9+AG9+AE9+AC9+AA9+Y9+W9+U9+S9+Q9+O9+M9+K9,0)</f>
        <v>0</v>
      </c>
    </row>
    <row r="10" spans="1:37" ht="15" hidden="1" x14ac:dyDescent="0.15">
      <c r="A10" s="34">
        <v>71</v>
      </c>
      <c r="B10" s="34" t="s">
        <v>42</v>
      </c>
      <c r="C10" s="34" t="s">
        <v>38</v>
      </c>
      <c r="D10" s="34" t="s">
        <v>39</v>
      </c>
      <c r="E10" s="34" t="s">
        <v>43</v>
      </c>
      <c r="F10" s="82" t="s">
        <v>44</v>
      </c>
      <c r="G10" s="82" t="s">
        <v>45</v>
      </c>
      <c r="H10" s="86">
        <f>SUMIFS('Total Staffing-NB'!$F:$F,'Total Staffing-NB'!$M:$M,$F10,'Total Staffing-NB'!$L:$L,$G10)</f>
        <v>0</v>
      </c>
      <c r="I10" s="84" t="str" cm="1">
        <f t="array" aca="1" ref="I10" ca="1">IF($G10=$D$5,INDIRECT("'Rate Analysis'!R"&amp;MATCH($F10,'Rate Analysis'!$A:$A,0)&amp;"C"&amp;MATCH($B$5,'Rate Analysis'!$7:$7,0)+MATCH($G10,'Rate Analysis'!$8:$8,0)-16,0),"N/A")</f>
        <v>N/A</v>
      </c>
      <c r="J10" s="35">
        <f ca="1">IF($G10=$D$5,ROUND(SUMIFS(INDIRECT("'Sch F-Staffing'!C"&amp;MATCH($B$5,'Sch F-Staffing'!$7:$7,0),0),'Sch F-Staffing'!$A:$A,$F10&amp;"-01",'Sch F-Staffing'!$L:$L,$G10),2),0)</f>
        <v>0</v>
      </c>
      <c r="K10" s="36">
        <f t="shared" ref="K10:K45" ca="1" si="12">IFERROR(ROUND(J10*$I10,2),0)</f>
        <v>0</v>
      </c>
      <c r="L10" s="35">
        <f ca="1">IF($G10=$D$5,ROUND(SUMIFS(INDIRECT("'Sch F-Staffing'!C"&amp;MATCH($B$5,'Sch F-Staffing'!$7:$7,0),0),'Sch F-Staffing'!$A:$A,$F10&amp;"-02",'Sch F-Staffing'!$L:$L,$G10),2),0)</f>
        <v>0</v>
      </c>
      <c r="M10" s="36">
        <f t="shared" ca="1" si="0"/>
        <v>0</v>
      </c>
      <c r="N10" s="35">
        <f ca="1">IF($G10=$D$5,ROUND(SUMIFS(INDIRECT("'Sch F-Staffing'!C"&amp;MATCH($B$5,'Sch F-Staffing'!$7:$7,0),0),'Sch F-Staffing'!$A:$A,$F10&amp;"-03",'Sch F-Staffing'!$L:$L,$G10),2),0)</f>
        <v>0</v>
      </c>
      <c r="O10" s="36">
        <f t="shared" ca="1" si="1"/>
        <v>0</v>
      </c>
      <c r="P10" s="35">
        <f ca="1">IF($G10=$D$5,ROUND(SUMIFS(INDIRECT("'Sch F-Staffing'!C"&amp;MATCH($B$5,'Sch F-Staffing'!$7:$7,0),0),'Sch F-Staffing'!$A:$A,$F10&amp;"-04",'Sch F-Staffing'!$L:$L,$G10),2),0)</f>
        <v>0</v>
      </c>
      <c r="Q10" s="36">
        <f t="shared" ca="1" si="2"/>
        <v>0</v>
      </c>
      <c r="R10" s="35">
        <f ca="1">IF($G10=$D$5,ROUND(SUMIFS(INDIRECT("'Sch F-Staffing'!C"&amp;MATCH($B$5,'Sch F-Staffing'!$7:$7,0),0),'Sch F-Staffing'!$A:$A,$F10&amp;"-05",'Sch F-Staffing'!$L:$L,$G10),2),0)</f>
        <v>0</v>
      </c>
      <c r="S10" s="36">
        <f t="shared" ca="1" si="3"/>
        <v>0</v>
      </c>
      <c r="T10" s="35">
        <f ca="1">IF($G10=$D$5,ROUND(SUMIFS(INDIRECT("'Sch F-Staffing'!C"&amp;MATCH($B$5,'Sch F-Staffing'!$7:$7,0),0),'Sch F-Staffing'!$A:$A,$F10&amp;"-06",'Sch F-Staffing'!$L:$L,$G10),2),0)</f>
        <v>0</v>
      </c>
      <c r="U10" s="36">
        <f t="shared" ca="1" si="4"/>
        <v>0</v>
      </c>
      <c r="V10" s="35">
        <f ca="1">IF($G10=$D$5,ROUND(SUMIFS(INDIRECT("'Sch F-Staffing'!C"&amp;MATCH($B$5,'Sch F-Staffing'!$7:$7,0),0),'Sch F-Staffing'!$A:$A,$F10&amp;"-07",'Sch F-Staffing'!$L:$L,$G10),2),0)</f>
        <v>0</v>
      </c>
      <c r="W10" s="36">
        <f t="shared" ca="1" si="5"/>
        <v>0</v>
      </c>
      <c r="X10" s="35">
        <f ca="1">IF($G10=$D$5,ROUND(SUMIFS(INDIRECT("'Sch F-Staffing'!C"&amp;MATCH($B$5,'Sch F-Staffing'!$7:$7,0),0),'Sch F-Staffing'!$A:$A,$F10&amp;"-08",'Sch F-Staffing'!$L:$L,$G10),2),0)</f>
        <v>0</v>
      </c>
      <c r="Y10" s="36">
        <f t="shared" ca="1" si="6"/>
        <v>0</v>
      </c>
      <c r="Z10" s="35">
        <f ca="1">IF($G10=$D$5,ROUND(SUMIFS(INDIRECT("'Sch F-Staffing'!C"&amp;MATCH($B$5,'Sch F-Staffing'!$7:$7,0),0),'Sch F-Staffing'!$A:$A,$F10&amp;"-09",'Sch F-Staffing'!$L:$L,$G10),2),0)</f>
        <v>0</v>
      </c>
      <c r="AA10" s="36">
        <f t="shared" ca="1" si="7"/>
        <v>0</v>
      </c>
      <c r="AB10" s="35">
        <f ca="1">IF($G10=$D$5,ROUND(SUMIFS(INDIRECT("'Sch F-Staffing'!C"&amp;MATCH($B$5,'Sch F-Staffing'!$7:$7,0),0),'Sch F-Staffing'!$A:$A,$F10&amp;"-10",'Sch F-Staffing'!$L:$L,$G10),2),0)</f>
        <v>0</v>
      </c>
      <c r="AC10" s="36">
        <f t="shared" ca="1" si="8"/>
        <v>0</v>
      </c>
      <c r="AD10" s="35">
        <f ca="1">IF($G10=$D$5,ROUND(SUMIFS(INDIRECT("'Sch F-Staffing'!C"&amp;MATCH($B$5,'Sch F-Staffing'!$7:$7,0),0),'Sch F-Staffing'!$A:$A,$F10&amp;"-11",'Sch F-Staffing'!$L:$L,$G10),2),0)</f>
        <v>0</v>
      </c>
      <c r="AE10" s="36">
        <f t="shared" ca="1" si="9"/>
        <v>0</v>
      </c>
      <c r="AF10" s="35">
        <f ca="1">IF($G10=$D$5,ROUND(SUMIFS(INDIRECT("'Sch F-Staffing'!C"&amp;MATCH($B$5,'Sch F-Staffing'!$7:$7,0),0),'Sch F-Staffing'!$A:$A,$F10&amp;"-12",'Sch F-Staffing'!$L:$L,$G10),2),0)</f>
        <v>0</v>
      </c>
      <c r="AG10" s="36">
        <f t="shared" ca="1" si="10"/>
        <v>0</v>
      </c>
      <c r="AH10" s="35">
        <f ca="1">IF($G10=$D$5,ROUND(SUMIFS(INDIRECT("'Sch F-Staffing'!C"&amp;MATCH($B$5,'Sch F-Staffing'!$7:$7,0),0),'Sch F-Staffing'!$A:$A,$F10&amp;"-13",'Sch F-Staffing'!$L:$L,$G10),2),0)</f>
        <v>0</v>
      </c>
      <c r="AI10" s="36">
        <f t="shared" ca="1" si="11"/>
        <v>0</v>
      </c>
      <c r="AJ10" s="37">
        <f t="shared" ref="AJ10:AK46" ca="1" si="13">ROUND(AH10+AF10+AD10+AB10+Z10+X10+V10+T10+R10+P10+N10+L10+J10,0)</f>
        <v>0</v>
      </c>
      <c r="AK10" s="85">
        <f t="shared" ca="1" si="13"/>
        <v>0</v>
      </c>
    </row>
    <row r="11" spans="1:37" ht="15" hidden="1" x14ac:dyDescent="0.15">
      <c r="A11" s="34">
        <v>22</v>
      </c>
      <c r="B11" s="34" t="s">
        <v>46</v>
      </c>
      <c r="C11" s="34" t="s">
        <v>47</v>
      </c>
      <c r="D11" s="34" t="s">
        <v>48</v>
      </c>
      <c r="E11" s="34" t="s">
        <v>49</v>
      </c>
      <c r="F11" s="82" t="s">
        <v>50</v>
      </c>
      <c r="G11" s="82" t="s">
        <v>45</v>
      </c>
      <c r="H11" s="86">
        <f>SUMIFS('Total Staffing-NB'!$F:$F,'Total Staffing-NB'!$M:$M,$F11,'Total Staffing-NB'!$L:$L,$G11)</f>
        <v>0</v>
      </c>
      <c r="I11" s="84" t="str" cm="1">
        <f t="array" aca="1" ref="I11" ca="1">IF($G11=$D$5,INDIRECT("'Rate Analysis'!R"&amp;MATCH($F11,'Rate Analysis'!$A:$A,0)&amp;"C"&amp;MATCH($B$5,'Rate Analysis'!$7:$7,0)+MATCH($G11,'Rate Analysis'!$8:$8,0)-16,0),"N/A")</f>
        <v>N/A</v>
      </c>
      <c r="J11" s="35">
        <f ca="1">IF($G11=$D$5,ROUND(SUMIFS(INDIRECT("'Sch F-Staffing'!C"&amp;MATCH($B$5,'Sch F-Staffing'!$7:$7,0),0),'Sch F-Staffing'!$A:$A,$F11&amp;"-01",'Sch F-Staffing'!$L:$L,$G11),2),0)</f>
        <v>0</v>
      </c>
      <c r="K11" s="36">
        <f t="shared" ca="1" si="12"/>
        <v>0</v>
      </c>
      <c r="L11" s="35">
        <f ca="1">IF($G11=$D$5,ROUND(SUMIFS(INDIRECT("'Sch F-Staffing'!C"&amp;MATCH($B$5,'Sch F-Staffing'!$7:$7,0),0),'Sch F-Staffing'!$A:$A,$F11&amp;"-02",'Sch F-Staffing'!$L:$L,$G11),2),0)</f>
        <v>0</v>
      </c>
      <c r="M11" s="36">
        <f t="shared" ca="1" si="0"/>
        <v>0</v>
      </c>
      <c r="N11" s="35">
        <f ca="1">IF($G11=$D$5,ROUND(SUMIFS(INDIRECT("'Sch F-Staffing'!C"&amp;MATCH($B$5,'Sch F-Staffing'!$7:$7,0),0),'Sch F-Staffing'!$A:$A,$F11&amp;"-03",'Sch F-Staffing'!$L:$L,$G11),2),0)</f>
        <v>0</v>
      </c>
      <c r="O11" s="36">
        <f t="shared" ca="1" si="1"/>
        <v>0</v>
      </c>
      <c r="P11" s="35">
        <f ca="1">IF($G11=$D$5,ROUND(SUMIFS(INDIRECT("'Sch F-Staffing'!C"&amp;MATCH($B$5,'Sch F-Staffing'!$7:$7,0),0),'Sch F-Staffing'!$A:$A,$F11&amp;"-04",'Sch F-Staffing'!$L:$L,$G11),2),0)</f>
        <v>0</v>
      </c>
      <c r="Q11" s="36">
        <f t="shared" ca="1" si="2"/>
        <v>0</v>
      </c>
      <c r="R11" s="35">
        <f ca="1">IF($G11=$D$5,ROUND(SUMIFS(INDIRECT("'Sch F-Staffing'!C"&amp;MATCH($B$5,'Sch F-Staffing'!$7:$7,0),0),'Sch F-Staffing'!$A:$A,$F11&amp;"-05",'Sch F-Staffing'!$L:$L,$G11),2),0)</f>
        <v>0</v>
      </c>
      <c r="S11" s="36">
        <f t="shared" ca="1" si="3"/>
        <v>0</v>
      </c>
      <c r="T11" s="35">
        <f ca="1">IF($G11=$D$5,ROUND(SUMIFS(INDIRECT("'Sch F-Staffing'!C"&amp;MATCH($B$5,'Sch F-Staffing'!$7:$7,0),0),'Sch F-Staffing'!$A:$A,$F11&amp;"-06",'Sch F-Staffing'!$L:$L,$G11),2),0)</f>
        <v>0</v>
      </c>
      <c r="U11" s="36">
        <f t="shared" ca="1" si="4"/>
        <v>0</v>
      </c>
      <c r="V11" s="35">
        <f ca="1">IF($G11=$D$5,ROUND(SUMIFS(INDIRECT("'Sch F-Staffing'!C"&amp;MATCH($B$5,'Sch F-Staffing'!$7:$7,0),0),'Sch F-Staffing'!$A:$A,$F11&amp;"-07",'Sch F-Staffing'!$L:$L,$G11),2),0)</f>
        <v>0</v>
      </c>
      <c r="W11" s="36">
        <f t="shared" ca="1" si="5"/>
        <v>0</v>
      </c>
      <c r="X11" s="35">
        <f ca="1">IF($G11=$D$5,ROUND(SUMIFS(INDIRECT("'Sch F-Staffing'!C"&amp;MATCH($B$5,'Sch F-Staffing'!$7:$7,0),0),'Sch F-Staffing'!$A:$A,$F11&amp;"-08",'Sch F-Staffing'!$L:$L,$G11),2),0)</f>
        <v>0</v>
      </c>
      <c r="Y11" s="36">
        <f t="shared" ca="1" si="6"/>
        <v>0</v>
      </c>
      <c r="Z11" s="35">
        <f ca="1">IF($G11=$D$5,ROUND(SUMIFS(INDIRECT("'Sch F-Staffing'!C"&amp;MATCH($B$5,'Sch F-Staffing'!$7:$7,0),0),'Sch F-Staffing'!$A:$A,$F11&amp;"-09",'Sch F-Staffing'!$L:$L,$G11),2),0)</f>
        <v>0</v>
      </c>
      <c r="AA11" s="36">
        <f t="shared" ca="1" si="7"/>
        <v>0</v>
      </c>
      <c r="AB11" s="35">
        <f ca="1">IF($G11=$D$5,ROUND(SUMIFS(INDIRECT("'Sch F-Staffing'!C"&amp;MATCH($B$5,'Sch F-Staffing'!$7:$7,0),0),'Sch F-Staffing'!$A:$A,$F11&amp;"-10",'Sch F-Staffing'!$L:$L,$G11),2),0)</f>
        <v>0</v>
      </c>
      <c r="AC11" s="36">
        <f t="shared" ca="1" si="8"/>
        <v>0</v>
      </c>
      <c r="AD11" s="35">
        <f ca="1">IF($G11=$D$5,ROUND(SUMIFS(INDIRECT("'Sch F-Staffing'!C"&amp;MATCH($B$5,'Sch F-Staffing'!$7:$7,0),0),'Sch F-Staffing'!$A:$A,$F11&amp;"-11",'Sch F-Staffing'!$L:$L,$G11),2),0)</f>
        <v>0</v>
      </c>
      <c r="AE11" s="36">
        <f t="shared" ca="1" si="9"/>
        <v>0</v>
      </c>
      <c r="AF11" s="35">
        <f ca="1">IF($G11=$D$5,ROUND(SUMIFS(INDIRECT("'Sch F-Staffing'!C"&amp;MATCH($B$5,'Sch F-Staffing'!$7:$7,0),0),'Sch F-Staffing'!$A:$A,$F11&amp;"-12",'Sch F-Staffing'!$L:$L,$G11),2),0)</f>
        <v>0</v>
      </c>
      <c r="AG11" s="36">
        <f t="shared" ca="1" si="10"/>
        <v>0</v>
      </c>
      <c r="AH11" s="35">
        <f ca="1">IF($G11=$D$5,ROUND(SUMIFS(INDIRECT("'Sch F-Staffing'!C"&amp;MATCH($B$5,'Sch F-Staffing'!$7:$7,0),0),'Sch F-Staffing'!$A:$A,$F11&amp;"-13",'Sch F-Staffing'!$L:$L,$G11),2),0)</f>
        <v>0</v>
      </c>
      <c r="AI11" s="36">
        <f t="shared" ca="1" si="11"/>
        <v>0</v>
      </c>
      <c r="AJ11" s="37">
        <f t="shared" ca="1" si="13"/>
        <v>0</v>
      </c>
      <c r="AK11" s="85">
        <f t="shared" ca="1" si="13"/>
        <v>0</v>
      </c>
    </row>
    <row r="12" spans="1:37" ht="15" x14ac:dyDescent="0.15">
      <c r="A12" s="34">
        <v>74</v>
      </c>
      <c r="B12" s="34" t="s">
        <v>51</v>
      </c>
      <c r="C12" s="34" t="s">
        <v>52</v>
      </c>
      <c r="D12" s="34" t="s">
        <v>48</v>
      </c>
      <c r="E12" s="34" t="s">
        <v>53</v>
      </c>
      <c r="F12" s="82" t="s">
        <v>54</v>
      </c>
      <c r="G12" s="82" t="s">
        <v>594</v>
      </c>
      <c r="H12" s="86">
        <v>1</v>
      </c>
      <c r="I12" s="84" cm="1">
        <f t="array" aca="1" ref="I12" ca="1">IF($G12=$D$5,INDIRECT("'Rate Analysis'!R"&amp;MATCH($F12,'Rate Analysis'!$A:$A,0)&amp;"C"&amp;MATCH($B$5,'Rate Analysis'!$7:$7,0)+MATCH($G12,'Rate Analysis'!$8:$8,0)-16,0),13)</f>
        <v>13</v>
      </c>
      <c r="J12" s="35">
        <f ca="1">IF($G12=$D$5,ROUND(SUMIFS(INDIRECT("'Sch F-Staffing'!C"&amp;MATCH($B$5,'Sch F-Staffing'!$7:$7,0),0),'Sch F-Staffing'!$A:$A,$F12&amp;"-01",'Sch F-Staffing'!$L:$L,$G12),2),0)</f>
        <v>0</v>
      </c>
      <c r="K12" s="36">
        <f t="shared" ca="1" si="12"/>
        <v>0</v>
      </c>
      <c r="L12" s="35">
        <f ca="1">IF($G12=$D$5,ROUND(SUMIFS(INDIRECT("'Sch F-Staffing'!C"&amp;MATCH($B$5,'Sch F-Staffing'!$7:$7,0),0),'Sch F-Staffing'!$A:$A,$F12&amp;"-02",'Sch F-Staffing'!$L:$L,$G12),2),0)</f>
        <v>0</v>
      </c>
      <c r="M12" s="36">
        <f t="shared" ca="1" si="0"/>
        <v>0</v>
      </c>
      <c r="N12" s="35">
        <f ca="1">IF($G12=$D$5,ROUND(SUMIFS(INDIRECT("'Sch F-Staffing'!C"&amp;MATCH($B$5,'Sch F-Staffing'!$7:$7,0),0),'Sch F-Staffing'!$A:$A,$F12&amp;"-03",'Sch F-Staffing'!$L:$L,$G12),2),0)</f>
        <v>0</v>
      </c>
      <c r="O12" s="36">
        <f t="shared" ca="1" si="1"/>
        <v>0</v>
      </c>
      <c r="P12" s="35">
        <f ca="1">IF($G12=$D$5,ROUND(SUMIFS(INDIRECT("'Sch F-Staffing'!C"&amp;MATCH($B$5,'Sch F-Staffing'!$7:$7,0),0),'Sch F-Staffing'!$A:$A,$F12&amp;"-04",'Sch F-Staffing'!$L:$L,$G12),2),0)</f>
        <v>0</v>
      </c>
      <c r="Q12" s="36">
        <f t="shared" ca="1" si="2"/>
        <v>0</v>
      </c>
      <c r="R12" s="35">
        <f ca="1">IF($G12=$D$5,ROUND(SUMIFS(INDIRECT("'Sch F-Staffing'!C"&amp;MATCH($B$5,'Sch F-Staffing'!$7:$7,0),0),'Sch F-Staffing'!$A:$A,$F12&amp;"-05",'Sch F-Staffing'!$L:$L,$G12),2),0)</f>
        <v>0</v>
      </c>
      <c r="S12" s="36">
        <f t="shared" ca="1" si="3"/>
        <v>0</v>
      </c>
      <c r="T12" s="35">
        <f ca="1">IF($G12=$D$5,ROUND(SUMIFS(INDIRECT("'Sch F-Staffing'!C"&amp;MATCH($B$5,'Sch F-Staffing'!$7:$7,0),0),'Sch F-Staffing'!$A:$A,$F12&amp;"-06",'Sch F-Staffing'!$L:$L,$G12),2),0)</f>
        <v>0</v>
      </c>
      <c r="U12" s="36">
        <f t="shared" ca="1" si="4"/>
        <v>0</v>
      </c>
      <c r="V12" s="35">
        <f ca="1">IF($G12=$D$5,ROUND(SUMIFS(INDIRECT("'Sch F-Staffing'!C"&amp;MATCH($B$5,'Sch F-Staffing'!$7:$7,0),0),'Sch F-Staffing'!$A:$A,$F12&amp;"-07",'Sch F-Staffing'!$L:$L,$G12),2),0)</f>
        <v>0</v>
      </c>
      <c r="W12" s="36">
        <f t="shared" ca="1" si="5"/>
        <v>0</v>
      </c>
      <c r="X12" s="35">
        <f ca="1">IF($G12=$D$5,ROUND(SUMIFS(INDIRECT("'Sch F-Staffing'!C"&amp;MATCH($B$5,'Sch F-Staffing'!$7:$7,0),0),'Sch F-Staffing'!$A:$A,$F12&amp;"-08",'Sch F-Staffing'!$L:$L,$G12),2),0)</f>
        <v>0</v>
      </c>
      <c r="Y12" s="36">
        <f t="shared" ca="1" si="6"/>
        <v>0</v>
      </c>
      <c r="Z12" s="35">
        <f ca="1">IF($G12=$D$5,ROUND(SUMIFS(INDIRECT("'Sch F-Staffing'!C"&amp;MATCH($B$5,'Sch F-Staffing'!$7:$7,0),0),'Sch F-Staffing'!$A:$A,$F12&amp;"-09",'Sch F-Staffing'!$L:$L,$G12),2),0)</f>
        <v>0</v>
      </c>
      <c r="AA12" s="36">
        <f t="shared" ca="1" si="7"/>
        <v>0</v>
      </c>
      <c r="AB12" s="35">
        <f ca="1">IF($G12=$D$5,ROUND(SUMIFS(INDIRECT("'Sch F-Staffing'!C"&amp;MATCH($B$5,'Sch F-Staffing'!$7:$7,0),0),'Sch F-Staffing'!$A:$A,$F12&amp;"-10",'Sch F-Staffing'!$L:$L,$G12),2),0)</f>
        <v>0</v>
      </c>
      <c r="AC12" s="36">
        <f t="shared" ca="1" si="8"/>
        <v>0</v>
      </c>
      <c r="AD12" s="35">
        <f ca="1">IF($G12=$D$5,ROUND(SUMIFS(INDIRECT("'Sch F-Staffing'!C"&amp;MATCH($B$5,'Sch F-Staffing'!$7:$7,0),0),'Sch F-Staffing'!$A:$A,$F12&amp;"-11",'Sch F-Staffing'!$L:$L,$G12),2),0)</f>
        <v>0</v>
      </c>
      <c r="AE12" s="36">
        <f t="shared" ca="1" si="9"/>
        <v>0</v>
      </c>
      <c r="AF12" s="35">
        <f ca="1">IF($G12=$D$5,ROUND(SUMIFS(INDIRECT("'Sch F-Staffing'!C"&amp;MATCH($B$5,'Sch F-Staffing'!$7:$7,0),0),'Sch F-Staffing'!$A:$A,$F12&amp;"-12",'Sch F-Staffing'!$L:$L,$G12),2),0)</f>
        <v>0</v>
      </c>
      <c r="AG12" s="36">
        <f t="shared" ca="1" si="10"/>
        <v>0</v>
      </c>
      <c r="AH12" s="35">
        <f ca="1">IF($G12=$D$5,ROUND(SUMIFS(INDIRECT("'Sch F-Staffing'!C"&amp;MATCH($B$5,'Sch F-Staffing'!$7:$7,0),0),'Sch F-Staffing'!$A:$A,$F12&amp;"-13",'Sch F-Staffing'!$L:$L,$G12),2),0)</f>
        <v>0</v>
      </c>
      <c r="AI12" s="36">
        <f t="shared" ca="1" si="11"/>
        <v>0</v>
      </c>
      <c r="AJ12" s="37">
        <f t="shared" ca="1" si="13"/>
        <v>0</v>
      </c>
      <c r="AK12" s="85">
        <f t="shared" ca="1" si="13"/>
        <v>0</v>
      </c>
    </row>
    <row r="13" spans="1:37" ht="15" x14ac:dyDescent="0.15">
      <c r="A13" s="34">
        <v>23</v>
      </c>
      <c r="B13" s="34" t="s">
        <v>46</v>
      </c>
      <c r="C13" s="34" t="s">
        <v>47</v>
      </c>
      <c r="D13" s="34" t="s">
        <v>39</v>
      </c>
      <c r="E13" s="34" t="s">
        <v>55</v>
      </c>
      <c r="F13" s="82" t="s">
        <v>56</v>
      </c>
      <c r="G13" s="82" t="s">
        <v>594</v>
      </c>
      <c r="H13" s="86">
        <v>1</v>
      </c>
      <c r="I13" s="84" cm="1">
        <f t="array" aca="1" ref="I13" ca="1">IF($G13=$D$5,INDIRECT("'Rate Analysis'!R"&amp;MATCH($F13,'Rate Analysis'!$A:$A,0)&amp;"C"&amp;MATCH($B$5,'Rate Analysis'!$7:$7,0)+MATCH($G13,'Rate Analysis'!$8:$8,0)-16,0),14)</f>
        <v>14</v>
      </c>
      <c r="J13" s="35">
        <f ca="1">IF($G13=$D$5,ROUND(SUMIFS(INDIRECT("'Sch F-Staffing'!C"&amp;MATCH($B$5,'Sch F-Staffing'!$7:$7,0),0),'Sch F-Staffing'!$A:$A,$F13&amp;"-01",'Sch F-Staffing'!$L:$L,$G13),2),0)</f>
        <v>0</v>
      </c>
      <c r="K13" s="36">
        <f t="shared" ca="1" si="12"/>
        <v>0</v>
      </c>
      <c r="L13" s="35">
        <f ca="1">IF($G13=$D$5,ROUND(SUMIFS(INDIRECT("'Sch F-Staffing'!C"&amp;MATCH($B$5,'Sch F-Staffing'!$7:$7,0),0),'Sch F-Staffing'!$A:$A,$F13&amp;"-02",'Sch F-Staffing'!$L:$L,$G13),2),0)</f>
        <v>0</v>
      </c>
      <c r="M13" s="36">
        <f t="shared" ca="1" si="0"/>
        <v>0</v>
      </c>
      <c r="N13" s="35">
        <f ca="1">IF($G13=$D$5,ROUND(SUMIFS(INDIRECT("'Sch F-Staffing'!C"&amp;MATCH($B$5,'Sch F-Staffing'!$7:$7,0),0),'Sch F-Staffing'!$A:$A,$F13&amp;"-03",'Sch F-Staffing'!$L:$L,$G13),2),0)</f>
        <v>0</v>
      </c>
      <c r="O13" s="36">
        <f t="shared" ca="1" si="1"/>
        <v>0</v>
      </c>
      <c r="P13" s="35">
        <f ca="1">IF($G13=$D$5,ROUND(SUMIFS(INDIRECT("'Sch F-Staffing'!C"&amp;MATCH($B$5,'Sch F-Staffing'!$7:$7,0),0),'Sch F-Staffing'!$A:$A,$F13&amp;"-04",'Sch F-Staffing'!$L:$L,$G13),2),0)</f>
        <v>0</v>
      </c>
      <c r="Q13" s="36">
        <f t="shared" ca="1" si="2"/>
        <v>0</v>
      </c>
      <c r="R13" s="35">
        <f ca="1">IF($G13=$D$5,ROUND(SUMIFS(INDIRECT("'Sch F-Staffing'!C"&amp;MATCH($B$5,'Sch F-Staffing'!$7:$7,0),0),'Sch F-Staffing'!$A:$A,$F13&amp;"-05",'Sch F-Staffing'!$L:$L,$G13),2),0)</f>
        <v>0</v>
      </c>
      <c r="S13" s="36">
        <f t="shared" ca="1" si="3"/>
        <v>0</v>
      </c>
      <c r="T13" s="35">
        <f ca="1">IF($G13=$D$5,ROUND(SUMIFS(INDIRECT("'Sch F-Staffing'!C"&amp;MATCH($B$5,'Sch F-Staffing'!$7:$7,0),0),'Sch F-Staffing'!$A:$A,$F13&amp;"-06",'Sch F-Staffing'!$L:$L,$G13),2),0)</f>
        <v>0</v>
      </c>
      <c r="U13" s="36">
        <f t="shared" ca="1" si="4"/>
        <v>0</v>
      </c>
      <c r="V13" s="35">
        <f ca="1">IF($G13=$D$5,ROUND(SUMIFS(INDIRECT("'Sch F-Staffing'!C"&amp;MATCH($B$5,'Sch F-Staffing'!$7:$7,0),0),'Sch F-Staffing'!$A:$A,$F13&amp;"-07",'Sch F-Staffing'!$L:$L,$G13),2),0)</f>
        <v>0</v>
      </c>
      <c r="W13" s="36">
        <f t="shared" ca="1" si="5"/>
        <v>0</v>
      </c>
      <c r="X13" s="35">
        <f ca="1">IF($G13=$D$5,ROUND(SUMIFS(INDIRECT("'Sch F-Staffing'!C"&amp;MATCH($B$5,'Sch F-Staffing'!$7:$7,0),0),'Sch F-Staffing'!$A:$A,$F13&amp;"-08",'Sch F-Staffing'!$L:$L,$G13),2),0)</f>
        <v>0</v>
      </c>
      <c r="Y13" s="36">
        <f t="shared" ca="1" si="6"/>
        <v>0</v>
      </c>
      <c r="Z13" s="35">
        <f ca="1">IF($G13=$D$5,ROUND(SUMIFS(INDIRECT("'Sch F-Staffing'!C"&amp;MATCH($B$5,'Sch F-Staffing'!$7:$7,0),0),'Sch F-Staffing'!$A:$A,$F13&amp;"-09",'Sch F-Staffing'!$L:$L,$G13),2),0)</f>
        <v>0</v>
      </c>
      <c r="AA13" s="36">
        <f t="shared" ca="1" si="7"/>
        <v>0</v>
      </c>
      <c r="AB13" s="35">
        <f ca="1">IF($G13=$D$5,ROUND(SUMIFS(INDIRECT("'Sch F-Staffing'!C"&amp;MATCH($B$5,'Sch F-Staffing'!$7:$7,0),0),'Sch F-Staffing'!$A:$A,$F13&amp;"-10",'Sch F-Staffing'!$L:$L,$G13),2),0)</f>
        <v>0</v>
      </c>
      <c r="AC13" s="36">
        <f t="shared" ca="1" si="8"/>
        <v>0</v>
      </c>
      <c r="AD13" s="35">
        <f ca="1">IF($G13=$D$5,ROUND(SUMIFS(INDIRECT("'Sch F-Staffing'!C"&amp;MATCH($B$5,'Sch F-Staffing'!$7:$7,0),0),'Sch F-Staffing'!$A:$A,$F13&amp;"-11",'Sch F-Staffing'!$L:$L,$G13),2),0)</f>
        <v>0</v>
      </c>
      <c r="AE13" s="36">
        <f t="shared" ca="1" si="9"/>
        <v>0</v>
      </c>
      <c r="AF13" s="35">
        <f ca="1">IF($G13=$D$5,ROUND(SUMIFS(INDIRECT("'Sch F-Staffing'!C"&amp;MATCH($B$5,'Sch F-Staffing'!$7:$7,0),0),'Sch F-Staffing'!$A:$A,$F13&amp;"-12",'Sch F-Staffing'!$L:$L,$G13),2),0)</f>
        <v>0</v>
      </c>
      <c r="AG13" s="36">
        <f t="shared" ca="1" si="10"/>
        <v>0</v>
      </c>
      <c r="AH13" s="35">
        <f ca="1">IF($G13=$D$5,ROUND(SUMIFS(INDIRECT("'Sch F-Staffing'!C"&amp;MATCH($B$5,'Sch F-Staffing'!$7:$7,0),0),'Sch F-Staffing'!$A:$A,$F13&amp;"-13",'Sch F-Staffing'!$L:$L,$G13),2),0)</f>
        <v>0</v>
      </c>
      <c r="AI13" s="36">
        <f t="shared" ca="1" si="11"/>
        <v>0</v>
      </c>
      <c r="AJ13" s="37">
        <f t="shared" ca="1" si="13"/>
        <v>0</v>
      </c>
      <c r="AK13" s="85">
        <f t="shared" ca="1" si="13"/>
        <v>0</v>
      </c>
    </row>
    <row r="14" spans="1:37" ht="15" hidden="1" x14ac:dyDescent="0.15">
      <c r="A14" s="34">
        <v>7</v>
      </c>
      <c r="B14" s="34" t="s">
        <v>57</v>
      </c>
      <c r="C14" s="34" t="s">
        <v>58</v>
      </c>
      <c r="D14" s="34" t="s">
        <v>39</v>
      </c>
      <c r="E14" s="34" t="s">
        <v>59</v>
      </c>
      <c r="F14" s="82" t="s">
        <v>60</v>
      </c>
      <c r="G14" s="82" t="s">
        <v>594</v>
      </c>
      <c r="H14" s="86">
        <v>1</v>
      </c>
      <c r="I14" s="84" cm="1">
        <f t="array" aca="1" ref="I14" ca="1">IF($G14=$D$5,INDIRECT("'Rate Analysis'!R"&amp;MATCH($F14,'Rate Analysis'!$A:$A,0)&amp;"C"&amp;MATCH($B$5,'Rate Analysis'!$7:$7,0)+MATCH($G14,'Rate Analysis'!$8:$8,0)-16,0),1)</f>
        <v>1</v>
      </c>
      <c r="J14" s="35">
        <f ca="1">IF($G14=$D$5,ROUND(SUMIFS(INDIRECT("'Sch F-Staffing'!C"&amp;MATCH($B$5,'Sch F-Staffing'!$7:$7,0),0),'Sch F-Staffing'!$A:$A,$F14&amp;"-01",'Sch F-Staffing'!$L:$L,$G14),2),0)</f>
        <v>0</v>
      </c>
      <c r="K14" s="36">
        <f t="shared" ca="1" si="12"/>
        <v>0</v>
      </c>
      <c r="L14" s="35">
        <f ca="1">IF($G14=$D$5,ROUND(SUMIFS(INDIRECT("'Sch F-Staffing'!C"&amp;MATCH($B$5,'Sch F-Staffing'!$7:$7,0),0),'Sch F-Staffing'!$A:$A,$F14&amp;"-02",'Sch F-Staffing'!$L:$L,$G14),2),0)</f>
        <v>0</v>
      </c>
      <c r="M14" s="36">
        <f t="shared" ca="1" si="0"/>
        <v>0</v>
      </c>
      <c r="N14" s="35">
        <f ca="1">IF($G14=$D$5,ROUND(SUMIFS(INDIRECT("'Sch F-Staffing'!C"&amp;MATCH($B$5,'Sch F-Staffing'!$7:$7,0),0),'Sch F-Staffing'!$A:$A,$F14&amp;"-03",'Sch F-Staffing'!$L:$L,$G14),2),0)</f>
        <v>0</v>
      </c>
      <c r="O14" s="36">
        <f t="shared" ca="1" si="1"/>
        <v>0</v>
      </c>
      <c r="P14" s="35">
        <f ca="1">IF($G14=$D$5,ROUND(SUMIFS(INDIRECT("'Sch F-Staffing'!C"&amp;MATCH($B$5,'Sch F-Staffing'!$7:$7,0),0),'Sch F-Staffing'!$A:$A,$F14&amp;"-04",'Sch F-Staffing'!$L:$L,$G14),2),0)</f>
        <v>0</v>
      </c>
      <c r="Q14" s="36">
        <f t="shared" ca="1" si="2"/>
        <v>0</v>
      </c>
      <c r="R14" s="35">
        <f ca="1">IF($G14=$D$5,ROUND(SUMIFS(INDIRECT("'Sch F-Staffing'!C"&amp;MATCH($B$5,'Sch F-Staffing'!$7:$7,0),0),'Sch F-Staffing'!$A:$A,$F14&amp;"-05",'Sch F-Staffing'!$L:$L,$G14),2),0)</f>
        <v>0</v>
      </c>
      <c r="S14" s="36">
        <f t="shared" ca="1" si="3"/>
        <v>0</v>
      </c>
      <c r="T14" s="35">
        <f ca="1">IF($G14=$D$5,ROUND(SUMIFS(INDIRECT("'Sch F-Staffing'!C"&amp;MATCH($B$5,'Sch F-Staffing'!$7:$7,0),0),'Sch F-Staffing'!$A:$A,$F14&amp;"-06",'Sch F-Staffing'!$L:$L,$G14),2),0)</f>
        <v>0</v>
      </c>
      <c r="U14" s="36">
        <f t="shared" ca="1" si="4"/>
        <v>0</v>
      </c>
      <c r="V14" s="35">
        <f ca="1">IF($G14=$D$5,ROUND(SUMIFS(INDIRECT("'Sch F-Staffing'!C"&amp;MATCH($B$5,'Sch F-Staffing'!$7:$7,0),0),'Sch F-Staffing'!$A:$A,$F14&amp;"-07",'Sch F-Staffing'!$L:$L,$G14),2),0)</f>
        <v>0</v>
      </c>
      <c r="W14" s="36">
        <f t="shared" ca="1" si="5"/>
        <v>0</v>
      </c>
      <c r="X14" s="35">
        <f ca="1">IF($G14=$D$5,ROUND(SUMIFS(INDIRECT("'Sch F-Staffing'!C"&amp;MATCH($B$5,'Sch F-Staffing'!$7:$7,0),0),'Sch F-Staffing'!$A:$A,$F14&amp;"-08",'Sch F-Staffing'!$L:$L,$G14),2),0)</f>
        <v>0</v>
      </c>
      <c r="Y14" s="36">
        <f t="shared" ca="1" si="6"/>
        <v>0</v>
      </c>
      <c r="Z14" s="35">
        <f ca="1">IF($G14=$D$5,ROUND(SUMIFS(INDIRECT("'Sch F-Staffing'!C"&amp;MATCH($B$5,'Sch F-Staffing'!$7:$7,0),0),'Sch F-Staffing'!$A:$A,$F14&amp;"-09",'Sch F-Staffing'!$L:$L,$G14),2),0)</f>
        <v>0</v>
      </c>
      <c r="AA14" s="36">
        <f t="shared" ca="1" si="7"/>
        <v>0</v>
      </c>
      <c r="AB14" s="35">
        <f ca="1">IF($G14=$D$5,ROUND(SUMIFS(INDIRECT("'Sch F-Staffing'!C"&amp;MATCH($B$5,'Sch F-Staffing'!$7:$7,0),0),'Sch F-Staffing'!$A:$A,$F14&amp;"-10",'Sch F-Staffing'!$L:$L,$G14),2),0)</f>
        <v>0</v>
      </c>
      <c r="AC14" s="36">
        <f t="shared" ca="1" si="8"/>
        <v>0</v>
      </c>
      <c r="AD14" s="35">
        <f ca="1">IF($G14=$D$5,ROUND(SUMIFS(INDIRECT("'Sch F-Staffing'!C"&amp;MATCH($B$5,'Sch F-Staffing'!$7:$7,0),0),'Sch F-Staffing'!$A:$A,$F14&amp;"-11",'Sch F-Staffing'!$L:$L,$G14),2),0)</f>
        <v>0</v>
      </c>
      <c r="AE14" s="36">
        <f t="shared" ca="1" si="9"/>
        <v>0</v>
      </c>
      <c r="AF14" s="35">
        <f ca="1">IF($G14=$D$5,ROUND(SUMIFS(INDIRECT("'Sch F-Staffing'!C"&amp;MATCH($B$5,'Sch F-Staffing'!$7:$7,0),0),'Sch F-Staffing'!$A:$A,$F14&amp;"-12",'Sch F-Staffing'!$L:$L,$G14),2),0)</f>
        <v>0</v>
      </c>
      <c r="AG14" s="36">
        <f t="shared" ca="1" si="10"/>
        <v>0</v>
      </c>
      <c r="AH14" s="35">
        <f ca="1">IF($G14=$D$5,ROUND(SUMIFS(INDIRECT("'Sch F-Staffing'!C"&amp;MATCH($B$5,'Sch F-Staffing'!$7:$7,0),0),'Sch F-Staffing'!$A:$A,$F14&amp;"-13",'Sch F-Staffing'!$L:$L,$G14),2),0)</f>
        <v>0</v>
      </c>
      <c r="AI14" s="36">
        <f t="shared" ca="1" si="11"/>
        <v>0</v>
      </c>
      <c r="AJ14" s="37">
        <f t="shared" ca="1" si="13"/>
        <v>0</v>
      </c>
      <c r="AK14" s="85">
        <f t="shared" ca="1" si="13"/>
        <v>0</v>
      </c>
    </row>
    <row r="15" spans="1:37" ht="15" hidden="1" x14ac:dyDescent="0.15">
      <c r="A15" s="34">
        <v>18</v>
      </c>
      <c r="B15" s="34" t="s">
        <v>62</v>
      </c>
      <c r="C15" s="34" t="s">
        <v>63</v>
      </c>
      <c r="D15" s="34" t="s">
        <v>48</v>
      </c>
      <c r="E15" s="34" t="s">
        <v>64</v>
      </c>
      <c r="F15" s="82" t="s">
        <v>65</v>
      </c>
      <c r="G15" s="82" t="s">
        <v>594</v>
      </c>
      <c r="H15" s="86">
        <v>1</v>
      </c>
      <c r="I15" s="84" cm="1">
        <f t="array" aca="1" ref="I15" ca="1">IF($G15=$D$5,INDIRECT("'Rate Analysis'!R"&amp;MATCH($F15,'Rate Analysis'!$A:$A,0)&amp;"C"&amp;MATCH($B$5,'Rate Analysis'!$7:$7,0)+MATCH($G15,'Rate Analysis'!$8:$8,0)-16,0),1)</f>
        <v>1</v>
      </c>
      <c r="J15" s="35">
        <f ca="1">IF($G15=$D$5,ROUND(SUMIFS(INDIRECT("'Sch F-Staffing'!C"&amp;MATCH($B$5,'Sch F-Staffing'!$7:$7,0),0),'Sch F-Staffing'!$A:$A,$F15&amp;"-01",'Sch F-Staffing'!$L:$L,$G15),2),0)</f>
        <v>0</v>
      </c>
      <c r="K15" s="36">
        <f t="shared" ca="1" si="12"/>
        <v>0</v>
      </c>
      <c r="L15" s="35">
        <f ca="1">IF($G15=$D$5,ROUND(SUMIFS(INDIRECT("'Sch F-Staffing'!C"&amp;MATCH($B$5,'Sch F-Staffing'!$7:$7,0),0),'Sch F-Staffing'!$A:$A,$F15&amp;"-02",'Sch F-Staffing'!$L:$L,$G15),2),0)</f>
        <v>0</v>
      </c>
      <c r="M15" s="36">
        <f t="shared" ca="1" si="0"/>
        <v>0</v>
      </c>
      <c r="N15" s="35">
        <f ca="1">IF($G15=$D$5,ROUND(SUMIFS(INDIRECT("'Sch F-Staffing'!C"&amp;MATCH($B$5,'Sch F-Staffing'!$7:$7,0),0),'Sch F-Staffing'!$A:$A,$F15&amp;"-03",'Sch F-Staffing'!$L:$L,$G15),2),0)</f>
        <v>0</v>
      </c>
      <c r="O15" s="36">
        <f t="shared" ca="1" si="1"/>
        <v>0</v>
      </c>
      <c r="P15" s="35">
        <f ca="1">IF($G15=$D$5,ROUND(SUMIFS(INDIRECT("'Sch F-Staffing'!C"&amp;MATCH($B$5,'Sch F-Staffing'!$7:$7,0),0),'Sch F-Staffing'!$A:$A,$F15&amp;"-04",'Sch F-Staffing'!$L:$L,$G15),2),0)</f>
        <v>0</v>
      </c>
      <c r="Q15" s="36">
        <f t="shared" ca="1" si="2"/>
        <v>0</v>
      </c>
      <c r="R15" s="35">
        <f ca="1">IF($G15=$D$5,ROUND(SUMIFS(INDIRECT("'Sch F-Staffing'!C"&amp;MATCH($B$5,'Sch F-Staffing'!$7:$7,0),0),'Sch F-Staffing'!$A:$A,$F15&amp;"-05",'Sch F-Staffing'!$L:$L,$G15),2),0)</f>
        <v>0</v>
      </c>
      <c r="S15" s="36">
        <f t="shared" ca="1" si="3"/>
        <v>0</v>
      </c>
      <c r="T15" s="35">
        <f ca="1">IF($G15=$D$5,ROUND(SUMIFS(INDIRECT("'Sch F-Staffing'!C"&amp;MATCH($B$5,'Sch F-Staffing'!$7:$7,0),0),'Sch F-Staffing'!$A:$A,$F15&amp;"-06",'Sch F-Staffing'!$L:$L,$G15),2),0)</f>
        <v>0</v>
      </c>
      <c r="U15" s="36">
        <f t="shared" ca="1" si="4"/>
        <v>0</v>
      </c>
      <c r="V15" s="35">
        <f ca="1">IF($G15=$D$5,ROUND(SUMIFS(INDIRECT("'Sch F-Staffing'!C"&amp;MATCH($B$5,'Sch F-Staffing'!$7:$7,0),0),'Sch F-Staffing'!$A:$A,$F15&amp;"-07",'Sch F-Staffing'!$L:$L,$G15),2),0)</f>
        <v>0</v>
      </c>
      <c r="W15" s="36">
        <f t="shared" ca="1" si="5"/>
        <v>0</v>
      </c>
      <c r="X15" s="35">
        <f ca="1">IF($G15=$D$5,ROUND(SUMIFS(INDIRECT("'Sch F-Staffing'!C"&amp;MATCH($B$5,'Sch F-Staffing'!$7:$7,0),0),'Sch F-Staffing'!$A:$A,$F15&amp;"-08",'Sch F-Staffing'!$L:$L,$G15),2),0)</f>
        <v>0</v>
      </c>
      <c r="Y15" s="36">
        <f t="shared" ca="1" si="6"/>
        <v>0</v>
      </c>
      <c r="Z15" s="35">
        <f ca="1">IF($G15=$D$5,ROUND(SUMIFS(INDIRECT("'Sch F-Staffing'!C"&amp;MATCH($B$5,'Sch F-Staffing'!$7:$7,0),0),'Sch F-Staffing'!$A:$A,$F15&amp;"-09",'Sch F-Staffing'!$L:$L,$G15),2),0)</f>
        <v>0</v>
      </c>
      <c r="AA15" s="36">
        <f t="shared" ca="1" si="7"/>
        <v>0</v>
      </c>
      <c r="AB15" s="35">
        <f ca="1">IF($G15=$D$5,ROUND(SUMIFS(INDIRECT("'Sch F-Staffing'!C"&amp;MATCH($B$5,'Sch F-Staffing'!$7:$7,0),0),'Sch F-Staffing'!$A:$A,$F15&amp;"-10",'Sch F-Staffing'!$L:$L,$G15),2),0)</f>
        <v>0</v>
      </c>
      <c r="AC15" s="36">
        <f t="shared" ca="1" si="8"/>
        <v>0</v>
      </c>
      <c r="AD15" s="35">
        <f ca="1">IF($G15=$D$5,ROUND(SUMIFS(INDIRECT("'Sch F-Staffing'!C"&amp;MATCH($B$5,'Sch F-Staffing'!$7:$7,0),0),'Sch F-Staffing'!$A:$A,$F15&amp;"-11",'Sch F-Staffing'!$L:$L,$G15),2),0)</f>
        <v>0</v>
      </c>
      <c r="AE15" s="36">
        <f t="shared" ca="1" si="9"/>
        <v>0</v>
      </c>
      <c r="AF15" s="35">
        <f ca="1">IF($G15=$D$5,ROUND(SUMIFS(INDIRECT("'Sch F-Staffing'!C"&amp;MATCH($B$5,'Sch F-Staffing'!$7:$7,0),0),'Sch F-Staffing'!$A:$A,$F15&amp;"-12",'Sch F-Staffing'!$L:$L,$G15),2),0)</f>
        <v>0</v>
      </c>
      <c r="AG15" s="36">
        <f t="shared" ca="1" si="10"/>
        <v>0</v>
      </c>
      <c r="AH15" s="35">
        <f ca="1">IF($G15=$D$5,ROUND(SUMIFS(INDIRECT("'Sch F-Staffing'!C"&amp;MATCH($B$5,'Sch F-Staffing'!$7:$7,0),0),'Sch F-Staffing'!$A:$A,$F15&amp;"-13",'Sch F-Staffing'!$L:$L,$G15),2),0)</f>
        <v>0</v>
      </c>
      <c r="AI15" s="36">
        <f t="shared" ca="1" si="11"/>
        <v>0</v>
      </c>
      <c r="AJ15" s="37">
        <f t="shared" ca="1" si="13"/>
        <v>0</v>
      </c>
      <c r="AK15" s="85">
        <f t="shared" ca="1" si="13"/>
        <v>0</v>
      </c>
    </row>
    <row r="16" spans="1:37" ht="15" x14ac:dyDescent="0.15">
      <c r="A16" s="34">
        <v>31</v>
      </c>
      <c r="B16" s="34" t="s">
        <v>66</v>
      </c>
      <c r="C16" s="34" t="s">
        <v>67</v>
      </c>
      <c r="D16" s="34" t="s">
        <v>39</v>
      </c>
      <c r="E16" s="34" t="s">
        <v>68</v>
      </c>
      <c r="F16" s="82" t="s">
        <v>69</v>
      </c>
      <c r="G16" s="82" t="s">
        <v>594</v>
      </c>
      <c r="H16" s="86">
        <v>1</v>
      </c>
      <c r="I16" s="84" cm="1">
        <f t="array" aca="1" ref="I16" ca="1">IF($G16=$D$5,INDIRECT("'Rate Analysis'!R"&amp;MATCH($F16,'Rate Analysis'!$A:$A,0)&amp;"C"&amp;MATCH($B$5,'Rate Analysis'!$7:$7,0)+MATCH($G16,'Rate Analysis'!$8:$8,0)-16,0),15)</f>
        <v>15</v>
      </c>
      <c r="J16" s="35">
        <f ca="1">IF($G16=$D$5,ROUND(SUMIFS(INDIRECT("'Sch F-Staffing'!C"&amp;MATCH($B$5,'Sch F-Staffing'!$7:$7,0),0),'Sch F-Staffing'!$A:$A,$F16&amp;"-01",'Sch F-Staffing'!$L:$L,$G16),2),0)</f>
        <v>0</v>
      </c>
      <c r="K16" s="36">
        <f t="shared" ca="1" si="12"/>
        <v>0</v>
      </c>
      <c r="L16" s="35">
        <f ca="1">IF($G16=$D$5,ROUND(SUMIFS(INDIRECT("'Sch F-Staffing'!C"&amp;MATCH($B$5,'Sch F-Staffing'!$7:$7,0),0),'Sch F-Staffing'!$A:$A,$F16&amp;"-02",'Sch F-Staffing'!$L:$L,$G16),2),0)</f>
        <v>0</v>
      </c>
      <c r="M16" s="36">
        <f t="shared" ca="1" si="0"/>
        <v>0</v>
      </c>
      <c r="N16" s="35">
        <f ca="1">IF($G16=$D$5,ROUND(SUMIFS(INDIRECT("'Sch F-Staffing'!C"&amp;MATCH($B$5,'Sch F-Staffing'!$7:$7,0),0),'Sch F-Staffing'!$A:$A,$F16&amp;"-03",'Sch F-Staffing'!$L:$L,$G16),2),0)</f>
        <v>0</v>
      </c>
      <c r="O16" s="36">
        <f t="shared" ca="1" si="1"/>
        <v>0</v>
      </c>
      <c r="P16" s="35">
        <f ca="1">IF($G16=$D$5,ROUND(SUMIFS(INDIRECT("'Sch F-Staffing'!C"&amp;MATCH($B$5,'Sch F-Staffing'!$7:$7,0),0),'Sch F-Staffing'!$A:$A,$F16&amp;"-04",'Sch F-Staffing'!$L:$L,$G16),2),0)</f>
        <v>0</v>
      </c>
      <c r="Q16" s="36">
        <f t="shared" ca="1" si="2"/>
        <v>0</v>
      </c>
      <c r="R16" s="35">
        <f ca="1">IF($G16=$D$5,ROUND(SUMIFS(INDIRECT("'Sch F-Staffing'!C"&amp;MATCH($B$5,'Sch F-Staffing'!$7:$7,0),0),'Sch F-Staffing'!$A:$A,$F16&amp;"-05",'Sch F-Staffing'!$L:$L,$G16),2),0)</f>
        <v>0</v>
      </c>
      <c r="S16" s="36">
        <f t="shared" ca="1" si="3"/>
        <v>0</v>
      </c>
      <c r="T16" s="35">
        <f ca="1">IF($G16=$D$5,ROUND(SUMIFS(INDIRECT("'Sch F-Staffing'!C"&amp;MATCH($B$5,'Sch F-Staffing'!$7:$7,0),0),'Sch F-Staffing'!$A:$A,$F16&amp;"-06",'Sch F-Staffing'!$L:$L,$G16),2),0)</f>
        <v>0</v>
      </c>
      <c r="U16" s="36">
        <f t="shared" ca="1" si="4"/>
        <v>0</v>
      </c>
      <c r="V16" s="35">
        <f ca="1">IF($G16=$D$5,ROUND(SUMIFS(INDIRECT("'Sch F-Staffing'!C"&amp;MATCH($B$5,'Sch F-Staffing'!$7:$7,0),0),'Sch F-Staffing'!$A:$A,$F16&amp;"-07",'Sch F-Staffing'!$L:$L,$G16),2),0)</f>
        <v>0</v>
      </c>
      <c r="W16" s="36">
        <f t="shared" ca="1" si="5"/>
        <v>0</v>
      </c>
      <c r="X16" s="35">
        <f ca="1">IF($G16=$D$5,ROUND(SUMIFS(INDIRECT("'Sch F-Staffing'!C"&amp;MATCH($B$5,'Sch F-Staffing'!$7:$7,0),0),'Sch F-Staffing'!$A:$A,$F16&amp;"-08",'Sch F-Staffing'!$L:$L,$G16),2),0)</f>
        <v>0</v>
      </c>
      <c r="Y16" s="36">
        <f t="shared" ca="1" si="6"/>
        <v>0</v>
      </c>
      <c r="Z16" s="35">
        <f ca="1">IF($G16=$D$5,ROUND(SUMIFS(INDIRECT("'Sch F-Staffing'!C"&amp;MATCH($B$5,'Sch F-Staffing'!$7:$7,0),0),'Sch F-Staffing'!$A:$A,$F16&amp;"-09",'Sch F-Staffing'!$L:$L,$G16),2),0)</f>
        <v>0</v>
      </c>
      <c r="AA16" s="36">
        <f t="shared" ca="1" si="7"/>
        <v>0</v>
      </c>
      <c r="AB16" s="35">
        <f ca="1">IF($G16=$D$5,ROUND(SUMIFS(INDIRECT("'Sch F-Staffing'!C"&amp;MATCH($B$5,'Sch F-Staffing'!$7:$7,0),0),'Sch F-Staffing'!$A:$A,$F16&amp;"-10",'Sch F-Staffing'!$L:$L,$G16),2),0)</f>
        <v>0</v>
      </c>
      <c r="AC16" s="36">
        <f t="shared" ca="1" si="8"/>
        <v>0</v>
      </c>
      <c r="AD16" s="35">
        <f ca="1">IF($G16=$D$5,ROUND(SUMIFS(INDIRECT("'Sch F-Staffing'!C"&amp;MATCH($B$5,'Sch F-Staffing'!$7:$7,0),0),'Sch F-Staffing'!$A:$A,$F16&amp;"-11",'Sch F-Staffing'!$L:$L,$G16),2),0)</f>
        <v>0</v>
      </c>
      <c r="AE16" s="36">
        <f t="shared" ca="1" si="9"/>
        <v>0</v>
      </c>
      <c r="AF16" s="35">
        <f ca="1">IF($G16=$D$5,ROUND(SUMIFS(INDIRECT("'Sch F-Staffing'!C"&amp;MATCH($B$5,'Sch F-Staffing'!$7:$7,0),0),'Sch F-Staffing'!$A:$A,$F16&amp;"-12",'Sch F-Staffing'!$L:$L,$G16),2),0)</f>
        <v>0</v>
      </c>
      <c r="AG16" s="36">
        <f t="shared" ca="1" si="10"/>
        <v>0</v>
      </c>
      <c r="AH16" s="35">
        <f ca="1">IF($G16=$D$5,ROUND(SUMIFS(INDIRECT("'Sch F-Staffing'!C"&amp;MATCH($B$5,'Sch F-Staffing'!$7:$7,0),0),'Sch F-Staffing'!$A:$A,$F16&amp;"-13",'Sch F-Staffing'!$L:$L,$G16),2),0)</f>
        <v>0</v>
      </c>
      <c r="AI16" s="36">
        <f t="shared" ca="1" si="11"/>
        <v>0</v>
      </c>
      <c r="AJ16" s="37">
        <f t="shared" ca="1" si="13"/>
        <v>0</v>
      </c>
      <c r="AK16" s="85">
        <f t="shared" ca="1" si="13"/>
        <v>0</v>
      </c>
    </row>
    <row r="17" spans="1:37" ht="30" x14ac:dyDescent="0.15">
      <c r="A17" s="34">
        <v>47</v>
      </c>
      <c r="B17" s="34" t="s">
        <v>70</v>
      </c>
      <c r="C17" s="34" t="s">
        <v>71</v>
      </c>
      <c r="D17" s="34" t="s">
        <v>39</v>
      </c>
      <c r="E17" s="34" t="s">
        <v>72</v>
      </c>
      <c r="F17" s="82" t="s">
        <v>73</v>
      </c>
      <c r="G17" s="82" t="s">
        <v>594</v>
      </c>
      <c r="H17" s="86">
        <v>1</v>
      </c>
      <c r="I17" s="84" cm="1">
        <f t="array" aca="1" ref="I17" ca="1">IF($G17=$D$5,INDIRECT("'Rate Analysis'!R"&amp;MATCH($F17,'Rate Analysis'!$A:$A,0)&amp;"C"&amp;MATCH($B$5,'Rate Analysis'!$7:$7,0)+MATCH($G17,'Rate Analysis'!$8:$8,0)-16,0),16)</f>
        <v>16</v>
      </c>
      <c r="J17" s="35">
        <f ca="1">IF($G17=$D$5,ROUND(SUMIFS(INDIRECT("'Sch F-Staffing'!C"&amp;MATCH($B$5,'Sch F-Staffing'!$7:$7,0),0),'Sch F-Staffing'!$A:$A,$F17&amp;"-01",'Sch F-Staffing'!$L:$L,$G17),2),0)</f>
        <v>0</v>
      </c>
      <c r="K17" s="36">
        <f t="shared" ca="1" si="12"/>
        <v>0</v>
      </c>
      <c r="L17" s="35">
        <f ca="1">IF($G17=$D$5,ROUND(SUMIFS(INDIRECT("'Sch F-Staffing'!C"&amp;MATCH($B$5,'Sch F-Staffing'!$7:$7,0),0),'Sch F-Staffing'!$A:$A,$F17&amp;"-02",'Sch F-Staffing'!$L:$L,$G17),2),0)</f>
        <v>0</v>
      </c>
      <c r="M17" s="36">
        <f t="shared" ca="1" si="0"/>
        <v>0</v>
      </c>
      <c r="N17" s="35">
        <f ca="1">IF($G17=$D$5,ROUND(SUMIFS(INDIRECT("'Sch F-Staffing'!C"&amp;MATCH($B$5,'Sch F-Staffing'!$7:$7,0),0),'Sch F-Staffing'!$A:$A,$F17&amp;"-03",'Sch F-Staffing'!$L:$L,$G17),2),0)</f>
        <v>0</v>
      </c>
      <c r="O17" s="36">
        <f t="shared" ca="1" si="1"/>
        <v>0</v>
      </c>
      <c r="P17" s="35">
        <f ca="1">IF($G17=$D$5,ROUND(SUMIFS(INDIRECT("'Sch F-Staffing'!C"&amp;MATCH($B$5,'Sch F-Staffing'!$7:$7,0),0),'Sch F-Staffing'!$A:$A,$F17&amp;"-04",'Sch F-Staffing'!$L:$L,$G17),2),0)</f>
        <v>0</v>
      </c>
      <c r="Q17" s="36">
        <f t="shared" ca="1" si="2"/>
        <v>0</v>
      </c>
      <c r="R17" s="35">
        <f ca="1">IF($G17=$D$5,ROUND(SUMIFS(INDIRECT("'Sch F-Staffing'!C"&amp;MATCH($B$5,'Sch F-Staffing'!$7:$7,0),0),'Sch F-Staffing'!$A:$A,$F17&amp;"-05",'Sch F-Staffing'!$L:$L,$G17),2),0)</f>
        <v>0</v>
      </c>
      <c r="S17" s="36">
        <f t="shared" ca="1" si="3"/>
        <v>0</v>
      </c>
      <c r="T17" s="35">
        <f ca="1">IF($G17=$D$5,ROUND(SUMIFS(INDIRECT("'Sch F-Staffing'!C"&amp;MATCH($B$5,'Sch F-Staffing'!$7:$7,0),0),'Sch F-Staffing'!$A:$A,$F17&amp;"-06",'Sch F-Staffing'!$L:$L,$G17),2),0)</f>
        <v>0</v>
      </c>
      <c r="U17" s="36">
        <f t="shared" ca="1" si="4"/>
        <v>0</v>
      </c>
      <c r="V17" s="35">
        <f ca="1">IF($G17=$D$5,ROUND(SUMIFS(INDIRECT("'Sch F-Staffing'!C"&amp;MATCH($B$5,'Sch F-Staffing'!$7:$7,0),0),'Sch F-Staffing'!$A:$A,$F17&amp;"-07",'Sch F-Staffing'!$L:$L,$G17),2),0)</f>
        <v>0</v>
      </c>
      <c r="W17" s="36">
        <f t="shared" ca="1" si="5"/>
        <v>0</v>
      </c>
      <c r="X17" s="35">
        <f ca="1">IF($G17=$D$5,ROUND(SUMIFS(INDIRECT("'Sch F-Staffing'!C"&amp;MATCH($B$5,'Sch F-Staffing'!$7:$7,0),0),'Sch F-Staffing'!$A:$A,$F17&amp;"-08",'Sch F-Staffing'!$L:$L,$G17),2),0)</f>
        <v>0</v>
      </c>
      <c r="Y17" s="36">
        <f t="shared" ca="1" si="6"/>
        <v>0</v>
      </c>
      <c r="Z17" s="35">
        <f ca="1">IF($G17=$D$5,ROUND(SUMIFS(INDIRECT("'Sch F-Staffing'!C"&amp;MATCH($B$5,'Sch F-Staffing'!$7:$7,0),0),'Sch F-Staffing'!$A:$A,$F17&amp;"-09",'Sch F-Staffing'!$L:$L,$G17),2),0)</f>
        <v>0</v>
      </c>
      <c r="AA17" s="36">
        <f t="shared" ca="1" si="7"/>
        <v>0</v>
      </c>
      <c r="AB17" s="35">
        <f ca="1">IF($G17=$D$5,ROUND(SUMIFS(INDIRECT("'Sch F-Staffing'!C"&amp;MATCH($B$5,'Sch F-Staffing'!$7:$7,0),0),'Sch F-Staffing'!$A:$A,$F17&amp;"-10",'Sch F-Staffing'!$L:$L,$G17),2),0)</f>
        <v>0</v>
      </c>
      <c r="AC17" s="36">
        <f t="shared" ca="1" si="8"/>
        <v>0</v>
      </c>
      <c r="AD17" s="35">
        <f ca="1">IF($G17=$D$5,ROUND(SUMIFS(INDIRECT("'Sch F-Staffing'!C"&amp;MATCH($B$5,'Sch F-Staffing'!$7:$7,0),0),'Sch F-Staffing'!$A:$A,$F17&amp;"-11",'Sch F-Staffing'!$L:$L,$G17),2),0)</f>
        <v>0</v>
      </c>
      <c r="AE17" s="36">
        <f t="shared" ca="1" si="9"/>
        <v>0</v>
      </c>
      <c r="AF17" s="35">
        <f ca="1">IF($G17=$D$5,ROUND(SUMIFS(INDIRECT("'Sch F-Staffing'!C"&amp;MATCH($B$5,'Sch F-Staffing'!$7:$7,0),0),'Sch F-Staffing'!$A:$A,$F17&amp;"-12",'Sch F-Staffing'!$L:$L,$G17),2),0)</f>
        <v>0</v>
      </c>
      <c r="AG17" s="36">
        <f t="shared" ca="1" si="10"/>
        <v>0</v>
      </c>
      <c r="AH17" s="35">
        <f ca="1">IF($G17=$D$5,ROUND(SUMIFS(INDIRECT("'Sch F-Staffing'!C"&amp;MATCH($B$5,'Sch F-Staffing'!$7:$7,0),0),'Sch F-Staffing'!$A:$A,$F17&amp;"-13",'Sch F-Staffing'!$L:$L,$G17),2),0)</f>
        <v>0</v>
      </c>
      <c r="AI17" s="36">
        <f t="shared" ca="1" si="11"/>
        <v>0</v>
      </c>
      <c r="AJ17" s="37">
        <f t="shared" ca="1" si="13"/>
        <v>0</v>
      </c>
      <c r="AK17" s="85">
        <f t="shared" ca="1" si="13"/>
        <v>0</v>
      </c>
    </row>
    <row r="18" spans="1:37" ht="15" hidden="1" x14ac:dyDescent="0.15">
      <c r="A18" s="34">
        <v>7</v>
      </c>
      <c r="B18" s="34" t="s">
        <v>57</v>
      </c>
      <c r="C18" s="34" t="s">
        <v>58</v>
      </c>
      <c r="D18" s="34" t="s">
        <v>39</v>
      </c>
      <c r="E18" s="34" t="s">
        <v>74</v>
      </c>
      <c r="F18" s="82" t="s">
        <v>75</v>
      </c>
      <c r="G18" s="82" t="s">
        <v>594</v>
      </c>
      <c r="H18" s="86">
        <v>1</v>
      </c>
      <c r="I18" s="84" cm="1">
        <f t="array" aca="1" ref="I18" ca="1">IF($G18=$D$5,INDIRECT("'Rate Analysis'!R"&amp;MATCH($F18,'Rate Analysis'!$A:$A,0)&amp;"C"&amp;MATCH($B$5,'Rate Analysis'!$7:$7,0)+MATCH($G18,'Rate Analysis'!$8:$8,0)-16,0),1)</f>
        <v>1</v>
      </c>
      <c r="J18" s="35">
        <f ca="1">IF($G18=$D$5,ROUND(SUMIFS(INDIRECT("'Sch F-Staffing'!C"&amp;MATCH($B$5,'Sch F-Staffing'!$7:$7,0),0),'Sch F-Staffing'!$A:$A,$F18&amp;"-01",'Sch F-Staffing'!$L:$L,$G18),2),0)</f>
        <v>0</v>
      </c>
      <c r="K18" s="36">
        <f t="shared" ca="1" si="12"/>
        <v>0</v>
      </c>
      <c r="L18" s="35">
        <f ca="1">IF($G18=$D$5,ROUND(SUMIFS(INDIRECT("'Sch F-Staffing'!C"&amp;MATCH($B$5,'Sch F-Staffing'!$7:$7,0),0),'Sch F-Staffing'!$A:$A,$F18&amp;"-02",'Sch F-Staffing'!$L:$L,$G18),2),0)</f>
        <v>0</v>
      </c>
      <c r="M18" s="36">
        <f t="shared" ca="1" si="0"/>
        <v>0</v>
      </c>
      <c r="N18" s="35">
        <f ca="1">IF($G18=$D$5,ROUND(SUMIFS(INDIRECT("'Sch F-Staffing'!C"&amp;MATCH($B$5,'Sch F-Staffing'!$7:$7,0),0),'Sch F-Staffing'!$A:$A,$F18&amp;"-03",'Sch F-Staffing'!$L:$L,$G18),2),0)</f>
        <v>0</v>
      </c>
      <c r="O18" s="36">
        <f t="shared" ca="1" si="1"/>
        <v>0</v>
      </c>
      <c r="P18" s="35">
        <f ca="1">IF($G18=$D$5,ROUND(SUMIFS(INDIRECT("'Sch F-Staffing'!C"&amp;MATCH($B$5,'Sch F-Staffing'!$7:$7,0),0),'Sch F-Staffing'!$A:$A,$F18&amp;"-04",'Sch F-Staffing'!$L:$L,$G18),2),0)</f>
        <v>0</v>
      </c>
      <c r="Q18" s="36">
        <f t="shared" ca="1" si="2"/>
        <v>0</v>
      </c>
      <c r="R18" s="35">
        <f ca="1">IF($G18=$D$5,ROUND(SUMIFS(INDIRECT("'Sch F-Staffing'!C"&amp;MATCH($B$5,'Sch F-Staffing'!$7:$7,0),0),'Sch F-Staffing'!$A:$A,$F18&amp;"-05",'Sch F-Staffing'!$L:$L,$G18),2),0)</f>
        <v>0</v>
      </c>
      <c r="S18" s="36">
        <f t="shared" ca="1" si="3"/>
        <v>0</v>
      </c>
      <c r="T18" s="35">
        <f ca="1">IF($G18=$D$5,ROUND(SUMIFS(INDIRECT("'Sch F-Staffing'!C"&amp;MATCH($B$5,'Sch F-Staffing'!$7:$7,0),0),'Sch F-Staffing'!$A:$A,$F18&amp;"-06",'Sch F-Staffing'!$L:$L,$G18),2),0)</f>
        <v>0</v>
      </c>
      <c r="U18" s="36">
        <f t="shared" ca="1" si="4"/>
        <v>0</v>
      </c>
      <c r="V18" s="35">
        <f ca="1">IF($G18=$D$5,ROUND(SUMIFS(INDIRECT("'Sch F-Staffing'!C"&amp;MATCH($B$5,'Sch F-Staffing'!$7:$7,0),0),'Sch F-Staffing'!$A:$A,$F18&amp;"-07",'Sch F-Staffing'!$L:$L,$G18),2),0)</f>
        <v>0</v>
      </c>
      <c r="W18" s="36">
        <f t="shared" ca="1" si="5"/>
        <v>0</v>
      </c>
      <c r="X18" s="35">
        <f ca="1">IF($G18=$D$5,ROUND(SUMIFS(INDIRECT("'Sch F-Staffing'!C"&amp;MATCH($B$5,'Sch F-Staffing'!$7:$7,0),0),'Sch F-Staffing'!$A:$A,$F18&amp;"-08",'Sch F-Staffing'!$L:$L,$G18),2),0)</f>
        <v>0</v>
      </c>
      <c r="Y18" s="36">
        <f t="shared" ca="1" si="6"/>
        <v>0</v>
      </c>
      <c r="Z18" s="35">
        <f ca="1">IF($G18=$D$5,ROUND(SUMIFS(INDIRECT("'Sch F-Staffing'!C"&amp;MATCH($B$5,'Sch F-Staffing'!$7:$7,0),0),'Sch F-Staffing'!$A:$A,$F18&amp;"-09",'Sch F-Staffing'!$L:$L,$G18),2),0)</f>
        <v>0</v>
      </c>
      <c r="AA18" s="36">
        <f t="shared" ca="1" si="7"/>
        <v>0</v>
      </c>
      <c r="AB18" s="35">
        <f ca="1">IF($G18=$D$5,ROUND(SUMIFS(INDIRECT("'Sch F-Staffing'!C"&amp;MATCH($B$5,'Sch F-Staffing'!$7:$7,0),0),'Sch F-Staffing'!$A:$A,$F18&amp;"-10",'Sch F-Staffing'!$L:$L,$G18),2),0)</f>
        <v>0</v>
      </c>
      <c r="AC18" s="36">
        <f t="shared" ca="1" si="8"/>
        <v>0</v>
      </c>
      <c r="AD18" s="35">
        <f ca="1">IF($G18=$D$5,ROUND(SUMIFS(INDIRECT("'Sch F-Staffing'!C"&amp;MATCH($B$5,'Sch F-Staffing'!$7:$7,0),0),'Sch F-Staffing'!$A:$A,$F18&amp;"-11",'Sch F-Staffing'!$L:$L,$G18),2),0)</f>
        <v>0</v>
      </c>
      <c r="AE18" s="36">
        <f t="shared" ca="1" si="9"/>
        <v>0</v>
      </c>
      <c r="AF18" s="35">
        <f ca="1">IF($G18=$D$5,ROUND(SUMIFS(INDIRECT("'Sch F-Staffing'!C"&amp;MATCH($B$5,'Sch F-Staffing'!$7:$7,0),0),'Sch F-Staffing'!$A:$A,$F18&amp;"-12",'Sch F-Staffing'!$L:$L,$G18),2),0)</f>
        <v>0</v>
      </c>
      <c r="AG18" s="36">
        <f t="shared" ca="1" si="10"/>
        <v>0</v>
      </c>
      <c r="AH18" s="35">
        <f ca="1">IF($G18=$D$5,ROUND(SUMIFS(INDIRECT("'Sch F-Staffing'!C"&amp;MATCH($B$5,'Sch F-Staffing'!$7:$7,0),0),'Sch F-Staffing'!$A:$A,$F18&amp;"-13",'Sch F-Staffing'!$L:$L,$G18),2),0)</f>
        <v>0</v>
      </c>
      <c r="AI18" s="36">
        <f t="shared" ca="1" si="11"/>
        <v>0</v>
      </c>
      <c r="AJ18" s="37">
        <f t="shared" ca="1" si="13"/>
        <v>0</v>
      </c>
      <c r="AK18" s="85">
        <f t="shared" ca="1" si="13"/>
        <v>0</v>
      </c>
    </row>
    <row r="19" spans="1:37" ht="30" x14ac:dyDescent="0.15">
      <c r="A19" s="34">
        <v>46</v>
      </c>
      <c r="B19" s="34" t="s">
        <v>76</v>
      </c>
      <c r="C19" s="34" t="s">
        <v>71</v>
      </c>
      <c r="D19" s="34" t="s">
        <v>48</v>
      </c>
      <c r="E19" s="34" t="s">
        <v>77</v>
      </c>
      <c r="F19" s="82" t="s">
        <v>78</v>
      </c>
      <c r="G19" s="82" t="s">
        <v>594</v>
      </c>
      <c r="H19" s="86">
        <v>1</v>
      </c>
      <c r="I19" s="84" cm="1">
        <f t="array" aca="1" ref="I19" ca="1">IF($G19=$D$5,INDIRECT("'Rate Analysis'!R"&amp;MATCH($F19,'Rate Analysis'!$A:$A,0)&amp;"C"&amp;MATCH($B$5,'Rate Analysis'!$7:$7,0)+MATCH($G19,'Rate Analysis'!$8:$8,0)-16,0),14)</f>
        <v>14</v>
      </c>
      <c r="J19" s="35">
        <f ca="1">IF($G19=$D$5,ROUND(SUMIFS(INDIRECT("'Sch F-Staffing'!C"&amp;MATCH($B$5,'Sch F-Staffing'!$7:$7,0),0),'Sch F-Staffing'!$A:$A,$F19&amp;"-01",'Sch F-Staffing'!$L:$L,$G19),2),0)</f>
        <v>0</v>
      </c>
      <c r="K19" s="36">
        <f t="shared" ca="1" si="12"/>
        <v>0</v>
      </c>
      <c r="L19" s="35">
        <f ca="1">IF($G19=$D$5,ROUND(SUMIFS(INDIRECT("'Sch F-Staffing'!C"&amp;MATCH($B$5,'Sch F-Staffing'!$7:$7,0),0),'Sch F-Staffing'!$A:$A,$F19&amp;"-02",'Sch F-Staffing'!$L:$L,$G19),2),0)</f>
        <v>0</v>
      </c>
      <c r="M19" s="36">
        <f t="shared" ca="1" si="0"/>
        <v>0</v>
      </c>
      <c r="N19" s="35">
        <f ca="1">IF($G19=$D$5,ROUND(SUMIFS(INDIRECT("'Sch F-Staffing'!C"&amp;MATCH($B$5,'Sch F-Staffing'!$7:$7,0),0),'Sch F-Staffing'!$A:$A,$F19&amp;"-03",'Sch F-Staffing'!$L:$L,$G19),2),0)</f>
        <v>0</v>
      </c>
      <c r="O19" s="36">
        <f t="shared" ca="1" si="1"/>
        <v>0</v>
      </c>
      <c r="P19" s="35">
        <f ca="1">IF($G19=$D$5,ROUND(SUMIFS(INDIRECT("'Sch F-Staffing'!C"&amp;MATCH($B$5,'Sch F-Staffing'!$7:$7,0),0),'Sch F-Staffing'!$A:$A,$F19&amp;"-04",'Sch F-Staffing'!$L:$L,$G19),2),0)</f>
        <v>0</v>
      </c>
      <c r="Q19" s="36">
        <f t="shared" ca="1" si="2"/>
        <v>0</v>
      </c>
      <c r="R19" s="35">
        <f ca="1">IF($G19=$D$5,ROUND(SUMIFS(INDIRECT("'Sch F-Staffing'!C"&amp;MATCH($B$5,'Sch F-Staffing'!$7:$7,0),0),'Sch F-Staffing'!$A:$A,$F19&amp;"-05",'Sch F-Staffing'!$L:$L,$G19),2),0)</f>
        <v>0</v>
      </c>
      <c r="S19" s="36">
        <f t="shared" ca="1" si="3"/>
        <v>0</v>
      </c>
      <c r="T19" s="35">
        <f ca="1">IF($G19=$D$5,ROUND(SUMIFS(INDIRECT("'Sch F-Staffing'!C"&amp;MATCH($B$5,'Sch F-Staffing'!$7:$7,0),0),'Sch F-Staffing'!$A:$A,$F19&amp;"-06",'Sch F-Staffing'!$L:$L,$G19),2),0)</f>
        <v>0</v>
      </c>
      <c r="U19" s="36">
        <f t="shared" ca="1" si="4"/>
        <v>0</v>
      </c>
      <c r="V19" s="35">
        <f ca="1">IF($G19=$D$5,ROUND(SUMIFS(INDIRECT("'Sch F-Staffing'!C"&amp;MATCH($B$5,'Sch F-Staffing'!$7:$7,0),0),'Sch F-Staffing'!$A:$A,$F19&amp;"-07",'Sch F-Staffing'!$L:$L,$G19),2),0)</f>
        <v>0</v>
      </c>
      <c r="W19" s="36">
        <f t="shared" ca="1" si="5"/>
        <v>0</v>
      </c>
      <c r="X19" s="35">
        <f ca="1">IF($G19=$D$5,ROUND(SUMIFS(INDIRECT("'Sch F-Staffing'!C"&amp;MATCH($B$5,'Sch F-Staffing'!$7:$7,0),0),'Sch F-Staffing'!$A:$A,$F19&amp;"-08",'Sch F-Staffing'!$L:$L,$G19),2),0)</f>
        <v>0</v>
      </c>
      <c r="Y19" s="36">
        <f t="shared" ca="1" si="6"/>
        <v>0</v>
      </c>
      <c r="Z19" s="35">
        <f ca="1">IF($G19=$D$5,ROUND(SUMIFS(INDIRECT("'Sch F-Staffing'!C"&amp;MATCH($B$5,'Sch F-Staffing'!$7:$7,0),0),'Sch F-Staffing'!$A:$A,$F19&amp;"-09",'Sch F-Staffing'!$L:$L,$G19),2),0)</f>
        <v>0</v>
      </c>
      <c r="AA19" s="36">
        <f t="shared" ca="1" si="7"/>
        <v>0</v>
      </c>
      <c r="AB19" s="35">
        <f ca="1">IF($G19=$D$5,ROUND(SUMIFS(INDIRECT("'Sch F-Staffing'!C"&amp;MATCH($B$5,'Sch F-Staffing'!$7:$7,0),0),'Sch F-Staffing'!$A:$A,$F19&amp;"-10",'Sch F-Staffing'!$L:$L,$G19),2),0)</f>
        <v>0</v>
      </c>
      <c r="AC19" s="36">
        <f t="shared" ca="1" si="8"/>
        <v>0</v>
      </c>
      <c r="AD19" s="35">
        <f ca="1">IF($G19=$D$5,ROUND(SUMIFS(INDIRECT("'Sch F-Staffing'!C"&amp;MATCH($B$5,'Sch F-Staffing'!$7:$7,0),0),'Sch F-Staffing'!$A:$A,$F19&amp;"-11",'Sch F-Staffing'!$L:$L,$G19),2),0)</f>
        <v>0</v>
      </c>
      <c r="AE19" s="36">
        <f t="shared" ca="1" si="9"/>
        <v>0</v>
      </c>
      <c r="AF19" s="35">
        <f ca="1">IF($G19=$D$5,ROUND(SUMIFS(INDIRECT("'Sch F-Staffing'!C"&amp;MATCH($B$5,'Sch F-Staffing'!$7:$7,0),0),'Sch F-Staffing'!$A:$A,$F19&amp;"-12",'Sch F-Staffing'!$L:$L,$G19),2),0)</f>
        <v>0</v>
      </c>
      <c r="AG19" s="36">
        <f t="shared" ca="1" si="10"/>
        <v>0</v>
      </c>
      <c r="AH19" s="35">
        <f ca="1">IF($G19=$D$5,ROUND(SUMIFS(INDIRECT("'Sch F-Staffing'!C"&amp;MATCH($B$5,'Sch F-Staffing'!$7:$7,0),0),'Sch F-Staffing'!$A:$A,$F19&amp;"-13",'Sch F-Staffing'!$L:$L,$G19),2),0)</f>
        <v>0</v>
      </c>
      <c r="AI19" s="36">
        <f t="shared" ca="1" si="11"/>
        <v>0</v>
      </c>
      <c r="AJ19" s="37">
        <f t="shared" ca="1" si="13"/>
        <v>0</v>
      </c>
      <c r="AK19" s="85">
        <f t="shared" ca="1" si="13"/>
        <v>0</v>
      </c>
    </row>
    <row r="20" spans="1:37" ht="30" hidden="1" x14ac:dyDescent="0.15">
      <c r="A20" s="34">
        <v>8</v>
      </c>
      <c r="B20" s="34" t="s">
        <v>57</v>
      </c>
      <c r="C20" s="34" t="s">
        <v>58</v>
      </c>
      <c r="D20" s="34" t="s">
        <v>79</v>
      </c>
      <c r="E20" s="34" t="s">
        <v>80</v>
      </c>
      <c r="F20" s="82" t="s">
        <v>81</v>
      </c>
      <c r="G20" s="82" t="s">
        <v>594</v>
      </c>
      <c r="H20" s="86">
        <v>1</v>
      </c>
      <c r="I20" s="84" cm="1">
        <f t="array" aca="1" ref="I20" ca="1">IF($G20=$D$5,INDIRECT("'Rate Analysis'!R"&amp;MATCH($F20,'Rate Analysis'!$A:$A,0)&amp;"C"&amp;MATCH($B$5,'Rate Analysis'!$7:$7,0)+MATCH($G20,'Rate Analysis'!$8:$8,0)-16,0),1)</f>
        <v>1</v>
      </c>
      <c r="J20" s="35">
        <f ca="1">IF($G20=$D$5,ROUND(SUMIFS(INDIRECT("'Sch F-Staffing'!C"&amp;MATCH($B$5,'Sch F-Staffing'!$7:$7,0),0),'Sch F-Staffing'!$A:$A,$F20&amp;"-01",'Sch F-Staffing'!$L:$L,$G20),2),0)</f>
        <v>0</v>
      </c>
      <c r="K20" s="36">
        <f t="shared" ca="1" si="12"/>
        <v>0</v>
      </c>
      <c r="L20" s="35">
        <f ca="1">IF($G20=$D$5,ROUND(SUMIFS(INDIRECT("'Sch F-Staffing'!C"&amp;MATCH($B$5,'Sch F-Staffing'!$7:$7,0),0),'Sch F-Staffing'!$A:$A,$F20&amp;"-02",'Sch F-Staffing'!$L:$L,$G20),2),0)</f>
        <v>0</v>
      </c>
      <c r="M20" s="36">
        <f t="shared" ca="1" si="0"/>
        <v>0</v>
      </c>
      <c r="N20" s="35">
        <f ca="1">IF($G20=$D$5,ROUND(SUMIFS(INDIRECT("'Sch F-Staffing'!C"&amp;MATCH($B$5,'Sch F-Staffing'!$7:$7,0),0),'Sch F-Staffing'!$A:$A,$F20&amp;"-03",'Sch F-Staffing'!$L:$L,$G20),2),0)</f>
        <v>0</v>
      </c>
      <c r="O20" s="36">
        <f t="shared" ca="1" si="1"/>
        <v>0</v>
      </c>
      <c r="P20" s="35">
        <f ca="1">IF($G20=$D$5,ROUND(SUMIFS(INDIRECT("'Sch F-Staffing'!C"&amp;MATCH($B$5,'Sch F-Staffing'!$7:$7,0),0),'Sch F-Staffing'!$A:$A,$F20&amp;"-04",'Sch F-Staffing'!$L:$L,$G20),2),0)</f>
        <v>0</v>
      </c>
      <c r="Q20" s="36">
        <f t="shared" ca="1" si="2"/>
        <v>0</v>
      </c>
      <c r="R20" s="35">
        <f ca="1">IF($G20=$D$5,ROUND(SUMIFS(INDIRECT("'Sch F-Staffing'!C"&amp;MATCH($B$5,'Sch F-Staffing'!$7:$7,0),0),'Sch F-Staffing'!$A:$A,$F20&amp;"-05",'Sch F-Staffing'!$L:$L,$G20),2),0)</f>
        <v>0</v>
      </c>
      <c r="S20" s="36">
        <f t="shared" ca="1" si="3"/>
        <v>0</v>
      </c>
      <c r="T20" s="35">
        <f ca="1">IF($G20=$D$5,ROUND(SUMIFS(INDIRECT("'Sch F-Staffing'!C"&amp;MATCH($B$5,'Sch F-Staffing'!$7:$7,0),0),'Sch F-Staffing'!$A:$A,$F20&amp;"-06",'Sch F-Staffing'!$L:$L,$G20),2),0)</f>
        <v>0</v>
      </c>
      <c r="U20" s="36">
        <f t="shared" ca="1" si="4"/>
        <v>0</v>
      </c>
      <c r="V20" s="35">
        <f ca="1">IF($G20=$D$5,ROUND(SUMIFS(INDIRECT("'Sch F-Staffing'!C"&amp;MATCH($B$5,'Sch F-Staffing'!$7:$7,0),0),'Sch F-Staffing'!$A:$A,$F20&amp;"-07",'Sch F-Staffing'!$L:$L,$G20),2),0)</f>
        <v>0</v>
      </c>
      <c r="W20" s="36">
        <f t="shared" ca="1" si="5"/>
        <v>0</v>
      </c>
      <c r="X20" s="35">
        <f ca="1">IF($G20=$D$5,ROUND(SUMIFS(INDIRECT("'Sch F-Staffing'!C"&amp;MATCH($B$5,'Sch F-Staffing'!$7:$7,0),0),'Sch F-Staffing'!$A:$A,$F20&amp;"-08",'Sch F-Staffing'!$L:$L,$G20),2),0)</f>
        <v>0</v>
      </c>
      <c r="Y20" s="36">
        <f t="shared" ca="1" si="6"/>
        <v>0</v>
      </c>
      <c r="Z20" s="35">
        <f ca="1">IF($G20=$D$5,ROUND(SUMIFS(INDIRECT("'Sch F-Staffing'!C"&amp;MATCH($B$5,'Sch F-Staffing'!$7:$7,0),0),'Sch F-Staffing'!$A:$A,$F20&amp;"-09",'Sch F-Staffing'!$L:$L,$G20),2),0)</f>
        <v>0</v>
      </c>
      <c r="AA20" s="36">
        <f t="shared" ca="1" si="7"/>
        <v>0</v>
      </c>
      <c r="AB20" s="35">
        <f ca="1">IF($G20=$D$5,ROUND(SUMIFS(INDIRECT("'Sch F-Staffing'!C"&amp;MATCH($B$5,'Sch F-Staffing'!$7:$7,0),0),'Sch F-Staffing'!$A:$A,$F20&amp;"-10",'Sch F-Staffing'!$L:$L,$G20),2),0)</f>
        <v>0</v>
      </c>
      <c r="AC20" s="36">
        <f t="shared" ca="1" si="8"/>
        <v>0</v>
      </c>
      <c r="AD20" s="35">
        <f ca="1">IF($G20=$D$5,ROUND(SUMIFS(INDIRECT("'Sch F-Staffing'!C"&amp;MATCH($B$5,'Sch F-Staffing'!$7:$7,0),0),'Sch F-Staffing'!$A:$A,$F20&amp;"-11",'Sch F-Staffing'!$L:$L,$G20),2),0)</f>
        <v>0</v>
      </c>
      <c r="AE20" s="36">
        <f t="shared" ca="1" si="9"/>
        <v>0</v>
      </c>
      <c r="AF20" s="35">
        <f ca="1">IF($G20=$D$5,ROUND(SUMIFS(INDIRECT("'Sch F-Staffing'!C"&amp;MATCH($B$5,'Sch F-Staffing'!$7:$7,0),0),'Sch F-Staffing'!$A:$A,$F20&amp;"-12",'Sch F-Staffing'!$L:$L,$G20),2),0)</f>
        <v>0</v>
      </c>
      <c r="AG20" s="36">
        <f t="shared" ca="1" si="10"/>
        <v>0</v>
      </c>
      <c r="AH20" s="35">
        <f ca="1">IF($G20=$D$5,ROUND(SUMIFS(INDIRECT("'Sch F-Staffing'!C"&amp;MATCH($B$5,'Sch F-Staffing'!$7:$7,0),0),'Sch F-Staffing'!$A:$A,$F20&amp;"-13",'Sch F-Staffing'!$L:$L,$G20),2),0)</f>
        <v>0</v>
      </c>
      <c r="AI20" s="36">
        <f t="shared" ca="1" si="11"/>
        <v>0</v>
      </c>
      <c r="AJ20" s="37">
        <f t="shared" ca="1" si="13"/>
        <v>0</v>
      </c>
      <c r="AK20" s="85">
        <f t="shared" ca="1" si="13"/>
        <v>0</v>
      </c>
    </row>
    <row r="21" spans="1:37" ht="30" x14ac:dyDescent="0.15">
      <c r="A21" s="34">
        <v>70</v>
      </c>
      <c r="B21" s="34" t="s">
        <v>82</v>
      </c>
      <c r="C21" s="34" t="s">
        <v>38</v>
      </c>
      <c r="D21" s="34" t="s">
        <v>48</v>
      </c>
      <c r="E21" s="34" t="s">
        <v>83</v>
      </c>
      <c r="F21" s="82" t="s">
        <v>84</v>
      </c>
      <c r="G21" s="82" t="s">
        <v>594</v>
      </c>
      <c r="H21" s="86">
        <v>1</v>
      </c>
      <c r="I21" s="84" cm="1">
        <f t="array" aca="1" ref="I21" ca="1">IF($G21=$D$5,INDIRECT("'Rate Analysis'!R"&amp;MATCH($F21,'Rate Analysis'!$A:$A,0)&amp;"C"&amp;MATCH($B$5,'Rate Analysis'!$7:$7,0)+MATCH($G21,'Rate Analysis'!$8:$8,0)-16,0),17)</f>
        <v>17</v>
      </c>
      <c r="J21" s="35">
        <f ca="1">IF($G21=$D$5,ROUND(SUMIFS(INDIRECT("'Sch F-Staffing'!C"&amp;MATCH($B$5,'Sch F-Staffing'!$7:$7,0),0),'Sch F-Staffing'!$A:$A,$F21&amp;"-01",'Sch F-Staffing'!$L:$L,$G21),2),0)</f>
        <v>0</v>
      </c>
      <c r="K21" s="36">
        <f t="shared" ca="1" si="12"/>
        <v>0</v>
      </c>
      <c r="L21" s="35">
        <f ca="1">IF($G21=$D$5,ROUND(SUMIFS(INDIRECT("'Sch F-Staffing'!C"&amp;MATCH($B$5,'Sch F-Staffing'!$7:$7,0),0),'Sch F-Staffing'!$A:$A,$F21&amp;"-02",'Sch F-Staffing'!$L:$L,$G21),2),0)</f>
        <v>0</v>
      </c>
      <c r="M21" s="36">
        <f t="shared" ca="1" si="0"/>
        <v>0</v>
      </c>
      <c r="N21" s="35">
        <f ca="1">IF($G21=$D$5,ROUND(SUMIFS(INDIRECT("'Sch F-Staffing'!C"&amp;MATCH($B$5,'Sch F-Staffing'!$7:$7,0),0),'Sch F-Staffing'!$A:$A,$F21&amp;"-03",'Sch F-Staffing'!$L:$L,$G21),2),0)</f>
        <v>0</v>
      </c>
      <c r="O21" s="36">
        <f t="shared" ca="1" si="1"/>
        <v>0</v>
      </c>
      <c r="P21" s="35">
        <f ca="1">IF($G21=$D$5,ROUND(SUMIFS(INDIRECT("'Sch F-Staffing'!C"&amp;MATCH($B$5,'Sch F-Staffing'!$7:$7,0),0),'Sch F-Staffing'!$A:$A,$F21&amp;"-04",'Sch F-Staffing'!$L:$L,$G21),2),0)</f>
        <v>0</v>
      </c>
      <c r="Q21" s="36">
        <f t="shared" ca="1" si="2"/>
        <v>0</v>
      </c>
      <c r="R21" s="35">
        <f ca="1">IF($G21=$D$5,ROUND(SUMIFS(INDIRECT("'Sch F-Staffing'!C"&amp;MATCH($B$5,'Sch F-Staffing'!$7:$7,0),0),'Sch F-Staffing'!$A:$A,$F21&amp;"-05",'Sch F-Staffing'!$L:$L,$G21),2),0)</f>
        <v>0</v>
      </c>
      <c r="S21" s="36">
        <f t="shared" ca="1" si="3"/>
        <v>0</v>
      </c>
      <c r="T21" s="35">
        <f ca="1">IF($G21=$D$5,ROUND(SUMIFS(INDIRECT("'Sch F-Staffing'!C"&amp;MATCH($B$5,'Sch F-Staffing'!$7:$7,0),0),'Sch F-Staffing'!$A:$A,$F21&amp;"-06",'Sch F-Staffing'!$L:$L,$G21),2),0)</f>
        <v>0</v>
      </c>
      <c r="U21" s="36">
        <f t="shared" ca="1" si="4"/>
        <v>0</v>
      </c>
      <c r="V21" s="35">
        <f ca="1">IF($G21=$D$5,ROUND(SUMIFS(INDIRECT("'Sch F-Staffing'!C"&amp;MATCH($B$5,'Sch F-Staffing'!$7:$7,0),0),'Sch F-Staffing'!$A:$A,$F21&amp;"-07",'Sch F-Staffing'!$L:$L,$G21),2),0)</f>
        <v>0</v>
      </c>
      <c r="W21" s="36">
        <f t="shared" ca="1" si="5"/>
        <v>0</v>
      </c>
      <c r="X21" s="35">
        <f ca="1">IF($G21=$D$5,ROUND(SUMIFS(INDIRECT("'Sch F-Staffing'!C"&amp;MATCH($B$5,'Sch F-Staffing'!$7:$7,0),0),'Sch F-Staffing'!$A:$A,$F21&amp;"-08",'Sch F-Staffing'!$L:$L,$G21),2),0)</f>
        <v>0</v>
      </c>
      <c r="Y21" s="36">
        <f t="shared" ca="1" si="6"/>
        <v>0</v>
      </c>
      <c r="Z21" s="35">
        <f ca="1">IF($G21=$D$5,ROUND(SUMIFS(INDIRECT("'Sch F-Staffing'!C"&amp;MATCH($B$5,'Sch F-Staffing'!$7:$7,0),0),'Sch F-Staffing'!$A:$A,$F21&amp;"-09",'Sch F-Staffing'!$L:$L,$G21),2),0)</f>
        <v>0</v>
      </c>
      <c r="AA21" s="36">
        <f t="shared" ca="1" si="7"/>
        <v>0</v>
      </c>
      <c r="AB21" s="35">
        <f ca="1">IF($G21=$D$5,ROUND(SUMIFS(INDIRECT("'Sch F-Staffing'!C"&amp;MATCH($B$5,'Sch F-Staffing'!$7:$7,0),0),'Sch F-Staffing'!$A:$A,$F21&amp;"-10",'Sch F-Staffing'!$L:$L,$G21),2),0)</f>
        <v>0</v>
      </c>
      <c r="AC21" s="36">
        <f t="shared" ca="1" si="8"/>
        <v>0</v>
      </c>
      <c r="AD21" s="35">
        <f ca="1">IF($G21=$D$5,ROUND(SUMIFS(INDIRECT("'Sch F-Staffing'!C"&amp;MATCH($B$5,'Sch F-Staffing'!$7:$7,0),0),'Sch F-Staffing'!$A:$A,$F21&amp;"-11",'Sch F-Staffing'!$L:$L,$G21),2),0)</f>
        <v>0</v>
      </c>
      <c r="AE21" s="36">
        <f t="shared" ca="1" si="9"/>
        <v>0</v>
      </c>
      <c r="AF21" s="35">
        <f ca="1">IF($G21=$D$5,ROUND(SUMIFS(INDIRECT("'Sch F-Staffing'!C"&amp;MATCH($B$5,'Sch F-Staffing'!$7:$7,0),0),'Sch F-Staffing'!$A:$A,$F21&amp;"-12",'Sch F-Staffing'!$L:$L,$G21),2),0)</f>
        <v>0</v>
      </c>
      <c r="AG21" s="36">
        <f t="shared" ca="1" si="10"/>
        <v>0</v>
      </c>
      <c r="AH21" s="35">
        <f ca="1">IF($G21=$D$5,ROUND(SUMIFS(INDIRECT("'Sch F-Staffing'!C"&amp;MATCH($B$5,'Sch F-Staffing'!$7:$7,0),0),'Sch F-Staffing'!$A:$A,$F21&amp;"-13",'Sch F-Staffing'!$L:$L,$G21),2),0)</f>
        <v>0</v>
      </c>
      <c r="AI21" s="36">
        <f t="shared" ca="1" si="11"/>
        <v>0</v>
      </c>
      <c r="AJ21" s="37">
        <f t="shared" ca="1" si="13"/>
        <v>0</v>
      </c>
      <c r="AK21" s="85">
        <f t="shared" ca="1" si="13"/>
        <v>0</v>
      </c>
    </row>
    <row r="22" spans="1:37" ht="30" hidden="1" x14ac:dyDescent="0.15">
      <c r="A22" s="34">
        <v>71</v>
      </c>
      <c r="B22" s="34" t="s">
        <v>85</v>
      </c>
      <c r="C22" s="34" t="s">
        <v>38</v>
      </c>
      <c r="D22" s="34" t="s">
        <v>39</v>
      </c>
      <c r="E22" s="34" t="s">
        <v>86</v>
      </c>
      <c r="F22" s="82" t="s">
        <v>87</v>
      </c>
      <c r="G22" s="82" t="s">
        <v>594</v>
      </c>
      <c r="H22" s="86">
        <v>1</v>
      </c>
      <c r="I22" s="84" cm="1">
        <f t="array" aca="1" ref="I22" ca="1">IF($G22=$D$5,INDIRECT("'Rate Analysis'!R"&amp;MATCH($F22,'Rate Analysis'!$A:$A,0)&amp;"C"&amp;MATCH($B$5,'Rate Analysis'!$7:$7,0)+MATCH($G22,'Rate Analysis'!$8:$8,0)-16,0),1)</f>
        <v>1</v>
      </c>
      <c r="J22" s="35">
        <f ca="1">IF($G22=$D$5,ROUND(SUMIFS(INDIRECT("'Sch F-Staffing'!C"&amp;MATCH($B$5,'Sch F-Staffing'!$7:$7,0),0),'Sch F-Staffing'!$A:$A,$F22&amp;"-01",'Sch F-Staffing'!$L:$L,$G22),2),0)</f>
        <v>0</v>
      </c>
      <c r="K22" s="36">
        <f t="shared" ca="1" si="12"/>
        <v>0</v>
      </c>
      <c r="L22" s="35">
        <f ca="1">IF($G22=$D$5,ROUND(SUMIFS(INDIRECT("'Sch F-Staffing'!C"&amp;MATCH($B$5,'Sch F-Staffing'!$7:$7,0),0),'Sch F-Staffing'!$A:$A,$F22&amp;"-02",'Sch F-Staffing'!$L:$L,$G22),2),0)</f>
        <v>0</v>
      </c>
      <c r="M22" s="36">
        <f t="shared" ca="1" si="0"/>
        <v>0</v>
      </c>
      <c r="N22" s="35">
        <f ca="1">IF($G22=$D$5,ROUND(SUMIFS(INDIRECT("'Sch F-Staffing'!C"&amp;MATCH($B$5,'Sch F-Staffing'!$7:$7,0),0),'Sch F-Staffing'!$A:$A,$F22&amp;"-03",'Sch F-Staffing'!$L:$L,$G22),2),0)</f>
        <v>0</v>
      </c>
      <c r="O22" s="36">
        <f t="shared" ca="1" si="1"/>
        <v>0</v>
      </c>
      <c r="P22" s="35">
        <f ca="1">IF($G22=$D$5,ROUND(SUMIFS(INDIRECT("'Sch F-Staffing'!C"&amp;MATCH($B$5,'Sch F-Staffing'!$7:$7,0),0),'Sch F-Staffing'!$A:$A,$F22&amp;"-04",'Sch F-Staffing'!$L:$L,$G22),2),0)</f>
        <v>0</v>
      </c>
      <c r="Q22" s="36">
        <f t="shared" ca="1" si="2"/>
        <v>0</v>
      </c>
      <c r="R22" s="35">
        <f ca="1">IF($G22=$D$5,ROUND(SUMIFS(INDIRECT("'Sch F-Staffing'!C"&amp;MATCH($B$5,'Sch F-Staffing'!$7:$7,0),0),'Sch F-Staffing'!$A:$A,$F22&amp;"-05",'Sch F-Staffing'!$L:$L,$G22),2),0)</f>
        <v>0</v>
      </c>
      <c r="S22" s="36">
        <f t="shared" ca="1" si="3"/>
        <v>0</v>
      </c>
      <c r="T22" s="35">
        <f ca="1">IF($G22=$D$5,ROUND(SUMIFS(INDIRECT("'Sch F-Staffing'!C"&amp;MATCH($B$5,'Sch F-Staffing'!$7:$7,0),0),'Sch F-Staffing'!$A:$A,$F22&amp;"-06",'Sch F-Staffing'!$L:$L,$G22),2),0)</f>
        <v>0</v>
      </c>
      <c r="U22" s="36">
        <f t="shared" ca="1" si="4"/>
        <v>0</v>
      </c>
      <c r="V22" s="35">
        <f ca="1">IF($G22=$D$5,ROUND(SUMIFS(INDIRECT("'Sch F-Staffing'!C"&amp;MATCH($B$5,'Sch F-Staffing'!$7:$7,0),0),'Sch F-Staffing'!$A:$A,$F22&amp;"-07",'Sch F-Staffing'!$L:$L,$G22),2),0)</f>
        <v>0</v>
      </c>
      <c r="W22" s="36">
        <f t="shared" ca="1" si="5"/>
        <v>0</v>
      </c>
      <c r="X22" s="35">
        <f ca="1">IF($G22=$D$5,ROUND(SUMIFS(INDIRECT("'Sch F-Staffing'!C"&amp;MATCH($B$5,'Sch F-Staffing'!$7:$7,0),0),'Sch F-Staffing'!$A:$A,$F22&amp;"-08",'Sch F-Staffing'!$L:$L,$G22),2),0)</f>
        <v>0</v>
      </c>
      <c r="Y22" s="36">
        <f t="shared" ca="1" si="6"/>
        <v>0</v>
      </c>
      <c r="Z22" s="35">
        <f ca="1">IF($G22=$D$5,ROUND(SUMIFS(INDIRECT("'Sch F-Staffing'!C"&amp;MATCH($B$5,'Sch F-Staffing'!$7:$7,0),0),'Sch F-Staffing'!$A:$A,$F22&amp;"-09",'Sch F-Staffing'!$L:$L,$G22),2),0)</f>
        <v>0</v>
      </c>
      <c r="AA22" s="36">
        <f t="shared" ca="1" si="7"/>
        <v>0</v>
      </c>
      <c r="AB22" s="35">
        <f ca="1">IF($G22=$D$5,ROUND(SUMIFS(INDIRECT("'Sch F-Staffing'!C"&amp;MATCH($B$5,'Sch F-Staffing'!$7:$7,0),0),'Sch F-Staffing'!$A:$A,$F22&amp;"-10",'Sch F-Staffing'!$L:$L,$G22),2),0)</f>
        <v>0</v>
      </c>
      <c r="AC22" s="36">
        <f t="shared" ca="1" si="8"/>
        <v>0</v>
      </c>
      <c r="AD22" s="35">
        <f ca="1">IF($G22=$D$5,ROUND(SUMIFS(INDIRECT("'Sch F-Staffing'!C"&amp;MATCH($B$5,'Sch F-Staffing'!$7:$7,0),0),'Sch F-Staffing'!$A:$A,$F22&amp;"-11",'Sch F-Staffing'!$L:$L,$G22),2),0)</f>
        <v>0</v>
      </c>
      <c r="AE22" s="36">
        <f t="shared" ca="1" si="9"/>
        <v>0</v>
      </c>
      <c r="AF22" s="35">
        <f ca="1">IF($G22=$D$5,ROUND(SUMIFS(INDIRECT("'Sch F-Staffing'!C"&amp;MATCH($B$5,'Sch F-Staffing'!$7:$7,0),0),'Sch F-Staffing'!$A:$A,$F22&amp;"-12",'Sch F-Staffing'!$L:$L,$G22),2),0)</f>
        <v>0</v>
      </c>
      <c r="AG22" s="36">
        <f t="shared" ca="1" si="10"/>
        <v>0</v>
      </c>
      <c r="AH22" s="35">
        <f ca="1">IF($G22=$D$5,ROUND(SUMIFS(INDIRECT("'Sch F-Staffing'!C"&amp;MATCH($B$5,'Sch F-Staffing'!$7:$7,0),0),'Sch F-Staffing'!$A:$A,$F22&amp;"-13",'Sch F-Staffing'!$L:$L,$G22),2),0)</f>
        <v>0</v>
      </c>
      <c r="AI22" s="36">
        <f t="shared" ca="1" si="11"/>
        <v>0</v>
      </c>
      <c r="AJ22" s="37">
        <f t="shared" ca="1" si="13"/>
        <v>0</v>
      </c>
      <c r="AK22" s="85">
        <f t="shared" ca="1" si="13"/>
        <v>0</v>
      </c>
    </row>
    <row r="23" spans="1:37" ht="15" hidden="1" x14ac:dyDescent="0.15">
      <c r="A23" s="34">
        <v>71</v>
      </c>
      <c r="B23" s="34" t="s">
        <v>85</v>
      </c>
      <c r="C23" s="34" t="s">
        <v>38</v>
      </c>
      <c r="D23" s="34" t="s">
        <v>39</v>
      </c>
      <c r="E23" s="34" t="s">
        <v>88</v>
      </c>
      <c r="F23" s="82" t="s">
        <v>89</v>
      </c>
      <c r="G23" s="82" t="s">
        <v>594</v>
      </c>
      <c r="H23" s="86">
        <v>1</v>
      </c>
      <c r="I23" s="84" cm="1">
        <f t="array" aca="1" ref="I23" ca="1">IF($G23=$D$5,INDIRECT("'Rate Analysis'!R"&amp;MATCH($F23,'Rate Analysis'!$A:$A,0)&amp;"C"&amp;MATCH($B$5,'Rate Analysis'!$7:$7,0)+MATCH($G23,'Rate Analysis'!$8:$8,0)-16,0),1)</f>
        <v>1</v>
      </c>
      <c r="J23" s="35">
        <f ca="1">IF($G23=$D$5,ROUND(SUMIFS(INDIRECT("'Sch F-Staffing'!C"&amp;MATCH($B$5,'Sch F-Staffing'!$7:$7,0),0),'Sch F-Staffing'!$A:$A,$F23&amp;"-01",'Sch F-Staffing'!$L:$L,$G23),2),0)</f>
        <v>0</v>
      </c>
      <c r="K23" s="36">
        <f t="shared" ca="1" si="12"/>
        <v>0</v>
      </c>
      <c r="L23" s="35">
        <f ca="1">IF($G23=$D$5,ROUND(SUMIFS(INDIRECT("'Sch F-Staffing'!C"&amp;MATCH($B$5,'Sch F-Staffing'!$7:$7,0),0),'Sch F-Staffing'!$A:$A,$F23&amp;"-02",'Sch F-Staffing'!$L:$L,$G23),2),0)</f>
        <v>0</v>
      </c>
      <c r="M23" s="36">
        <f t="shared" ca="1" si="0"/>
        <v>0</v>
      </c>
      <c r="N23" s="35">
        <f ca="1">IF($G23=$D$5,ROUND(SUMIFS(INDIRECT("'Sch F-Staffing'!C"&amp;MATCH($B$5,'Sch F-Staffing'!$7:$7,0),0),'Sch F-Staffing'!$A:$A,$F23&amp;"-03",'Sch F-Staffing'!$L:$L,$G23),2),0)</f>
        <v>0</v>
      </c>
      <c r="O23" s="36">
        <f t="shared" ca="1" si="1"/>
        <v>0</v>
      </c>
      <c r="P23" s="35">
        <f ca="1">IF($G23=$D$5,ROUND(SUMIFS(INDIRECT("'Sch F-Staffing'!C"&amp;MATCH($B$5,'Sch F-Staffing'!$7:$7,0),0),'Sch F-Staffing'!$A:$A,$F23&amp;"-04",'Sch F-Staffing'!$L:$L,$G23),2),0)</f>
        <v>0</v>
      </c>
      <c r="Q23" s="36">
        <f t="shared" ca="1" si="2"/>
        <v>0</v>
      </c>
      <c r="R23" s="35">
        <f ca="1">IF($G23=$D$5,ROUND(SUMIFS(INDIRECT("'Sch F-Staffing'!C"&amp;MATCH($B$5,'Sch F-Staffing'!$7:$7,0),0),'Sch F-Staffing'!$A:$A,$F23&amp;"-05",'Sch F-Staffing'!$L:$L,$G23),2),0)</f>
        <v>0</v>
      </c>
      <c r="S23" s="36">
        <f t="shared" ca="1" si="3"/>
        <v>0</v>
      </c>
      <c r="T23" s="35">
        <f ca="1">IF($G23=$D$5,ROUND(SUMIFS(INDIRECT("'Sch F-Staffing'!C"&amp;MATCH($B$5,'Sch F-Staffing'!$7:$7,0),0),'Sch F-Staffing'!$A:$A,$F23&amp;"-06",'Sch F-Staffing'!$L:$L,$G23),2),0)</f>
        <v>0</v>
      </c>
      <c r="U23" s="36">
        <f t="shared" ca="1" si="4"/>
        <v>0</v>
      </c>
      <c r="V23" s="35">
        <f ca="1">IF($G23=$D$5,ROUND(SUMIFS(INDIRECT("'Sch F-Staffing'!C"&amp;MATCH($B$5,'Sch F-Staffing'!$7:$7,0),0),'Sch F-Staffing'!$A:$A,$F23&amp;"-07",'Sch F-Staffing'!$L:$L,$G23),2),0)</f>
        <v>0</v>
      </c>
      <c r="W23" s="36">
        <f t="shared" ca="1" si="5"/>
        <v>0</v>
      </c>
      <c r="X23" s="35">
        <f ca="1">IF($G23=$D$5,ROUND(SUMIFS(INDIRECT("'Sch F-Staffing'!C"&amp;MATCH($B$5,'Sch F-Staffing'!$7:$7,0),0),'Sch F-Staffing'!$A:$A,$F23&amp;"-08",'Sch F-Staffing'!$L:$L,$G23),2),0)</f>
        <v>0</v>
      </c>
      <c r="Y23" s="36">
        <f t="shared" ca="1" si="6"/>
        <v>0</v>
      </c>
      <c r="Z23" s="35">
        <f ca="1">IF($G23=$D$5,ROUND(SUMIFS(INDIRECT("'Sch F-Staffing'!C"&amp;MATCH($B$5,'Sch F-Staffing'!$7:$7,0),0),'Sch F-Staffing'!$A:$A,$F23&amp;"-09",'Sch F-Staffing'!$L:$L,$G23),2),0)</f>
        <v>0</v>
      </c>
      <c r="AA23" s="36">
        <f t="shared" ca="1" si="7"/>
        <v>0</v>
      </c>
      <c r="AB23" s="35">
        <f ca="1">IF($G23=$D$5,ROUND(SUMIFS(INDIRECT("'Sch F-Staffing'!C"&amp;MATCH($B$5,'Sch F-Staffing'!$7:$7,0),0),'Sch F-Staffing'!$A:$A,$F23&amp;"-10",'Sch F-Staffing'!$L:$L,$G23),2),0)</f>
        <v>0</v>
      </c>
      <c r="AC23" s="36">
        <f t="shared" ca="1" si="8"/>
        <v>0</v>
      </c>
      <c r="AD23" s="35">
        <f ca="1">IF($G23=$D$5,ROUND(SUMIFS(INDIRECT("'Sch F-Staffing'!C"&amp;MATCH($B$5,'Sch F-Staffing'!$7:$7,0),0),'Sch F-Staffing'!$A:$A,$F23&amp;"-11",'Sch F-Staffing'!$L:$L,$G23),2),0)</f>
        <v>0</v>
      </c>
      <c r="AE23" s="36">
        <f t="shared" ca="1" si="9"/>
        <v>0</v>
      </c>
      <c r="AF23" s="35">
        <f ca="1">IF($G23=$D$5,ROUND(SUMIFS(INDIRECT("'Sch F-Staffing'!C"&amp;MATCH($B$5,'Sch F-Staffing'!$7:$7,0),0),'Sch F-Staffing'!$A:$A,$F23&amp;"-12",'Sch F-Staffing'!$L:$L,$G23),2),0)</f>
        <v>0</v>
      </c>
      <c r="AG23" s="36">
        <f t="shared" ca="1" si="10"/>
        <v>0</v>
      </c>
      <c r="AH23" s="35">
        <f ca="1">IF($G23=$D$5,ROUND(SUMIFS(INDIRECT("'Sch F-Staffing'!C"&amp;MATCH($B$5,'Sch F-Staffing'!$7:$7,0),0),'Sch F-Staffing'!$A:$A,$F23&amp;"-13",'Sch F-Staffing'!$L:$L,$G23),2),0)</f>
        <v>0</v>
      </c>
      <c r="AI23" s="36">
        <f t="shared" ca="1" si="11"/>
        <v>0</v>
      </c>
      <c r="AJ23" s="37">
        <f t="shared" ca="1" si="13"/>
        <v>0</v>
      </c>
      <c r="AK23" s="85">
        <f t="shared" ca="1" si="13"/>
        <v>0</v>
      </c>
    </row>
    <row r="24" spans="1:37" ht="15" hidden="1" x14ac:dyDescent="0.15">
      <c r="A24" s="34">
        <v>71</v>
      </c>
      <c r="B24" s="34" t="s">
        <v>85</v>
      </c>
      <c r="C24" s="34" t="s">
        <v>38</v>
      </c>
      <c r="D24" s="34" t="s">
        <v>39</v>
      </c>
      <c r="E24" s="34" t="s">
        <v>88</v>
      </c>
      <c r="F24" s="82" t="s">
        <v>89</v>
      </c>
      <c r="G24" s="82" t="s">
        <v>594</v>
      </c>
      <c r="H24" s="86">
        <v>1</v>
      </c>
      <c r="I24" s="84" cm="1">
        <f t="array" aca="1" ref="I24" ca="1">IF($G24=$D$5,INDIRECT("'Rate Analysis'!R"&amp;MATCH($F24,'Rate Analysis'!$A:$A,0)&amp;"C"&amp;MATCH($B$5,'Rate Analysis'!$7:$7,0)+MATCH($G24,'Rate Analysis'!$8:$8,0)-16,0),1)</f>
        <v>1</v>
      </c>
      <c r="J24" s="35">
        <f ca="1">IF($G24=$D$5,ROUND(SUMIFS(INDIRECT("'Sch F-Staffing'!C"&amp;MATCH($B$5,'Sch F-Staffing'!$7:$7,0),0),'Sch F-Staffing'!$A:$A,$F24&amp;"-01",'Sch F-Staffing'!$L:$L,$G24),2),0)</f>
        <v>0</v>
      </c>
      <c r="K24" s="36">
        <f t="shared" ca="1" si="12"/>
        <v>0</v>
      </c>
      <c r="L24" s="35">
        <f ca="1">IF($G24=$D$5,ROUND(SUMIFS(INDIRECT("'Sch F-Staffing'!C"&amp;MATCH($B$5,'Sch F-Staffing'!$7:$7,0),0),'Sch F-Staffing'!$A:$A,$F24&amp;"-02",'Sch F-Staffing'!$L:$L,$G24),2),0)</f>
        <v>0</v>
      </c>
      <c r="M24" s="36">
        <f t="shared" ca="1" si="0"/>
        <v>0</v>
      </c>
      <c r="N24" s="35">
        <f ca="1">IF($G24=$D$5,ROUND(SUMIFS(INDIRECT("'Sch F-Staffing'!C"&amp;MATCH($B$5,'Sch F-Staffing'!$7:$7,0),0),'Sch F-Staffing'!$A:$A,$F24&amp;"-03",'Sch F-Staffing'!$L:$L,$G24),2),0)</f>
        <v>0</v>
      </c>
      <c r="O24" s="36">
        <f t="shared" ca="1" si="1"/>
        <v>0</v>
      </c>
      <c r="P24" s="35">
        <f ca="1">IF($G24=$D$5,ROUND(SUMIFS(INDIRECT("'Sch F-Staffing'!C"&amp;MATCH($B$5,'Sch F-Staffing'!$7:$7,0),0),'Sch F-Staffing'!$A:$A,$F24&amp;"-04",'Sch F-Staffing'!$L:$L,$G24),2),0)</f>
        <v>0</v>
      </c>
      <c r="Q24" s="36">
        <f t="shared" ca="1" si="2"/>
        <v>0</v>
      </c>
      <c r="R24" s="35">
        <f ca="1">IF($G24=$D$5,ROUND(SUMIFS(INDIRECT("'Sch F-Staffing'!C"&amp;MATCH($B$5,'Sch F-Staffing'!$7:$7,0),0),'Sch F-Staffing'!$A:$A,$F24&amp;"-05",'Sch F-Staffing'!$L:$L,$G24),2),0)</f>
        <v>0</v>
      </c>
      <c r="S24" s="36">
        <f t="shared" ca="1" si="3"/>
        <v>0</v>
      </c>
      <c r="T24" s="35">
        <f ca="1">IF($G24=$D$5,ROUND(SUMIFS(INDIRECT("'Sch F-Staffing'!C"&amp;MATCH($B$5,'Sch F-Staffing'!$7:$7,0),0),'Sch F-Staffing'!$A:$A,$F24&amp;"-06",'Sch F-Staffing'!$L:$L,$G24),2),0)</f>
        <v>0</v>
      </c>
      <c r="U24" s="36">
        <f t="shared" ca="1" si="4"/>
        <v>0</v>
      </c>
      <c r="V24" s="35">
        <f ca="1">IF($G24=$D$5,ROUND(SUMIFS(INDIRECT("'Sch F-Staffing'!C"&amp;MATCH($B$5,'Sch F-Staffing'!$7:$7,0),0),'Sch F-Staffing'!$A:$A,$F24&amp;"-07",'Sch F-Staffing'!$L:$L,$G24),2),0)</f>
        <v>0</v>
      </c>
      <c r="W24" s="36">
        <f t="shared" ca="1" si="5"/>
        <v>0</v>
      </c>
      <c r="X24" s="35">
        <f ca="1">IF($G24=$D$5,ROUND(SUMIFS(INDIRECT("'Sch F-Staffing'!C"&amp;MATCH($B$5,'Sch F-Staffing'!$7:$7,0),0),'Sch F-Staffing'!$A:$A,$F24&amp;"-08",'Sch F-Staffing'!$L:$L,$G24),2),0)</f>
        <v>0</v>
      </c>
      <c r="Y24" s="36">
        <f t="shared" ca="1" si="6"/>
        <v>0</v>
      </c>
      <c r="Z24" s="35">
        <f ca="1">IF($G24=$D$5,ROUND(SUMIFS(INDIRECT("'Sch F-Staffing'!C"&amp;MATCH($B$5,'Sch F-Staffing'!$7:$7,0),0),'Sch F-Staffing'!$A:$A,$F24&amp;"-09",'Sch F-Staffing'!$L:$L,$G24),2),0)</f>
        <v>0</v>
      </c>
      <c r="AA24" s="36">
        <f t="shared" ca="1" si="7"/>
        <v>0</v>
      </c>
      <c r="AB24" s="35">
        <f ca="1">IF($G24=$D$5,ROUND(SUMIFS(INDIRECT("'Sch F-Staffing'!C"&amp;MATCH($B$5,'Sch F-Staffing'!$7:$7,0),0),'Sch F-Staffing'!$A:$A,$F24&amp;"-10",'Sch F-Staffing'!$L:$L,$G24),2),0)</f>
        <v>0</v>
      </c>
      <c r="AC24" s="36">
        <f t="shared" ca="1" si="8"/>
        <v>0</v>
      </c>
      <c r="AD24" s="35">
        <f ca="1">IF($G24=$D$5,ROUND(SUMIFS(INDIRECT("'Sch F-Staffing'!C"&amp;MATCH($B$5,'Sch F-Staffing'!$7:$7,0),0),'Sch F-Staffing'!$A:$A,$F24&amp;"-11",'Sch F-Staffing'!$L:$L,$G24),2),0)</f>
        <v>0</v>
      </c>
      <c r="AE24" s="36">
        <f t="shared" ca="1" si="9"/>
        <v>0</v>
      </c>
      <c r="AF24" s="35">
        <f ca="1">IF($G24=$D$5,ROUND(SUMIFS(INDIRECT("'Sch F-Staffing'!C"&amp;MATCH($B$5,'Sch F-Staffing'!$7:$7,0),0),'Sch F-Staffing'!$A:$A,$F24&amp;"-12",'Sch F-Staffing'!$L:$L,$G24),2),0)</f>
        <v>0</v>
      </c>
      <c r="AG24" s="36">
        <f t="shared" ca="1" si="10"/>
        <v>0</v>
      </c>
      <c r="AH24" s="35">
        <f ca="1">IF($G24=$D$5,ROUND(SUMIFS(INDIRECT("'Sch F-Staffing'!C"&amp;MATCH($B$5,'Sch F-Staffing'!$7:$7,0),0),'Sch F-Staffing'!$A:$A,$F24&amp;"-13",'Sch F-Staffing'!$L:$L,$G24),2),0)</f>
        <v>0</v>
      </c>
      <c r="AI24" s="36">
        <f t="shared" ca="1" si="11"/>
        <v>0</v>
      </c>
      <c r="AJ24" s="37">
        <f t="shared" ca="1" si="13"/>
        <v>0</v>
      </c>
      <c r="AK24" s="85">
        <f t="shared" ca="1" si="13"/>
        <v>0</v>
      </c>
    </row>
    <row r="25" spans="1:37" ht="15" hidden="1" x14ac:dyDescent="0.15">
      <c r="A25" s="34">
        <v>71</v>
      </c>
      <c r="B25" s="34" t="s">
        <v>85</v>
      </c>
      <c r="C25" s="34" t="s">
        <v>38</v>
      </c>
      <c r="D25" s="34" t="s">
        <v>39</v>
      </c>
      <c r="E25" s="34" t="s">
        <v>88</v>
      </c>
      <c r="F25" s="82" t="s">
        <v>89</v>
      </c>
      <c r="G25" s="82" t="s">
        <v>594</v>
      </c>
      <c r="H25" s="86">
        <v>1</v>
      </c>
      <c r="I25" s="84" cm="1">
        <f t="array" aca="1" ref="I25" ca="1">IF($G25=$D$5,INDIRECT("'Rate Analysis'!R"&amp;MATCH($F25,'Rate Analysis'!$A:$A,0)&amp;"C"&amp;MATCH($B$5,'Rate Analysis'!$7:$7,0)+MATCH($G25,'Rate Analysis'!$8:$8,0)-16,0),1)</f>
        <v>1</v>
      </c>
      <c r="J25" s="35">
        <f ca="1">IF($G25=$D$5,ROUND(SUMIFS(INDIRECT("'Sch F-Staffing'!C"&amp;MATCH($B$5,'Sch F-Staffing'!$7:$7,0),0),'Sch F-Staffing'!$A:$A,$F25&amp;"-01",'Sch F-Staffing'!$L:$L,$G25),2),0)</f>
        <v>0</v>
      </c>
      <c r="K25" s="36">
        <f t="shared" ca="1" si="12"/>
        <v>0</v>
      </c>
      <c r="L25" s="35">
        <f ca="1">IF($G25=$D$5,ROUND(SUMIFS(INDIRECT("'Sch F-Staffing'!C"&amp;MATCH($B$5,'Sch F-Staffing'!$7:$7,0),0),'Sch F-Staffing'!$A:$A,$F25&amp;"-02",'Sch F-Staffing'!$L:$L,$G25),2),0)</f>
        <v>0</v>
      </c>
      <c r="M25" s="36">
        <f t="shared" ref="M25:M40" ca="1" si="14">IFERROR(ROUND(L25*$I25,2),0)</f>
        <v>0</v>
      </c>
      <c r="N25" s="35">
        <f ca="1">IF($G25=$D$5,ROUND(SUMIFS(INDIRECT("'Sch F-Staffing'!C"&amp;MATCH($B$5,'Sch F-Staffing'!$7:$7,0),0),'Sch F-Staffing'!$A:$A,$F25&amp;"-03",'Sch F-Staffing'!$L:$L,$G25),2),0)</f>
        <v>0</v>
      </c>
      <c r="O25" s="36">
        <f t="shared" ref="O25:O40" ca="1" si="15">IFERROR(ROUND(N25*$I25,2),0)</f>
        <v>0</v>
      </c>
      <c r="P25" s="35">
        <f ca="1">IF($G25=$D$5,ROUND(SUMIFS(INDIRECT("'Sch F-Staffing'!C"&amp;MATCH($B$5,'Sch F-Staffing'!$7:$7,0),0),'Sch F-Staffing'!$A:$A,$F25&amp;"-04",'Sch F-Staffing'!$L:$L,$G25),2),0)</f>
        <v>0</v>
      </c>
      <c r="Q25" s="36">
        <f t="shared" ref="Q25:Q40" ca="1" si="16">IFERROR(ROUND(P25*$I25,2),0)</f>
        <v>0</v>
      </c>
      <c r="R25" s="35">
        <f ca="1">IF($G25=$D$5,ROUND(SUMIFS(INDIRECT("'Sch F-Staffing'!C"&amp;MATCH($B$5,'Sch F-Staffing'!$7:$7,0),0),'Sch F-Staffing'!$A:$A,$F25&amp;"-05",'Sch F-Staffing'!$L:$L,$G25),2),0)</f>
        <v>0</v>
      </c>
      <c r="S25" s="36">
        <f t="shared" ref="S25:S40" ca="1" si="17">IFERROR(ROUND(R25*$I25,2),0)</f>
        <v>0</v>
      </c>
      <c r="T25" s="35">
        <f ca="1">IF($G25=$D$5,ROUND(SUMIFS(INDIRECT("'Sch F-Staffing'!C"&amp;MATCH($B$5,'Sch F-Staffing'!$7:$7,0),0),'Sch F-Staffing'!$A:$A,$F25&amp;"-06",'Sch F-Staffing'!$L:$L,$G25),2),0)</f>
        <v>0</v>
      </c>
      <c r="U25" s="36">
        <f t="shared" ref="U25:U40" ca="1" si="18">IFERROR(ROUND(T25*$I25,2),0)</f>
        <v>0</v>
      </c>
      <c r="V25" s="35">
        <f ca="1">IF($G25=$D$5,ROUND(SUMIFS(INDIRECT("'Sch F-Staffing'!C"&amp;MATCH($B$5,'Sch F-Staffing'!$7:$7,0),0),'Sch F-Staffing'!$A:$A,$F25&amp;"-07",'Sch F-Staffing'!$L:$L,$G25),2),0)</f>
        <v>0</v>
      </c>
      <c r="W25" s="36">
        <f t="shared" ref="W25:W40" ca="1" si="19">IFERROR(ROUND(V25*$I25,2),0)</f>
        <v>0</v>
      </c>
      <c r="X25" s="35">
        <f ca="1">IF($G25=$D$5,ROUND(SUMIFS(INDIRECT("'Sch F-Staffing'!C"&amp;MATCH($B$5,'Sch F-Staffing'!$7:$7,0),0),'Sch F-Staffing'!$A:$A,$F25&amp;"-08",'Sch F-Staffing'!$L:$L,$G25),2),0)</f>
        <v>0</v>
      </c>
      <c r="Y25" s="36">
        <f t="shared" ref="Y25:Y40" ca="1" si="20">IFERROR(ROUND(X25*$I25,2),0)</f>
        <v>0</v>
      </c>
      <c r="Z25" s="35">
        <f ca="1">IF($G25=$D$5,ROUND(SUMIFS(INDIRECT("'Sch F-Staffing'!C"&amp;MATCH($B$5,'Sch F-Staffing'!$7:$7,0),0),'Sch F-Staffing'!$A:$A,$F25&amp;"-09",'Sch F-Staffing'!$L:$L,$G25),2),0)</f>
        <v>0</v>
      </c>
      <c r="AA25" s="36">
        <f t="shared" ref="AA25:AA40" ca="1" si="21">IFERROR(ROUND(Z25*$I25,2),0)</f>
        <v>0</v>
      </c>
      <c r="AB25" s="35">
        <f ca="1">IF($G25=$D$5,ROUND(SUMIFS(INDIRECT("'Sch F-Staffing'!C"&amp;MATCH($B$5,'Sch F-Staffing'!$7:$7,0),0),'Sch F-Staffing'!$A:$A,$F25&amp;"-10",'Sch F-Staffing'!$L:$L,$G25),2),0)</f>
        <v>0</v>
      </c>
      <c r="AC25" s="36">
        <f t="shared" ref="AC25:AC40" ca="1" si="22">IFERROR(ROUND(AB25*$I25,2),0)</f>
        <v>0</v>
      </c>
      <c r="AD25" s="35">
        <f ca="1">IF($G25=$D$5,ROUND(SUMIFS(INDIRECT("'Sch F-Staffing'!C"&amp;MATCH($B$5,'Sch F-Staffing'!$7:$7,0),0),'Sch F-Staffing'!$A:$A,$F25&amp;"-11",'Sch F-Staffing'!$L:$L,$G25),2),0)</f>
        <v>0</v>
      </c>
      <c r="AE25" s="36">
        <f t="shared" ref="AE25:AE40" ca="1" si="23">IFERROR(ROUND(AD25*$I25,2),0)</f>
        <v>0</v>
      </c>
      <c r="AF25" s="35">
        <f ca="1">IF($G25=$D$5,ROUND(SUMIFS(INDIRECT("'Sch F-Staffing'!C"&amp;MATCH($B$5,'Sch F-Staffing'!$7:$7,0),0),'Sch F-Staffing'!$A:$A,$F25&amp;"-12",'Sch F-Staffing'!$L:$L,$G25),2),0)</f>
        <v>0</v>
      </c>
      <c r="AG25" s="36">
        <f t="shared" ref="AG25:AG40" ca="1" si="24">IFERROR(ROUND(AF25*$I25,2),0)</f>
        <v>0</v>
      </c>
      <c r="AH25" s="35">
        <f ca="1">IF($G25=$D$5,ROUND(SUMIFS(INDIRECT("'Sch F-Staffing'!C"&amp;MATCH($B$5,'Sch F-Staffing'!$7:$7,0),0),'Sch F-Staffing'!$A:$A,$F25&amp;"-13",'Sch F-Staffing'!$L:$L,$G25),2),0)</f>
        <v>0</v>
      </c>
      <c r="AI25" s="36">
        <f t="shared" ca="1" si="11"/>
        <v>0</v>
      </c>
      <c r="AJ25" s="37">
        <f t="shared" ca="1" si="13"/>
        <v>0</v>
      </c>
      <c r="AK25" s="85">
        <f t="shared" ca="1" si="13"/>
        <v>0</v>
      </c>
    </row>
    <row r="26" spans="1:37" ht="15" hidden="1" x14ac:dyDescent="0.15">
      <c r="A26" s="34">
        <v>71</v>
      </c>
      <c r="B26" s="34" t="s">
        <v>85</v>
      </c>
      <c r="C26" s="34" t="s">
        <v>38</v>
      </c>
      <c r="D26" s="34" t="s">
        <v>39</v>
      </c>
      <c r="E26" s="34" t="s">
        <v>88</v>
      </c>
      <c r="F26" s="82" t="s">
        <v>89</v>
      </c>
      <c r="G26" s="82" t="s">
        <v>594</v>
      </c>
      <c r="H26" s="86">
        <v>1</v>
      </c>
      <c r="I26" s="84" cm="1">
        <f t="array" aca="1" ref="I26" ca="1">IF($G26=$D$5,INDIRECT("'Rate Analysis'!R"&amp;MATCH($F26,'Rate Analysis'!$A:$A,0)&amp;"C"&amp;MATCH($B$5,'Rate Analysis'!$7:$7,0)+MATCH($G26,'Rate Analysis'!$8:$8,0)-16,0),1)</f>
        <v>1</v>
      </c>
      <c r="J26" s="35">
        <f ca="1">IF($G26=$D$5,ROUND(SUMIFS(INDIRECT("'Sch F-Staffing'!C"&amp;MATCH($B$5,'Sch F-Staffing'!$7:$7,0),0),'Sch F-Staffing'!$A:$A,$F26&amp;"-01",'Sch F-Staffing'!$L:$L,$G26),2),0)</f>
        <v>0</v>
      </c>
      <c r="K26" s="36">
        <f t="shared" ca="1" si="12"/>
        <v>0</v>
      </c>
      <c r="L26" s="35">
        <f ca="1">IF($G26=$D$5,ROUND(SUMIFS(INDIRECT("'Sch F-Staffing'!C"&amp;MATCH($B$5,'Sch F-Staffing'!$7:$7,0),0),'Sch F-Staffing'!$A:$A,$F26&amp;"-02",'Sch F-Staffing'!$L:$L,$G26),2),0)</f>
        <v>0</v>
      </c>
      <c r="M26" s="36">
        <f t="shared" ca="1" si="14"/>
        <v>0</v>
      </c>
      <c r="N26" s="35">
        <f ca="1">IF($G26=$D$5,ROUND(SUMIFS(INDIRECT("'Sch F-Staffing'!C"&amp;MATCH($B$5,'Sch F-Staffing'!$7:$7,0),0),'Sch F-Staffing'!$A:$A,$F26&amp;"-03",'Sch F-Staffing'!$L:$L,$G26),2),0)</f>
        <v>0</v>
      </c>
      <c r="O26" s="36">
        <f t="shared" ca="1" si="15"/>
        <v>0</v>
      </c>
      <c r="P26" s="35">
        <f ca="1">IF($G26=$D$5,ROUND(SUMIFS(INDIRECT("'Sch F-Staffing'!C"&amp;MATCH($B$5,'Sch F-Staffing'!$7:$7,0),0),'Sch F-Staffing'!$A:$A,$F26&amp;"-04",'Sch F-Staffing'!$L:$L,$G26),2),0)</f>
        <v>0</v>
      </c>
      <c r="Q26" s="36">
        <f t="shared" ca="1" si="16"/>
        <v>0</v>
      </c>
      <c r="R26" s="35">
        <f ca="1">IF($G26=$D$5,ROUND(SUMIFS(INDIRECT("'Sch F-Staffing'!C"&amp;MATCH($B$5,'Sch F-Staffing'!$7:$7,0),0),'Sch F-Staffing'!$A:$A,$F26&amp;"-05",'Sch F-Staffing'!$L:$L,$G26),2),0)</f>
        <v>0</v>
      </c>
      <c r="S26" s="36">
        <f t="shared" ca="1" si="17"/>
        <v>0</v>
      </c>
      <c r="T26" s="35">
        <f ca="1">IF($G26=$D$5,ROUND(SUMIFS(INDIRECT("'Sch F-Staffing'!C"&amp;MATCH($B$5,'Sch F-Staffing'!$7:$7,0),0),'Sch F-Staffing'!$A:$A,$F26&amp;"-06",'Sch F-Staffing'!$L:$L,$G26),2),0)</f>
        <v>0</v>
      </c>
      <c r="U26" s="36">
        <f t="shared" ca="1" si="18"/>
        <v>0</v>
      </c>
      <c r="V26" s="35">
        <f ca="1">IF($G26=$D$5,ROUND(SUMIFS(INDIRECT("'Sch F-Staffing'!C"&amp;MATCH($B$5,'Sch F-Staffing'!$7:$7,0),0),'Sch F-Staffing'!$A:$A,$F26&amp;"-07",'Sch F-Staffing'!$L:$L,$G26),2),0)</f>
        <v>0</v>
      </c>
      <c r="W26" s="36">
        <f t="shared" ca="1" si="19"/>
        <v>0</v>
      </c>
      <c r="X26" s="35">
        <f ca="1">IF($G26=$D$5,ROUND(SUMIFS(INDIRECT("'Sch F-Staffing'!C"&amp;MATCH($B$5,'Sch F-Staffing'!$7:$7,0),0),'Sch F-Staffing'!$A:$A,$F26&amp;"-08",'Sch F-Staffing'!$L:$L,$G26),2),0)</f>
        <v>0</v>
      </c>
      <c r="Y26" s="36">
        <f t="shared" ca="1" si="20"/>
        <v>0</v>
      </c>
      <c r="Z26" s="35">
        <f ca="1">IF($G26=$D$5,ROUND(SUMIFS(INDIRECT("'Sch F-Staffing'!C"&amp;MATCH($B$5,'Sch F-Staffing'!$7:$7,0),0),'Sch F-Staffing'!$A:$A,$F26&amp;"-09",'Sch F-Staffing'!$L:$L,$G26),2),0)</f>
        <v>0</v>
      </c>
      <c r="AA26" s="36">
        <f t="shared" ca="1" si="21"/>
        <v>0</v>
      </c>
      <c r="AB26" s="35">
        <f ca="1">IF($G26=$D$5,ROUND(SUMIFS(INDIRECT("'Sch F-Staffing'!C"&amp;MATCH($B$5,'Sch F-Staffing'!$7:$7,0),0),'Sch F-Staffing'!$A:$A,$F26&amp;"-10",'Sch F-Staffing'!$L:$L,$G26),2),0)</f>
        <v>0</v>
      </c>
      <c r="AC26" s="36">
        <f t="shared" ca="1" si="22"/>
        <v>0</v>
      </c>
      <c r="AD26" s="35">
        <f ca="1">IF($G26=$D$5,ROUND(SUMIFS(INDIRECT("'Sch F-Staffing'!C"&amp;MATCH($B$5,'Sch F-Staffing'!$7:$7,0),0),'Sch F-Staffing'!$A:$A,$F26&amp;"-11",'Sch F-Staffing'!$L:$L,$G26),2),0)</f>
        <v>0</v>
      </c>
      <c r="AE26" s="36">
        <f t="shared" ca="1" si="23"/>
        <v>0</v>
      </c>
      <c r="AF26" s="35">
        <f ca="1">IF($G26=$D$5,ROUND(SUMIFS(INDIRECT("'Sch F-Staffing'!C"&amp;MATCH($B$5,'Sch F-Staffing'!$7:$7,0),0),'Sch F-Staffing'!$A:$A,$F26&amp;"-12",'Sch F-Staffing'!$L:$L,$G26),2),0)</f>
        <v>0</v>
      </c>
      <c r="AG26" s="36">
        <f t="shared" ca="1" si="24"/>
        <v>0</v>
      </c>
      <c r="AH26" s="35">
        <f ca="1">IF($G26=$D$5,ROUND(SUMIFS(INDIRECT("'Sch F-Staffing'!C"&amp;MATCH($B$5,'Sch F-Staffing'!$7:$7,0),0),'Sch F-Staffing'!$A:$A,$F26&amp;"-13",'Sch F-Staffing'!$L:$L,$G26),2),0)</f>
        <v>0</v>
      </c>
      <c r="AI26" s="36">
        <f t="shared" ca="1" si="11"/>
        <v>0</v>
      </c>
      <c r="AJ26" s="37">
        <f t="shared" ca="1" si="13"/>
        <v>0</v>
      </c>
      <c r="AK26" s="85">
        <f t="shared" ca="1" si="13"/>
        <v>0</v>
      </c>
    </row>
    <row r="27" spans="1:37" ht="30" hidden="1" x14ac:dyDescent="0.15">
      <c r="A27" s="34">
        <v>71</v>
      </c>
      <c r="B27" s="34" t="s">
        <v>85</v>
      </c>
      <c r="C27" s="34" t="s">
        <v>38</v>
      </c>
      <c r="D27" s="34" t="s">
        <v>39</v>
      </c>
      <c r="E27" s="34" t="s">
        <v>90</v>
      </c>
      <c r="F27" s="82" t="s">
        <v>91</v>
      </c>
      <c r="G27" s="82" t="s">
        <v>594</v>
      </c>
      <c r="H27" s="86">
        <v>1</v>
      </c>
      <c r="I27" s="84" cm="1">
        <f t="array" aca="1" ref="I27" ca="1">IF($G27=$D$5,INDIRECT("'Rate Analysis'!R"&amp;MATCH($F27,'Rate Analysis'!$A:$A,0)&amp;"C"&amp;MATCH($B$5,'Rate Analysis'!$7:$7,0)+MATCH($G27,'Rate Analysis'!$8:$8,0)-16,0),1)</f>
        <v>1</v>
      </c>
      <c r="J27" s="35">
        <f ca="1">IF($G27=$D$5,ROUND(SUMIFS(INDIRECT("'Sch F-Staffing'!C"&amp;MATCH($B$5,'Sch F-Staffing'!$7:$7,0),0),'Sch F-Staffing'!$A:$A,$F27&amp;"-01",'Sch F-Staffing'!$L:$L,$G27),2),0)</f>
        <v>0</v>
      </c>
      <c r="K27" s="36">
        <f t="shared" ca="1" si="12"/>
        <v>0</v>
      </c>
      <c r="L27" s="35">
        <f ca="1">IF($G27=$D$5,ROUND(SUMIFS(INDIRECT("'Sch F-Staffing'!C"&amp;MATCH($B$5,'Sch F-Staffing'!$7:$7,0),0),'Sch F-Staffing'!$A:$A,$F27&amp;"-02",'Sch F-Staffing'!$L:$L,$G27),2),0)</f>
        <v>0</v>
      </c>
      <c r="M27" s="36">
        <f t="shared" ca="1" si="14"/>
        <v>0</v>
      </c>
      <c r="N27" s="35">
        <f ca="1">IF($G27=$D$5,ROUND(SUMIFS(INDIRECT("'Sch F-Staffing'!C"&amp;MATCH($B$5,'Sch F-Staffing'!$7:$7,0),0),'Sch F-Staffing'!$A:$A,$F27&amp;"-03",'Sch F-Staffing'!$L:$L,$G27),2),0)</f>
        <v>0</v>
      </c>
      <c r="O27" s="36">
        <f t="shared" ca="1" si="15"/>
        <v>0</v>
      </c>
      <c r="P27" s="35">
        <f ca="1">IF($G27=$D$5,ROUND(SUMIFS(INDIRECT("'Sch F-Staffing'!C"&amp;MATCH($B$5,'Sch F-Staffing'!$7:$7,0),0),'Sch F-Staffing'!$A:$A,$F27&amp;"-04",'Sch F-Staffing'!$L:$L,$G27),2),0)</f>
        <v>0</v>
      </c>
      <c r="Q27" s="36">
        <f t="shared" ca="1" si="16"/>
        <v>0</v>
      </c>
      <c r="R27" s="35">
        <f ca="1">IF($G27=$D$5,ROUND(SUMIFS(INDIRECT("'Sch F-Staffing'!C"&amp;MATCH($B$5,'Sch F-Staffing'!$7:$7,0),0),'Sch F-Staffing'!$A:$A,$F27&amp;"-05",'Sch F-Staffing'!$L:$L,$G27),2),0)</f>
        <v>0</v>
      </c>
      <c r="S27" s="36">
        <f t="shared" ca="1" si="17"/>
        <v>0</v>
      </c>
      <c r="T27" s="35">
        <f ca="1">IF($G27=$D$5,ROUND(SUMIFS(INDIRECT("'Sch F-Staffing'!C"&amp;MATCH($B$5,'Sch F-Staffing'!$7:$7,0),0),'Sch F-Staffing'!$A:$A,$F27&amp;"-06",'Sch F-Staffing'!$L:$L,$G27),2),0)</f>
        <v>0</v>
      </c>
      <c r="U27" s="36">
        <f t="shared" ca="1" si="18"/>
        <v>0</v>
      </c>
      <c r="V27" s="35">
        <f ca="1">IF($G27=$D$5,ROUND(SUMIFS(INDIRECT("'Sch F-Staffing'!C"&amp;MATCH($B$5,'Sch F-Staffing'!$7:$7,0),0),'Sch F-Staffing'!$A:$A,$F27&amp;"-07",'Sch F-Staffing'!$L:$L,$G27),2),0)</f>
        <v>0</v>
      </c>
      <c r="W27" s="36">
        <f t="shared" ca="1" si="19"/>
        <v>0</v>
      </c>
      <c r="X27" s="35">
        <f ca="1">IF($G27=$D$5,ROUND(SUMIFS(INDIRECT("'Sch F-Staffing'!C"&amp;MATCH($B$5,'Sch F-Staffing'!$7:$7,0),0),'Sch F-Staffing'!$A:$A,$F27&amp;"-08",'Sch F-Staffing'!$L:$L,$G27),2),0)</f>
        <v>0</v>
      </c>
      <c r="Y27" s="36">
        <f t="shared" ca="1" si="20"/>
        <v>0</v>
      </c>
      <c r="Z27" s="35">
        <f ca="1">IF($G27=$D$5,ROUND(SUMIFS(INDIRECT("'Sch F-Staffing'!C"&amp;MATCH($B$5,'Sch F-Staffing'!$7:$7,0),0),'Sch F-Staffing'!$A:$A,$F27&amp;"-09",'Sch F-Staffing'!$L:$L,$G27),2),0)</f>
        <v>0</v>
      </c>
      <c r="AA27" s="36">
        <f t="shared" ca="1" si="21"/>
        <v>0</v>
      </c>
      <c r="AB27" s="35">
        <f ca="1">IF($G27=$D$5,ROUND(SUMIFS(INDIRECT("'Sch F-Staffing'!C"&amp;MATCH($B$5,'Sch F-Staffing'!$7:$7,0),0),'Sch F-Staffing'!$A:$A,$F27&amp;"-10",'Sch F-Staffing'!$L:$L,$G27),2),0)</f>
        <v>0</v>
      </c>
      <c r="AC27" s="36">
        <f t="shared" ca="1" si="22"/>
        <v>0</v>
      </c>
      <c r="AD27" s="35">
        <f ca="1">IF($G27=$D$5,ROUND(SUMIFS(INDIRECT("'Sch F-Staffing'!C"&amp;MATCH($B$5,'Sch F-Staffing'!$7:$7,0),0),'Sch F-Staffing'!$A:$A,$F27&amp;"-11",'Sch F-Staffing'!$L:$L,$G27),2),0)</f>
        <v>0</v>
      </c>
      <c r="AE27" s="36">
        <f t="shared" ca="1" si="23"/>
        <v>0</v>
      </c>
      <c r="AF27" s="35">
        <f ca="1">IF($G27=$D$5,ROUND(SUMIFS(INDIRECT("'Sch F-Staffing'!C"&amp;MATCH($B$5,'Sch F-Staffing'!$7:$7,0),0),'Sch F-Staffing'!$A:$A,$F27&amp;"-12",'Sch F-Staffing'!$L:$L,$G27),2),0)</f>
        <v>0</v>
      </c>
      <c r="AG27" s="36">
        <f t="shared" ca="1" si="24"/>
        <v>0</v>
      </c>
      <c r="AH27" s="35">
        <f ca="1">IF($G27=$D$5,ROUND(SUMIFS(INDIRECT("'Sch F-Staffing'!C"&amp;MATCH($B$5,'Sch F-Staffing'!$7:$7,0),0),'Sch F-Staffing'!$A:$A,$F27&amp;"-13",'Sch F-Staffing'!$L:$L,$G27),2),0)</f>
        <v>0</v>
      </c>
      <c r="AI27" s="36">
        <f t="shared" ca="1" si="11"/>
        <v>0</v>
      </c>
      <c r="AJ27" s="37">
        <f t="shared" ca="1" si="13"/>
        <v>0</v>
      </c>
      <c r="AK27" s="85">
        <f t="shared" ca="1" si="13"/>
        <v>0</v>
      </c>
    </row>
    <row r="28" spans="1:37" ht="30" hidden="1" x14ac:dyDescent="0.15">
      <c r="A28" s="34">
        <v>71</v>
      </c>
      <c r="B28" s="34" t="s">
        <v>85</v>
      </c>
      <c r="C28" s="34" t="s">
        <v>38</v>
      </c>
      <c r="D28" s="34" t="s">
        <v>39</v>
      </c>
      <c r="E28" s="34" t="s">
        <v>92</v>
      </c>
      <c r="F28" s="82" t="s">
        <v>93</v>
      </c>
      <c r="G28" s="82" t="s">
        <v>594</v>
      </c>
      <c r="H28" s="86">
        <v>1</v>
      </c>
      <c r="I28" s="84" cm="1">
        <f t="array" aca="1" ref="I28" ca="1">IF($G28=$D$5,INDIRECT("'Rate Analysis'!R"&amp;MATCH($F28,'Rate Analysis'!$A:$A,0)&amp;"C"&amp;MATCH($B$5,'Rate Analysis'!$7:$7,0)+MATCH($G28,'Rate Analysis'!$8:$8,0)-16,0),1)</f>
        <v>1</v>
      </c>
      <c r="J28" s="35">
        <f ca="1">IF($G28=$D$5,ROUND(SUMIFS(INDIRECT("'Sch F-Staffing'!C"&amp;MATCH($B$5,'Sch F-Staffing'!$7:$7,0),0),'Sch F-Staffing'!$A:$A,$F28&amp;"-01",'Sch F-Staffing'!$L:$L,$G28),2),0)</f>
        <v>0</v>
      </c>
      <c r="K28" s="36">
        <f t="shared" ca="1" si="12"/>
        <v>0</v>
      </c>
      <c r="L28" s="35">
        <f ca="1">IF($G28=$D$5,ROUND(SUMIFS(INDIRECT("'Sch F-Staffing'!C"&amp;MATCH($B$5,'Sch F-Staffing'!$7:$7,0),0),'Sch F-Staffing'!$A:$A,$F28&amp;"-02",'Sch F-Staffing'!$L:$L,$G28),2),0)</f>
        <v>0</v>
      </c>
      <c r="M28" s="36">
        <f t="shared" ca="1" si="14"/>
        <v>0</v>
      </c>
      <c r="N28" s="35">
        <f ca="1">IF($G28=$D$5,ROUND(SUMIFS(INDIRECT("'Sch F-Staffing'!C"&amp;MATCH($B$5,'Sch F-Staffing'!$7:$7,0),0),'Sch F-Staffing'!$A:$A,$F28&amp;"-03",'Sch F-Staffing'!$L:$L,$G28),2),0)</f>
        <v>0</v>
      </c>
      <c r="O28" s="36">
        <f t="shared" ca="1" si="15"/>
        <v>0</v>
      </c>
      <c r="P28" s="35">
        <f ca="1">IF($G28=$D$5,ROUND(SUMIFS(INDIRECT("'Sch F-Staffing'!C"&amp;MATCH($B$5,'Sch F-Staffing'!$7:$7,0),0),'Sch F-Staffing'!$A:$A,$F28&amp;"-04",'Sch F-Staffing'!$L:$L,$G28),2),0)</f>
        <v>0</v>
      </c>
      <c r="Q28" s="36">
        <f t="shared" ca="1" si="16"/>
        <v>0</v>
      </c>
      <c r="R28" s="35">
        <f ca="1">IF($G28=$D$5,ROUND(SUMIFS(INDIRECT("'Sch F-Staffing'!C"&amp;MATCH($B$5,'Sch F-Staffing'!$7:$7,0),0),'Sch F-Staffing'!$A:$A,$F28&amp;"-05",'Sch F-Staffing'!$L:$L,$G28),2),0)</f>
        <v>0</v>
      </c>
      <c r="S28" s="36">
        <f t="shared" ca="1" si="17"/>
        <v>0</v>
      </c>
      <c r="T28" s="35">
        <f ca="1">IF($G28=$D$5,ROUND(SUMIFS(INDIRECT("'Sch F-Staffing'!C"&amp;MATCH($B$5,'Sch F-Staffing'!$7:$7,0),0),'Sch F-Staffing'!$A:$A,$F28&amp;"-06",'Sch F-Staffing'!$L:$L,$G28),2),0)</f>
        <v>0</v>
      </c>
      <c r="U28" s="36">
        <f t="shared" ca="1" si="18"/>
        <v>0</v>
      </c>
      <c r="V28" s="35">
        <f ca="1">IF($G28=$D$5,ROUND(SUMIFS(INDIRECT("'Sch F-Staffing'!C"&amp;MATCH($B$5,'Sch F-Staffing'!$7:$7,0),0),'Sch F-Staffing'!$A:$A,$F28&amp;"-07",'Sch F-Staffing'!$L:$L,$G28),2),0)</f>
        <v>0</v>
      </c>
      <c r="W28" s="36">
        <f t="shared" ca="1" si="19"/>
        <v>0</v>
      </c>
      <c r="X28" s="35">
        <f ca="1">IF($G28=$D$5,ROUND(SUMIFS(INDIRECT("'Sch F-Staffing'!C"&amp;MATCH($B$5,'Sch F-Staffing'!$7:$7,0),0),'Sch F-Staffing'!$A:$A,$F28&amp;"-08",'Sch F-Staffing'!$L:$L,$G28),2),0)</f>
        <v>0</v>
      </c>
      <c r="Y28" s="36">
        <f t="shared" ca="1" si="20"/>
        <v>0</v>
      </c>
      <c r="Z28" s="35">
        <f ca="1">IF($G28=$D$5,ROUND(SUMIFS(INDIRECT("'Sch F-Staffing'!C"&amp;MATCH($B$5,'Sch F-Staffing'!$7:$7,0),0),'Sch F-Staffing'!$A:$A,$F28&amp;"-09",'Sch F-Staffing'!$L:$L,$G28),2),0)</f>
        <v>0</v>
      </c>
      <c r="AA28" s="36">
        <f t="shared" ca="1" si="21"/>
        <v>0</v>
      </c>
      <c r="AB28" s="35">
        <f ca="1">IF($G28=$D$5,ROUND(SUMIFS(INDIRECT("'Sch F-Staffing'!C"&amp;MATCH($B$5,'Sch F-Staffing'!$7:$7,0),0),'Sch F-Staffing'!$A:$A,$F28&amp;"-10",'Sch F-Staffing'!$L:$L,$G28),2),0)</f>
        <v>0</v>
      </c>
      <c r="AC28" s="36">
        <f t="shared" ca="1" si="22"/>
        <v>0</v>
      </c>
      <c r="AD28" s="35">
        <f ca="1">IF($G28=$D$5,ROUND(SUMIFS(INDIRECT("'Sch F-Staffing'!C"&amp;MATCH($B$5,'Sch F-Staffing'!$7:$7,0),0),'Sch F-Staffing'!$A:$A,$F28&amp;"-11",'Sch F-Staffing'!$L:$L,$G28),2),0)</f>
        <v>0</v>
      </c>
      <c r="AE28" s="36">
        <f t="shared" ca="1" si="23"/>
        <v>0</v>
      </c>
      <c r="AF28" s="35">
        <f ca="1">IF($G28=$D$5,ROUND(SUMIFS(INDIRECT("'Sch F-Staffing'!C"&amp;MATCH($B$5,'Sch F-Staffing'!$7:$7,0),0),'Sch F-Staffing'!$A:$A,$F28&amp;"-12",'Sch F-Staffing'!$L:$L,$G28),2),0)</f>
        <v>0</v>
      </c>
      <c r="AG28" s="36">
        <f t="shared" ca="1" si="24"/>
        <v>0</v>
      </c>
      <c r="AH28" s="35">
        <f ca="1">IF($G28=$D$5,ROUND(SUMIFS(INDIRECT("'Sch F-Staffing'!C"&amp;MATCH($B$5,'Sch F-Staffing'!$7:$7,0),0),'Sch F-Staffing'!$A:$A,$F28&amp;"-13",'Sch F-Staffing'!$L:$L,$G28),2),0)</f>
        <v>0</v>
      </c>
      <c r="AI28" s="36">
        <f t="shared" ca="1" si="11"/>
        <v>0</v>
      </c>
      <c r="AJ28" s="37">
        <f t="shared" ca="1" si="13"/>
        <v>0</v>
      </c>
      <c r="AK28" s="85">
        <f t="shared" ca="1" si="13"/>
        <v>0</v>
      </c>
    </row>
    <row r="29" spans="1:37" ht="30" hidden="1" x14ac:dyDescent="0.15">
      <c r="A29" s="34">
        <v>71</v>
      </c>
      <c r="B29" s="34" t="s">
        <v>85</v>
      </c>
      <c r="C29" s="34" t="s">
        <v>38</v>
      </c>
      <c r="D29" s="34" t="s">
        <v>39</v>
      </c>
      <c r="E29" s="34" t="s">
        <v>92</v>
      </c>
      <c r="F29" s="82" t="s">
        <v>93</v>
      </c>
      <c r="G29" s="82" t="s">
        <v>594</v>
      </c>
      <c r="H29" s="86">
        <v>1</v>
      </c>
      <c r="I29" s="84" cm="1">
        <f t="array" aca="1" ref="I29" ca="1">IF($G29=$D$5,INDIRECT("'Rate Analysis'!R"&amp;MATCH($F29,'Rate Analysis'!$A:$A,0)&amp;"C"&amp;MATCH($B$5,'Rate Analysis'!$7:$7,0)+MATCH($G29,'Rate Analysis'!$8:$8,0)-16,0),1)</f>
        <v>1</v>
      </c>
      <c r="J29" s="35">
        <f ca="1">IF($G29=$D$5,ROUND(SUMIFS(INDIRECT("'Sch F-Staffing'!C"&amp;MATCH($B$5,'Sch F-Staffing'!$7:$7,0),0),'Sch F-Staffing'!$A:$A,$F29&amp;"-01",'Sch F-Staffing'!$L:$L,$G29),2),0)</f>
        <v>0</v>
      </c>
      <c r="K29" s="36">
        <f t="shared" ca="1" si="12"/>
        <v>0</v>
      </c>
      <c r="L29" s="35">
        <f ca="1">IF($G29=$D$5,ROUND(SUMIFS(INDIRECT("'Sch F-Staffing'!C"&amp;MATCH($B$5,'Sch F-Staffing'!$7:$7,0),0),'Sch F-Staffing'!$A:$A,$F29&amp;"-02",'Sch F-Staffing'!$L:$L,$G29),2),0)</f>
        <v>0</v>
      </c>
      <c r="M29" s="36">
        <f t="shared" ca="1" si="14"/>
        <v>0</v>
      </c>
      <c r="N29" s="35">
        <f ca="1">IF($G29=$D$5,ROUND(SUMIFS(INDIRECT("'Sch F-Staffing'!C"&amp;MATCH($B$5,'Sch F-Staffing'!$7:$7,0),0),'Sch F-Staffing'!$A:$A,$F29&amp;"-03",'Sch F-Staffing'!$L:$L,$G29),2),0)</f>
        <v>0</v>
      </c>
      <c r="O29" s="36">
        <f t="shared" ca="1" si="15"/>
        <v>0</v>
      </c>
      <c r="P29" s="35">
        <f ca="1">IF($G29=$D$5,ROUND(SUMIFS(INDIRECT("'Sch F-Staffing'!C"&amp;MATCH($B$5,'Sch F-Staffing'!$7:$7,0),0),'Sch F-Staffing'!$A:$A,$F29&amp;"-04",'Sch F-Staffing'!$L:$L,$G29),2),0)</f>
        <v>0</v>
      </c>
      <c r="Q29" s="36">
        <f t="shared" ca="1" si="16"/>
        <v>0</v>
      </c>
      <c r="R29" s="35">
        <f ca="1">IF($G29=$D$5,ROUND(SUMIFS(INDIRECT("'Sch F-Staffing'!C"&amp;MATCH($B$5,'Sch F-Staffing'!$7:$7,0),0),'Sch F-Staffing'!$A:$A,$F29&amp;"-05",'Sch F-Staffing'!$L:$L,$G29),2),0)</f>
        <v>0</v>
      </c>
      <c r="S29" s="36">
        <f t="shared" ca="1" si="17"/>
        <v>0</v>
      </c>
      <c r="T29" s="35">
        <f ca="1">IF($G29=$D$5,ROUND(SUMIFS(INDIRECT("'Sch F-Staffing'!C"&amp;MATCH($B$5,'Sch F-Staffing'!$7:$7,0),0),'Sch F-Staffing'!$A:$A,$F29&amp;"-06",'Sch F-Staffing'!$L:$L,$G29),2),0)</f>
        <v>0</v>
      </c>
      <c r="U29" s="36">
        <f t="shared" ca="1" si="18"/>
        <v>0</v>
      </c>
      <c r="V29" s="35">
        <f ca="1">IF($G29=$D$5,ROUND(SUMIFS(INDIRECT("'Sch F-Staffing'!C"&amp;MATCH($B$5,'Sch F-Staffing'!$7:$7,0),0),'Sch F-Staffing'!$A:$A,$F29&amp;"-07",'Sch F-Staffing'!$L:$L,$G29),2),0)</f>
        <v>0</v>
      </c>
      <c r="W29" s="36">
        <f t="shared" ca="1" si="19"/>
        <v>0</v>
      </c>
      <c r="X29" s="35">
        <f ca="1">IF($G29=$D$5,ROUND(SUMIFS(INDIRECT("'Sch F-Staffing'!C"&amp;MATCH($B$5,'Sch F-Staffing'!$7:$7,0),0),'Sch F-Staffing'!$A:$A,$F29&amp;"-08",'Sch F-Staffing'!$L:$L,$G29),2),0)</f>
        <v>0</v>
      </c>
      <c r="Y29" s="36">
        <f t="shared" ca="1" si="20"/>
        <v>0</v>
      </c>
      <c r="Z29" s="35">
        <f ca="1">IF($G29=$D$5,ROUND(SUMIFS(INDIRECT("'Sch F-Staffing'!C"&amp;MATCH($B$5,'Sch F-Staffing'!$7:$7,0),0),'Sch F-Staffing'!$A:$A,$F29&amp;"-09",'Sch F-Staffing'!$L:$L,$G29),2),0)</f>
        <v>0</v>
      </c>
      <c r="AA29" s="36">
        <f t="shared" ca="1" si="21"/>
        <v>0</v>
      </c>
      <c r="AB29" s="35">
        <f ca="1">IF($G29=$D$5,ROUND(SUMIFS(INDIRECT("'Sch F-Staffing'!C"&amp;MATCH($B$5,'Sch F-Staffing'!$7:$7,0),0),'Sch F-Staffing'!$A:$A,$F29&amp;"-10",'Sch F-Staffing'!$L:$L,$G29),2),0)</f>
        <v>0</v>
      </c>
      <c r="AC29" s="36">
        <f t="shared" ca="1" si="22"/>
        <v>0</v>
      </c>
      <c r="AD29" s="35">
        <f ca="1">IF($G29=$D$5,ROUND(SUMIFS(INDIRECT("'Sch F-Staffing'!C"&amp;MATCH($B$5,'Sch F-Staffing'!$7:$7,0),0),'Sch F-Staffing'!$A:$A,$F29&amp;"-11",'Sch F-Staffing'!$L:$L,$G29),2),0)</f>
        <v>0</v>
      </c>
      <c r="AE29" s="36">
        <f t="shared" ca="1" si="23"/>
        <v>0</v>
      </c>
      <c r="AF29" s="35">
        <f ca="1">IF($G29=$D$5,ROUND(SUMIFS(INDIRECT("'Sch F-Staffing'!C"&amp;MATCH($B$5,'Sch F-Staffing'!$7:$7,0),0),'Sch F-Staffing'!$A:$A,$F29&amp;"-12",'Sch F-Staffing'!$L:$L,$G29),2),0)</f>
        <v>0</v>
      </c>
      <c r="AG29" s="36">
        <f t="shared" ca="1" si="24"/>
        <v>0</v>
      </c>
      <c r="AH29" s="35">
        <f ca="1">IF($G29=$D$5,ROUND(SUMIFS(INDIRECT("'Sch F-Staffing'!C"&amp;MATCH($B$5,'Sch F-Staffing'!$7:$7,0),0),'Sch F-Staffing'!$A:$A,$F29&amp;"-13",'Sch F-Staffing'!$L:$L,$G29),2),0)</f>
        <v>0</v>
      </c>
      <c r="AI29" s="36">
        <f t="shared" ca="1" si="11"/>
        <v>0</v>
      </c>
      <c r="AJ29" s="37">
        <f t="shared" ca="1" si="13"/>
        <v>0</v>
      </c>
      <c r="AK29" s="85">
        <f t="shared" ca="1" si="13"/>
        <v>0</v>
      </c>
    </row>
    <row r="30" spans="1:37" ht="30" hidden="1" x14ac:dyDescent="0.15">
      <c r="A30" s="34">
        <v>71</v>
      </c>
      <c r="B30" s="34" t="s">
        <v>85</v>
      </c>
      <c r="C30" s="34" t="s">
        <v>38</v>
      </c>
      <c r="D30" s="34" t="s">
        <v>39</v>
      </c>
      <c r="E30" s="34" t="s">
        <v>92</v>
      </c>
      <c r="F30" s="82" t="s">
        <v>93</v>
      </c>
      <c r="G30" s="82" t="s">
        <v>594</v>
      </c>
      <c r="H30" s="86">
        <v>1</v>
      </c>
      <c r="I30" s="84" cm="1">
        <f t="array" aca="1" ref="I30" ca="1">IF($G30=$D$5,INDIRECT("'Rate Analysis'!R"&amp;MATCH($F30,'Rate Analysis'!$A:$A,0)&amp;"C"&amp;MATCH($B$5,'Rate Analysis'!$7:$7,0)+MATCH($G30,'Rate Analysis'!$8:$8,0)-16,0),1)</f>
        <v>1</v>
      </c>
      <c r="J30" s="35">
        <f ca="1">IF($G30=$D$5,ROUND(SUMIFS(INDIRECT("'Sch F-Staffing'!C"&amp;MATCH($B$5,'Sch F-Staffing'!$7:$7,0),0),'Sch F-Staffing'!$A:$A,$F30&amp;"-01",'Sch F-Staffing'!$L:$L,$G30),2),0)</f>
        <v>0</v>
      </c>
      <c r="K30" s="36">
        <f t="shared" ca="1" si="12"/>
        <v>0</v>
      </c>
      <c r="L30" s="35">
        <f ca="1">IF($G30=$D$5,ROUND(SUMIFS(INDIRECT("'Sch F-Staffing'!C"&amp;MATCH($B$5,'Sch F-Staffing'!$7:$7,0),0),'Sch F-Staffing'!$A:$A,$F30&amp;"-02",'Sch F-Staffing'!$L:$L,$G30),2),0)</f>
        <v>0</v>
      </c>
      <c r="M30" s="36">
        <f t="shared" ca="1" si="14"/>
        <v>0</v>
      </c>
      <c r="N30" s="35">
        <f ca="1">IF($G30=$D$5,ROUND(SUMIFS(INDIRECT("'Sch F-Staffing'!C"&amp;MATCH($B$5,'Sch F-Staffing'!$7:$7,0),0),'Sch F-Staffing'!$A:$A,$F30&amp;"-03",'Sch F-Staffing'!$L:$L,$G30),2),0)</f>
        <v>0</v>
      </c>
      <c r="O30" s="36">
        <f t="shared" ca="1" si="15"/>
        <v>0</v>
      </c>
      <c r="P30" s="35">
        <f ca="1">IF($G30=$D$5,ROUND(SUMIFS(INDIRECT("'Sch F-Staffing'!C"&amp;MATCH($B$5,'Sch F-Staffing'!$7:$7,0),0),'Sch F-Staffing'!$A:$A,$F30&amp;"-04",'Sch F-Staffing'!$L:$L,$G30),2),0)</f>
        <v>0</v>
      </c>
      <c r="Q30" s="36">
        <f t="shared" ca="1" si="16"/>
        <v>0</v>
      </c>
      <c r="R30" s="35">
        <f ca="1">IF($G30=$D$5,ROUND(SUMIFS(INDIRECT("'Sch F-Staffing'!C"&amp;MATCH($B$5,'Sch F-Staffing'!$7:$7,0),0),'Sch F-Staffing'!$A:$A,$F30&amp;"-05",'Sch F-Staffing'!$L:$L,$G30),2),0)</f>
        <v>0</v>
      </c>
      <c r="S30" s="36">
        <f t="shared" ca="1" si="17"/>
        <v>0</v>
      </c>
      <c r="T30" s="35">
        <f ca="1">IF($G30=$D$5,ROUND(SUMIFS(INDIRECT("'Sch F-Staffing'!C"&amp;MATCH($B$5,'Sch F-Staffing'!$7:$7,0),0),'Sch F-Staffing'!$A:$A,$F30&amp;"-06",'Sch F-Staffing'!$L:$L,$G30),2),0)</f>
        <v>0</v>
      </c>
      <c r="U30" s="36">
        <f t="shared" ca="1" si="18"/>
        <v>0</v>
      </c>
      <c r="V30" s="35">
        <f ca="1">IF($G30=$D$5,ROUND(SUMIFS(INDIRECT("'Sch F-Staffing'!C"&amp;MATCH($B$5,'Sch F-Staffing'!$7:$7,0),0),'Sch F-Staffing'!$A:$A,$F30&amp;"-07",'Sch F-Staffing'!$L:$L,$G30),2),0)</f>
        <v>0</v>
      </c>
      <c r="W30" s="36">
        <f t="shared" ca="1" si="19"/>
        <v>0</v>
      </c>
      <c r="X30" s="35">
        <f ca="1">IF($G30=$D$5,ROUND(SUMIFS(INDIRECT("'Sch F-Staffing'!C"&amp;MATCH($B$5,'Sch F-Staffing'!$7:$7,0),0),'Sch F-Staffing'!$A:$A,$F30&amp;"-08",'Sch F-Staffing'!$L:$L,$G30),2),0)</f>
        <v>0</v>
      </c>
      <c r="Y30" s="36">
        <f t="shared" ca="1" si="20"/>
        <v>0</v>
      </c>
      <c r="Z30" s="35">
        <f ca="1">IF($G30=$D$5,ROUND(SUMIFS(INDIRECT("'Sch F-Staffing'!C"&amp;MATCH($B$5,'Sch F-Staffing'!$7:$7,0),0),'Sch F-Staffing'!$A:$A,$F30&amp;"-09",'Sch F-Staffing'!$L:$L,$G30),2),0)</f>
        <v>0</v>
      </c>
      <c r="AA30" s="36">
        <f t="shared" ca="1" si="21"/>
        <v>0</v>
      </c>
      <c r="AB30" s="35">
        <f ca="1">IF($G30=$D$5,ROUND(SUMIFS(INDIRECT("'Sch F-Staffing'!C"&amp;MATCH($B$5,'Sch F-Staffing'!$7:$7,0),0),'Sch F-Staffing'!$A:$A,$F30&amp;"-10",'Sch F-Staffing'!$L:$L,$G30),2),0)</f>
        <v>0</v>
      </c>
      <c r="AC30" s="36">
        <f t="shared" ca="1" si="22"/>
        <v>0</v>
      </c>
      <c r="AD30" s="35">
        <f ca="1">IF($G30=$D$5,ROUND(SUMIFS(INDIRECT("'Sch F-Staffing'!C"&amp;MATCH($B$5,'Sch F-Staffing'!$7:$7,0),0),'Sch F-Staffing'!$A:$A,$F30&amp;"-11",'Sch F-Staffing'!$L:$L,$G30),2),0)</f>
        <v>0</v>
      </c>
      <c r="AE30" s="36">
        <f t="shared" ca="1" si="23"/>
        <v>0</v>
      </c>
      <c r="AF30" s="35">
        <f ca="1">IF($G30=$D$5,ROUND(SUMIFS(INDIRECT("'Sch F-Staffing'!C"&amp;MATCH($B$5,'Sch F-Staffing'!$7:$7,0),0),'Sch F-Staffing'!$A:$A,$F30&amp;"-12",'Sch F-Staffing'!$L:$L,$G30),2),0)</f>
        <v>0</v>
      </c>
      <c r="AG30" s="36">
        <f t="shared" ca="1" si="24"/>
        <v>0</v>
      </c>
      <c r="AH30" s="35">
        <f ca="1">IF($G30=$D$5,ROUND(SUMIFS(INDIRECT("'Sch F-Staffing'!C"&amp;MATCH($B$5,'Sch F-Staffing'!$7:$7,0),0),'Sch F-Staffing'!$A:$A,$F30&amp;"-13",'Sch F-Staffing'!$L:$L,$G30),2),0)</f>
        <v>0</v>
      </c>
      <c r="AI30" s="36">
        <f t="shared" ca="1" si="11"/>
        <v>0</v>
      </c>
      <c r="AJ30" s="37">
        <f t="shared" ca="1" si="13"/>
        <v>0</v>
      </c>
      <c r="AK30" s="85">
        <f t="shared" ca="1" si="13"/>
        <v>0</v>
      </c>
    </row>
    <row r="31" spans="1:37" ht="15" hidden="1" x14ac:dyDescent="0.15">
      <c r="A31" s="34">
        <v>71</v>
      </c>
      <c r="B31" s="34" t="s">
        <v>85</v>
      </c>
      <c r="C31" s="34" t="s">
        <v>38</v>
      </c>
      <c r="D31" s="34" t="s">
        <v>39</v>
      </c>
      <c r="E31" s="34" t="s">
        <v>94</v>
      </c>
      <c r="F31" s="82" t="s">
        <v>95</v>
      </c>
      <c r="G31" s="82" t="s">
        <v>594</v>
      </c>
      <c r="H31" s="86">
        <v>1</v>
      </c>
      <c r="I31" s="84" cm="1">
        <f t="array" aca="1" ref="I31" ca="1">IF($G31=$D$5,INDIRECT("'Rate Analysis'!R"&amp;MATCH($F31,'Rate Analysis'!$A:$A,0)&amp;"C"&amp;MATCH($B$5,'Rate Analysis'!$7:$7,0)+MATCH($G31,'Rate Analysis'!$8:$8,0)-16,0),1)</f>
        <v>1</v>
      </c>
      <c r="J31" s="35">
        <f ca="1">IF($G31=$D$5,ROUND(SUMIFS(INDIRECT("'Sch F-Staffing'!C"&amp;MATCH($B$5,'Sch F-Staffing'!$7:$7,0),0),'Sch F-Staffing'!$A:$A,$F31&amp;"-01",'Sch F-Staffing'!$L:$L,$G31),2),0)</f>
        <v>0</v>
      </c>
      <c r="K31" s="36">
        <f t="shared" ca="1" si="12"/>
        <v>0</v>
      </c>
      <c r="L31" s="35">
        <f ca="1">IF($G31=$D$5,ROUND(SUMIFS(INDIRECT("'Sch F-Staffing'!C"&amp;MATCH($B$5,'Sch F-Staffing'!$7:$7,0),0),'Sch F-Staffing'!$A:$A,$F31&amp;"-02",'Sch F-Staffing'!$L:$L,$G31),2),0)</f>
        <v>0</v>
      </c>
      <c r="M31" s="36">
        <f t="shared" ca="1" si="14"/>
        <v>0</v>
      </c>
      <c r="N31" s="35">
        <f ca="1">IF($G31=$D$5,ROUND(SUMIFS(INDIRECT("'Sch F-Staffing'!C"&amp;MATCH($B$5,'Sch F-Staffing'!$7:$7,0),0),'Sch F-Staffing'!$A:$A,$F31&amp;"-03",'Sch F-Staffing'!$L:$L,$G31),2),0)</f>
        <v>0</v>
      </c>
      <c r="O31" s="36">
        <f t="shared" ca="1" si="15"/>
        <v>0</v>
      </c>
      <c r="P31" s="35">
        <f ca="1">IF($G31=$D$5,ROUND(SUMIFS(INDIRECT("'Sch F-Staffing'!C"&amp;MATCH($B$5,'Sch F-Staffing'!$7:$7,0),0),'Sch F-Staffing'!$A:$A,$F31&amp;"-04",'Sch F-Staffing'!$L:$L,$G31),2),0)</f>
        <v>0</v>
      </c>
      <c r="Q31" s="36">
        <f t="shared" ca="1" si="16"/>
        <v>0</v>
      </c>
      <c r="R31" s="35">
        <f ca="1">IF($G31=$D$5,ROUND(SUMIFS(INDIRECT("'Sch F-Staffing'!C"&amp;MATCH($B$5,'Sch F-Staffing'!$7:$7,0),0),'Sch F-Staffing'!$A:$A,$F31&amp;"-05",'Sch F-Staffing'!$L:$L,$G31),2),0)</f>
        <v>0</v>
      </c>
      <c r="S31" s="36">
        <f t="shared" ca="1" si="17"/>
        <v>0</v>
      </c>
      <c r="T31" s="35">
        <f ca="1">IF($G31=$D$5,ROUND(SUMIFS(INDIRECT("'Sch F-Staffing'!C"&amp;MATCH($B$5,'Sch F-Staffing'!$7:$7,0),0),'Sch F-Staffing'!$A:$A,$F31&amp;"-06",'Sch F-Staffing'!$L:$L,$G31),2),0)</f>
        <v>0</v>
      </c>
      <c r="U31" s="36">
        <f t="shared" ca="1" si="18"/>
        <v>0</v>
      </c>
      <c r="V31" s="35">
        <f ca="1">IF($G31=$D$5,ROUND(SUMIFS(INDIRECT("'Sch F-Staffing'!C"&amp;MATCH($B$5,'Sch F-Staffing'!$7:$7,0),0),'Sch F-Staffing'!$A:$A,$F31&amp;"-07",'Sch F-Staffing'!$L:$L,$G31),2),0)</f>
        <v>0</v>
      </c>
      <c r="W31" s="36">
        <f t="shared" ca="1" si="19"/>
        <v>0</v>
      </c>
      <c r="X31" s="35">
        <f ca="1">IF($G31=$D$5,ROUND(SUMIFS(INDIRECT("'Sch F-Staffing'!C"&amp;MATCH($B$5,'Sch F-Staffing'!$7:$7,0),0),'Sch F-Staffing'!$A:$A,$F31&amp;"-08",'Sch F-Staffing'!$L:$L,$G31),2),0)</f>
        <v>0</v>
      </c>
      <c r="Y31" s="36">
        <f t="shared" ca="1" si="20"/>
        <v>0</v>
      </c>
      <c r="Z31" s="35">
        <f ca="1">IF($G31=$D$5,ROUND(SUMIFS(INDIRECT("'Sch F-Staffing'!C"&amp;MATCH($B$5,'Sch F-Staffing'!$7:$7,0),0),'Sch F-Staffing'!$A:$A,$F31&amp;"-09",'Sch F-Staffing'!$L:$L,$G31),2),0)</f>
        <v>0</v>
      </c>
      <c r="AA31" s="36">
        <f t="shared" ca="1" si="21"/>
        <v>0</v>
      </c>
      <c r="AB31" s="35">
        <f ca="1">IF($G31=$D$5,ROUND(SUMIFS(INDIRECT("'Sch F-Staffing'!C"&amp;MATCH($B$5,'Sch F-Staffing'!$7:$7,0),0),'Sch F-Staffing'!$A:$A,$F31&amp;"-10",'Sch F-Staffing'!$L:$L,$G31),2),0)</f>
        <v>0</v>
      </c>
      <c r="AC31" s="36">
        <f t="shared" ca="1" si="22"/>
        <v>0</v>
      </c>
      <c r="AD31" s="35">
        <f ca="1">IF($G31=$D$5,ROUND(SUMIFS(INDIRECT("'Sch F-Staffing'!C"&amp;MATCH($B$5,'Sch F-Staffing'!$7:$7,0),0),'Sch F-Staffing'!$A:$A,$F31&amp;"-11",'Sch F-Staffing'!$L:$L,$G31),2),0)</f>
        <v>0</v>
      </c>
      <c r="AE31" s="36">
        <f t="shared" ca="1" si="23"/>
        <v>0</v>
      </c>
      <c r="AF31" s="35">
        <f ca="1">IF($G31=$D$5,ROUND(SUMIFS(INDIRECT("'Sch F-Staffing'!C"&amp;MATCH($B$5,'Sch F-Staffing'!$7:$7,0),0),'Sch F-Staffing'!$A:$A,$F31&amp;"-12",'Sch F-Staffing'!$L:$L,$G31),2),0)</f>
        <v>0</v>
      </c>
      <c r="AG31" s="36">
        <f t="shared" ca="1" si="24"/>
        <v>0</v>
      </c>
      <c r="AH31" s="35">
        <f ca="1">IF($G31=$D$5,ROUND(SUMIFS(INDIRECT("'Sch F-Staffing'!C"&amp;MATCH($B$5,'Sch F-Staffing'!$7:$7,0),0),'Sch F-Staffing'!$A:$A,$F31&amp;"-13",'Sch F-Staffing'!$L:$L,$G31),2),0)</f>
        <v>0</v>
      </c>
      <c r="AI31" s="36">
        <f t="shared" ca="1" si="11"/>
        <v>0</v>
      </c>
      <c r="AJ31" s="37">
        <f t="shared" ca="1" si="13"/>
        <v>0</v>
      </c>
      <c r="AK31" s="85">
        <f t="shared" ca="1" si="13"/>
        <v>0</v>
      </c>
    </row>
    <row r="32" spans="1:37" ht="15" hidden="1" x14ac:dyDescent="0.15">
      <c r="A32" s="34">
        <v>71</v>
      </c>
      <c r="B32" s="34" t="s">
        <v>85</v>
      </c>
      <c r="C32" s="34" t="s">
        <v>38</v>
      </c>
      <c r="D32" s="34" t="s">
        <v>39</v>
      </c>
      <c r="E32" s="34" t="s">
        <v>94</v>
      </c>
      <c r="F32" s="82" t="s">
        <v>95</v>
      </c>
      <c r="G32" s="82" t="s">
        <v>594</v>
      </c>
      <c r="H32" s="86">
        <v>1</v>
      </c>
      <c r="I32" s="84" cm="1">
        <f t="array" aca="1" ref="I32" ca="1">IF($G32=$D$5,INDIRECT("'Rate Analysis'!R"&amp;MATCH($F32,'Rate Analysis'!$A:$A,0)&amp;"C"&amp;MATCH($B$5,'Rate Analysis'!$7:$7,0)+MATCH($G32,'Rate Analysis'!$8:$8,0)-16,0),1)</f>
        <v>1</v>
      </c>
      <c r="J32" s="35">
        <f ca="1">IF($G32=$D$5,ROUND(SUMIFS(INDIRECT("'Sch F-Staffing'!C"&amp;MATCH($B$5,'Sch F-Staffing'!$7:$7,0),0),'Sch F-Staffing'!$A:$A,$F32&amp;"-01",'Sch F-Staffing'!$L:$L,$G32),2),0)</f>
        <v>0</v>
      </c>
      <c r="K32" s="36">
        <f t="shared" ca="1" si="12"/>
        <v>0</v>
      </c>
      <c r="L32" s="35">
        <f ca="1">IF($G32=$D$5,ROUND(SUMIFS(INDIRECT("'Sch F-Staffing'!C"&amp;MATCH($B$5,'Sch F-Staffing'!$7:$7,0),0),'Sch F-Staffing'!$A:$A,$F32&amp;"-02",'Sch F-Staffing'!$L:$L,$G32),2),0)</f>
        <v>0</v>
      </c>
      <c r="M32" s="36">
        <f t="shared" ca="1" si="14"/>
        <v>0</v>
      </c>
      <c r="N32" s="35">
        <f ca="1">IF($G32=$D$5,ROUND(SUMIFS(INDIRECT("'Sch F-Staffing'!C"&amp;MATCH($B$5,'Sch F-Staffing'!$7:$7,0),0),'Sch F-Staffing'!$A:$A,$F32&amp;"-03",'Sch F-Staffing'!$L:$L,$G32),2),0)</f>
        <v>0</v>
      </c>
      <c r="O32" s="36">
        <f t="shared" ca="1" si="15"/>
        <v>0</v>
      </c>
      <c r="P32" s="35">
        <f ca="1">IF($G32=$D$5,ROUND(SUMIFS(INDIRECT("'Sch F-Staffing'!C"&amp;MATCH($B$5,'Sch F-Staffing'!$7:$7,0),0),'Sch F-Staffing'!$A:$A,$F32&amp;"-04",'Sch F-Staffing'!$L:$L,$G32),2),0)</f>
        <v>0</v>
      </c>
      <c r="Q32" s="36">
        <f t="shared" ca="1" si="16"/>
        <v>0</v>
      </c>
      <c r="R32" s="35">
        <f ca="1">IF($G32=$D$5,ROUND(SUMIFS(INDIRECT("'Sch F-Staffing'!C"&amp;MATCH($B$5,'Sch F-Staffing'!$7:$7,0),0),'Sch F-Staffing'!$A:$A,$F32&amp;"-05",'Sch F-Staffing'!$L:$L,$G32),2),0)</f>
        <v>0</v>
      </c>
      <c r="S32" s="36">
        <f t="shared" ca="1" si="17"/>
        <v>0</v>
      </c>
      <c r="T32" s="35">
        <f ca="1">IF($G32=$D$5,ROUND(SUMIFS(INDIRECT("'Sch F-Staffing'!C"&amp;MATCH($B$5,'Sch F-Staffing'!$7:$7,0),0),'Sch F-Staffing'!$A:$A,$F32&amp;"-06",'Sch F-Staffing'!$L:$L,$G32),2),0)</f>
        <v>0</v>
      </c>
      <c r="U32" s="36">
        <f t="shared" ca="1" si="18"/>
        <v>0</v>
      </c>
      <c r="V32" s="35">
        <f ca="1">IF($G32=$D$5,ROUND(SUMIFS(INDIRECT("'Sch F-Staffing'!C"&amp;MATCH($B$5,'Sch F-Staffing'!$7:$7,0),0),'Sch F-Staffing'!$A:$A,$F32&amp;"-07",'Sch F-Staffing'!$L:$L,$G32),2),0)</f>
        <v>0</v>
      </c>
      <c r="W32" s="36">
        <f t="shared" ca="1" si="19"/>
        <v>0</v>
      </c>
      <c r="X32" s="35">
        <f ca="1">IF($G32=$D$5,ROUND(SUMIFS(INDIRECT("'Sch F-Staffing'!C"&amp;MATCH($B$5,'Sch F-Staffing'!$7:$7,0),0),'Sch F-Staffing'!$A:$A,$F32&amp;"-08",'Sch F-Staffing'!$L:$L,$G32),2),0)</f>
        <v>0</v>
      </c>
      <c r="Y32" s="36">
        <f t="shared" ca="1" si="20"/>
        <v>0</v>
      </c>
      <c r="Z32" s="35">
        <f ca="1">IF($G32=$D$5,ROUND(SUMIFS(INDIRECT("'Sch F-Staffing'!C"&amp;MATCH($B$5,'Sch F-Staffing'!$7:$7,0),0),'Sch F-Staffing'!$A:$A,$F32&amp;"-09",'Sch F-Staffing'!$L:$L,$G32),2),0)</f>
        <v>0</v>
      </c>
      <c r="AA32" s="36">
        <f t="shared" ca="1" si="21"/>
        <v>0</v>
      </c>
      <c r="AB32" s="35">
        <f ca="1">IF($G32=$D$5,ROUND(SUMIFS(INDIRECT("'Sch F-Staffing'!C"&amp;MATCH($B$5,'Sch F-Staffing'!$7:$7,0),0),'Sch F-Staffing'!$A:$A,$F32&amp;"-10",'Sch F-Staffing'!$L:$L,$G32),2),0)</f>
        <v>0</v>
      </c>
      <c r="AC32" s="36">
        <f t="shared" ca="1" si="22"/>
        <v>0</v>
      </c>
      <c r="AD32" s="35">
        <f ca="1">IF($G32=$D$5,ROUND(SUMIFS(INDIRECT("'Sch F-Staffing'!C"&amp;MATCH($B$5,'Sch F-Staffing'!$7:$7,0),0),'Sch F-Staffing'!$A:$A,$F32&amp;"-11",'Sch F-Staffing'!$L:$L,$G32),2),0)</f>
        <v>0</v>
      </c>
      <c r="AE32" s="36">
        <f t="shared" ca="1" si="23"/>
        <v>0</v>
      </c>
      <c r="AF32" s="35">
        <f ca="1">IF($G32=$D$5,ROUND(SUMIFS(INDIRECT("'Sch F-Staffing'!C"&amp;MATCH($B$5,'Sch F-Staffing'!$7:$7,0),0),'Sch F-Staffing'!$A:$A,$F32&amp;"-12",'Sch F-Staffing'!$L:$L,$G32),2),0)</f>
        <v>0</v>
      </c>
      <c r="AG32" s="36">
        <f t="shared" ca="1" si="24"/>
        <v>0</v>
      </c>
      <c r="AH32" s="35">
        <f ca="1">IF($G32=$D$5,ROUND(SUMIFS(INDIRECT("'Sch F-Staffing'!C"&amp;MATCH($B$5,'Sch F-Staffing'!$7:$7,0),0),'Sch F-Staffing'!$A:$A,$F32&amp;"-13",'Sch F-Staffing'!$L:$L,$G32),2),0)</f>
        <v>0</v>
      </c>
      <c r="AI32" s="36">
        <f t="shared" ca="1" si="11"/>
        <v>0</v>
      </c>
      <c r="AJ32" s="37">
        <f t="shared" ca="1" si="13"/>
        <v>0</v>
      </c>
      <c r="AK32" s="85">
        <f t="shared" ca="1" si="13"/>
        <v>0</v>
      </c>
    </row>
    <row r="33" spans="1:37" ht="15" hidden="1" x14ac:dyDescent="0.15">
      <c r="A33" s="34">
        <v>71</v>
      </c>
      <c r="B33" s="34" t="s">
        <v>85</v>
      </c>
      <c r="C33" s="34" t="s">
        <v>38</v>
      </c>
      <c r="D33" s="34" t="s">
        <v>39</v>
      </c>
      <c r="E33" s="34" t="s">
        <v>94</v>
      </c>
      <c r="F33" s="82" t="s">
        <v>95</v>
      </c>
      <c r="G33" s="82" t="s">
        <v>594</v>
      </c>
      <c r="H33" s="86">
        <v>1</v>
      </c>
      <c r="I33" s="84" cm="1">
        <f t="array" aca="1" ref="I33" ca="1">IF($G33=$D$5,INDIRECT("'Rate Analysis'!R"&amp;MATCH($F33,'Rate Analysis'!$A:$A,0)&amp;"C"&amp;MATCH($B$5,'Rate Analysis'!$7:$7,0)+MATCH($G33,'Rate Analysis'!$8:$8,0)-16,0),1)</f>
        <v>1</v>
      </c>
      <c r="J33" s="35">
        <f ca="1">IF($G33=$D$5,ROUND(SUMIFS(INDIRECT("'Sch F-Staffing'!C"&amp;MATCH($B$5,'Sch F-Staffing'!$7:$7,0),0),'Sch F-Staffing'!$A:$A,$F33&amp;"-01",'Sch F-Staffing'!$L:$L,$G33),2),0)</f>
        <v>0</v>
      </c>
      <c r="K33" s="36">
        <f t="shared" ca="1" si="12"/>
        <v>0</v>
      </c>
      <c r="L33" s="35">
        <f ca="1">IF($G33=$D$5,ROUND(SUMIFS(INDIRECT("'Sch F-Staffing'!C"&amp;MATCH($B$5,'Sch F-Staffing'!$7:$7,0),0),'Sch F-Staffing'!$A:$A,$F33&amp;"-02",'Sch F-Staffing'!$L:$L,$G33),2),0)</f>
        <v>0</v>
      </c>
      <c r="M33" s="36">
        <f t="shared" ca="1" si="14"/>
        <v>0</v>
      </c>
      <c r="N33" s="35">
        <f ca="1">IF($G33=$D$5,ROUND(SUMIFS(INDIRECT("'Sch F-Staffing'!C"&amp;MATCH($B$5,'Sch F-Staffing'!$7:$7,0),0),'Sch F-Staffing'!$A:$A,$F33&amp;"-03",'Sch F-Staffing'!$L:$L,$G33),2),0)</f>
        <v>0</v>
      </c>
      <c r="O33" s="36">
        <f t="shared" ca="1" si="15"/>
        <v>0</v>
      </c>
      <c r="P33" s="35">
        <f ca="1">IF($G33=$D$5,ROUND(SUMIFS(INDIRECT("'Sch F-Staffing'!C"&amp;MATCH($B$5,'Sch F-Staffing'!$7:$7,0),0),'Sch F-Staffing'!$A:$A,$F33&amp;"-04",'Sch F-Staffing'!$L:$L,$G33),2),0)</f>
        <v>0</v>
      </c>
      <c r="Q33" s="36">
        <f t="shared" ca="1" si="16"/>
        <v>0</v>
      </c>
      <c r="R33" s="35">
        <f ca="1">IF($G33=$D$5,ROUND(SUMIFS(INDIRECT("'Sch F-Staffing'!C"&amp;MATCH($B$5,'Sch F-Staffing'!$7:$7,0),0),'Sch F-Staffing'!$A:$A,$F33&amp;"-05",'Sch F-Staffing'!$L:$L,$G33),2),0)</f>
        <v>0</v>
      </c>
      <c r="S33" s="36">
        <f t="shared" ca="1" si="17"/>
        <v>0</v>
      </c>
      <c r="T33" s="35">
        <f ca="1">IF($G33=$D$5,ROUND(SUMIFS(INDIRECT("'Sch F-Staffing'!C"&amp;MATCH($B$5,'Sch F-Staffing'!$7:$7,0),0),'Sch F-Staffing'!$A:$A,$F33&amp;"-06",'Sch F-Staffing'!$L:$L,$G33),2),0)</f>
        <v>0</v>
      </c>
      <c r="U33" s="36">
        <f t="shared" ca="1" si="18"/>
        <v>0</v>
      </c>
      <c r="V33" s="35">
        <f ca="1">IF($G33=$D$5,ROUND(SUMIFS(INDIRECT("'Sch F-Staffing'!C"&amp;MATCH($B$5,'Sch F-Staffing'!$7:$7,0),0),'Sch F-Staffing'!$A:$A,$F33&amp;"-07",'Sch F-Staffing'!$L:$L,$G33),2),0)</f>
        <v>0</v>
      </c>
      <c r="W33" s="36">
        <f t="shared" ca="1" si="19"/>
        <v>0</v>
      </c>
      <c r="X33" s="35">
        <f ca="1">IF($G33=$D$5,ROUND(SUMIFS(INDIRECT("'Sch F-Staffing'!C"&amp;MATCH($B$5,'Sch F-Staffing'!$7:$7,0),0),'Sch F-Staffing'!$A:$A,$F33&amp;"-08",'Sch F-Staffing'!$L:$L,$G33),2),0)</f>
        <v>0</v>
      </c>
      <c r="Y33" s="36">
        <f t="shared" ca="1" si="20"/>
        <v>0</v>
      </c>
      <c r="Z33" s="35">
        <f ca="1">IF($G33=$D$5,ROUND(SUMIFS(INDIRECT("'Sch F-Staffing'!C"&amp;MATCH($B$5,'Sch F-Staffing'!$7:$7,0),0),'Sch F-Staffing'!$A:$A,$F33&amp;"-09",'Sch F-Staffing'!$L:$L,$G33),2),0)</f>
        <v>0</v>
      </c>
      <c r="AA33" s="36">
        <f t="shared" ca="1" si="21"/>
        <v>0</v>
      </c>
      <c r="AB33" s="35">
        <f ca="1">IF($G33=$D$5,ROUND(SUMIFS(INDIRECT("'Sch F-Staffing'!C"&amp;MATCH($B$5,'Sch F-Staffing'!$7:$7,0),0),'Sch F-Staffing'!$A:$A,$F33&amp;"-10",'Sch F-Staffing'!$L:$L,$G33),2),0)</f>
        <v>0</v>
      </c>
      <c r="AC33" s="36">
        <f t="shared" ca="1" si="22"/>
        <v>0</v>
      </c>
      <c r="AD33" s="35">
        <f ca="1">IF($G33=$D$5,ROUND(SUMIFS(INDIRECT("'Sch F-Staffing'!C"&amp;MATCH($B$5,'Sch F-Staffing'!$7:$7,0),0),'Sch F-Staffing'!$A:$A,$F33&amp;"-11",'Sch F-Staffing'!$L:$L,$G33),2),0)</f>
        <v>0</v>
      </c>
      <c r="AE33" s="36">
        <f t="shared" ca="1" si="23"/>
        <v>0</v>
      </c>
      <c r="AF33" s="35">
        <f ca="1">IF($G33=$D$5,ROUND(SUMIFS(INDIRECT("'Sch F-Staffing'!C"&amp;MATCH($B$5,'Sch F-Staffing'!$7:$7,0),0),'Sch F-Staffing'!$A:$A,$F33&amp;"-12",'Sch F-Staffing'!$L:$L,$G33),2),0)</f>
        <v>0</v>
      </c>
      <c r="AG33" s="36">
        <f t="shared" ca="1" si="24"/>
        <v>0</v>
      </c>
      <c r="AH33" s="35">
        <f ca="1">IF($G33=$D$5,ROUND(SUMIFS(INDIRECT("'Sch F-Staffing'!C"&amp;MATCH($B$5,'Sch F-Staffing'!$7:$7,0),0),'Sch F-Staffing'!$A:$A,$F33&amp;"-13",'Sch F-Staffing'!$L:$L,$G33),2),0)</f>
        <v>0</v>
      </c>
      <c r="AI33" s="36">
        <f t="shared" ca="1" si="11"/>
        <v>0</v>
      </c>
      <c r="AJ33" s="37">
        <f t="shared" ca="1" si="13"/>
        <v>0</v>
      </c>
      <c r="AK33" s="85">
        <f t="shared" ca="1" si="13"/>
        <v>0</v>
      </c>
    </row>
    <row r="34" spans="1:37" ht="45" hidden="1" x14ac:dyDescent="0.15">
      <c r="A34" s="34">
        <v>32</v>
      </c>
      <c r="B34" s="34" t="s">
        <v>66</v>
      </c>
      <c r="C34" s="34" t="s">
        <v>67</v>
      </c>
      <c r="D34" s="34" t="s">
        <v>79</v>
      </c>
      <c r="E34" s="34" t="s">
        <v>96</v>
      </c>
      <c r="F34" s="82" t="s">
        <v>97</v>
      </c>
      <c r="G34" s="82" t="s">
        <v>594</v>
      </c>
      <c r="H34" s="86">
        <v>1</v>
      </c>
      <c r="I34" s="84" cm="1">
        <f t="array" aca="1" ref="I34" ca="1">IF($G34=$D$5,INDIRECT("'Rate Analysis'!R"&amp;MATCH($F34,'Rate Analysis'!$A:$A,0)&amp;"C"&amp;MATCH($B$5,'Rate Analysis'!$7:$7,0)+MATCH($G34,'Rate Analysis'!$8:$8,0)-16,0),1)</f>
        <v>1</v>
      </c>
      <c r="J34" s="35">
        <f ca="1">IF($G34=$D$5,ROUND(SUMIFS(INDIRECT("'Sch F-Staffing'!C"&amp;MATCH($B$5,'Sch F-Staffing'!$7:$7,0),0),'Sch F-Staffing'!$A:$A,$F34&amp;"-01",'Sch F-Staffing'!$L:$L,$G34),2),0)</f>
        <v>0</v>
      </c>
      <c r="K34" s="36">
        <f t="shared" ca="1" si="12"/>
        <v>0</v>
      </c>
      <c r="L34" s="35">
        <f ca="1">IF($G34=$D$5,ROUND(SUMIFS(INDIRECT("'Sch F-Staffing'!C"&amp;MATCH($B$5,'Sch F-Staffing'!$7:$7,0),0),'Sch F-Staffing'!$A:$A,$F34&amp;"-02",'Sch F-Staffing'!$L:$L,$G34),2),0)</f>
        <v>0</v>
      </c>
      <c r="M34" s="36">
        <f t="shared" ca="1" si="14"/>
        <v>0</v>
      </c>
      <c r="N34" s="35">
        <f ca="1">IF($G34=$D$5,ROUND(SUMIFS(INDIRECT("'Sch F-Staffing'!C"&amp;MATCH($B$5,'Sch F-Staffing'!$7:$7,0),0),'Sch F-Staffing'!$A:$A,$F34&amp;"-03",'Sch F-Staffing'!$L:$L,$G34),2),0)</f>
        <v>0</v>
      </c>
      <c r="O34" s="36">
        <f t="shared" ca="1" si="15"/>
        <v>0</v>
      </c>
      <c r="P34" s="35">
        <f ca="1">IF($G34=$D$5,ROUND(SUMIFS(INDIRECT("'Sch F-Staffing'!C"&amp;MATCH($B$5,'Sch F-Staffing'!$7:$7,0),0),'Sch F-Staffing'!$A:$A,$F34&amp;"-04",'Sch F-Staffing'!$L:$L,$G34),2),0)</f>
        <v>0</v>
      </c>
      <c r="Q34" s="36">
        <f t="shared" ca="1" si="16"/>
        <v>0</v>
      </c>
      <c r="R34" s="35">
        <f ca="1">IF($G34=$D$5,ROUND(SUMIFS(INDIRECT("'Sch F-Staffing'!C"&amp;MATCH($B$5,'Sch F-Staffing'!$7:$7,0),0),'Sch F-Staffing'!$A:$A,$F34&amp;"-05",'Sch F-Staffing'!$L:$L,$G34),2),0)</f>
        <v>0</v>
      </c>
      <c r="S34" s="36">
        <f t="shared" ca="1" si="17"/>
        <v>0</v>
      </c>
      <c r="T34" s="35">
        <f ca="1">IF($G34=$D$5,ROUND(SUMIFS(INDIRECT("'Sch F-Staffing'!C"&amp;MATCH($B$5,'Sch F-Staffing'!$7:$7,0),0),'Sch F-Staffing'!$A:$A,$F34&amp;"-06",'Sch F-Staffing'!$L:$L,$G34),2),0)</f>
        <v>0</v>
      </c>
      <c r="U34" s="36">
        <f t="shared" ca="1" si="18"/>
        <v>0</v>
      </c>
      <c r="V34" s="35">
        <f ca="1">IF($G34=$D$5,ROUND(SUMIFS(INDIRECT("'Sch F-Staffing'!C"&amp;MATCH($B$5,'Sch F-Staffing'!$7:$7,0),0),'Sch F-Staffing'!$A:$A,$F34&amp;"-07",'Sch F-Staffing'!$L:$L,$G34),2),0)</f>
        <v>0</v>
      </c>
      <c r="W34" s="36">
        <f t="shared" ca="1" si="19"/>
        <v>0</v>
      </c>
      <c r="X34" s="35">
        <f ca="1">IF($G34=$D$5,ROUND(SUMIFS(INDIRECT("'Sch F-Staffing'!C"&amp;MATCH($B$5,'Sch F-Staffing'!$7:$7,0),0),'Sch F-Staffing'!$A:$A,$F34&amp;"-08",'Sch F-Staffing'!$L:$L,$G34),2),0)</f>
        <v>0</v>
      </c>
      <c r="Y34" s="36">
        <f t="shared" ca="1" si="20"/>
        <v>0</v>
      </c>
      <c r="Z34" s="35">
        <f ca="1">IF($G34=$D$5,ROUND(SUMIFS(INDIRECT("'Sch F-Staffing'!C"&amp;MATCH($B$5,'Sch F-Staffing'!$7:$7,0),0),'Sch F-Staffing'!$A:$A,$F34&amp;"-09",'Sch F-Staffing'!$L:$L,$G34),2),0)</f>
        <v>0</v>
      </c>
      <c r="AA34" s="36">
        <f t="shared" ca="1" si="21"/>
        <v>0</v>
      </c>
      <c r="AB34" s="35">
        <f ca="1">IF($G34=$D$5,ROUND(SUMIFS(INDIRECT("'Sch F-Staffing'!C"&amp;MATCH($B$5,'Sch F-Staffing'!$7:$7,0),0),'Sch F-Staffing'!$A:$A,$F34&amp;"-10",'Sch F-Staffing'!$L:$L,$G34),2),0)</f>
        <v>0</v>
      </c>
      <c r="AC34" s="36">
        <f t="shared" ca="1" si="22"/>
        <v>0</v>
      </c>
      <c r="AD34" s="35">
        <f ca="1">IF($G34=$D$5,ROUND(SUMIFS(INDIRECT("'Sch F-Staffing'!C"&amp;MATCH($B$5,'Sch F-Staffing'!$7:$7,0),0),'Sch F-Staffing'!$A:$A,$F34&amp;"-11",'Sch F-Staffing'!$L:$L,$G34),2),0)</f>
        <v>0</v>
      </c>
      <c r="AE34" s="36">
        <f t="shared" ca="1" si="23"/>
        <v>0</v>
      </c>
      <c r="AF34" s="35">
        <f ca="1">IF($G34=$D$5,ROUND(SUMIFS(INDIRECT("'Sch F-Staffing'!C"&amp;MATCH($B$5,'Sch F-Staffing'!$7:$7,0),0),'Sch F-Staffing'!$A:$A,$F34&amp;"-12",'Sch F-Staffing'!$L:$L,$G34),2),0)</f>
        <v>0</v>
      </c>
      <c r="AG34" s="36">
        <f t="shared" ca="1" si="24"/>
        <v>0</v>
      </c>
      <c r="AH34" s="35">
        <f ca="1">IF($G34=$D$5,ROUND(SUMIFS(INDIRECT("'Sch F-Staffing'!C"&amp;MATCH($B$5,'Sch F-Staffing'!$7:$7,0),0),'Sch F-Staffing'!$A:$A,$F34&amp;"-13",'Sch F-Staffing'!$L:$L,$G34),2),0)</f>
        <v>0</v>
      </c>
      <c r="AI34" s="36">
        <f t="shared" ca="1" si="11"/>
        <v>0</v>
      </c>
      <c r="AJ34" s="37">
        <f t="shared" ca="1" si="13"/>
        <v>0</v>
      </c>
      <c r="AK34" s="85">
        <f t="shared" ca="1" si="13"/>
        <v>0</v>
      </c>
    </row>
    <row r="35" spans="1:37" ht="45" x14ac:dyDescent="0.15">
      <c r="A35" s="34">
        <v>32</v>
      </c>
      <c r="B35" s="34" t="s">
        <v>66</v>
      </c>
      <c r="C35" s="34" t="s">
        <v>67</v>
      </c>
      <c r="D35" s="34" t="s">
        <v>79</v>
      </c>
      <c r="E35" s="34" t="s">
        <v>96</v>
      </c>
      <c r="F35" s="82" t="s">
        <v>97</v>
      </c>
      <c r="G35" s="82" t="s">
        <v>594</v>
      </c>
      <c r="H35" s="86">
        <v>1</v>
      </c>
      <c r="I35" s="84" cm="1">
        <f t="array" aca="1" ref="I35" ca="1">IF($G35=$D$5,INDIRECT("'Rate Analysis'!R"&amp;MATCH($F35,'Rate Analysis'!$A:$A,0)&amp;"C"&amp;MATCH($B$5,'Rate Analysis'!$7:$7,0)+MATCH($G35,'Rate Analysis'!$8:$8,0)-16,0),16)</f>
        <v>16</v>
      </c>
      <c r="J35" s="35">
        <f ca="1">IF($G35=$D$5,ROUND(SUMIFS(INDIRECT("'Sch F-Staffing'!C"&amp;MATCH($B$5,'Sch F-Staffing'!$7:$7,0),0),'Sch F-Staffing'!$A:$A,$F35&amp;"-01",'Sch F-Staffing'!$L:$L,$G35),2),0)</f>
        <v>0</v>
      </c>
      <c r="K35" s="36">
        <f t="shared" ca="1" si="12"/>
        <v>0</v>
      </c>
      <c r="L35" s="35">
        <f ca="1">IF($G35=$D$5,ROUND(SUMIFS(INDIRECT("'Sch F-Staffing'!C"&amp;MATCH($B$5,'Sch F-Staffing'!$7:$7,0),0),'Sch F-Staffing'!$A:$A,$F35&amp;"-02",'Sch F-Staffing'!$L:$L,$G35),2),0)</f>
        <v>0</v>
      </c>
      <c r="M35" s="36">
        <f t="shared" ca="1" si="14"/>
        <v>0</v>
      </c>
      <c r="N35" s="35">
        <f ca="1">IF($G35=$D$5,ROUND(SUMIFS(INDIRECT("'Sch F-Staffing'!C"&amp;MATCH($B$5,'Sch F-Staffing'!$7:$7,0),0),'Sch F-Staffing'!$A:$A,$F35&amp;"-03",'Sch F-Staffing'!$L:$L,$G35),2),0)</f>
        <v>0</v>
      </c>
      <c r="O35" s="36">
        <f t="shared" ca="1" si="15"/>
        <v>0</v>
      </c>
      <c r="P35" s="35">
        <f ca="1">IF($G35=$D$5,ROUND(SUMIFS(INDIRECT("'Sch F-Staffing'!C"&amp;MATCH($B$5,'Sch F-Staffing'!$7:$7,0),0),'Sch F-Staffing'!$A:$A,$F35&amp;"-04",'Sch F-Staffing'!$L:$L,$G35),2),0)</f>
        <v>0</v>
      </c>
      <c r="Q35" s="36">
        <f t="shared" ca="1" si="16"/>
        <v>0</v>
      </c>
      <c r="R35" s="35">
        <f ca="1">IF($G35=$D$5,ROUND(SUMIFS(INDIRECT("'Sch F-Staffing'!C"&amp;MATCH($B$5,'Sch F-Staffing'!$7:$7,0),0),'Sch F-Staffing'!$A:$A,$F35&amp;"-05",'Sch F-Staffing'!$L:$L,$G35),2),0)</f>
        <v>0</v>
      </c>
      <c r="S35" s="36">
        <f t="shared" ca="1" si="17"/>
        <v>0</v>
      </c>
      <c r="T35" s="35">
        <f ca="1">IF($G35=$D$5,ROUND(SUMIFS(INDIRECT("'Sch F-Staffing'!C"&amp;MATCH($B$5,'Sch F-Staffing'!$7:$7,0),0),'Sch F-Staffing'!$A:$A,$F35&amp;"-06",'Sch F-Staffing'!$L:$L,$G35),2),0)</f>
        <v>0</v>
      </c>
      <c r="U35" s="36">
        <f t="shared" ca="1" si="18"/>
        <v>0</v>
      </c>
      <c r="V35" s="35">
        <f ca="1">IF($G35=$D$5,ROUND(SUMIFS(INDIRECT("'Sch F-Staffing'!C"&amp;MATCH($B$5,'Sch F-Staffing'!$7:$7,0),0),'Sch F-Staffing'!$A:$A,$F35&amp;"-07",'Sch F-Staffing'!$L:$L,$G35),2),0)</f>
        <v>0</v>
      </c>
      <c r="W35" s="36">
        <f t="shared" ca="1" si="19"/>
        <v>0</v>
      </c>
      <c r="X35" s="35">
        <f ca="1">IF($G35=$D$5,ROUND(SUMIFS(INDIRECT("'Sch F-Staffing'!C"&amp;MATCH($B$5,'Sch F-Staffing'!$7:$7,0),0),'Sch F-Staffing'!$A:$A,$F35&amp;"-08",'Sch F-Staffing'!$L:$L,$G35),2),0)</f>
        <v>0</v>
      </c>
      <c r="Y35" s="36">
        <f t="shared" ca="1" si="20"/>
        <v>0</v>
      </c>
      <c r="Z35" s="35">
        <f ca="1">IF($G35=$D$5,ROUND(SUMIFS(INDIRECT("'Sch F-Staffing'!C"&amp;MATCH($B$5,'Sch F-Staffing'!$7:$7,0),0),'Sch F-Staffing'!$A:$A,$F35&amp;"-09",'Sch F-Staffing'!$L:$L,$G35),2),0)</f>
        <v>0</v>
      </c>
      <c r="AA35" s="36">
        <f t="shared" ca="1" si="21"/>
        <v>0</v>
      </c>
      <c r="AB35" s="35">
        <f ca="1">IF($G35=$D$5,ROUND(SUMIFS(INDIRECT("'Sch F-Staffing'!C"&amp;MATCH($B$5,'Sch F-Staffing'!$7:$7,0),0),'Sch F-Staffing'!$A:$A,$F35&amp;"-10",'Sch F-Staffing'!$L:$L,$G35),2),0)</f>
        <v>0</v>
      </c>
      <c r="AC35" s="36">
        <f t="shared" ca="1" si="22"/>
        <v>0</v>
      </c>
      <c r="AD35" s="35">
        <f ca="1">IF($G35=$D$5,ROUND(SUMIFS(INDIRECT("'Sch F-Staffing'!C"&amp;MATCH($B$5,'Sch F-Staffing'!$7:$7,0),0),'Sch F-Staffing'!$A:$A,$F35&amp;"-11",'Sch F-Staffing'!$L:$L,$G35),2),0)</f>
        <v>0</v>
      </c>
      <c r="AE35" s="36">
        <f t="shared" ca="1" si="23"/>
        <v>0</v>
      </c>
      <c r="AF35" s="35">
        <f ca="1">IF($G35=$D$5,ROUND(SUMIFS(INDIRECT("'Sch F-Staffing'!C"&amp;MATCH($B$5,'Sch F-Staffing'!$7:$7,0),0),'Sch F-Staffing'!$A:$A,$F35&amp;"-12",'Sch F-Staffing'!$L:$L,$G35),2),0)</f>
        <v>0</v>
      </c>
      <c r="AG35" s="36">
        <f t="shared" ca="1" si="24"/>
        <v>0</v>
      </c>
      <c r="AH35" s="35">
        <f ca="1">IF($G35=$D$5,ROUND(SUMIFS(INDIRECT("'Sch F-Staffing'!C"&amp;MATCH($B$5,'Sch F-Staffing'!$7:$7,0),0),'Sch F-Staffing'!$A:$A,$F35&amp;"-13",'Sch F-Staffing'!$L:$L,$G35),2),0)</f>
        <v>0</v>
      </c>
      <c r="AI35" s="36">
        <f t="shared" ca="1" si="11"/>
        <v>0</v>
      </c>
      <c r="AJ35" s="37">
        <f t="shared" ca="1" si="13"/>
        <v>0</v>
      </c>
      <c r="AK35" s="85">
        <f t="shared" ca="1" si="13"/>
        <v>0</v>
      </c>
    </row>
    <row r="36" spans="1:37" ht="30" hidden="1" x14ac:dyDescent="0.15">
      <c r="A36" s="34">
        <v>46</v>
      </c>
      <c r="B36" s="34" t="s">
        <v>98</v>
      </c>
      <c r="C36" s="34" t="s">
        <v>71</v>
      </c>
      <c r="D36" s="34" t="s">
        <v>48</v>
      </c>
      <c r="E36" s="34" t="s">
        <v>99</v>
      </c>
      <c r="F36" s="82" t="s">
        <v>100</v>
      </c>
      <c r="G36" s="82" t="s">
        <v>594</v>
      </c>
      <c r="H36" s="86">
        <v>1</v>
      </c>
      <c r="I36" s="84" cm="1">
        <f t="array" aca="1" ref="I36" ca="1">IF($G36=$D$5,INDIRECT("'Rate Analysis'!R"&amp;MATCH($F36,'Rate Analysis'!$A:$A,0)&amp;"C"&amp;MATCH($B$5,'Rate Analysis'!$7:$7,0)+MATCH($G36,'Rate Analysis'!$8:$8,0)-16,0),1)</f>
        <v>1</v>
      </c>
      <c r="J36" s="35">
        <f ca="1">IF($G36=$D$5,ROUND(SUMIFS(INDIRECT("'Sch F-Staffing'!C"&amp;MATCH($B$5,'Sch F-Staffing'!$7:$7,0),0),'Sch F-Staffing'!$A:$A,$F36&amp;"-01",'Sch F-Staffing'!$L:$L,$G36),2),0)</f>
        <v>0</v>
      </c>
      <c r="K36" s="36">
        <f t="shared" ca="1" si="12"/>
        <v>0</v>
      </c>
      <c r="L36" s="35">
        <f ca="1">IF($G36=$D$5,ROUND(SUMIFS(INDIRECT("'Sch F-Staffing'!C"&amp;MATCH($B$5,'Sch F-Staffing'!$7:$7,0),0),'Sch F-Staffing'!$A:$A,$F36&amp;"-02",'Sch F-Staffing'!$L:$L,$G36),2),0)</f>
        <v>0</v>
      </c>
      <c r="M36" s="36">
        <f t="shared" ca="1" si="14"/>
        <v>0</v>
      </c>
      <c r="N36" s="35">
        <f ca="1">IF($G36=$D$5,ROUND(SUMIFS(INDIRECT("'Sch F-Staffing'!C"&amp;MATCH($B$5,'Sch F-Staffing'!$7:$7,0),0),'Sch F-Staffing'!$A:$A,$F36&amp;"-03",'Sch F-Staffing'!$L:$L,$G36),2),0)</f>
        <v>0</v>
      </c>
      <c r="O36" s="36">
        <f t="shared" ca="1" si="15"/>
        <v>0</v>
      </c>
      <c r="P36" s="35">
        <f ca="1">IF($G36=$D$5,ROUND(SUMIFS(INDIRECT("'Sch F-Staffing'!C"&amp;MATCH($B$5,'Sch F-Staffing'!$7:$7,0),0),'Sch F-Staffing'!$A:$A,$F36&amp;"-04",'Sch F-Staffing'!$L:$L,$G36),2),0)</f>
        <v>0</v>
      </c>
      <c r="Q36" s="36">
        <f t="shared" ca="1" si="16"/>
        <v>0</v>
      </c>
      <c r="R36" s="35">
        <f ca="1">IF($G36=$D$5,ROUND(SUMIFS(INDIRECT("'Sch F-Staffing'!C"&amp;MATCH($B$5,'Sch F-Staffing'!$7:$7,0),0),'Sch F-Staffing'!$A:$A,$F36&amp;"-05",'Sch F-Staffing'!$L:$L,$G36),2),0)</f>
        <v>0</v>
      </c>
      <c r="S36" s="36">
        <f t="shared" ca="1" si="17"/>
        <v>0</v>
      </c>
      <c r="T36" s="35">
        <f ca="1">IF($G36=$D$5,ROUND(SUMIFS(INDIRECT("'Sch F-Staffing'!C"&amp;MATCH($B$5,'Sch F-Staffing'!$7:$7,0),0),'Sch F-Staffing'!$A:$A,$F36&amp;"-06",'Sch F-Staffing'!$L:$L,$G36),2),0)</f>
        <v>0</v>
      </c>
      <c r="U36" s="36">
        <f t="shared" ca="1" si="18"/>
        <v>0</v>
      </c>
      <c r="V36" s="35">
        <f ca="1">IF($G36=$D$5,ROUND(SUMIFS(INDIRECT("'Sch F-Staffing'!C"&amp;MATCH($B$5,'Sch F-Staffing'!$7:$7,0),0),'Sch F-Staffing'!$A:$A,$F36&amp;"-07",'Sch F-Staffing'!$L:$L,$G36),2),0)</f>
        <v>0</v>
      </c>
      <c r="W36" s="36">
        <f t="shared" ca="1" si="19"/>
        <v>0</v>
      </c>
      <c r="X36" s="35">
        <f ca="1">IF($G36=$D$5,ROUND(SUMIFS(INDIRECT("'Sch F-Staffing'!C"&amp;MATCH($B$5,'Sch F-Staffing'!$7:$7,0),0),'Sch F-Staffing'!$A:$A,$F36&amp;"-08",'Sch F-Staffing'!$L:$L,$G36),2),0)</f>
        <v>0</v>
      </c>
      <c r="Y36" s="36">
        <f t="shared" ca="1" si="20"/>
        <v>0</v>
      </c>
      <c r="Z36" s="35">
        <f ca="1">IF($G36=$D$5,ROUND(SUMIFS(INDIRECT("'Sch F-Staffing'!C"&amp;MATCH($B$5,'Sch F-Staffing'!$7:$7,0),0),'Sch F-Staffing'!$A:$A,$F36&amp;"-09",'Sch F-Staffing'!$L:$L,$G36),2),0)</f>
        <v>0</v>
      </c>
      <c r="AA36" s="36">
        <f t="shared" ca="1" si="21"/>
        <v>0</v>
      </c>
      <c r="AB36" s="35">
        <f ca="1">IF($G36=$D$5,ROUND(SUMIFS(INDIRECT("'Sch F-Staffing'!C"&amp;MATCH($B$5,'Sch F-Staffing'!$7:$7,0),0),'Sch F-Staffing'!$A:$A,$F36&amp;"-10",'Sch F-Staffing'!$L:$L,$G36),2),0)</f>
        <v>0</v>
      </c>
      <c r="AC36" s="36">
        <f t="shared" ca="1" si="22"/>
        <v>0</v>
      </c>
      <c r="AD36" s="35">
        <f ca="1">IF($G36=$D$5,ROUND(SUMIFS(INDIRECT("'Sch F-Staffing'!C"&amp;MATCH($B$5,'Sch F-Staffing'!$7:$7,0),0),'Sch F-Staffing'!$A:$A,$F36&amp;"-11",'Sch F-Staffing'!$L:$L,$G36),2),0)</f>
        <v>0</v>
      </c>
      <c r="AE36" s="36">
        <f t="shared" ca="1" si="23"/>
        <v>0</v>
      </c>
      <c r="AF36" s="35">
        <f ca="1">IF($G36=$D$5,ROUND(SUMIFS(INDIRECT("'Sch F-Staffing'!C"&amp;MATCH($B$5,'Sch F-Staffing'!$7:$7,0),0),'Sch F-Staffing'!$A:$A,$F36&amp;"-12",'Sch F-Staffing'!$L:$L,$G36),2),0)</f>
        <v>0</v>
      </c>
      <c r="AG36" s="36">
        <f t="shared" ca="1" si="24"/>
        <v>0</v>
      </c>
      <c r="AH36" s="35">
        <f ca="1">IF($G36=$D$5,ROUND(SUMIFS(INDIRECT("'Sch F-Staffing'!C"&amp;MATCH($B$5,'Sch F-Staffing'!$7:$7,0),0),'Sch F-Staffing'!$A:$A,$F36&amp;"-13",'Sch F-Staffing'!$L:$L,$G36),2),0)</f>
        <v>0</v>
      </c>
      <c r="AI36" s="36">
        <f t="shared" ca="1" si="11"/>
        <v>0</v>
      </c>
      <c r="AJ36" s="37">
        <f t="shared" ca="1" si="13"/>
        <v>0</v>
      </c>
      <c r="AK36" s="85">
        <f t="shared" ca="1" si="13"/>
        <v>0</v>
      </c>
    </row>
    <row r="37" spans="1:37" ht="30" x14ac:dyDescent="0.15">
      <c r="A37" s="34">
        <v>46</v>
      </c>
      <c r="B37" s="34" t="s">
        <v>76</v>
      </c>
      <c r="C37" s="34" t="s">
        <v>71</v>
      </c>
      <c r="D37" s="34" t="s">
        <v>48</v>
      </c>
      <c r="E37" s="34" t="s">
        <v>101</v>
      </c>
      <c r="F37" s="82" t="s">
        <v>102</v>
      </c>
      <c r="G37" s="82" t="s">
        <v>594</v>
      </c>
      <c r="H37" s="86">
        <v>1</v>
      </c>
      <c r="I37" s="84" cm="1">
        <f t="array" aca="1" ref="I37" ca="1">IF($G37=$D$5,INDIRECT("'Rate Analysis'!R"&amp;MATCH($F37,'Rate Analysis'!$A:$A,0)&amp;"C"&amp;MATCH($B$5,'Rate Analysis'!$7:$7,0)+MATCH($G37,'Rate Analysis'!$8:$8,0)-16,0),16)</f>
        <v>16</v>
      </c>
      <c r="J37" s="35">
        <f ca="1">IF($G37=$D$5,ROUND(SUMIFS(INDIRECT("'Sch F-Staffing'!C"&amp;MATCH($B$5,'Sch F-Staffing'!$7:$7,0),0),'Sch F-Staffing'!$A:$A,$F37&amp;"-01",'Sch F-Staffing'!$L:$L,$G37),2),0)</f>
        <v>0</v>
      </c>
      <c r="K37" s="36">
        <f t="shared" ca="1" si="12"/>
        <v>0</v>
      </c>
      <c r="L37" s="35">
        <f ca="1">IF($G37=$D$5,ROUND(SUMIFS(INDIRECT("'Sch F-Staffing'!C"&amp;MATCH($B$5,'Sch F-Staffing'!$7:$7,0),0),'Sch F-Staffing'!$A:$A,$F37&amp;"-02",'Sch F-Staffing'!$L:$L,$G37),2),0)</f>
        <v>0</v>
      </c>
      <c r="M37" s="36">
        <f t="shared" ca="1" si="14"/>
        <v>0</v>
      </c>
      <c r="N37" s="35">
        <f ca="1">IF($G37=$D$5,ROUND(SUMIFS(INDIRECT("'Sch F-Staffing'!C"&amp;MATCH($B$5,'Sch F-Staffing'!$7:$7,0),0),'Sch F-Staffing'!$A:$A,$F37&amp;"-03",'Sch F-Staffing'!$L:$L,$G37),2),0)</f>
        <v>0</v>
      </c>
      <c r="O37" s="36">
        <f t="shared" ca="1" si="15"/>
        <v>0</v>
      </c>
      <c r="P37" s="35">
        <f ca="1">IF($G37=$D$5,ROUND(SUMIFS(INDIRECT("'Sch F-Staffing'!C"&amp;MATCH($B$5,'Sch F-Staffing'!$7:$7,0),0),'Sch F-Staffing'!$A:$A,$F37&amp;"-04",'Sch F-Staffing'!$L:$L,$G37),2),0)</f>
        <v>0</v>
      </c>
      <c r="Q37" s="36">
        <f t="shared" ca="1" si="16"/>
        <v>0</v>
      </c>
      <c r="R37" s="35">
        <f ca="1">IF($G37=$D$5,ROUND(SUMIFS(INDIRECT("'Sch F-Staffing'!C"&amp;MATCH($B$5,'Sch F-Staffing'!$7:$7,0),0),'Sch F-Staffing'!$A:$A,$F37&amp;"-05",'Sch F-Staffing'!$L:$L,$G37),2),0)</f>
        <v>0</v>
      </c>
      <c r="S37" s="36">
        <f t="shared" ca="1" si="17"/>
        <v>0</v>
      </c>
      <c r="T37" s="35">
        <f ca="1">IF($G37=$D$5,ROUND(SUMIFS(INDIRECT("'Sch F-Staffing'!C"&amp;MATCH($B$5,'Sch F-Staffing'!$7:$7,0),0),'Sch F-Staffing'!$A:$A,$F37&amp;"-06",'Sch F-Staffing'!$L:$L,$G37),2),0)</f>
        <v>0</v>
      </c>
      <c r="U37" s="36">
        <f t="shared" ca="1" si="18"/>
        <v>0</v>
      </c>
      <c r="V37" s="35">
        <f ca="1">IF($G37=$D$5,ROUND(SUMIFS(INDIRECT("'Sch F-Staffing'!C"&amp;MATCH($B$5,'Sch F-Staffing'!$7:$7,0),0),'Sch F-Staffing'!$A:$A,$F37&amp;"-07",'Sch F-Staffing'!$L:$L,$G37),2),0)</f>
        <v>0</v>
      </c>
      <c r="W37" s="36">
        <f t="shared" ca="1" si="19"/>
        <v>0</v>
      </c>
      <c r="X37" s="35">
        <f ca="1">IF($G37=$D$5,ROUND(SUMIFS(INDIRECT("'Sch F-Staffing'!C"&amp;MATCH($B$5,'Sch F-Staffing'!$7:$7,0),0),'Sch F-Staffing'!$A:$A,$F37&amp;"-08",'Sch F-Staffing'!$L:$L,$G37),2),0)</f>
        <v>0</v>
      </c>
      <c r="Y37" s="36">
        <f t="shared" ca="1" si="20"/>
        <v>0</v>
      </c>
      <c r="Z37" s="35">
        <f ca="1">IF($G37=$D$5,ROUND(SUMIFS(INDIRECT("'Sch F-Staffing'!C"&amp;MATCH($B$5,'Sch F-Staffing'!$7:$7,0),0),'Sch F-Staffing'!$A:$A,$F37&amp;"-09",'Sch F-Staffing'!$L:$L,$G37),2),0)</f>
        <v>0</v>
      </c>
      <c r="AA37" s="36">
        <f t="shared" ca="1" si="21"/>
        <v>0</v>
      </c>
      <c r="AB37" s="35">
        <f ca="1">IF($G37=$D$5,ROUND(SUMIFS(INDIRECT("'Sch F-Staffing'!C"&amp;MATCH($B$5,'Sch F-Staffing'!$7:$7,0),0),'Sch F-Staffing'!$A:$A,$F37&amp;"-10",'Sch F-Staffing'!$L:$L,$G37),2),0)</f>
        <v>0</v>
      </c>
      <c r="AC37" s="36">
        <f t="shared" ca="1" si="22"/>
        <v>0</v>
      </c>
      <c r="AD37" s="35">
        <f ca="1">IF($G37=$D$5,ROUND(SUMIFS(INDIRECT("'Sch F-Staffing'!C"&amp;MATCH($B$5,'Sch F-Staffing'!$7:$7,0),0),'Sch F-Staffing'!$A:$A,$F37&amp;"-11",'Sch F-Staffing'!$L:$L,$G37),2),0)</f>
        <v>0</v>
      </c>
      <c r="AE37" s="36">
        <f t="shared" ca="1" si="23"/>
        <v>0</v>
      </c>
      <c r="AF37" s="35">
        <f ca="1">IF($G37=$D$5,ROUND(SUMIFS(INDIRECT("'Sch F-Staffing'!C"&amp;MATCH($B$5,'Sch F-Staffing'!$7:$7,0),0),'Sch F-Staffing'!$A:$A,$F37&amp;"-12",'Sch F-Staffing'!$L:$L,$G37),2),0)</f>
        <v>0</v>
      </c>
      <c r="AG37" s="36">
        <f t="shared" ca="1" si="24"/>
        <v>0</v>
      </c>
      <c r="AH37" s="35">
        <f ca="1">IF($G37=$D$5,ROUND(SUMIFS(INDIRECT("'Sch F-Staffing'!C"&amp;MATCH($B$5,'Sch F-Staffing'!$7:$7,0),0),'Sch F-Staffing'!$A:$A,$F37&amp;"-13",'Sch F-Staffing'!$L:$L,$G37),2),0)</f>
        <v>0</v>
      </c>
      <c r="AI37" s="36">
        <f t="shared" ca="1" si="11"/>
        <v>0</v>
      </c>
      <c r="AJ37" s="37">
        <f t="shared" ca="1" si="13"/>
        <v>0</v>
      </c>
      <c r="AK37" s="85">
        <f t="shared" ca="1" si="13"/>
        <v>0</v>
      </c>
    </row>
    <row r="38" spans="1:37" ht="35.25" hidden="1" customHeight="1" x14ac:dyDescent="0.15">
      <c r="A38" s="34">
        <v>31</v>
      </c>
      <c r="B38" s="34" t="s">
        <v>66</v>
      </c>
      <c r="C38" s="34" t="s">
        <v>67</v>
      </c>
      <c r="D38" s="34" t="s">
        <v>39</v>
      </c>
      <c r="E38" s="34" t="s">
        <v>103</v>
      </c>
      <c r="F38" s="82" t="s">
        <v>104</v>
      </c>
      <c r="G38" s="82" t="s">
        <v>594</v>
      </c>
      <c r="H38" s="86">
        <v>1</v>
      </c>
      <c r="I38" s="84" cm="1">
        <f t="array" aca="1" ref="I38" ca="1">IF($G38=$D$5,INDIRECT("'Rate Analysis'!R"&amp;MATCH($F38,'Rate Analysis'!$A:$A,0)&amp;"C"&amp;MATCH($B$5,'Rate Analysis'!$7:$7,0)+MATCH($G38,'Rate Analysis'!$8:$8,0)-16,0),1)</f>
        <v>1</v>
      </c>
      <c r="J38" s="35">
        <f ca="1">IF($G38=$D$5,ROUND(SUMIFS(INDIRECT("'Sch F-Staffing'!C"&amp;MATCH($B$5,'Sch F-Staffing'!$7:$7,0),0),'Sch F-Staffing'!$A:$A,$F38&amp;"-01",'Sch F-Staffing'!$L:$L,$G38),2),0)</f>
        <v>0</v>
      </c>
      <c r="K38" s="36">
        <f t="shared" ca="1" si="12"/>
        <v>0</v>
      </c>
      <c r="L38" s="35">
        <f ca="1">IF($G38=$D$5,ROUND(SUMIFS(INDIRECT("'Sch F-Staffing'!C"&amp;MATCH($B$5,'Sch F-Staffing'!$7:$7,0),0),'Sch F-Staffing'!$A:$A,$F38&amp;"-02",'Sch F-Staffing'!$L:$L,$G38),2),0)</f>
        <v>0</v>
      </c>
      <c r="M38" s="36">
        <f t="shared" ca="1" si="14"/>
        <v>0</v>
      </c>
      <c r="N38" s="35">
        <f ca="1">IF($G38=$D$5,ROUND(SUMIFS(INDIRECT("'Sch F-Staffing'!C"&amp;MATCH($B$5,'Sch F-Staffing'!$7:$7,0),0),'Sch F-Staffing'!$A:$A,$F38&amp;"-03",'Sch F-Staffing'!$L:$L,$G38),2),0)</f>
        <v>0</v>
      </c>
      <c r="O38" s="36">
        <f t="shared" ca="1" si="15"/>
        <v>0</v>
      </c>
      <c r="P38" s="35">
        <f ca="1">IF($G38=$D$5,ROUND(SUMIFS(INDIRECT("'Sch F-Staffing'!C"&amp;MATCH($B$5,'Sch F-Staffing'!$7:$7,0),0),'Sch F-Staffing'!$A:$A,$F38&amp;"-04",'Sch F-Staffing'!$L:$L,$G38),2),0)</f>
        <v>0</v>
      </c>
      <c r="Q38" s="36">
        <f t="shared" ca="1" si="16"/>
        <v>0</v>
      </c>
      <c r="R38" s="35">
        <f ca="1">IF($G38=$D$5,ROUND(SUMIFS(INDIRECT("'Sch F-Staffing'!C"&amp;MATCH($B$5,'Sch F-Staffing'!$7:$7,0),0),'Sch F-Staffing'!$A:$A,$F38&amp;"-05",'Sch F-Staffing'!$L:$L,$G38),2),0)</f>
        <v>0</v>
      </c>
      <c r="S38" s="36">
        <f t="shared" ca="1" si="17"/>
        <v>0</v>
      </c>
      <c r="T38" s="35">
        <f ca="1">IF($G38=$D$5,ROUND(SUMIFS(INDIRECT("'Sch F-Staffing'!C"&amp;MATCH($B$5,'Sch F-Staffing'!$7:$7,0),0),'Sch F-Staffing'!$A:$A,$F38&amp;"-06",'Sch F-Staffing'!$L:$L,$G38),2),0)</f>
        <v>0</v>
      </c>
      <c r="U38" s="36">
        <f t="shared" ca="1" si="18"/>
        <v>0</v>
      </c>
      <c r="V38" s="35">
        <f ca="1">IF($G38=$D$5,ROUND(SUMIFS(INDIRECT("'Sch F-Staffing'!C"&amp;MATCH($B$5,'Sch F-Staffing'!$7:$7,0),0),'Sch F-Staffing'!$A:$A,$F38&amp;"-07",'Sch F-Staffing'!$L:$L,$G38),2),0)</f>
        <v>0</v>
      </c>
      <c r="W38" s="36">
        <f t="shared" ca="1" si="19"/>
        <v>0</v>
      </c>
      <c r="X38" s="35">
        <f ca="1">IF($G38=$D$5,ROUND(SUMIFS(INDIRECT("'Sch F-Staffing'!C"&amp;MATCH($B$5,'Sch F-Staffing'!$7:$7,0),0),'Sch F-Staffing'!$A:$A,$F38&amp;"-08",'Sch F-Staffing'!$L:$L,$G38),2),0)</f>
        <v>0</v>
      </c>
      <c r="Y38" s="36">
        <f t="shared" ca="1" si="20"/>
        <v>0</v>
      </c>
      <c r="Z38" s="35">
        <f ca="1">IF($G38=$D$5,ROUND(SUMIFS(INDIRECT("'Sch F-Staffing'!C"&amp;MATCH($B$5,'Sch F-Staffing'!$7:$7,0),0),'Sch F-Staffing'!$A:$A,$F38&amp;"-09",'Sch F-Staffing'!$L:$L,$G38),2),0)</f>
        <v>0</v>
      </c>
      <c r="AA38" s="36">
        <f t="shared" ca="1" si="21"/>
        <v>0</v>
      </c>
      <c r="AB38" s="35">
        <f ca="1">IF($G38=$D$5,ROUND(SUMIFS(INDIRECT("'Sch F-Staffing'!C"&amp;MATCH($B$5,'Sch F-Staffing'!$7:$7,0),0),'Sch F-Staffing'!$A:$A,$F38&amp;"-10",'Sch F-Staffing'!$L:$L,$G38),2),0)</f>
        <v>0</v>
      </c>
      <c r="AC38" s="36">
        <f t="shared" ca="1" si="22"/>
        <v>0</v>
      </c>
      <c r="AD38" s="35">
        <f ca="1">IF($G38=$D$5,ROUND(SUMIFS(INDIRECT("'Sch F-Staffing'!C"&amp;MATCH($B$5,'Sch F-Staffing'!$7:$7,0),0),'Sch F-Staffing'!$A:$A,$F38&amp;"-11",'Sch F-Staffing'!$L:$L,$G38),2),0)</f>
        <v>0</v>
      </c>
      <c r="AE38" s="36">
        <f t="shared" ca="1" si="23"/>
        <v>0</v>
      </c>
      <c r="AF38" s="35">
        <f ca="1">IF($G38=$D$5,ROUND(SUMIFS(INDIRECT("'Sch F-Staffing'!C"&amp;MATCH($B$5,'Sch F-Staffing'!$7:$7,0),0),'Sch F-Staffing'!$A:$A,$F38&amp;"-12",'Sch F-Staffing'!$L:$L,$G38),2),0)</f>
        <v>0</v>
      </c>
      <c r="AG38" s="36">
        <f t="shared" ca="1" si="24"/>
        <v>0</v>
      </c>
      <c r="AH38" s="35">
        <f ca="1">IF($G38=$D$5,ROUND(SUMIFS(INDIRECT("'Sch F-Staffing'!C"&amp;MATCH($B$5,'Sch F-Staffing'!$7:$7,0),0),'Sch F-Staffing'!$A:$A,$F38&amp;"-13",'Sch F-Staffing'!$L:$L,$G38),2),0)</f>
        <v>0</v>
      </c>
      <c r="AI38" s="36">
        <f t="shared" ca="1" si="11"/>
        <v>0</v>
      </c>
      <c r="AJ38" s="37">
        <f t="shared" ca="1" si="13"/>
        <v>0</v>
      </c>
      <c r="AK38" s="85">
        <f t="shared" ca="1" si="13"/>
        <v>0</v>
      </c>
    </row>
    <row r="39" spans="1:37" ht="15" hidden="1" x14ac:dyDescent="0.15">
      <c r="A39" s="34">
        <v>69</v>
      </c>
      <c r="B39" s="34" t="s">
        <v>82</v>
      </c>
      <c r="C39" s="34" t="s">
        <v>38</v>
      </c>
      <c r="D39" s="34" t="s">
        <v>105</v>
      </c>
      <c r="E39" s="34" t="s">
        <v>106</v>
      </c>
      <c r="F39" s="82" t="s">
        <v>107</v>
      </c>
      <c r="G39" s="82" t="s">
        <v>594</v>
      </c>
      <c r="H39" s="86">
        <v>1</v>
      </c>
      <c r="I39" s="84" cm="1">
        <f t="array" aca="1" ref="I39" ca="1">IF($G39=$D$5,INDIRECT("'Rate Analysis'!R"&amp;MATCH($F39,'Rate Analysis'!$A:$A,0)&amp;"C"&amp;MATCH($B$5,'Rate Analysis'!$7:$7,0)+MATCH($G39,'Rate Analysis'!$8:$8,0)-16,0),1)</f>
        <v>1</v>
      </c>
      <c r="J39" s="35">
        <f ca="1">IF($G39=$D$5,ROUND(SUMIFS(INDIRECT("'Sch F-Staffing'!C"&amp;MATCH($B$5,'Sch F-Staffing'!$7:$7,0),0),'Sch F-Staffing'!$A:$A,$F39&amp;"-01",'Sch F-Staffing'!$L:$L,$G39),2),0)</f>
        <v>0</v>
      </c>
      <c r="K39" s="36">
        <f t="shared" ca="1" si="12"/>
        <v>0</v>
      </c>
      <c r="L39" s="35">
        <f ca="1">IF($G39=$D$5,ROUND(SUMIFS(INDIRECT("'Sch F-Staffing'!C"&amp;MATCH($B$5,'Sch F-Staffing'!$7:$7,0),0),'Sch F-Staffing'!$A:$A,$F39&amp;"-02",'Sch F-Staffing'!$L:$L,$G39),2),0)</f>
        <v>0</v>
      </c>
      <c r="M39" s="36">
        <f t="shared" ca="1" si="14"/>
        <v>0</v>
      </c>
      <c r="N39" s="35">
        <f ca="1">IF($G39=$D$5,ROUND(SUMIFS(INDIRECT("'Sch F-Staffing'!C"&amp;MATCH($B$5,'Sch F-Staffing'!$7:$7,0),0),'Sch F-Staffing'!$A:$A,$F39&amp;"-03",'Sch F-Staffing'!$L:$L,$G39),2),0)</f>
        <v>0</v>
      </c>
      <c r="O39" s="36">
        <f t="shared" ca="1" si="15"/>
        <v>0</v>
      </c>
      <c r="P39" s="35">
        <f ca="1">IF($G39=$D$5,ROUND(SUMIFS(INDIRECT("'Sch F-Staffing'!C"&amp;MATCH($B$5,'Sch F-Staffing'!$7:$7,0),0),'Sch F-Staffing'!$A:$A,$F39&amp;"-04",'Sch F-Staffing'!$L:$L,$G39),2),0)</f>
        <v>0</v>
      </c>
      <c r="Q39" s="36">
        <f t="shared" ca="1" si="16"/>
        <v>0</v>
      </c>
      <c r="R39" s="35">
        <f ca="1">IF($G39=$D$5,ROUND(SUMIFS(INDIRECT("'Sch F-Staffing'!C"&amp;MATCH($B$5,'Sch F-Staffing'!$7:$7,0),0),'Sch F-Staffing'!$A:$A,$F39&amp;"-05",'Sch F-Staffing'!$L:$L,$G39),2),0)</f>
        <v>0</v>
      </c>
      <c r="S39" s="36">
        <f t="shared" ca="1" si="17"/>
        <v>0</v>
      </c>
      <c r="T39" s="35">
        <f ca="1">IF($G39=$D$5,ROUND(SUMIFS(INDIRECT("'Sch F-Staffing'!C"&amp;MATCH($B$5,'Sch F-Staffing'!$7:$7,0),0),'Sch F-Staffing'!$A:$A,$F39&amp;"-06",'Sch F-Staffing'!$L:$L,$G39),2),0)</f>
        <v>0</v>
      </c>
      <c r="U39" s="36">
        <f t="shared" ca="1" si="18"/>
        <v>0</v>
      </c>
      <c r="V39" s="35">
        <f ca="1">IF($G39=$D$5,ROUND(SUMIFS(INDIRECT("'Sch F-Staffing'!C"&amp;MATCH($B$5,'Sch F-Staffing'!$7:$7,0),0),'Sch F-Staffing'!$A:$A,$F39&amp;"-07",'Sch F-Staffing'!$L:$L,$G39),2),0)</f>
        <v>0</v>
      </c>
      <c r="W39" s="36">
        <f t="shared" ca="1" si="19"/>
        <v>0</v>
      </c>
      <c r="X39" s="35">
        <f ca="1">IF($G39=$D$5,ROUND(SUMIFS(INDIRECT("'Sch F-Staffing'!C"&amp;MATCH($B$5,'Sch F-Staffing'!$7:$7,0),0),'Sch F-Staffing'!$A:$A,$F39&amp;"-08",'Sch F-Staffing'!$L:$L,$G39),2),0)</f>
        <v>0</v>
      </c>
      <c r="Y39" s="36">
        <f t="shared" ca="1" si="20"/>
        <v>0</v>
      </c>
      <c r="Z39" s="35">
        <f ca="1">IF($G39=$D$5,ROUND(SUMIFS(INDIRECT("'Sch F-Staffing'!C"&amp;MATCH($B$5,'Sch F-Staffing'!$7:$7,0),0),'Sch F-Staffing'!$A:$A,$F39&amp;"-09",'Sch F-Staffing'!$L:$L,$G39),2),0)</f>
        <v>0</v>
      </c>
      <c r="AA39" s="36">
        <f t="shared" ca="1" si="21"/>
        <v>0</v>
      </c>
      <c r="AB39" s="35">
        <f ca="1">IF($G39=$D$5,ROUND(SUMIFS(INDIRECT("'Sch F-Staffing'!C"&amp;MATCH($B$5,'Sch F-Staffing'!$7:$7,0),0),'Sch F-Staffing'!$A:$A,$F39&amp;"-10",'Sch F-Staffing'!$L:$L,$G39),2),0)</f>
        <v>0</v>
      </c>
      <c r="AC39" s="36">
        <f t="shared" ca="1" si="22"/>
        <v>0</v>
      </c>
      <c r="AD39" s="35">
        <f ca="1">IF($G39=$D$5,ROUND(SUMIFS(INDIRECT("'Sch F-Staffing'!C"&amp;MATCH($B$5,'Sch F-Staffing'!$7:$7,0),0),'Sch F-Staffing'!$A:$A,$F39&amp;"-11",'Sch F-Staffing'!$L:$L,$G39),2),0)</f>
        <v>0</v>
      </c>
      <c r="AE39" s="36">
        <f t="shared" ca="1" si="23"/>
        <v>0</v>
      </c>
      <c r="AF39" s="35">
        <f ca="1">IF($G39=$D$5,ROUND(SUMIFS(INDIRECT("'Sch F-Staffing'!C"&amp;MATCH($B$5,'Sch F-Staffing'!$7:$7,0),0),'Sch F-Staffing'!$A:$A,$F39&amp;"-12",'Sch F-Staffing'!$L:$L,$G39),2),0)</f>
        <v>0</v>
      </c>
      <c r="AG39" s="36">
        <f t="shared" ca="1" si="24"/>
        <v>0</v>
      </c>
      <c r="AH39" s="35">
        <f ca="1">IF($G39=$D$5,ROUND(SUMIFS(INDIRECT("'Sch F-Staffing'!C"&amp;MATCH($B$5,'Sch F-Staffing'!$7:$7,0),0),'Sch F-Staffing'!$A:$A,$F39&amp;"-13",'Sch F-Staffing'!$L:$L,$G39),2),0)</f>
        <v>0</v>
      </c>
      <c r="AI39" s="36">
        <f t="shared" ca="1" si="11"/>
        <v>0</v>
      </c>
      <c r="AJ39" s="37">
        <f t="shared" ca="1" si="13"/>
        <v>0</v>
      </c>
      <c r="AK39" s="85">
        <f t="shared" ca="1" si="13"/>
        <v>0</v>
      </c>
    </row>
    <row r="40" spans="1:37" ht="45" hidden="1" x14ac:dyDescent="0.15">
      <c r="A40" s="34">
        <v>32</v>
      </c>
      <c r="B40" s="34" t="s">
        <v>66</v>
      </c>
      <c r="C40" s="34" t="s">
        <v>67</v>
      </c>
      <c r="D40" s="34" t="s">
        <v>79</v>
      </c>
      <c r="E40" s="34" t="s">
        <v>96</v>
      </c>
      <c r="F40" s="82" t="s">
        <v>108</v>
      </c>
      <c r="G40" s="82" t="s">
        <v>594</v>
      </c>
      <c r="H40" s="86">
        <v>1</v>
      </c>
      <c r="I40" s="84" cm="1">
        <f t="array" aca="1" ref="I40" ca="1">IF($G40=$D$5,INDIRECT("'Rate Analysis'!R"&amp;MATCH($F40,'Rate Analysis'!$A:$A,0)&amp;"C"&amp;MATCH($B$5,'Rate Analysis'!$7:$7,0)+MATCH($G40,'Rate Analysis'!$8:$8,0)-16,0),1)</f>
        <v>1</v>
      </c>
      <c r="J40" s="35">
        <f ca="1">IF($G40=$D$5,ROUND(SUMIFS(INDIRECT("'Sch F-Staffing'!C"&amp;MATCH($B$5,'Sch F-Staffing'!$7:$7,0),0),'Sch F-Staffing'!$A:$A,$F40&amp;"-01",'Sch F-Staffing'!$L:$L,$G40),2),0)</f>
        <v>0</v>
      </c>
      <c r="K40" s="36">
        <f t="shared" ca="1" si="12"/>
        <v>0</v>
      </c>
      <c r="L40" s="35">
        <f ca="1">IF($G40=$D$5,ROUND(SUMIFS(INDIRECT("'Sch F-Staffing'!C"&amp;MATCH($B$5,'Sch F-Staffing'!$7:$7,0),0),'Sch F-Staffing'!$A:$A,$F40&amp;"-02",'Sch F-Staffing'!$L:$L,$G40),2),0)</f>
        <v>0</v>
      </c>
      <c r="M40" s="36">
        <f t="shared" ca="1" si="14"/>
        <v>0</v>
      </c>
      <c r="N40" s="35">
        <f ca="1">IF($G40=$D$5,ROUND(SUMIFS(INDIRECT("'Sch F-Staffing'!C"&amp;MATCH($B$5,'Sch F-Staffing'!$7:$7,0),0),'Sch F-Staffing'!$A:$A,$F40&amp;"-03",'Sch F-Staffing'!$L:$L,$G40),2),0)</f>
        <v>0</v>
      </c>
      <c r="O40" s="36">
        <f t="shared" ca="1" si="15"/>
        <v>0</v>
      </c>
      <c r="P40" s="35">
        <f ca="1">IF($G40=$D$5,ROUND(SUMIFS(INDIRECT("'Sch F-Staffing'!C"&amp;MATCH($B$5,'Sch F-Staffing'!$7:$7,0),0),'Sch F-Staffing'!$A:$A,$F40&amp;"-04",'Sch F-Staffing'!$L:$L,$G40),2),0)</f>
        <v>0</v>
      </c>
      <c r="Q40" s="36">
        <f t="shared" ca="1" si="16"/>
        <v>0</v>
      </c>
      <c r="R40" s="35">
        <f ca="1">IF($G40=$D$5,ROUND(SUMIFS(INDIRECT("'Sch F-Staffing'!C"&amp;MATCH($B$5,'Sch F-Staffing'!$7:$7,0),0),'Sch F-Staffing'!$A:$A,$F40&amp;"-05",'Sch F-Staffing'!$L:$L,$G40),2),0)</f>
        <v>0</v>
      </c>
      <c r="S40" s="36">
        <f t="shared" ca="1" si="17"/>
        <v>0</v>
      </c>
      <c r="T40" s="35">
        <f ca="1">IF($G40=$D$5,ROUND(SUMIFS(INDIRECT("'Sch F-Staffing'!C"&amp;MATCH($B$5,'Sch F-Staffing'!$7:$7,0),0),'Sch F-Staffing'!$A:$A,$F40&amp;"-06",'Sch F-Staffing'!$L:$L,$G40),2),0)</f>
        <v>0</v>
      </c>
      <c r="U40" s="36">
        <f t="shared" ca="1" si="18"/>
        <v>0</v>
      </c>
      <c r="V40" s="35">
        <f ca="1">IF($G40=$D$5,ROUND(SUMIFS(INDIRECT("'Sch F-Staffing'!C"&amp;MATCH($B$5,'Sch F-Staffing'!$7:$7,0),0),'Sch F-Staffing'!$A:$A,$F40&amp;"-07",'Sch F-Staffing'!$L:$L,$G40),2),0)</f>
        <v>0</v>
      </c>
      <c r="W40" s="36">
        <f t="shared" ca="1" si="19"/>
        <v>0</v>
      </c>
      <c r="X40" s="35">
        <f ca="1">IF($G40=$D$5,ROUND(SUMIFS(INDIRECT("'Sch F-Staffing'!C"&amp;MATCH($B$5,'Sch F-Staffing'!$7:$7,0),0),'Sch F-Staffing'!$A:$A,$F40&amp;"-08",'Sch F-Staffing'!$L:$L,$G40),2),0)</f>
        <v>0</v>
      </c>
      <c r="Y40" s="36">
        <f t="shared" ca="1" si="20"/>
        <v>0</v>
      </c>
      <c r="Z40" s="35">
        <f ca="1">IF($G40=$D$5,ROUND(SUMIFS(INDIRECT("'Sch F-Staffing'!C"&amp;MATCH($B$5,'Sch F-Staffing'!$7:$7,0),0),'Sch F-Staffing'!$A:$A,$F40&amp;"-09",'Sch F-Staffing'!$L:$L,$G40),2),0)</f>
        <v>0</v>
      </c>
      <c r="AA40" s="36">
        <f t="shared" ca="1" si="21"/>
        <v>0</v>
      </c>
      <c r="AB40" s="35">
        <f ca="1">IF($G40=$D$5,ROUND(SUMIFS(INDIRECT("'Sch F-Staffing'!C"&amp;MATCH($B$5,'Sch F-Staffing'!$7:$7,0),0),'Sch F-Staffing'!$A:$A,$F40&amp;"-10",'Sch F-Staffing'!$L:$L,$G40),2),0)</f>
        <v>0</v>
      </c>
      <c r="AC40" s="36">
        <f t="shared" ca="1" si="22"/>
        <v>0</v>
      </c>
      <c r="AD40" s="35">
        <f ca="1">IF($G40=$D$5,ROUND(SUMIFS(INDIRECT("'Sch F-Staffing'!C"&amp;MATCH($B$5,'Sch F-Staffing'!$7:$7,0),0),'Sch F-Staffing'!$A:$A,$F40&amp;"-11",'Sch F-Staffing'!$L:$L,$G40),2),0)</f>
        <v>0</v>
      </c>
      <c r="AE40" s="36">
        <f t="shared" ca="1" si="23"/>
        <v>0</v>
      </c>
      <c r="AF40" s="35">
        <f ca="1">IF($G40=$D$5,ROUND(SUMIFS(INDIRECT("'Sch F-Staffing'!C"&amp;MATCH($B$5,'Sch F-Staffing'!$7:$7,0),0),'Sch F-Staffing'!$A:$A,$F40&amp;"-12",'Sch F-Staffing'!$L:$L,$G40),2),0)</f>
        <v>0</v>
      </c>
      <c r="AG40" s="36">
        <f t="shared" ca="1" si="24"/>
        <v>0</v>
      </c>
      <c r="AH40" s="35">
        <f ca="1">IF($G40=$D$5,ROUND(SUMIFS(INDIRECT("'Sch F-Staffing'!C"&amp;MATCH($B$5,'Sch F-Staffing'!$7:$7,0),0),'Sch F-Staffing'!$A:$A,$F40&amp;"-13",'Sch F-Staffing'!$L:$L,$G40),2),0)</f>
        <v>0</v>
      </c>
      <c r="AI40" s="36">
        <f t="shared" ca="1" si="11"/>
        <v>0</v>
      </c>
      <c r="AJ40" s="37">
        <f t="shared" ca="1" si="13"/>
        <v>0</v>
      </c>
      <c r="AK40" s="85">
        <f t="shared" ca="1" si="13"/>
        <v>0</v>
      </c>
    </row>
    <row r="41" spans="1:37" ht="46" thickBot="1" x14ac:dyDescent="0.2">
      <c r="A41" s="34">
        <v>32</v>
      </c>
      <c r="B41" s="34" t="s">
        <v>66</v>
      </c>
      <c r="C41" s="34" t="s">
        <v>67</v>
      </c>
      <c r="D41" s="34" t="s">
        <v>79</v>
      </c>
      <c r="E41" s="34" t="s">
        <v>96</v>
      </c>
      <c r="F41" s="82" t="s">
        <v>108</v>
      </c>
      <c r="G41" s="82" t="s">
        <v>594</v>
      </c>
      <c r="H41" s="86">
        <v>1</v>
      </c>
      <c r="I41" s="84" cm="1">
        <f t="array" aca="1" ref="I41" ca="1">IF($G41=$D$5,INDIRECT("'Rate Analysis'!R"&amp;MATCH($F41,'Rate Analysis'!$A:$A,0)&amp;"C"&amp;MATCH($B$5,'Rate Analysis'!$7:$7,0)+MATCH($G41,'Rate Analysis'!$8:$8,0)-16,0),16)</f>
        <v>16</v>
      </c>
      <c r="J41" s="35">
        <f ca="1">IF($G41=$D$5,ROUND(SUMIFS(INDIRECT("'Sch F-Staffing'!C"&amp;MATCH($B$5,'Sch F-Staffing'!$7:$7,0),0),'Sch F-Staffing'!$A:$A,$F41&amp;"-01",'Sch F-Staffing'!$L:$L,$G41),2),0)</f>
        <v>0</v>
      </c>
      <c r="K41" s="36">
        <f t="shared" ca="1" si="12"/>
        <v>0</v>
      </c>
      <c r="L41" s="35">
        <f ca="1">IF($G41=$D$5,ROUND(SUMIFS(INDIRECT("'Sch F-Staffing'!C"&amp;MATCH($B$5,'Sch F-Staffing'!$7:$7,0),0),'Sch F-Staffing'!$A:$A,$F41&amp;"-02",'Sch F-Staffing'!$L:$L,$G41),2),0)</f>
        <v>0</v>
      </c>
      <c r="M41" s="36">
        <f t="shared" ref="M41:M45" ca="1" si="25">IFERROR(ROUND(L41*$I41,2),0)</f>
        <v>0</v>
      </c>
      <c r="N41" s="35">
        <f ca="1">IF($G41=$D$5,ROUND(SUMIFS(INDIRECT("'Sch F-Staffing'!C"&amp;MATCH($B$5,'Sch F-Staffing'!$7:$7,0),0),'Sch F-Staffing'!$A:$A,$F41&amp;"-03",'Sch F-Staffing'!$L:$L,$G41),2),0)</f>
        <v>0</v>
      </c>
      <c r="O41" s="36">
        <f t="shared" ref="O41:O45" ca="1" si="26">IFERROR(ROUND(N41*$I41,2),0)</f>
        <v>0</v>
      </c>
      <c r="P41" s="35">
        <f ca="1">IF($G41=$D$5,ROUND(SUMIFS(INDIRECT("'Sch F-Staffing'!C"&amp;MATCH($B$5,'Sch F-Staffing'!$7:$7,0),0),'Sch F-Staffing'!$A:$A,$F41&amp;"-04",'Sch F-Staffing'!$L:$L,$G41),2),0)</f>
        <v>0</v>
      </c>
      <c r="Q41" s="36">
        <f t="shared" ref="Q41:Q45" ca="1" si="27">IFERROR(ROUND(P41*$I41,2),0)</f>
        <v>0</v>
      </c>
      <c r="R41" s="35">
        <f ca="1">IF($G41=$D$5,ROUND(SUMIFS(INDIRECT("'Sch F-Staffing'!C"&amp;MATCH($B$5,'Sch F-Staffing'!$7:$7,0),0),'Sch F-Staffing'!$A:$A,$F41&amp;"-05",'Sch F-Staffing'!$L:$L,$G41),2),0)</f>
        <v>0</v>
      </c>
      <c r="S41" s="36">
        <f t="shared" ref="S41:S45" ca="1" si="28">IFERROR(ROUND(R41*$I41,2),0)</f>
        <v>0</v>
      </c>
      <c r="T41" s="35">
        <f ca="1">IF($G41=$D$5,ROUND(SUMIFS(INDIRECT("'Sch F-Staffing'!C"&amp;MATCH($B$5,'Sch F-Staffing'!$7:$7,0),0),'Sch F-Staffing'!$A:$A,$F41&amp;"-06",'Sch F-Staffing'!$L:$L,$G41),2),0)</f>
        <v>0</v>
      </c>
      <c r="U41" s="36">
        <f t="shared" ref="U41:U45" ca="1" si="29">IFERROR(ROUND(T41*$I41,2),0)</f>
        <v>0</v>
      </c>
      <c r="V41" s="35">
        <f ca="1">IF($G41=$D$5,ROUND(SUMIFS(INDIRECT("'Sch F-Staffing'!C"&amp;MATCH($B$5,'Sch F-Staffing'!$7:$7,0),0),'Sch F-Staffing'!$A:$A,$F41&amp;"-07",'Sch F-Staffing'!$L:$L,$G41),2),0)</f>
        <v>0</v>
      </c>
      <c r="W41" s="36">
        <f t="shared" ref="W41:W45" ca="1" si="30">IFERROR(ROUND(V41*$I41,2),0)</f>
        <v>0</v>
      </c>
      <c r="X41" s="35">
        <f ca="1">IF($G41=$D$5,ROUND(SUMIFS(INDIRECT("'Sch F-Staffing'!C"&amp;MATCH($B$5,'Sch F-Staffing'!$7:$7,0),0),'Sch F-Staffing'!$A:$A,$F41&amp;"-08",'Sch F-Staffing'!$L:$L,$G41),2),0)</f>
        <v>0</v>
      </c>
      <c r="Y41" s="36">
        <f t="shared" ref="Y41:Y45" ca="1" si="31">IFERROR(ROUND(X41*$I41,2),0)</f>
        <v>0</v>
      </c>
      <c r="Z41" s="35">
        <f ca="1">IF($G41=$D$5,ROUND(SUMIFS(INDIRECT("'Sch F-Staffing'!C"&amp;MATCH($B$5,'Sch F-Staffing'!$7:$7,0),0),'Sch F-Staffing'!$A:$A,$F41&amp;"-09",'Sch F-Staffing'!$L:$L,$G41),2),0)</f>
        <v>0</v>
      </c>
      <c r="AA41" s="36">
        <f t="shared" ref="AA41:AA45" ca="1" si="32">IFERROR(ROUND(Z41*$I41,2),0)</f>
        <v>0</v>
      </c>
      <c r="AB41" s="35">
        <f ca="1">IF($G41=$D$5,ROUND(SUMIFS(INDIRECT("'Sch F-Staffing'!C"&amp;MATCH($B$5,'Sch F-Staffing'!$7:$7,0),0),'Sch F-Staffing'!$A:$A,$F41&amp;"-10",'Sch F-Staffing'!$L:$L,$G41),2),0)</f>
        <v>0</v>
      </c>
      <c r="AC41" s="36">
        <f t="shared" ref="AC41:AC45" ca="1" si="33">IFERROR(ROUND(AB41*$I41,2),0)</f>
        <v>0</v>
      </c>
      <c r="AD41" s="35">
        <f ca="1">IF($G41=$D$5,ROUND(SUMIFS(INDIRECT("'Sch F-Staffing'!C"&amp;MATCH($B$5,'Sch F-Staffing'!$7:$7,0),0),'Sch F-Staffing'!$A:$A,$F41&amp;"-11",'Sch F-Staffing'!$L:$L,$G41),2),0)</f>
        <v>0</v>
      </c>
      <c r="AE41" s="36">
        <f t="shared" ref="AE41:AE45" ca="1" si="34">IFERROR(ROUND(AD41*$I41,2),0)</f>
        <v>0</v>
      </c>
      <c r="AF41" s="35">
        <f ca="1">IF($G41=$D$5,ROUND(SUMIFS(INDIRECT("'Sch F-Staffing'!C"&amp;MATCH($B$5,'Sch F-Staffing'!$7:$7,0),0),'Sch F-Staffing'!$A:$A,$F41&amp;"-12",'Sch F-Staffing'!$L:$L,$G41),2),0)</f>
        <v>0</v>
      </c>
      <c r="AG41" s="36">
        <f t="shared" ref="AG41:AG45" ca="1" si="35">IFERROR(ROUND(AF41*$I41,2),0)</f>
        <v>0</v>
      </c>
      <c r="AH41" s="35">
        <f ca="1">IF($G41=$D$5,ROUND(SUMIFS(INDIRECT("'Sch F-Staffing'!C"&amp;MATCH($B$5,'Sch F-Staffing'!$7:$7,0),0),'Sch F-Staffing'!$A:$A,$F41&amp;"-13",'Sch F-Staffing'!$L:$L,$G41),2),0)</f>
        <v>0</v>
      </c>
      <c r="AI41" s="36">
        <f t="shared" ca="1" si="11"/>
        <v>0</v>
      </c>
      <c r="AJ41" s="37">
        <f t="shared" ca="1" si="13"/>
        <v>0</v>
      </c>
      <c r="AK41" s="85">
        <f t="shared" ca="1" si="13"/>
        <v>0</v>
      </c>
    </row>
    <row r="42" spans="1:37" ht="46" hidden="1" thickBot="1" x14ac:dyDescent="0.2">
      <c r="A42" s="34">
        <v>31</v>
      </c>
      <c r="B42" s="34" t="s">
        <v>66</v>
      </c>
      <c r="C42" s="34" t="s">
        <v>67</v>
      </c>
      <c r="D42" s="34" t="s">
        <v>39</v>
      </c>
      <c r="E42" s="34" t="s">
        <v>109</v>
      </c>
      <c r="F42" s="82" t="s">
        <v>110</v>
      </c>
      <c r="G42" s="82" t="s">
        <v>61</v>
      </c>
      <c r="H42" s="86">
        <f>SUMIFS('Total Staffing-NB'!$F:$F,'Total Staffing-NB'!$M:$M,$F42,'Total Staffing-NB'!$L:$L,$G42)</f>
        <v>0</v>
      </c>
      <c r="I42" s="84" cm="1">
        <f t="array" aca="1" ref="I42" ca="1">IF($G42=$D$5,INDIRECT("'Rate Analysis'!R"&amp;MATCH($F42,'Rate Analysis'!$A:$A,0)&amp;"C"&amp;MATCH($B$5,'Rate Analysis'!$7:$7,0)+MATCH($G42,'Rate Analysis'!$8:$8,0)-16,0),1)</f>
        <v>1</v>
      </c>
      <c r="J42" s="35">
        <f ca="1">IF($G42=$D$5,ROUND(SUMIFS(INDIRECT("'Sch F-Staffing'!C"&amp;MATCH($B$5,'Sch F-Staffing'!$7:$7,0),0),'Sch F-Staffing'!$A:$A,$F42&amp;"-01",'Sch F-Staffing'!$L:$L,$G42),2),0)</f>
        <v>0</v>
      </c>
      <c r="K42" s="36">
        <f t="shared" ca="1" si="12"/>
        <v>0</v>
      </c>
      <c r="L42" s="35">
        <f ca="1">IF($G42=$D$5,ROUND(SUMIFS(INDIRECT("'Sch F-Staffing'!C"&amp;MATCH($B$5,'Sch F-Staffing'!$7:$7,0),0),'Sch F-Staffing'!$A:$A,$F42&amp;"-02",'Sch F-Staffing'!$L:$L,$G42),2),0)</f>
        <v>0</v>
      </c>
      <c r="M42" s="36">
        <f t="shared" ca="1" si="25"/>
        <v>0</v>
      </c>
      <c r="N42" s="35">
        <f ca="1">IF($G42=$D$5,ROUND(SUMIFS(INDIRECT("'Sch F-Staffing'!C"&amp;MATCH($B$5,'Sch F-Staffing'!$7:$7,0),0),'Sch F-Staffing'!$A:$A,$F42&amp;"-03",'Sch F-Staffing'!$L:$L,$G42),2),0)</f>
        <v>0</v>
      </c>
      <c r="O42" s="36">
        <f t="shared" ca="1" si="26"/>
        <v>0</v>
      </c>
      <c r="P42" s="35">
        <f ca="1">IF($G42=$D$5,ROUND(SUMIFS(INDIRECT("'Sch F-Staffing'!C"&amp;MATCH($B$5,'Sch F-Staffing'!$7:$7,0),0),'Sch F-Staffing'!$A:$A,$F42&amp;"-04",'Sch F-Staffing'!$L:$L,$G42),2),0)</f>
        <v>0</v>
      </c>
      <c r="Q42" s="36">
        <f t="shared" ca="1" si="27"/>
        <v>0</v>
      </c>
      <c r="R42" s="35">
        <f ca="1">IF($G42=$D$5,ROUND(SUMIFS(INDIRECT("'Sch F-Staffing'!C"&amp;MATCH($B$5,'Sch F-Staffing'!$7:$7,0),0),'Sch F-Staffing'!$A:$A,$F42&amp;"-05",'Sch F-Staffing'!$L:$L,$G42),2),0)</f>
        <v>0</v>
      </c>
      <c r="S42" s="36">
        <f t="shared" ca="1" si="28"/>
        <v>0</v>
      </c>
      <c r="T42" s="35">
        <f ca="1">IF($G42=$D$5,ROUND(SUMIFS(INDIRECT("'Sch F-Staffing'!C"&amp;MATCH($B$5,'Sch F-Staffing'!$7:$7,0),0),'Sch F-Staffing'!$A:$A,$F42&amp;"-06",'Sch F-Staffing'!$L:$L,$G42),2),0)</f>
        <v>0</v>
      </c>
      <c r="U42" s="36">
        <f t="shared" ca="1" si="29"/>
        <v>0</v>
      </c>
      <c r="V42" s="35">
        <f ca="1">IF($G42=$D$5,ROUND(SUMIFS(INDIRECT("'Sch F-Staffing'!C"&amp;MATCH($B$5,'Sch F-Staffing'!$7:$7,0),0),'Sch F-Staffing'!$A:$A,$F42&amp;"-07",'Sch F-Staffing'!$L:$L,$G42),2),0)</f>
        <v>0</v>
      </c>
      <c r="W42" s="36">
        <f t="shared" ca="1" si="30"/>
        <v>0</v>
      </c>
      <c r="X42" s="35">
        <f ca="1">IF($G42=$D$5,ROUND(SUMIFS(INDIRECT("'Sch F-Staffing'!C"&amp;MATCH($B$5,'Sch F-Staffing'!$7:$7,0),0),'Sch F-Staffing'!$A:$A,$F42&amp;"-08",'Sch F-Staffing'!$L:$L,$G42),2),0)</f>
        <v>0</v>
      </c>
      <c r="Y42" s="36">
        <f t="shared" ca="1" si="31"/>
        <v>0</v>
      </c>
      <c r="Z42" s="35">
        <f ca="1">IF($G42=$D$5,ROUND(SUMIFS(INDIRECT("'Sch F-Staffing'!C"&amp;MATCH($B$5,'Sch F-Staffing'!$7:$7,0),0),'Sch F-Staffing'!$A:$A,$F42&amp;"-09",'Sch F-Staffing'!$L:$L,$G42),2),0)</f>
        <v>0</v>
      </c>
      <c r="AA42" s="36">
        <f t="shared" ca="1" si="32"/>
        <v>0</v>
      </c>
      <c r="AB42" s="35">
        <f ca="1">IF($G42=$D$5,ROUND(SUMIFS(INDIRECT("'Sch F-Staffing'!C"&amp;MATCH($B$5,'Sch F-Staffing'!$7:$7,0),0),'Sch F-Staffing'!$A:$A,$F42&amp;"-10",'Sch F-Staffing'!$L:$L,$G42),2),0)</f>
        <v>0</v>
      </c>
      <c r="AC42" s="36">
        <f t="shared" ca="1" si="33"/>
        <v>0</v>
      </c>
      <c r="AD42" s="35">
        <f ca="1">IF($G42=$D$5,ROUND(SUMIFS(INDIRECT("'Sch F-Staffing'!C"&amp;MATCH($B$5,'Sch F-Staffing'!$7:$7,0),0),'Sch F-Staffing'!$A:$A,$F42&amp;"-11",'Sch F-Staffing'!$L:$L,$G42),2),0)</f>
        <v>0</v>
      </c>
      <c r="AE42" s="36">
        <f t="shared" ca="1" si="34"/>
        <v>0</v>
      </c>
      <c r="AF42" s="35">
        <f ca="1">IF($G42=$D$5,ROUND(SUMIFS(INDIRECT("'Sch F-Staffing'!C"&amp;MATCH($B$5,'Sch F-Staffing'!$7:$7,0),0),'Sch F-Staffing'!$A:$A,$F42&amp;"-12",'Sch F-Staffing'!$L:$L,$G42),2),0)</f>
        <v>0</v>
      </c>
      <c r="AG42" s="36">
        <f t="shared" ca="1" si="35"/>
        <v>0</v>
      </c>
      <c r="AH42" s="35">
        <f ca="1">IF($G42=$D$5,ROUND(SUMIFS(INDIRECT("'Sch F-Staffing'!C"&amp;MATCH($B$5,'Sch F-Staffing'!$7:$7,0),0),'Sch F-Staffing'!$A:$A,$F42&amp;"-13",'Sch F-Staffing'!$L:$L,$G42),2),0)</f>
        <v>0</v>
      </c>
      <c r="AI42" s="36">
        <f t="shared" ca="1" si="11"/>
        <v>0</v>
      </c>
      <c r="AJ42" s="37">
        <f t="shared" ca="1" si="13"/>
        <v>0</v>
      </c>
      <c r="AK42" s="85">
        <f t="shared" ca="1" si="13"/>
        <v>0</v>
      </c>
    </row>
    <row r="43" spans="1:37" ht="15" hidden="1" customHeight="1" x14ac:dyDescent="0.15">
      <c r="A43" s="34">
        <v>30</v>
      </c>
      <c r="B43" s="34" t="s">
        <v>66</v>
      </c>
      <c r="C43" s="34" t="s">
        <v>67</v>
      </c>
      <c r="D43" s="34" t="s">
        <v>48</v>
      </c>
      <c r="E43" s="34" t="s">
        <v>67</v>
      </c>
      <c r="F43" s="82" t="s">
        <v>111</v>
      </c>
      <c r="G43" s="82" t="s">
        <v>3</v>
      </c>
      <c r="H43" s="86">
        <f>SUMIFS('Total Staffing-NB'!$F:$F,'Total Staffing-NB'!$M:$M,$F43,'Total Staffing-NB'!$L:$L,$G43)</f>
        <v>1</v>
      </c>
      <c r="I43" s="84" t="e" cm="1">
        <f t="array" aca="1" ref="I43" ca="1">IF($G43=$D$5,INDIRECT("'Rate Analysis'!R"&amp;MATCH($F43,'Rate Analysis'!$A:$A,0)&amp;"C"&amp;MATCH($B$5,'Rate Analysis'!$7:$7,0)+MATCH($G43,'Rate Analysis'!$8:$8,0)-16,0),1)</f>
        <v>#N/A</v>
      </c>
      <c r="J43" s="35">
        <f ca="1">IF($G43=$D$5,ROUND(SUMIFS(INDIRECT("'Sch F-Staffing'!C"&amp;MATCH($B$5,'Sch F-Staffing'!$7:$7,0),0),'Sch F-Staffing'!$A:$A,$F43&amp;"-01",'Sch F-Staffing'!$L:$L,$G43),2),0)</f>
        <v>0</v>
      </c>
      <c r="K43" s="36">
        <f t="shared" ca="1" si="12"/>
        <v>0</v>
      </c>
      <c r="L43" s="35">
        <f ca="1">IF($G43=$D$5,ROUND(SUMIFS(INDIRECT("'Sch F-Staffing'!C"&amp;MATCH($B$5,'Sch F-Staffing'!$7:$7,0),0),'Sch F-Staffing'!$A:$A,$F43&amp;"-02",'Sch F-Staffing'!$L:$L,$G43),2),0)</f>
        <v>0</v>
      </c>
      <c r="M43" s="36">
        <f t="shared" ca="1" si="25"/>
        <v>0</v>
      </c>
      <c r="N43" s="35">
        <f ca="1">IF($G43=$D$5,ROUND(SUMIFS(INDIRECT("'Sch F-Staffing'!C"&amp;MATCH($B$5,'Sch F-Staffing'!$7:$7,0),0),'Sch F-Staffing'!$A:$A,$F43&amp;"-03",'Sch F-Staffing'!$L:$L,$G43),2),0)</f>
        <v>0</v>
      </c>
      <c r="O43" s="36">
        <f t="shared" ca="1" si="26"/>
        <v>0</v>
      </c>
      <c r="P43" s="35">
        <f ca="1">IF($G43=$D$5,ROUND(SUMIFS(INDIRECT("'Sch F-Staffing'!C"&amp;MATCH($B$5,'Sch F-Staffing'!$7:$7,0),0),'Sch F-Staffing'!$A:$A,$F43&amp;"-04",'Sch F-Staffing'!$L:$L,$G43),2),0)</f>
        <v>0</v>
      </c>
      <c r="Q43" s="36">
        <f t="shared" ca="1" si="27"/>
        <v>0</v>
      </c>
      <c r="R43" s="35">
        <f ca="1">IF($G43=$D$5,ROUND(SUMIFS(INDIRECT("'Sch F-Staffing'!C"&amp;MATCH($B$5,'Sch F-Staffing'!$7:$7,0),0),'Sch F-Staffing'!$A:$A,$F43&amp;"-05",'Sch F-Staffing'!$L:$L,$G43),2),0)</f>
        <v>0</v>
      </c>
      <c r="S43" s="36">
        <f t="shared" ca="1" si="28"/>
        <v>0</v>
      </c>
      <c r="T43" s="35">
        <f ca="1">IF($G43=$D$5,ROUND(SUMIFS(INDIRECT("'Sch F-Staffing'!C"&amp;MATCH($B$5,'Sch F-Staffing'!$7:$7,0),0),'Sch F-Staffing'!$A:$A,$F43&amp;"-06",'Sch F-Staffing'!$L:$L,$G43),2),0)</f>
        <v>0</v>
      </c>
      <c r="U43" s="36">
        <f t="shared" ca="1" si="29"/>
        <v>0</v>
      </c>
      <c r="V43" s="35">
        <f ca="1">IF($G43=$D$5,ROUND(SUMIFS(INDIRECT("'Sch F-Staffing'!C"&amp;MATCH($B$5,'Sch F-Staffing'!$7:$7,0),0),'Sch F-Staffing'!$A:$A,$F43&amp;"-07",'Sch F-Staffing'!$L:$L,$G43),2),0)</f>
        <v>0</v>
      </c>
      <c r="W43" s="36">
        <f t="shared" ca="1" si="30"/>
        <v>0</v>
      </c>
      <c r="X43" s="35">
        <f ca="1">IF($G43=$D$5,ROUND(SUMIFS(INDIRECT("'Sch F-Staffing'!C"&amp;MATCH($B$5,'Sch F-Staffing'!$7:$7,0),0),'Sch F-Staffing'!$A:$A,$F43&amp;"-08",'Sch F-Staffing'!$L:$L,$G43),2),0)</f>
        <v>0</v>
      </c>
      <c r="Y43" s="36">
        <f t="shared" ca="1" si="31"/>
        <v>0</v>
      </c>
      <c r="Z43" s="35">
        <f ca="1">IF($G43=$D$5,ROUND(SUMIFS(INDIRECT("'Sch F-Staffing'!C"&amp;MATCH($B$5,'Sch F-Staffing'!$7:$7,0),0),'Sch F-Staffing'!$A:$A,$F43&amp;"-09",'Sch F-Staffing'!$L:$L,$G43),2),0)</f>
        <v>0</v>
      </c>
      <c r="AA43" s="36">
        <f t="shared" ca="1" si="32"/>
        <v>0</v>
      </c>
      <c r="AB43" s="35">
        <f ca="1">IF($G43=$D$5,ROUND(SUMIFS(INDIRECT("'Sch F-Staffing'!C"&amp;MATCH($B$5,'Sch F-Staffing'!$7:$7,0),0),'Sch F-Staffing'!$A:$A,$F43&amp;"-10",'Sch F-Staffing'!$L:$L,$G43),2),0)</f>
        <v>0</v>
      </c>
      <c r="AC43" s="36">
        <f t="shared" ca="1" si="33"/>
        <v>0</v>
      </c>
      <c r="AD43" s="35">
        <f ca="1">IF($G43=$D$5,ROUND(SUMIFS(INDIRECT("'Sch F-Staffing'!C"&amp;MATCH($B$5,'Sch F-Staffing'!$7:$7,0),0),'Sch F-Staffing'!$A:$A,$F43&amp;"-11",'Sch F-Staffing'!$L:$L,$G43),2),0)</f>
        <v>0</v>
      </c>
      <c r="AE43" s="36">
        <f t="shared" ca="1" si="34"/>
        <v>0</v>
      </c>
      <c r="AF43" s="35">
        <f ca="1">IF($G43=$D$5,ROUND(SUMIFS(INDIRECT("'Sch F-Staffing'!C"&amp;MATCH($B$5,'Sch F-Staffing'!$7:$7,0),0),'Sch F-Staffing'!$A:$A,$F43&amp;"-12",'Sch F-Staffing'!$L:$L,$G43),2),0)</f>
        <v>0</v>
      </c>
      <c r="AG43" s="36">
        <f t="shared" ca="1" si="35"/>
        <v>0</v>
      </c>
      <c r="AH43" s="35">
        <f ca="1">IF($G43=$D$5,ROUND(SUMIFS(INDIRECT("'Sch F-Staffing'!C"&amp;MATCH($B$5,'Sch F-Staffing'!$7:$7,0),0),'Sch F-Staffing'!$A:$A,$F43&amp;"-13",'Sch F-Staffing'!$L:$L,$G43),2),0)</f>
        <v>0</v>
      </c>
      <c r="AI43" s="36">
        <f t="shared" ca="1" si="11"/>
        <v>0</v>
      </c>
      <c r="AJ43" s="37">
        <f t="shared" ca="1" si="13"/>
        <v>0</v>
      </c>
      <c r="AK43" s="85">
        <f t="shared" ca="1" si="13"/>
        <v>0</v>
      </c>
    </row>
    <row r="44" spans="1:37" ht="15" hidden="1" customHeight="1" x14ac:dyDescent="0.15">
      <c r="A44" s="34">
        <v>30</v>
      </c>
      <c r="B44" s="34" t="s">
        <v>66</v>
      </c>
      <c r="C44" s="34" t="s">
        <v>67</v>
      </c>
      <c r="D44" s="34" t="s">
        <v>48</v>
      </c>
      <c r="E44" s="34" t="s">
        <v>112</v>
      </c>
      <c r="F44" s="82" t="s">
        <v>113</v>
      </c>
      <c r="G44" s="82" t="s">
        <v>3</v>
      </c>
      <c r="H44" s="86">
        <f>SUMIFS('Total Staffing-NB'!$F:$F,'Total Staffing-NB'!$M:$M,$F44,'Total Staffing-NB'!$L:$L,$G44)</f>
        <v>1</v>
      </c>
      <c r="I44" s="84" t="e" cm="1">
        <f t="array" aca="1" ref="I44" ca="1">IF($G44=$D$5,INDIRECT("'Rate Analysis'!R"&amp;MATCH($F44,'Rate Analysis'!$A:$A,0)&amp;"C"&amp;MATCH($B$5,'Rate Analysis'!$7:$7,0)+MATCH($G44,'Rate Analysis'!$8:$8,0)-16,0),1)</f>
        <v>#N/A</v>
      </c>
      <c r="J44" s="35">
        <f ca="1">IF($G44=$D$5,ROUND(SUMIFS(INDIRECT("'Sch F-Staffing'!C"&amp;MATCH($B$5,'Sch F-Staffing'!$7:$7,0),0),'Sch F-Staffing'!$A:$A,$F44&amp;"-01",'Sch F-Staffing'!$L:$L,$G44),2),0)</f>
        <v>0</v>
      </c>
      <c r="K44" s="36">
        <f t="shared" ca="1" si="12"/>
        <v>0</v>
      </c>
      <c r="L44" s="35">
        <f ca="1">IF($G44=$D$5,ROUND(SUMIFS(INDIRECT("'Sch F-Staffing'!C"&amp;MATCH($B$5,'Sch F-Staffing'!$7:$7,0),0),'Sch F-Staffing'!$A:$A,$F44&amp;"-02",'Sch F-Staffing'!$L:$L,$G44),2),0)</f>
        <v>0</v>
      </c>
      <c r="M44" s="36">
        <f t="shared" ca="1" si="25"/>
        <v>0</v>
      </c>
      <c r="N44" s="35">
        <f ca="1">IF($G44=$D$5,ROUND(SUMIFS(INDIRECT("'Sch F-Staffing'!C"&amp;MATCH($B$5,'Sch F-Staffing'!$7:$7,0),0),'Sch F-Staffing'!$A:$A,$F44&amp;"-03",'Sch F-Staffing'!$L:$L,$G44),2),0)</f>
        <v>0</v>
      </c>
      <c r="O44" s="36">
        <f t="shared" ca="1" si="26"/>
        <v>0</v>
      </c>
      <c r="P44" s="35">
        <f ca="1">IF($G44=$D$5,ROUND(SUMIFS(INDIRECT("'Sch F-Staffing'!C"&amp;MATCH($B$5,'Sch F-Staffing'!$7:$7,0),0),'Sch F-Staffing'!$A:$A,$F44&amp;"-04",'Sch F-Staffing'!$L:$L,$G44),2),0)</f>
        <v>0</v>
      </c>
      <c r="Q44" s="36">
        <f t="shared" ca="1" si="27"/>
        <v>0</v>
      </c>
      <c r="R44" s="35">
        <f ca="1">IF($G44=$D$5,ROUND(SUMIFS(INDIRECT("'Sch F-Staffing'!C"&amp;MATCH($B$5,'Sch F-Staffing'!$7:$7,0),0),'Sch F-Staffing'!$A:$A,$F44&amp;"-05",'Sch F-Staffing'!$L:$L,$G44),2),0)</f>
        <v>0</v>
      </c>
      <c r="S44" s="36">
        <f t="shared" ca="1" si="28"/>
        <v>0</v>
      </c>
      <c r="T44" s="35">
        <f ca="1">IF($G44=$D$5,ROUND(SUMIFS(INDIRECT("'Sch F-Staffing'!C"&amp;MATCH($B$5,'Sch F-Staffing'!$7:$7,0),0),'Sch F-Staffing'!$A:$A,$F44&amp;"-06",'Sch F-Staffing'!$L:$L,$G44),2),0)</f>
        <v>0</v>
      </c>
      <c r="U44" s="36">
        <f t="shared" ca="1" si="29"/>
        <v>0</v>
      </c>
      <c r="V44" s="35">
        <f ca="1">IF($G44=$D$5,ROUND(SUMIFS(INDIRECT("'Sch F-Staffing'!C"&amp;MATCH($B$5,'Sch F-Staffing'!$7:$7,0),0),'Sch F-Staffing'!$A:$A,$F44&amp;"-07",'Sch F-Staffing'!$L:$L,$G44),2),0)</f>
        <v>0</v>
      </c>
      <c r="W44" s="36">
        <f t="shared" ca="1" si="30"/>
        <v>0</v>
      </c>
      <c r="X44" s="35">
        <f ca="1">IF($G44=$D$5,ROUND(SUMIFS(INDIRECT("'Sch F-Staffing'!C"&amp;MATCH($B$5,'Sch F-Staffing'!$7:$7,0),0),'Sch F-Staffing'!$A:$A,$F44&amp;"-08",'Sch F-Staffing'!$L:$L,$G44),2),0)</f>
        <v>0</v>
      </c>
      <c r="Y44" s="36">
        <f t="shared" ca="1" si="31"/>
        <v>0</v>
      </c>
      <c r="Z44" s="35">
        <f ca="1">IF($G44=$D$5,ROUND(SUMIFS(INDIRECT("'Sch F-Staffing'!C"&amp;MATCH($B$5,'Sch F-Staffing'!$7:$7,0),0),'Sch F-Staffing'!$A:$A,$F44&amp;"-09",'Sch F-Staffing'!$L:$L,$G44),2),0)</f>
        <v>0</v>
      </c>
      <c r="AA44" s="36">
        <f t="shared" ca="1" si="32"/>
        <v>0</v>
      </c>
      <c r="AB44" s="35">
        <f ca="1">IF($G44=$D$5,ROUND(SUMIFS(INDIRECT("'Sch F-Staffing'!C"&amp;MATCH($B$5,'Sch F-Staffing'!$7:$7,0),0),'Sch F-Staffing'!$A:$A,$F44&amp;"-10",'Sch F-Staffing'!$L:$L,$G44),2),0)</f>
        <v>0</v>
      </c>
      <c r="AC44" s="36">
        <f t="shared" ca="1" si="33"/>
        <v>0</v>
      </c>
      <c r="AD44" s="35">
        <f ca="1">IF($G44=$D$5,ROUND(SUMIFS(INDIRECT("'Sch F-Staffing'!C"&amp;MATCH($B$5,'Sch F-Staffing'!$7:$7,0),0),'Sch F-Staffing'!$A:$A,$F44&amp;"-11",'Sch F-Staffing'!$L:$L,$G44),2),0)</f>
        <v>0</v>
      </c>
      <c r="AE44" s="36">
        <f t="shared" ca="1" si="34"/>
        <v>0</v>
      </c>
      <c r="AF44" s="35">
        <f ca="1">IF($G44=$D$5,ROUND(SUMIFS(INDIRECT("'Sch F-Staffing'!C"&amp;MATCH($B$5,'Sch F-Staffing'!$7:$7,0),0),'Sch F-Staffing'!$A:$A,$F44&amp;"-12",'Sch F-Staffing'!$L:$L,$G44),2),0)</f>
        <v>0</v>
      </c>
      <c r="AG44" s="36">
        <f t="shared" ca="1" si="35"/>
        <v>0</v>
      </c>
      <c r="AH44" s="35">
        <f ca="1">IF($G44=$D$5,ROUND(SUMIFS(INDIRECT("'Sch F-Staffing'!C"&amp;MATCH($B$5,'Sch F-Staffing'!$7:$7,0),0),'Sch F-Staffing'!$A:$A,$F44&amp;"-13",'Sch F-Staffing'!$L:$L,$G44),2),0)</f>
        <v>0</v>
      </c>
      <c r="AI44" s="36">
        <f t="shared" ca="1" si="11"/>
        <v>0</v>
      </c>
      <c r="AJ44" s="37">
        <f t="shared" ca="1" si="13"/>
        <v>0</v>
      </c>
      <c r="AK44" s="85">
        <f t="shared" ca="1" si="13"/>
        <v>0</v>
      </c>
    </row>
    <row r="45" spans="1:37" ht="15" hidden="1" customHeight="1" x14ac:dyDescent="0.15">
      <c r="A45" s="87">
        <v>10</v>
      </c>
      <c r="B45" s="87" t="s">
        <v>114</v>
      </c>
      <c r="C45" s="87" t="s">
        <v>115</v>
      </c>
      <c r="D45" s="87" t="s">
        <v>48</v>
      </c>
      <c r="E45" s="87" t="s">
        <v>115</v>
      </c>
      <c r="F45" s="88" t="s">
        <v>116</v>
      </c>
      <c r="G45" s="88" t="s">
        <v>61</v>
      </c>
      <c r="H45" s="89">
        <f>SUMIFS('Total Staffing-NB'!$F:$F,'Total Staffing-NB'!$M:$M,$F45,'Total Staffing-NB'!$L:$L,$G45)</f>
        <v>0</v>
      </c>
      <c r="I45" s="84" cm="1">
        <f t="array" aca="1" ref="I45" ca="1">IF($G45=$D$5,INDIRECT("'Rate Analysis'!R"&amp;MATCH($F45,'Rate Analysis'!$A:$A,0)&amp;"C"&amp;MATCH($B$5,'Rate Analysis'!$7:$7,0)+MATCH($G45,'Rate Analysis'!$8:$8,0)-16,0),1)</f>
        <v>1</v>
      </c>
      <c r="J45" s="91">
        <f ca="1">IF($G45=$D$5,ROUND(SUMIFS(INDIRECT("'Sch F-Staffing'!C"&amp;MATCH($B$5,'Sch F-Staffing'!$7:$7,0),0),'Sch F-Staffing'!$A:$A,$F45&amp;"-01",'Sch F-Staffing'!$L:$L,$G45),2),0)</f>
        <v>0</v>
      </c>
      <c r="K45" s="92">
        <f t="shared" ca="1" si="12"/>
        <v>0</v>
      </c>
      <c r="L45" s="91">
        <f ca="1">IF($G45=$D$5,ROUND(SUMIFS(INDIRECT("'Sch F-Staffing'!C"&amp;MATCH($B$5,'Sch F-Staffing'!$7:$7,0),0),'Sch F-Staffing'!$A:$A,$F45&amp;"-02",'Sch F-Staffing'!$L:$L,$G45),2),0)</f>
        <v>0</v>
      </c>
      <c r="M45" s="92">
        <f t="shared" ca="1" si="25"/>
        <v>0</v>
      </c>
      <c r="N45" s="91">
        <f ca="1">IF($G45=$D$5,ROUND(SUMIFS(INDIRECT("'Sch F-Staffing'!C"&amp;MATCH($B$5,'Sch F-Staffing'!$7:$7,0),0),'Sch F-Staffing'!$A:$A,$F45&amp;"-03",'Sch F-Staffing'!$L:$L,$G45),2),0)</f>
        <v>0</v>
      </c>
      <c r="O45" s="92">
        <f t="shared" ca="1" si="26"/>
        <v>0</v>
      </c>
      <c r="P45" s="91">
        <f ca="1">IF($G45=$D$5,ROUND(SUMIFS(INDIRECT("'Sch F-Staffing'!C"&amp;MATCH($B$5,'Sch F-Staffing'!$7:$7,0),0),'Sch F-Staffing'!$A:$A,$F45&amp;"-04",'Sch F-Staffing'!$L:$L,$G45),2),0)</f>
        <v>0</v>
      </c>
      <c r="Q45" s="92">
        <f t="shared" ca="1" si="27"/>
        <v>0</v>
      </c>
      <c r="R45" s="91">
        <f ca="1">IF($G45=$D$5,ROUND(SUMIFS(INDIRECT("'Sch F-Staffing'!C"&amp;MATCH($B$5,'Sch F-Staffing'!$7:$7,0),0),'Sch F-Staffing'!$A:$A,$F45&amp;"-05",'Sch F-Staffing'!$L:$L,$G45),2),0)</f>
        <v>0</v>
      </c>
      <c r="S45" s="92">
        <f t="shared" ca="1" si="28"/>
        <v>0</v>
      </c>
      <c r="T45" s="91">
        <f ca="1">IF($G45=$D$5,ROUND(SUMIFS(INDIRECT("'Sch F-Staffing'!C"&amp;MATCH($B$5,'Sch F-Staffing'!$7:$7,0),0),'Sch F-Staffing'!$A:$A,$F45&amp;"-06",'Sch F-Staffing'!$L:$L,$G45),2),0)</f>
        <v>0</v>
      </c>
      <c r="U45" s="92">
        <f t="shared" ca="1" si="29"/>
        <v>0</v>
      </c>
      <c r="V45" s="91">
        <f ca="1">IF($G45=$D$5,ROUND(SUMIFS(INDIRECT("'Sch F-Staffing'!C"&amp;MATCH($B$5,'Sch F-Staffing'!$7:$7,0),0),'Sch F-Staffing'!$A:$A,$F45&amp;"-07",'Sch F-Staffing'!$L:$L,$G45),2),0)</f>
        <v>0</v>
      </c>
      <c r="W45" s="92">
        <f t="shared" ca="1" si="30"/>
        <v>0</v>
      </c>
      <c r="X45" s="91">
        <f ca="1">IF($G45=$D$5,ROUND(SUMIFS(INDIRECT("'Sch F-Staffing'!C"&amp;MATCH($B$5,'Sch F-Staffing'!$7:$7,0),0),'Sch F-Staffing'!$A:$A,$F45&amp;"-08",'Sch F-Staffing'!$L:$L,$G45),2),0)</f>
        <v>0</v>
      </c>
      <c r="Y45" s="92">
        <f t="shared" ca="1" si="31"/>
        <v>0</v>
      </c>
      <c r="Z45" s="91">
        <f ca="1">IF($G45=$D$5,ROUND(SUMIFS(INDIRECT("'Sch F-Staffing'!C"&amp;MATCH($B$5,'Sch F-Staffing'!$7:$7,0),0),'Sch F-Staffing'!$A:$A,$F45&amp;"-09",'Sch F-Staffing'!$L:$L,$G45),2),0)</f>
        <v>0</v>
      </c>
      <c r="AA45" s="92">
        <f t="shared" ca="1" si="32"/>
        <v>0</v>
      </c>
      <c r="AB45" s="91">
        <f ca="1">IF($G45=$D$5,ROUND(SUMIFS(INDIRECT("'Sch F-Staffing'!C"&amp;MATCH($B$5,'Sch F-Staffing'!$7:$7,0),0),'Sch F-Staffing'!$A:$A,$F45&amp;"-10",'Sch F-Staffing'!$L:$L,$G45),2),0)</f>
        <v>0</v>
      </c>
      <c r="AC45" s="92">
        <f t="shared" ca="1" si="33"/>
        <v>0</v>
      </c>
      <c r="AD45" s="91">
        <f ca="1">IF($G45=$D$5,ROUND(SUMIFS(INDIRECT("'Sch F-Staffing'!C"&amp;MATCH($B$5,'Sch F-Staffing'!$7:$7,0),0),'Sch F-Staffing'!$A:$A,$F45&amp;"-11",'Sch F-Staffing'!$L:$L,$G45),2),0)</f>
        <v>0</v>
      </c>
      <c r="AE45" s="92">
        <f t="shared" ca="1" si="34"/>
        <v>0</v>
      </c>
      <c r="AF45" s="91">
        <f ca="1">IF($G45=$D$5,ROUND(SUMIFS(INDIRECT("'Sch F-Staffing'!C"&amp;MATCH($B$5,'Sch F-Staffing'!$7:$7,0),0),'Sch F-Staffing'!$A:$A,$F45&amp;"-12",'Sch F-Staffing'!$L:$L,$G45),2),0)</f>
        <v>0</v>
      </c>
      <c r="AG45" s="92">
        <f t="shared" ca="1" si="35"/>
        <v>0</v>
      </c>
      <c r="AH45" s="91">
        <f ca="1">IF($G45=$D$5,ROUND(SUMIFS(INDIRECT("'Sch F-Staffing'!C"&amp;MATCH($B$5,'Sch F-Staffing'!$7:$7,0),0),'Sch F-Staffing'!$A:$A,$F45&amp;"-13",'Sch F-Staffing'!$L:$L,$G45),2),0)</f>
        <v>0</v>
      </c>
      <c r="AI45" s="92">
        <f t="shared" ca="1" si="11"/>
        <v>0</v>
      </c>
      <c r="AJ45" s="93">
        <f t="shared" ca="1" si="13"/>
        <v>0</v>
      </c>
      <c r="AK45" s="94">
        <f t="shared" ca="1" si="13"/>
        <v>0</v>
      </c>
    </row>
    <row r="46" spans="1:37" ht="15" hidden="1" customHeight="1" x14ac:dyDescent="0.15">
      <c r="A46" s="40"/>
      <c r="B46" s="40"/>
      <c r="C46" s="40"/>
      <c r="D46" s="40"/>
      <c r="E46" s="41" t="s">
        <v>117</v>
      </c>
      <c r="F46" s="40"/>
      <c r="G46" s="40"/>
      <c r="H46" s="95"/>
      <c r="I46" s="84" cm="1">
        <f t="array" aca="1" ref="I46" ca="1">IF($G46=$D$5,INDIRECT("'Rate Analysis'!R"&amp;MATCH($F46,'Rate Analysis'!$A:$A,0)&amp;"C"&amp;MATCH($B$5,'Rate Analysis'!$7:$7,0)+MATCH($G46,'Rate Analysis'!$8:$8,0)-16,0),1)</f>
        <v>1</v>
      </c>
      <c r="J46" s="44"/>
      <c r="K46" s="45"/>
      <c r="L46" s="97"/>
      <c r="M46" s="45"/>
      <c r="N46" s="97"/>
      <c r="O46" s="45"/>
      <c r="P46" s="97"/>
      <c r="Q46" s="45"/>
      <c r="R46" s="97"/>
      <c r="S46" s="45"/>
      <c r="T46" s="97"/>
      <c r="U46" s="45"/>
      <c r="V46" s="97"/>
      <c r="W46" s="45"/>
      <c r="X46" s="97"/>
      <c r="Y46" s="45"/>
      <c r="Z46" s="97"/>
      <c r="AA46" s="45"/>
      <c r="AB46" s="97"/>
      <c r="AC46" s="45"/>
      <c r="AD46" s="97"/>
      <c r="AE46" s="45"/>
      <c r="AF46" s="97"/>
      <c r="AG46" s="45"/>
      <c r="AH46" s="97"/>
      <c r="AI46" s="45"/>
      <c r="AJ46" s="98"/>
      <c r="AK46" s="99">
        <f t="shared" si="13"/>
        <v>0</v>
      </c>
    </row>
    <row r="47" spans="1:37" ht="15" thickBot="1" x14ac:dyDescent="0.2">
      <c r="E47" s="100" t="s">
        <v>118</v>
      </c>
      <c r="F47" s="101"/>
      <c r="G47" s="101"/>
      <c r="H47" s="102"/>
      <c r="I47" s="103"/>
      <c r="J47" s="104">
        <f ca="1">SUM(J9:J45)</f>
        <v>0</v>
      </c>
      <c r="K47" s="105">
        <f ca="1">SUM(K9:K46)</f>
        <v>0</v>
      </c>
      <c r="L47" s="104">
        <f ca="1">SUM(L9:L45)</f>
        <v>0</v>
      </c>
      <c r="M47" s="105">
        <f ca="1">SUM(M9:M46)</f>
        <v>0</v>
      </c>
      <c r="N47" s="104">
        <f ca="1">SUM(N9:N45)</f>
        <v>0</v>
      </c>
      <c r="O47" s="105">
        <f ca="1">SUM(O9:O46)</f>
        <v>0</v>
      </c>
      <c r="P47" s="104">
        <f ca="1">SUM(P9:P45)</f>
        <v>0</v>
      </c>
      <c r="Q47" s="105">
        <f ca="1">SUM(Q9:Q46)</f>
        <v>0</v>
      </c>
      <c r="R47" s="104">
        <f ca="1">SUM(R9:R45)</f>
        <v>0</v>
      </c>
      <c r="S47" s="105">
        <f ca="1">SUM(S9:S46)</f>
        <v>0</v>
      </c>
      <c r="T47" s="104">
        <f ca="1">SUM(T9:T45)</f>
        <v>0</v>
      </c>
      <c r="U47" s="105">
        <f ca="1">SUM(U9:U46)</f>
        <v>0</v>
      </c>
      <c r="V47" s="104">
        <f ca="1">SUM(V9:V45)</f>
        <v>0</v>
      </c>
      <c r="W47" s="105">
        <f ca="1">SUM(W9:W46)</f>
        <v>0</v>
      </c>
      <c r="X47" s="104">
        <f ca="1">SUM(X9:X45)</f>
        <v>0</v>
      </c>
      <c r="Y47" s="105">
        <f ca="1">SUM(Y9:Y46)</f>
        <v>0</v>
      </c>
      <c r="Z47" s="104">
        <f ca="1">SUM(Z9:Z45)</f>
        <v>0</v>
      </c>
      <c r="AA47" s="105">
        <f ca="1">SUM(AA9:AA46)</f>
        <v>0</v>
      </c>
      <c r="AB47" s="104">
        <f ca="1">SUM(AB9:AB45)</f>
        <v>0</v>
      </c>
      <c r="AC47" s="105">
        <f ca="1">SUM(AC9:AC46)</f>
        <v>0</v>
      </c>
      <c r="AD47" s="104">
        <f ca="1">SUM(AD9:AD45)</f>
        <v>0</v>
      </c>
      <c r="AE47" s="105">
        <f ca="1">SUM(AE9:AE46)</f>
        <v>0</v>
      </c>
      <c r="AF47" s="104">
        <f ca="1">SUM(AF9:AF45)</f>
        <v>0</v>
      </c>
      <c r="AG47" s="105">
        <f ca="1">SUM(AG9:AG46)</f>
        <v>0</v>
      </c>
      <c r="AH47" s="104">
        <f ca="1">SUM(AH9:AH45)</f>
        <v>0</v>
      </c>
      <c r="AI47" s="105">
        <f ca="1">SUM(AI9:AI46)</f>
        <v>0</v>
      </c>
      <c r="AJ47" s="106">
        <f ca="1">ROUND(SUM(AJ9:AJ45),0)</f>
        <v>0</v>
      </c>
      <c r="AK47" s="107">
        <f ca="1">SUM(AK9:AK46)</f>
        <v>0</v>
      </c>
    </row>
    <row r="48" spans="1:37" ht="30" x14ac:dyDescent="0.15">
      <c r="E48" s="51" t="s">
        <v>119</v>
      </c>
      <c r="F48" s="108"/>
      <c r="G48" s="108"/>
      <c r="H48" s="109"/>
      <c r="I48" s="186"/>
      <c r="J48" s="179"/>
      <c r="K48" s="110">
        <v>0</v>
      </c>
      <c r="L48" s="178"/>
      <c r="M48" s="110">
        <v>0</v>
      </c>
      <c r="N48" s="178"/>
      <c r="O48" s="110">
        <v>0</v>
      </c>
      <c r="P48" s="178"/>
      <c r="Q48" s="110">
        <v>0</v>
      </c>
      <c r="R48" s="178"/>
      <c r="S48" s="110">
        <v>0</v>
      </c>
      <c r="T48" s="178"/>
      <c r="U48" s="110">
        <v>0</v>
      </c>
      <c r="V48" s="178"/>
      <c r="W48" s="110">
        <v>0</v>
      </c>
      <c r="X48" s="178"/>
      <c r="Y48" s="110">
        <v>0</v>
      </c>
      <c r="Z48" s="178"/>
      <c r="AA48" s="110">
        <v>0</v>
      </c>
      <c r="AB48" s="178"/>
      <c r="AC48" s="110">
        <v>0</v>
      </c>
      <c r="AD48" s="178"/>
      <c r="AE48" s="110">
        <v>0</v>
      </c>
      <c r="AF48" s="178"/>
      <c r="AG48" s="110">
        <v>0</v>
      </c>
      <c r="AH48" s="178"/>
      <c r="AI48" s="110">
        <v>0</v>
      </c>
      <c r="AJ48" s="178"/>
      <c r="AK48" s="111">
        <f>ROUND(SUM(K48:AI48),0)</f>
        <v>0</v>
      </c>
    </row>
    <row r="49" spans="5:37" ht="30" x14ac:dyDescent="0.15">
      <c r="E49" s="55" t="s">
        <v>120</v>
      </c>
      <c r="F49" s="112"/>
      <c r="G49" s="112"/>
      <c r="H49" s="113"/>
      <c r="I49" s="186"/>
      <c r="J49" s="179"/>
      <c r="K49" s="53">
        <v>0</v>
      </c>
      <c r="L49" s="179"/>
      <c r="M49" s="53">
        <v>0</v>
      </c>
      <c r="N49" s="179"/>
      <c r="O49" s="53">
        <v>0</v>
      </c>
      <c r="P49" s="179"/>
      <c r="Q49" s="53">
        <v>0</v>
      </c>
      <c r="R49" s="179"/>
      <c r="S49" s="53">
        <v>0</v>
      </c>
      <c r="T49" s="179"/>
      <c r="U49" s="53">
        <v>0</v>
      </c>
      <c r="V49" s="179"/>
      <c r="W49" s="53">
        <v>0</v>
      </c>
      <c r="X49" s="179"/>
      <c r="Y49" s="53">
        <v>0</v>
      </c>
      <c r="Z49" s="179"/>
      <c r="AA49" s="53">
        <v>0</v>
      </c>
      <c r="AB49" s="179"/>
      <c r="AC49" s="53">
        <v>0</v>
      </c>
      <c r="AD49" s="179"/>
      <c r="AE49" s="53">
        <v>0</v>
      </c>
      <c r="AF49" s="179"/>
      <c r="AG49" s="53">
        <v>0</v>
      </c>
      <c r="AH49" s="179"/>
      <c r="AI49" s="53">
        <v>0</v>
      </c>
      <c r="AJ49" s="179"/>
      <c r="AK49" s="111">
        <f>ROUND(SUM(K49:AI49),0)</f>
        <v>0</v>
      </c>
    </row>
    <row r="50" spans="5:37" x14ac:dyDescent="0.15">
      <c r="E50" s="57" t="s">
        <v>121</v>
      </c>
      <c r="F50" s="114"/>
      <c r="G50" s="114"/>
      <c r="H50" s="115"/>
      <c r="I50" s="186"/>
      <c r="J50" s="179"/>
      <c r="K50" s="59">
        <f ca="1">K49+K48+K47</f>
        <v>0</v>
      </c>
      <c r="L50" s="179"/>
      <c r="M50" s="59">
        <f ca="1">M49+M48+M47</f>
        <v>0</v>
      </c>
      <c r="N50" s="179"/>
      <c r="O50" s="59">
        <f ca="1">O49+O48+O47</f>
        <v>0</v>
      </c>
      <c r="P50" s="179"/>
      <c r="Q50" s="59">
        <f ca="1">Q49+Q48+Q47</f>
        <v>0</v>
      </c>
      <c r="R50" s="179"/>
      <c r="S50" s="59">
        <f ca="1">S49+S48+S47</f>
        <v>0</v>
      </c>
      <c r="T50" s="179"/>
      <c r="U50" s="59">
        <f ca="1">U49+U48+U47</f>
        <v>0</v>
      </c>
      <c r="V50" s="179"/>
      <c r="W50" s="59">
        <f ca="1">W49+W48+W47</f>
        <v>0</v>
      </c>
      <c r="X50" s="179"/>
      <c r="Y50" s="59">
        <f ca="1">Y49+Y48+Y47</f>
        <v>0</v>
      </c>
      <c r="Z50" s="179"/>
      <c r="AA50" s="59">
        <f ca="1">AA49+AA48+AA47</f>
        <v>0</v>
      </c>
      <c r="AB50" s="179"/>
      <c r="AC50" s="59">
        <f ca="1">AC49+AC48+AC47</f>
        <v>0</v>
      </c>
      <c r="AD50" s="179"/>
      <c r="AE50" s="59">
        <f ca="1">AE49+AE48+AE47</f>
        <v>0</v>
      </c>
      <c r="AF50" s="179"/>
      <c r="AG50" s="59">
        <f ca="1">AG49+AG48+AG47</f>
        <v>0</v>
      </c>
      <c r="AH50" s="179"/>
      <c r="AI50" s="59">
        <f ca="1">AI49+AI48+AI47</f>
        <v>0</v>
      </c>
      <c r="AJ50" s="179"/>
      <c r="AK50" s="116">
        <f ca="1">AK49+AK48+AK47</f>
        <v>0</v>
      </c>
    </row>
    <row r="51" spans="5:37" ht="15" x14ac:dyDescent="0.15">
      <c r="E51" s="55" t="s">
        <v>122</v>
      </c>
      <c r="F51" s="112"/>
      <c r="G51" s="112"/>
      <c r="H51" s="95"/>
      <c r="I51" s="186"/>
      <c r="J51" s="179"/>
      <c r="K51" s="53">
        <f ca="1">ROUND(K50*$H51,2)</f>
        <v>0</v>
      </c>
      <c r="L51" s="179"/>
      <c r="M51" s="53">
        <f ca="1">ROUND(M50*$H51,2)</f>
        <v>0</v>
      </c>
      <c r="N51" s="179"/>
      <c r="O51" s="53">
        <f ca="1">ROUND(O50*$H51,2)</f>
        <v>0</v>
      </c>
      <c r="P51" s="179"/>
      <c r="Q51" s="53">
        <f ca="1">ROUND(Q50*$H51,2)</f>
        <v>0</v>
      </c>
      <c r="R51" s="179"/>
      <c r="S51" s="53">
        <f ca="1">ROUND(S50*$H51,2)</f>
        <v>0</v>
      </c>
      <c r="T51" s="179"/>
      <c r="U51" s="53">
        <f ca="1">ROUND(U50*$H51,2)</f>
        <v>0</v>
      </c>
      <c r="V51" s="179"/>
      <c r="W51" s="53">
        <f ca="1">ROUND(W50*$H51,2)</f>
        <v>0</v>
      </c>
      <c r="X51" s="179"/>
      <c r="Y51" s="53">
        <f ca="1">ROUND(Y50*$H51,2)</f>
        <v>0</v>
      </c>
      <c r="Z51" s="179"/>
      <c r="AA51" s="53">
        <f ca="1">ROUND(AA50*$H51,2)</f>
        <v>0</v>
      </c>
      <c r="AB51" s="179"/>
      <c r="AC51" s="53">
        <f ca="1">ROUND(AC50*$H51,2)</f>
        <v>0</v>
      </c>
      <c r="AD51" s="179"/>
      <c r="AE51" s="53">
        <f ca="1">ROUND(AE50*$H51,2)</f>
        <v>0</v>
      </c>
      <c r="AF51" s="179"/>
      <c r="AG51" s="53">
        <f ca="1">ROUND(AG50*$H51,2)</f>
        <v>0</v>
      </c>
      <c r="AH51" s="179"/>
      <c r="AI51" s="53">
        <f ca="1">ROUND(AI50*$H51,2)</f>
        <v>0</v>
      </c>
      <c r="AJ51" s="179"/>
      <c r="AK51" s="116">
        <f ca="1">ROUND(SUM(K51:AI51),0)</f>
        <v>0</v>
      </c>
    </row>
    <row r="52" spans="5:37" x14ac:dyDescent="0.15">
      <c r="E52" s="57" t="s">
        <v>121</v>
      </c>
      <c r="F52" s="117"/>
      <c r="G52" s="117"/>
      <c r="H52" s="118"/>
      <c r="I52" s="187"/>
      <c r="J52" s="180"/>
      <c r="K52" s="53">
        <f ca="1">ROUND(K51+K50,0)</f>
        <v>0</v>
      </c>
      <c r="L52" s="180"/>
      <c r="M52" s="53">
        <f ca="1">ROUND(M51+M50,0)</f>
        <v>0</v>
      </c>
      <c r="N52" s="180"/>
      <c r="O52" s="53">
        <f ca="1">ROUND(O51+O50,0)</f>
        <v>0</v>
      </c>
      <c r="P52" s="180"/>
      <c r="Q52" s="53">
        <f ca="1">ROUND(Q51+Q50,0)</f>
        <v>0</v>
      </c>
      <c r="R52" s="180"/>
      <c r="S52" s="53">
        <f ca="1">ROUND(S51+S50,0)</f>
        <v>0</v>
      </c>
      <c r="T52" s="180"/>
      <c r="U52" s="53">
        <f ca="1">ROUND(U51+U50,0)</f>
        <v>0</v>
      </c>
      <c r="V52" s="180"/>
      <c r="W52" s="53">
        <f ca="1">ROUND(W51+W50,0)</f>
        <v>0</v>
      </c>
      <c r="X52" s="180"/>
      <c r="Y52" s="53">
        <f ca="1">ROUND(Y51+Y50,0)</f>
        <v>0</v>
      </c>
      <c r="Z52" s="180"/>
      <c r="AA52" s="53">
        <f ca="1">ROUND(AA51+AA50,0)</f>
        <v>0</v>
      </c>
      <c r="AB52" s="180"/>
      <c r="AC52" s="53">
        <f ca="1">ROUND(AC51+AC50,0)</f>
        <v>0</v>
      </c>
      <c r="AD52" s="180"/>
      <c r="AE52" s="53">
        <f ca="1">ROUND(AE51+AE50,0)</f>
        <v>0</v>
      </c>
      <c r="AF52" s="180"/>
      <c r="AG52" s="53">
        <f ca="1">ROUND(AG51+AG50,0)</f>
        <v>0</v>
      </c>
      <c r="AH52" s="180"/>
      <c r="AI52" s="53">
        <f ca="1">ROUND(AI51+AI50,0)</f>
        <v>0</v>
      </c>
      <c r="AJ52" s="180"/>
      <c r="AK52" s="116">
        <f ca="1">ROUND(AK51+AK50,0)</f>
        <v>0</v>
      </c>
    </row>
    <row r="53" spans="5:37" ht="15" x14ac:dyDescent="0.15">
      <c r="E53" s="71" t="s">
        <v>126</v>
      </c>
      <c r="F53" s="119"/>
      <c r="G53" s="71"/>
      <c r="H53" s="71"/>
      <c r="I53" s="71"/>
      <c r="N53" s="71"/>
      <c r="O53" s="71"/>
    </row>
    <row r="54" spans="5:37" ht="15" x14ac:dyDescent="0.15">
      <c r="E54" s="71" t="s">
        <v>126</v>
      </c>
      <c r="F54" s="119"/>
      <c r="G54" s="71"/>
      <c r="H54" s="24"/>
      <c r="I54" s="71"/>
      <c r="N54" s="24"/>
      <c r="O54" s="71"/>
    </row>
    <row r="55" spans="5:37" x14ac:dyDescent="0.15">
      <c r="E55" s="24"/>
      <c r="F55" s="18"/>
      <c r="G55" s="24"/>
      <c r="H55" s="24"/>
      <c r="I55" s="24"/>
      <c r="N55" s="24"/>
      <c r="O55" s="24"/>
    </row>
    <row r="56" spans="5:37" x14ac:dyDescent="0.15">
      <c r="E56" s="24"/>
      <c r="F56" s="18"/>
      <c r="G56" s="24"/>
      <c r="H56" s="24"/>
      <c r="I56" s="24"/>
      <c r="N56" s="24"/>
      <c r="O56" s="24"/>
    </row>
    <row r="57" spans="5:37" x14ac:dyDescent="0.15">
      <c r="E57" s="24"/>
      <c r="F57" s="18"/>
      <c r="G57" s="24"/>
      <c r="H57" s="24"/>
      <c r="I57" s="24"/>
      <c r="N57" s="24"/>
      <c r="O57" s="24"/>
    </row>
    <row r="58" spans="5:37" x14ac:dyDescent="0.15">
      <c r="E58" s="24"/>
      <c r="F58" s="18"/>
      <c r="G58" s="24"/>
      <c r="H58" s="24"/>
      <c r="I58" s="24"/>
      <c r="N58" s="24"/>
      <c r="O58" s="24"/>
    </row>
    <row r="59" spans="5:37" x14ac:dyDescent="0.15">
      <c r="E59" s="24"/>
      <c r="F59" s="18"/>
      <c r="G59" s="24"/>
      <c r="I59" s="24"/>
      <c r="O59" s="24"/>
    </row>
  </sheetData>
  <mergeCells count="42">
    <mergeCell ref="AH48:AH52"/>
    <mergeCell ref="AJ48:AJ52"/>
    <mergeCell ref="V48:V52"/>
    <mergeCell ref="X48:X52"/>
    <mergeCell ref="Z48:Z52"/>
    <mergeCell ref="AB48:AB52"/>
    <mergeCell ref="AD48:AD52"/>
    <mergeCell ref="AF48:AF52"/>
    <mergeCell ref="AF6:AG6"/>
    <mergeCell ref="AH6:AI6"/>
    <mergeCell ref="AJ6:AK6"/>
    <mergeCell ref="I48:I52"/>
    <mergeCell ref="J48:J52"/>
    <mergeCell ref="L48:L52"/>
    <mergeCell ref="N48:N52"/>
    <mergeCell ref="P48:P52"/>
    <mergeCell ref="R48:R52"/>
    <mergeCell ref="T48:T52"/>
    <mergeCell ref="T6:U6"/>
    <mergeCell ref="V6:W6"/>
    <mergeCell ref="X6:Y6"/>
    <mergeCell ref="Z6:AA6"/>
    <mergeCell ref="AB6:AC6"/>
    <mergeCell ref="AD6:AE6"/>
    <mergeCell ref="E6:I6"/>
    <mergeCell ref="J6:K6"/>
    <mergeCell ref="L6:M6"/>
    <mergeCell ref="N6:O6"/>
    <mergeCell ref="P6:Q6"/>
    <mergeCell ref="R6:S6"/>
    <mergeCell ref="T5:U5"/>
    <mergeCell ref="V5:W5"/>
    <mergeCell ref="X5:Y5"/>
    <mergeCell ref="Z5:AA5"/>
    <mergeCell ref="AB5:AC5"/>
    <mergeCell ref="AF5:AG5"/>
    <mergeCell ref="H5:I5"/>
    <mergeCell ref="J5:K5"/>
    <mergeCell ref="L5:M5"/>
    <mergeCell ref="N5:O5"/>
    <mergeCell ref="P5:Q5"/>
    <mergeCell ref="R5:S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BF80-8C16-4954-B964-3429ED13CD57}">
  <dimension ref="A1:M21"/>
  <sheetViews>
    <sheetView zoomScaleNormal="100" workbookViewId="0">
      <selection activeCell="G8" sqref="G8"/>
    </sheetView>
  </sheetViews>
  <sheetFormatPr baseColWidth="10" defaultColWidth="8.83203125" defaultRowHeight="15" x14ac:dyDescent="0.2"/>
  <cols>
    <col min="1" max="1" width="14.33203125" customWidth="1"/>
    <col min="2" max="2" width="21.5" customWidth="1"/>
    <col min="3" max="3" width="5.6640625" customWidth="1"/>
    <col min="4" max="4" width="17.6640625" customWidth="1"/>
    <col min="5" max="5" width="10" customWidth="1"/>
    <col min="6" max="6" width="7.1640625" bestFit="1" customWidth="1"/>
    <col min="7" max="7" width="10.5" bestFit="1" customWidth="1"/>
    <col min="8" max="8" width="13.5" customWidth="1"/>
    <col min="9" max="10" width="41.33203125" customWidth="1"/>
    <col min="11" max="11" width="13.6640625" bestFit="1" customWidth="1"/>
  </cols>
  <sheetData>
    <row r="1" spans="1:13" ht="16" x14ac:dyDescent="0.2">
      <c r="A1" s="1" t="s">
        <v>588</v>
      </c>
      <c r="B1" s="1"/>
      <c r="C1" s="3"/>
      <c r="D1" s="3" t="str">
        <f>'Summary by Funding - NB'!$C$1</f>
        <v>REVISION 3</v>
      </c>
    </row>
    <row r="2" spans="1:13" ht="16" x14ac:dyDescent="0.2">
      <c r="A2" s="1" t="s">
        <v>0</v>
      </c>
      <c r="B2" s="1"/>
      <c r="C2" s="4"/>
      <c r="D2" s="4">
        <f>'Summary by Funding - NB'!$C$2</f>
        <v>45082</v>
      </c>
    </row>
    <row r="3" spans="1:13" ht="16" x14ac:dyDescent="0.2">
      <c r="A3" s="1" t="s">
        <v>591</v>
      </c>
      <c r="B3" s="1"/>
      <c r="C3" s="24" t="str">
        <f>'OY4 - NB'!C5</f>
        <v>Subcontractor: Vendor</v>
      </c>
    </row>
    <row r="4" spans="1:13" ht="16" x14ac:dyDescent="0.2">
      <c r="A4" s="120"/>
      <c r="B4" s="1"/>
      <c r="C4" s="16"/>
    </row>
    <row r="5" spans="1:13" ht="16" x14ac:dyDescent="0.2">
      <c r="A5" s="189" t="s">
        <v>130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</row>
    <row r="7" spans="1:13" s="123" customFormat="1" ht="28" x14ac:dyDescent="0.2">
      <c r="A7" s="121" t="s">
        <v>131</v>
      </c>
      <c r="B7" s="121" t="s">
        <v>17</v>
      </c>
      <c r="C7" s="121" t="s">
        <v>14</v>
      </c>
      <c r="D7" s="121" t="s">
        <v>132</v>
      </c>
      <c r="E7" s="122" t="s">
        <v>133</v>
      </c>
      <c r="F7" s="121" t="s">
        <v>134</v>
      </c>
      <c r="G7" s="121" t="s">
        <v>33</v>
      </c>
      <c r="H7" s="121" t="s">
        <v>135</v>
      </c>
      <c r="I7" s="121" t="s">
        <v>136</v>
      </c>
      <c r="J7" s="121" t="s">
        <v>137</v>
      </c>
      <c r="K7" s="121" t="s">
        <v>138</v>
      </c>
      <c r="L7" s="121" t="s">
        <v>139</v>
      </c>
      <c r="M7" s="121" t="s">
        <v>140</v>
      </c>
    </row>
    <row r="8" spans="1:13" ht="182" x14ac:dyDescent="0.2">
      <c r="A8" s="124" t="s">
        <v>141</v>
      </c>
      <c r="B8" s="124" t="s">
        <v>53</v>
      </c>
      <c r="C8" s="125">
        <v>74</v>
      </c>
      <c r="D8" s="126" t="s">
        <v>52</v>
      </c>
      <c r="E8" s="126" t="s">
        <v>599</v>
      </c>
      <c r="F8" s="127">
        <v>1</v>
      </c>
      <c r="G8" s="128">
        <v>1</v>
      </c>
      <c r="H8" s="126" t="s">
        <v>135</v>
      </c>
      <c r="I8" s="129" t="s">
        <v>143</v>
      </c>
      <c r="J8" s="130" t="s">
        <v>144</v>
      </c>
      <c r="K8" s="131" t="s">
        <v>145</v>
      </c>
      <c r="L8" s="132" t="s">
        <v>3</v>
      </c>
      <c r="M8" s="132" t="s">
        <v>54</v>
      </c>
    </row>
    <row r="9" spans="1:13" ht="98" x14ac:dyDescent="0.2">
      <c r="A9" s="124" t="s">
        <v>141</v>
      </c>
      <c r="B9" s="124" t="s">
        <v>55</v>
      </c>
      <c r="C9" s="125">
        <v>23</v>
      </c>
      <c r="D9" s="126" t="s">
        <v>47</v>
      </c>
      <c r="E9" s="126" t="s">
        <v>599</v>
      </c>
      <c r="F9" s="127">
        <v>1</v>
      </c>
      <c r="G9" s="128">
        <v>1</v>
      </c>
      <c r="H9" s="126" t="s">
        <v>135</v>
      </c>
      <c r="I9" s="129" t="s">
        <v>146</v>
      </c>
      <c r="J9" s="130" t="s">
        <v>147</v>
      </c>
      <c r="K9" s="131" t="s">
        <v>145</v>
      </c>
      <c r="L9" s="132" t="s">
        <v>3</v>
      </c>
      <c r="M9" s="132" t="s">
        <v>56</v>
      </c>
    </row>
    <row r="10" spans="1:13" ht="98" x14ac:dyDescent="0.2">
      <c r="A10" s="124" t="s">
        <v>141</v>
      </c>
      <c r="B10" s="124" t="s">
        <v>68</v>
      </c>
      <c r="C10" s="125">
        <v>31</v>
      </c>
      <c r="D10" s="126" t="s">
        <v>67</v>
      </c>
      <c r="E10" s="126" t="s">
        <v>599</v>
      </c>
      <c r="F10" s="127">
        <v>1</v>
      </c>
      <c r="G10" s="128">
        <v>1</v>
      </c>
      <c r="H10" s="126" t="s">
        <v>135</v>
      </c>
      <c r="I10" s="129" t="s">
        <v>148</v>
      </c>
      <c r="J10" s="130" t="s">
        <v>149</v>
      </c>
      <c r="K10" s="131" t="s">
        <v>145</v>
      </c>
      <c r="L10" s="132" t="s">
        <v>3</v>
      </c>
      <c r="M10" s="132" t="s">
        <v>69</v>
      </c>
    </row>
    <row r="11" spans="1:13" ht="98" x14ac:dyDescent="0.2">
      <c r="A11" s="124" t="s">
        <v>141</v>
      </c>
      <c r="B11" s="124" t="s">
        <v>72</v>
      </c>
      <c r="C11" s="125">
        <v>47</v>
      </c>
      <c r="D11" s="126" t="s">
        <v>71</v>
      </c>
      <c r="E11" s="126" t="s">
        <v>599</v>
      </c>
      <c r="F11" s="127">
        <v>1</v>
      </c>
      <c r="G11" s="128">
        <v>1</v>
      </c>
      <c r="H11" s="126" t="s">
        <v>135</v>
      </c>
      <c r="I11" s="129" t="s">
        <v>150</v>
      </c>
      <c r="J11" s="130" t="s">
        <v>151</v>
      </c>
      <c r="K11" s="131" t="s">
        <v>145</v>
      </c>
      <c r="L11" s="132" t="s">
        <v>3</v>
      </c>
      <c r="M11" s="132" t="s">
        <v>73</v>
      </c>
    </row>
    <row r="12" spans="1:13" ht="70" x14ac:dyDescent="0.2">
      <c r="A12" s="124" t="s">
        <v>141</v>
      </c>
      <c r="B12" s="124" t="s">
        <v>77</v>
      </c>
      <c r="C12" s="125">
        <v>46</v>
      </c>
      <c r="D12" s="126" t="s">
        <v>71</v>
      </c>
      <c r="E12" s="126" t="s">
        <v>599</v>
      </c>
      <c r="F12" s="127">
        <v>1</v>
      </c>
      <c r="G12" s="128">
        <v>1</v>
      </c>
      <c r="H12" s="126" t="s">
        <v>135</v>
      </c>
      <c r="I12" s="129" t="s">
        <v>152</v>
      </c>
      <c r="J12" s="130" t="s">
        <v>153</v>
      </c>
      <c r="K12" s="131" t="s">
        <v>145</v>
      </c>
      <c r="L12" s="132" t="s">
        <v>3</v>
      </c>
      <c r="M12" s="132" t="s">
        <v>78</v>
      </c>
    </row>
    <row r="13" spans="1:13" ht="57" x14ac:dyDescent="0.2">
      <c r="A13" s="124" t="s">
        <v>141</v>
      </c>
      <c r="B13" s="124" t="s">
        <v>83</v>
      </c>
      <c r="C13" s="125">
        <v>70</v>
      </c>
      <c r="D13" s="126" t="s">
        <v>38</v>
      </c>
      <c r="E13" s="126" t="s">
        <v>599</v>
      </c>
      <c r="F13" s="127">
        <v>1</v>
      </c>
      <c r="G13" s="128">
        <v>1</v>
      </c>
      <c r="H13" s="126" t="s">
        <v>135</v>
      </c>
      <c r="I13" s="129" t="s">
        <v>154</v>
      </c>
      <c r="J13" s="130" t="s">
        <v>155</v>
      </c>
      <c r="K13" s="131" t="s">
        <v>145</v>
      </c>
      <c r="L13" s="132" t="s">
        <v>3</v>
      </c>
      <c r="M13" s="132" t="s">
        <v>84</v>
      </c>
    </row>
    <row r="14" spans="1:13" ht="112" x14ac:dyDescent="0.2">
      <c r="A14" s="124" t="s">
        <v>141</v>
      </c>
      <c r="B14" s="124" t="s">
        <v>96</v>
      </c>
      <c r="C14" s="125">
        <v>32</v>
      </c>
      <c r="D14" s="126" t="s">
        <v>67</v>
      </c>
      <c r="E14" s="126" t="s">
        <v>599</v>
      </c>
      <c r="F14" s="127">
        <v>1</v>
      </c>
      <c r="G14" s="128">
        <v>1</v>
      </c>
      <c r="H14" s="126" t="s">
        <v>135</v>
      </c>
      <c r="I14" s="129" t="s">
        <v>156</v>
      </c>
      <c r="J14" s="130" t="s">
        <v>157</v>
      </c>
      <c r="K14" s="131" t="s">
        <v>145</v>
      </c>
      <c r="L14" s="132" t="s">
        <v>3</v>
      </c>
      <c r="M14" s="132" t="s">
        <v>97</v>
      </c>
    </row>
    <row r="15" spans="1:13" ht="56" x14ac:dyDescent="0.2">
      <c r="A15" s="124" t="s">
        <v>141</v>
      </c>
      <c r="B15" s="124" t="s">
        <v>101</v>
      </c>
      <c r="C15" s="125">
        <v>46</v>
      </c>
      <c r="D15" s="126" t="s">
        <v>71</v>
      </c>
      <c r="E15" s="126" t="s">
        <v>599</v>
      </c>
      <c r="F15" s="127">
        <v>1</v>
      </c>
      <c r="G15" s="128">
        <v>1</v>
      </c>
      <c r="H15" s="126" t="s">
        <v>135</v>
      </c>
      <c r="I15" s="129" t="s">
        <v>158</v>
      </c>
      <c r="J15" s="130" t="s">
        <v>600</v>
      </c>
      <c r="K15" s="131" t="s">
        <v>145</v>
      </c>
      <c r="L15" s="132" t="s">
        <v>3</v>
      </c>
      <c r="M15" s="132" t="s">
        <v>102</v>
      </c>
    </row>
    <row r="16" spans="1:13" ht="98" x14ac:dyDescent="0.2">
      <c r="A16" s="124" t="s">
        <v>141</v>
      </c>
      <c r="B16" s="124" t="s">
        <v>96</v>
      </c>
      <c r="C16" s="125">
        <v>32</v>
      </c>
      <c r="D16" s="126" t="s">
        <v>67</v>
      </c>
      <c r="E16" s="126" t="s">
        <v>599</v>
      </c>
      <c r="F16" s="127">
        <v>1</v>
      </c>
      <c r="G16" s="128">
        <v>1</v>
      </c>
      <c r="H16" s="126" t="s">
        <v>135</v>
      </c>
      <c r="I16" s="129" t="s">
        <v>159</v>
      </c>
      <c r="J16" s="130" t="s">
        <v>160</v>
      </c>
      <c r="K16" s="131" t="s">
        <v>145</v>
      </c>
      <c r="L16" s="132" t="s">
        <v>3</v>
      </c>
      <c r="M16" s="132" t="s">
        <v>108</v>
      </c>
    </row>
    <row r="17" spans="1:13" ht="28" x14ac:dyDescent="0.2">
      <c r="A17" s="124" t="s">
        <v>141</v>
      </c>
      <c r="B17" s="124" t="s">
        <v>67</v>
      </c>
      <c r="C17" s="125">
        <v>30</v>
      </c>
      <c r="D17" s="126" t="s">
        <v>67</v>
      </c>
      <c r="E17" s="126" t="s">
        <v>599</v>
      </c>
      <c r="F17" s="127">
        <v>1</v>
      </c>
      <c r="G17" s="128">
        <v>1</v>
      </c>
      <c r="H17" s="126" t="s">
        <v>135</v>
      </c>
      <c r="I17" s="129" t="s">
        <v>161</v>
      </c>
      <c r="J17" s="130" t="s">
        <v>162</v>
      </c>
      <c r="K17" s="131" t="s">
        <v>145</v>
      </c>
      <c r="L17" s="132" t="s">
        <v>3</v>
      </c>
      <c r="M17" s="132" t="s">
        <v>111</v>
      </c>
    </row>
    <row r="18" spans="1:13" x14ac:dyDescent="0.2">
      <c r="A18" s="124" t="s">
        <v>141</v>
      </c>
      <c r="B18" s="124" t="s">
        <v>112</v>
      </c>
      <c r="C18" s="125">
        <v>30</v>
      </c>
      <c r="D18" s="126" t="s">
        <v>67</v>
      </c>
      <c r="E18" s="126" t="s">
        <v>599</v>
      </c>
      <c r="F18" s="127">
        <v>1</v>
      </c>
      <c r="G18" s="128">
        <v>1</v>
      </c>
      <c r="H18" s="126" t="s">
        <v>135</v>
      </c>
      <c r="I18" s="129" t="s">
        <v>163</v>
      </c>
      <c r="J18" s="130" t="s">
        <v>164</v>
      </c>
      <c r="K18" s="131" t="s">
        <v>145</v>
      </c>
      <c r="L18" s="132" t="s">
        <v>3</v>
      </c>
      <c r="M18" s="132" t="s">
        <v>113</v>
      </c>
    </row>
    <row r="20" spans="1:13" ht="16" thickBot="1" x14ac:dyDescent="0.25">
      <c r="A20" s="133" t="s">
        <v>165</v>
      </c>
      <c r="F20" s="134">
        <f>SUM(F8:F18)</f>
        <v>11</v>
      </c>
      <c r="G20" s="135">
        <f>SUM(G8:G18)</f>
        <v>11</v>
      </c>
    </row>
    <row r="21" spans="1:13" ht="16" thickTop="1" x14ac:dyDescent="0.2"/>
  </sheetData>
  <autoFilter ref="A7:M18" xr:uid="{A9986950-12AE-4F78-8394-408C174B3C54}">
    <sortState xmlns:xlrd2="http://schemas.microsoft.com/office/spreadsheetml/2017/richdata2" ref="A8:M18">
      <sortCondition ref="L7:L18"/>
    </sortState>
  </autoFilter>
  <mergeCells count="1">
    <mergeCell ref="A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EF15-69B4-4B46-8C7C-D90F19CF8B4D}">
  <sheetPr>
    <tabColor theme="1"/>
  </sheetPr>
  <dimension ref="A1:AY36"/>
  <sheetViews>
    <sheetView tabSelected="1" zoomScale="70" zoomScaleNormal="70" workbookViewId="0">
      <selection activeCell="M1" sqref="M1:O1048576"/>
    </sheetView>
  </sheetViews>
  <sheetFormatPr baseColWidth="10" defaultColWidth="8.83203125" defaultRowHeight="15" x14ac:dyDescent="0.2"/>
  <cols>
    <col min="1" max="1" width="4" bestFit="1" customWidth="1"/>
    <col min="2" max="2" width="24.1640625" style="123" bestFit="1" customWidth="1"/>
    <col min="3" max="3" width="15" style="123" bestFit="1" customWidth="1"/>
    <col min="4" max="4" width="17.5" style="123" customWidth="1"/>
    <col min="5" max="5" width="12" bestFit="1" customWidth="1"/>
    <col min="6" max="6" width="9.5" bestFit="1" customWidth="1"/>
    <col min="7" max="7" width="10.6640625" bestFit="1" customWidth="1"/>
    <col min="8" max="8" width="6.6640625" bestFit="1" customWidth="1"/>
    <col min="9" max="12" width="9.83203125" customWidth="1"/>
    <col min="13" max="13" width="10.83203125" bestFit="1" customWidth="1"/>
    <col min="14" max="15" width="9.5" bestFit="1" customWidth="1"/>
    <col min="16" max="16" width="6.5" customWidth="1"/>
    <col min="23" max="23" width="9.5" bestFit="1" customWidth="1"/>
  </cols>
  <sheetData>
    <row r="1" spans="1:51" ht="16" x14ac:dyDescent="0.2">
      <c r="B1" s="1" t="s">
        <v>588</v>
      </c>
      <c r="C1"/>
      <c r="D1"/>
      <c r="E1" s="3" t="str">
        <f>'Summary by Funding - NB'!$C$1</f>
        <v>REVISION 3</v>
      </c>
    </row>
    <row r="2" spans="1:51" ht="16" x14ac:dyDescent="0.2">
      <c r="B2" s="1" t="s">
        <v>0</v>
      </c>
      <c r="C2"/>
      <c r="D2"/>
      <c r="E2" s="4">
        <f>'Summary by Funding - NB'!$C$2</f>
        <v>45082</v>
      </c>
    </row>
    <row r="3" spans="1:51" ht="16" x14ac:dyDescent="0.2">
      <c r="B3" s="1" t="s">
        <v>591</v>
      </c>
      <c r="C3"/>
      <c r="D3"/>
    </row>
    <row r="4" spans="1:51" ht="16" x14ac:dyDescent="0.2">
      <c r="B4" s="72"/>
      <c r="C4"/>
      <c r="D4"/>
    </row>
    <row r="6" spans="1:51" x14ac:dyDescent="0.2">
      <c r="V6" s="190" t="s">
        <v>166</v>
      </c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</row>
    <row r="7" spans="1:51" x14ac:dyDescent="0.2">
      <c r="P7" s="191" t="s">
        <v>167</v>
      </c>
      <c r="Q7" s="191"/>
      <c r="R7" s="191"/>
      <c r="S7" s="191"/>
      <c r="T7" s="191"/>
      <c r="U7" s="192"/>
      <c r="V7" s="193" t="s">
        <v>9</v>
      </c>
      <c r="W7" s="194"/>
      <c r="X7" s="194"/>
      <c r="Y7" s="194"/>
      <c r="Z7" s="194"/>
      <c r="AA7" s="195"/>
      <c r="AB7" s="193" t="s">
        <v>10</v>
      </c>
      <c r="AC7" s="194"/>
      <c r="AD7" s="194"/>
      <c r="AE7" s="194"/>
      <c r="AF7" s="194"/>
      <c r="AG7" s="195"/>
      <c r="AH7" s="193" t="s">
        <v>11</v>
      </c>
      <c r="AI7" s="194"/>
      <c r="AJ7" s="194"/>
      <c r="AK7" s="194"/>
      <c r="AL7" s="194"/>
      <c r="AM7" s="195"/>
      <c r="AN7" s="193" t="s">
        <v>12</v>
      </c>
      <c r="AO7" s="194"/>
      <c r="AP7" s="194"/>
      <c r="AQ7" s="194"/>
      <c r="AR7" s="194"/>
      <c r="AS7" s="195"/>
      <c r="AT7" s="193" t="s">
        <v>13</v>
      </c>
      <c r="AU7" s="194"/>
      <c r="AV7" s="194"/>
      <c r="AW7" s="194"/>
      <c r="AX7" s="194"/>
      <c r="AY7" s="195"/>
    </row>
    <row r="8" spans="1:51" s="123" customFormat="1" ht="43" x14ac:dyDescent="0.2">
      <c r="A8" s="168" t="s">
        <v>168</v>
      </c>
      <c r="B8" s="168" t="s">
        <v>169</v>
      </c>
      <c r="C8" s="168" t="s">
        <v>170</v>
      </c>
      <c r="D8" s="168" t="s">
        <v>171</v>
      </c>
      <c r="E8" s="168" t="s">
        <v>172</v>
      </c>
      <c r="F8" s="168" t="s">
        <v>590</v>
      </c>
      <c r="G8" s="168" t="s">
        <v>173</v>
      </c>
      <c r="H8" s="168" t="s">
        <v>594</v>
      </c>
      <c r="I8" s="168" t="s">
        <v>595</v>
      </c>
      <c r="J8" s="168" t="s">
        <v>596</v>
      </c>
      <c r="K8" s="168" t="s">
        <v>597</v>
      </c>
      <c r="L8" s="168" t="s">
        <v>598</v>
      </c>
      <c r="M8" s="168" t="s">
        <v>174</v>
      </c>
      <c r="N8" s="168" t="s">
        <v>175</v>
      </c>
      <c r="O8" s="168" t="s">
        <v>176</v>
      </c>
      <c r="P8" s="168" t="s">
        <v>210</v>
      </c>
      <c r="Q8" s="168" t="s">
        <v>594</v>
      </c>
      <c r="R8" s="168" t="s">
        <v>595</v>
      </c>
      <c r="S8" s="168" t="s">
        <v>596</v>
      </c>
      <c r="T8" s="168" t="s">
        <v>597</v>
      </c>
      <c r="U8" s="168" t="s">
        <v>598</v>
      </c>
      <c r="V8" s="168" t="s">
        <v>210</v>
      </c>
      <c r="W8" s="168" t="s">
        <v>594</v>
      </c>
      <c r="X8" s="168" t="s">
        <v>595</v>
      </c>
      <c r="Y8" s="168" t="s">
        <v>596</v>
      </c>
      <c r="Z8" s="168" t="s">
        <v>597</v>
      </c>
      <c r="AA8" s="168" t="s">
        <v>598</v>
      </c>
      <c r="AB8" s="168" t="s">
        <v>210</v>
      </c>
      <c r="AC8" s="168" t="s">
        <v>594</v>
      </c>
      <c r="AD8" s="168" t="s">
        <v>595</v>
      </c>
      <c r="AE8" s="168" t="s">
        <v>596</v>
      </c>
      <c r="AF8" s="168" t="s">
        <v>597</v>
      </c>
      <c r="AG8" s="168" t="s">
        <v>598</v>
      </c>
      <c r="AH8" s="168" t="s">
        <v>210</v>
      </c>
      <c r="AI8" s="168" t="s">
        <v>594</v>
      </c>
      <c r="AJ8" s="168" t="s">
        <v>595</v>
      </c>
      <c r="AK8" s="168" t="s">
        <v>596</v>
      </c>
      <c r="AL8" s="168" t="s">
        <v>597</v>
      </c>
      <c r="AM8" s="168" t="s">
        <v>598</v>
      </c>
      <c r="AN8" s="168" t="s">
        <v>210</v>
      </c>
      <c r="AO8" s="168" t="s">
        <v>594</v>
      </c>
      <c r="AP8" s="168" t="s">
        <v>595</v>
      </c>
      <c r="AQ8" s="168" t="s">
        <v>596</v>
      </c>
      <c r="AR8" s="168" t="s">
        <v>597</v>
      </c>
      <c r="AS8" s="168" t="s">
        <v>598</v>
      </c>
      <c r="AT8" s="168" t="s">
        <v>210</v>
      </c>
      <c r="AU8" s="168" t="s">
        <v>594</v>
      </c>
      <c r="AV8" s="168" t="s">
        <v>595</v>
      </c>
      <c r="AW8" s="168" t="s">
        <v>596</v>
      </c>
      <c r="AX8" s="168" t="s">
        <v>597</v>
      </c>
      <c r="AY8" s="168" t="s">
        <v>598</v>
      </c>
    </row>
    <row r="9" spans="1:51" ht="29" x14ac:dyDescent="0.2">
      <c r="A9" s="132" t="s">
        <v>41</v>
      </c>
      <c r="B9" s="169" t="s">
        <v>40</v>
      </c>
      <c r="C9" s="169" t="s">
        <v>38</v>
      </c>
      <c r="D9" s="169" t="s">
        <v>177</v>
      </c>
      <c r="E9" s="132" t="s">
        <v>178</v>
      </c>
      <c r="F9" s="173">
        <v>15</v>
      </c>
      <c r="G9" s="173">
        <v>15</v>
      </c>
      <c r="H9" s="173">
        <v>15</v>
      </c>
      <c r="I9" s="173">
        <v>15</v>
      </c>
      <c r="J9" s="173">
        <v>15</v>
      </c>
      <c r="K9" s="173">
        <v>15</v>
      </c>
      <c r="L9" s="173">
        <v>15</v>
      </c>
      <c r="M9" s="173">
        <v>15</v>
      </c>
      <c r="N9" s="173">
        <v>15</v>
      </c>
      <c r="O9" s="173">
        <v>15</v>
      </c>
      <c r="P9" s="169" t="s">
        <v>179</v>
      </c>
      <c r="Q9" s="169" t="s">
        <v>180</v>
      </c>
      <c r="R9" s="169" t="s">
        <v>181</v>
      </c>
      <c r="S9" s="169" t="s">
        <v>181</v>
      </c>
      <c r="T9" s="169" t="s">
        <v>181</v>
      </c>
      <c r="U9" s="169" t="s">
        <v>181</v>
      </c>
      <c r="V9" s="173">
        <v>15</v>
      </c>
      <c r="W9" s="173">
        <v>15</v>
      </c>
      <c r="X9" s="173">
        <v>15</v>
      </c>
      <c r="Y9" s="173">
        <v>15</v>
      </c>
      <c r="Z9" s="173">
        <v>15</v>
      </c>
      <c r="AA9" s="173">
        <v>15</v>
      </c>
      <c r="AB9" s="173">
        <v>15</v>
      </c>
      <c r="AC9" s="173">
        <v>15</v>
      </c>
      <c r="AD9" s="173">
        <v>15</v>
      </c>
      <c r="AE9" s="173">
        <v>15</v>
      </c>
      <c r="AF9" s="173">
        <v>15</v>
      </c>
      <c r="AG9" s="173">
        <v>15</v>
      </c>
      <c r="AH9" s="173">
        <v>15</v>
      </c>
      <c r="AI9" s="173">
        <v>15</v>
      </c>
      <c r="AJ9" s="173">
        <v>15</v>
      </c>
      <c r="AK9" s="173">
        <v>15</v>
      </c>
      <c r="AL9" s="173">
        <v>15</v>
      </c>
      <c r="AM9" s="173">
        <v>15</v>
      </c>
      <c r="AN9" s="173">
        <v>15</v>
      </c>
      <c r="AO9" s="173">
        <v>15</v>
      </c>
      <c r="AP9" s="173">
        <v>15</v>
      </c>
      <c r="AQ9" s="173">
        <v>15</v>
      </c>
      <c r="AR9" s="173">
        <v>15</v>
      </c>
      <c r="AS9" s="173">
        <v>15</v>
      </c>
      <c r="AT9" s="173">
        <v>15</v>
      </c>
      <c r="AU9" s="173">
        <v>15</v>
      </c>
      <c r="AV9" s="173">
        <v>15</v>
      </c>
      <c r="AW9" s="173">
        <v>15</v>
      </c>
      <c r="AX9" s="173">
        <v>15</v>
      </c>
      <c r="AY9" s="173">
        <v>15</v>
      </c>
    </row>
    <row r="10" spans="1:51" ht="43" x14ac:dyDescent="0.2">
      <c r="A10" s="132" t="s">
        <v>44</v>
      </c>
      <c r="B10" s="169" t="s">
        <v>43</v>
      </c>
      <c r="C10" s="169" t="s">
        <v>38</v>
      </c>
      <c r="D10" s="169" t="s">
        <v>182</v>
      </c>
      <c r="E10" s="132" t="s">
        <v>178</v>
      </c>
      <c r="F10" s="173">
        <v>13</v>
      </c>
      <c r="G10" s="173">
        <v>18</v>
      </c>
      <c r="H10" s="173">
        <v>17</v>
      </c>
      <c r="I10" s="173">
        <v>0</v>
      </c>
      <c r="J10" s="173">
        <v>13</v>
      </c>
      <c r="K10" s="173">
        <v>0</v>
      </c>
      <c r="L10" s="173">
        <v>0</v>
      </c>
      <c r="M10" s="173">
        <v>15</v>
      </c>
      <c r="N10" s="173">
        <v>11</v>
      </c>
      <c r="O10" s="173">
        <v>19</v>
      </c>
      <c r="P10" s="169" t="s">
        <v>179</v>
      </c>
      <c r="Q10" s="169" t="s">
        <v>180</v>
      </c>
      <c r="R10" s="169" t="s">
        <v>181</v>
      </c>
      <c r="S10" s="169" t="s">
        <v>180</v>
      </c>
      <c r="T10" s="169" t="s">
        <v>181</v>
      </c>
      <c r="U10" s="169" t="s">
        <v>181</v>
      </c>
      <c r="V10" s="173">
        <v>0</v>
      </c>
      <c r="W10" s="173">
        <v>17</v>
      </c>
      <c r="X10" s="173">
        <v>0</v>
      </c>
      <c r="Y10" s="173">
        <v>13</v>
      </c>
      <c r="Z10" s="173">
        <v>0</v>
      </c>
      <c r="AA10" s="173">
        <v>0</v>
      </c>
      <c r="AB10" s="173">
        <v>0</v>
      </c>
      <c r="AC10" s="173">
        <v>17</v>
      </c>
      <c r="AD10" s="173">
        <v>0</v>
      </c>
      <c r="AE10" s="173">
        <v>14</v>
      </c>
      <c r="AF10" s="173">
        <v>0</v>
      </c>
      <c r="AG10" s="173">
        <v>0</v>
      </c>
      <c r="AH10" s="173">
        <v>0</v>
      </c>
      <c r="AI10" s="173">
        <v>18</v>
      </c>
      <c r="AJ10" s="173">
        <v>0</v>
      </c>
      <c r="AK10" s="173">
        <v>14</v>
      </c>
      <c r="AL10" s="173">
        <v>0</v>
      </c>
      <c r="AM10" s="173">
        <v>0</v>
      </c>
      <c r="AN10" s="173">
        <v>0</v>
      </c>
      <c r="AO10" s="173">
        <v>18</v>
      </c>
      <c r="AP10" s="173">
        <v>0</v>
      </c>
      <c r="AQ10" s="173">
        <v>14</v>
      </c>
      <c r="AR10" s="173">
        <v>0</v>
      </c>
      <c r="AS10" s="173">
        <v>0</v>
      </c>
      <c r="AT10" s="173">
        <v>0</v>
      </c>
      <c r="AU10" s="173">
        <v>19</v>
      </c>
      <c r="AV10" s="173">
        <v>0</v>
      </c>
      <c r="AW10" s="173">
        <v>15</v>
      </c>
      <c r="AX10" s="173">
        <v>0</v>
      </c>
      <c r="AY10" s="173">
        <v>0</v>
      </c>
    </row>
    <row r="11" spans="1:51" ht="43" x14ac:dyDescent="0.2">
      <c r="A11" s="132" t="s">
        <v>50</v>
      </c>
      <c r="B11" s="169" t="s">
        <v>49</v>
      </c>
      <c r="C11" s="169" t="s">
        <v>47</v>
      </c>
      <c r="D11" s="169" t="s">
        <v>183</v>
      </c>
      <c r="E11" s="132" t="s">
        <v>178</v>
      </c>
      <c r="F11" s="173">
        <v>13</v>
      </c>
      <c r="G11" s="173">
        <v>18</v>
      </c>
      <c r="H11" s="173">
        <v>0</v>
      </c>
      <c r="I11" s="173">
        <v>0</v>
      </c>
      <c r="J11" s="173">
        <v>12</v>
      </c>
      <c r="K11" s="173">
        <v>0</v>
      </c>
      <c r="L11" s="173">
        <v>0</v>
      </c>
      <c r="M11" s="173">
        <v>12</v>
      </c>
      <c r="N11" s="173">
        <v>11</v>
      </c>
      <c r="O11" s="173">
        <v>16</v>
      </c>
      <c r="P11" s="169" t="s">
        <v>179</v>
      </c>
      <c r="Q11" s="169" t="s">
        <v>181</v>
      </c>
      <c r="R11" s="169" t="s">
        <v>181</v>
      </c>
      <c r="S11" s="169" t="s">
        <v>180</v>
      </c>
      <c r="T11" s="169" t="s">
        <v>181</v>
      </c>
      <c r="U11" s="169" t="s">
        <v>181</v>
      </c>
      <c r="V11" s="173">
        <v>0</v>
      </c>
      <c r="W11" s="173">
        <v>0</v>
      </c>
      <c r="X11" s="173">
        <v>0</v>
      </c>
      <c r="Y11" s="173">
        <v>12</v>
      </c>
      <c r="Z11" s="173">
        <v>0</v>
      </c>
      <c r="AA11" s="173">
        <v>0</v>
      </c>
      <c r="AB11" s="173">
        <v>0</v>
      </c>
      <c r="AC11" s="173">
        <v>0</v>
      </c>
      <c r="AD11" s="173">
        <v>0</v>
      </c>
      <c r="AE11" s="173">
        <v>12</v>
      </c>
      <c r="AF11" s="173">
        <v>0</v>
      </c>
      <c r="AG11" s="173">
        <v>0</v>
      </c>
      <c r="AH11" s="173">
        <v>0</v>
      </c>
      <c r="AI11" s="173">
        <v>0</v>
      </c>
      <c r="AJ11" s="173">
        <v>0</v>
      </c>
      <c r="AK11" s="173">
        <v>12</v>
      </c>
      <c r="AL11" s="173">
        <v>0</v>
      </c>
      <c r="AM11" s="173">
        <v>0</v>
      </c>
      <c r="AN11" s="173">
        <v>0</v>
      </c>
      <c r="AO11" s="173">
        <v>0</v>
      </c>
      <c r="AP11" s="173">
        <v>0</v>
      </c>
      <c r="AQ11" s="173">
        <v>12</v>
      </c>
      <c r="AR11" s="173">
        <v>0</v>
      </c>
      <c r="AS11" s="173">
        <v>0</v>
      </c>
      <c r="AT11" s="173">
        <v>0</v>
      </c>
      <c r="AU11" s="173">
        <v>0</v>
      </c>
      <c r="AV11" s="173">
        <v>0</v>
      </c>
      <c r="AW11" s="173">
        <v>13</v>
      </c>
      <c r="AX11" s="173">
        <v>0</v>
      </c>
      <c r="AY11" s="173">
        <v>0</v>
      </c>
    </row>
    <row r="12" spans="1:51" ht="43" x14ac:dyDescent="0.2">
      <c r="A12" s="132" t="s">
        <v>54</v>
      </c>
      <c r="B12" s="169" t="s">
        <v>53</v>
      </c>
      <c r="C12" s="169" t="s">
        <v>52</v>
      </c>
      <c r="D12" s="169" t="s">
        <v>184</v>
      </c>
      <c r="E12" s="132" t="s">
        <v>178</v>
      </c>
      <c r="F12" s="173">
        <v>11</v>
      </c>
      <c r="G12" s="173">
        <v>17</v>
      </c>
      <c r="H12" s="173">
        <v>0</v>
      </c>
      <c r="I12" s="173">
        <v>13</v>
      </c>
      <c r="J12" s="173">
        <v>10</v>
      </c>
      <c r="K12" s="173">
        <v>0</v>
      </c>
      <c r="L12" s="173">
        <v>0</v>
      </c>
      <c r="M12" s="173">
        <v>11</v>
      </c>
      <c r="N12" s="173">
        <v>11</v>
      </c>
      <c r="O12" s="173">
        <v>16</v>
      </c>
      <c r="P12" s="169" t="s">
        <v>179</v>
      </c>
      <c r="Q12" s="169" t="s">
        <v>181</v>
      </c>
      <c r="R12" s="169" t="s">
        <v>180</v>
      </c>
      <c r="S12" s="169" t="s">
        <v>180</v>
      </c>
      <c r="T12" s="169" t="s">
        <v>181</v>
      </c>
      <c r="U12" s="169" t="s">
        <v>181</v>
      </c>
      <c r="V12" s="173">
        <v>0</v>
      </c>
      <c r="W12" s="173">
        <v>0</v>
      </c>
      <c r="X12" s="173">
        <v>13</v>
      </c>
      <c r="Y12" s="173">
        <v>10</v>
      </c>
      <c r="Z12" s="173">
        <v>0</v>
      </c>
      <c r="AA12" s="173">
        <v>0</v>
      </c>
      <c r="AB12" s="173">
        <v>0</v>
      </c>
      <c r="AC12" s="173">
        <v>0</v>
      </c>
      <c r="AD12" s="173">
        <v>13</v>
      </c>
      <c r="AE12" s="173">
        <v>10</v>
      </c>
      <c r="AF12" s="173">
        <v>0</v>
      </c>
      <c r="AG12" s="173">
        <v>0</v>
      </c>
      <c r="AH12" s="173">
        <v>0</v>
      </c>
      <c r="AI12" s="173">
        <v>0</v>
      </c>
      <c r="AJ12" s="173">
        <v>13</v>
      </c>
      <c r="AK12" s="173">
        <v>10</v>
      </c>
      <c r="AL12" s="173">
        <v>0</v>
      </c>
      <c r="AM12" s="173">
        <v>0</v>
      </c>
      <c r="AN12" s="173">
        <v>0</v>
      </c>
      <c r="AO12" s="173">
        <v>0</v>
      </c>
      <c r="AP12" s="173">
        <v>13</v>
      </c>
      <c r="AQ12" s="173">
        <v>10</v>
      </c>
      <c r="AR12" s="173">
        <v>0</v>
      </c>
      <c r="AS12" s="173">
        <v>0</v>
      </c>
      <c r="AT12" s="173">
        <v>0</v>
      </c>
      <c r="AU12" s="173">
        <v>0</v>
      </c>
      <c r="AV12" s="173">
        <v>14</v>
      </c>
      <c r="AW12" s="173">
        <v>11</v>
      </c>
      <c r="AX12" s="173">
        <v>0</v>
      </c>
      <c r="AY12" s="173">
        <v>0</v>
      </c>
    </row>
    <row r="13" spans="1:51" ht="43" x14ac:dyDescent="0.2">
      <c r="A13" s="132" t="s">
        <v>56</v>
      </c>
      <c r="B13" s="169" t="s">
        <v>55</v>
      </c>
      <c r="C13" s="169" t="s">
        <v>47</v>
      </c>
      <c r="D13" s="169" t="s">
        <v>183</v>
      </c>
      <c r="E13" s="132" t="s">
        <v>178</v>
      </c>
      <c r="F13" s="173">
        <v>11</v>
      </c>
      <c r="G13" s="173">
        <v>11</v>
      </c>
      <c r="H13" s="173">
        <v>0</v>
      </c>
      <c r="I13" s="173">
        <v>13</v>
      </c>
      <c r="J13" s="173">
        <v>0</v>
      </c>
      <c r="K13" s="173">
        <v>0</v>
      </c>
      <c r="L13" s="173">
        <v>0</v>
      </c>
      <c r="M13" s="173">
        <v>13</v>
      </c>
      <c r="N13" s="173">
        <v>11</v>
      </c>
      <c r="O13" s="173">
        <v>16</v>
      </c>
      <c r="P13" s="169" t="s">
        <v>179</v>
      </c>
      <c r="Q13" s="169" t="s">
        <v>181</v>
      </c>
      <c r="R13" s="169" t="s">
        <v>180</v>
      </c>
      <c r="S13" s="169" t="s">
        <v>181</v>
      </c>
      <c r="T13" s="169" t="s">
        <v>181</v>
      </c>
      <c r="U13" s="169" t="s">
        <v>181</v>
      </c>
      <c r="V13" s="173">
        <v>0</v>
      </c>
      <c r="W13" s="173">
        <v>0</v>
      </c>
      <c r="X13" s="173">
        <v>13</v>
      </c>
      <c r="Y13" s="173">
        <v>0</v>
      </c>
      <c r="Z13" s="173">
        <v>0</v>
      </c>
      <c r="AA13" s="173">
        <v>0</v>
      </c>
      <c r="AB13" s="173">
        <v>0</v>
      </c>
      <c r="AC13" s="173">
        <v>0</v>
      </c>
      <c r="AD13" s="173">
        <v>13</v>
      </c>
      <c r="AE13" s="173">
        <v>0</v>
      </c>
      <c r="AF13" s="173">
        <v>0</v>
      </c>
      <c r="AG13" s="173">
        <v>0</v>
      </c>
      <c r="AH13" s="173">
        <v>0</v>
      </c>
      <c r="AI13" s="173">
        <v>0</v>
      </c>
      <c r="AJ13" s="173">
        <v>13</v>
      </c>
      <c r="AK13" s="173">
        <v>0</v>
      </c>
      <c r="AL13" s="173">
        <v>0</v>
      </c>
      <c r="AM13" s="173">
        <v>0</v>
      </c>
      <c r="AN13" s="173">
        <v>0</v>
      </c>
      <c r="AO13" s="173">
        <v>0</v>
      </c>
      <c r="AP13" s="173">
        <v>13</v>
      </c>
      <c r="AQ13" s="173">
        <v>0</v>
      </c>
      <c r="AR13" s="173">
        <v>0</v>
      </c>
      <c r="AS13" s="173">
        <v>0</v>
      </c>
      <c r="AT13" s="173">
        <v>0</v>
      </c>
      <c r="AU13" s="173">
        <v>0</v>
      </c>
      <c r="AV13" s="173">
        <v>14</v>
      </c>
      <c r="AW13" s="173">
        <v>0</v>
      </c>
      <c r="AX13" s="173">
        <v>0</v>
      </c>
      <c r="AY13" s="173">
        <v>0</v>
      </c>
    </row>
    <row r="14" spans="1:51" ht="71" x14ac:dyDescent="0.2">
      <c r="A14" s="132" t="s">
        <v>60</v>
      </c>
      <c r="B14" s="169" t="s">
        <v>59</v>
      </c>
      <c r="C14" s="169" t="s">
        <v>58</v>
      </c>
      <c r="D14" s="169" t="s">
        <v>185</v>
      </c>
      <c r="E14" s="132" t="s">
        <v>178</v>
      </c>
      <c r="F14" s="173">
        <v>10</v>
      </c>
      <c r="G14" s="173">
        <v>11</v>
      </c>
      <c r="H14" s="173">
        <v>14</v>
      </c>
      <c r="I14" s="173">
        <v>0</v>
      </c>
      <c r="J14" s="173">
        <v>0</v>
      </c>
      <c r="K14" s="173">
        <v>0</v>
      </c>
      <c r="L14" s="173">
        <v>0</v>
      </c>
      <c r="M14" s="173">
        <v>14</v>
      </c>
      <c r="N14" s="173">
        <v>11</v>
      </c>
      <c r="O14" s="173">
        <v>18</v>
      </c>
      <c r="P14" s="169" t="s">
        <v>179</v>
      </c>
      <c r="Q14" s="169" t="s">
        <v>180</v>
      </c>
      <c r="R14" s="169" t="s">
        <v>181</v>
      </c>
      <c r="S14" s="169" t="s">
        <v>181</v>
      </c>
      <c r="T14" s="169" t="s">
        <v>181</v>
      </c>
      <c r="U14" s="169" t="s">
        <v>181</v>
      </c>
      <c r="V14" s="173">
        <v>0</v>
      </c>
      <c r="W14" s="173">
        <v>14</v>
      </c>
      <c r="X14" s="173">
        <v>0</v>
      </c>
      <c r="Y14" s="173">
        <v>0</v>
      </c>
      <c r="Z14" s="173">
        <v>0</v>
      </c>
      <c r="AA14" s="173">
        <v>0</v>
      </c>
      <c r="AB14" s="173">
        <v>0</v>
      </c>
      <c r="AC14" s="173">
        <v>14</v>
      </c>
      <c r="AD14" s="173">
        <v>0</v>
      </c>
      <c r="AE14" s="173">
        <v>0</v>
      </c>
      <c r="AF14" s="173">
        <v>0</v>
      </c>
      <c r="AG14" s="173">
        <v>0</v>
      </c>
      <c r="AH14" s="173">
        <v>0</v>
      </c>
      <c r="AI14" s="173">
        <v>14</v>
      </c>
      <c r="AJ14" s="173">
        <v>0</v>
      </c>
      <c r="AK14" s="173">
        <v>0</v>
      </c>
      <c r="AL14" s="173">
        <v>0</v>
      </c>
      <c r="AM14" s="173">
        <v>0</v>
      </c>
      <c r="AN14" s="173">
        <v>0</v>
      </c>
      <c r="AO14" s="173">
        <v>15</v>
      </c>
      <c r="AP14" s="173">
        <v>0</v>
      </c>
      <c r="AQ14" s="173">
        <v>0</v>
      </c>
      <c r="AR14" s="173">
        <v>0</v>
      </c>
      <c r="AS14" s="173">
        <v>0</v>
      </c>
      <c r="AT14" s="173">
        <v>0</v>
      </c>
      <c r="AU14" s="173">
        <v>15</v>
      </c>
      <c r="AV14" s="173">
        <v>0</v>
      </c>
      <c r="AW14" s="173">
        <v>0</v>
      </c>
      <c r="AX14" s="173">
        <v>0</v>
      </c>
      <c r="AY14" s="173">
        <v>0</v>
      </c>
    </row>
    <row r="15" spans="1:51" ht="43" x14ac:dyDescent="0.2">
      <c r="A15" s="132" t="s">
        <v>65</v>
      </c>
      <c r="B15" s="169" t="s">
        <v>64</v>
      </c>
      <c r="C15" s="169" t="s">
        <v>63</v>
      </c>
      <c r="D15" s="169" t="s">
        <v>186</v>
      </c>
      <c r="E15" s="132" t="s">
        <v>178</v>
      </c>
      <c r="F15" s="173">
        <v>10</v>
      </c>
      <c r="G15" s="173">
        <v>14</v>
      </c>
      <c r="H15" s="173">
        <v>14</v>
      </c>
      <c r="I15" s="173">
        <v>0</v>
      </c>
      <c r="J15" s="173">
        <v>0</v>
      </c>
      <c r="K15" s="173">
        <v>0</v>
      </c>
      <c r="L15" s="173">
        <v>0</v>
      </c>
      <c r="M15" s="173">
        <v>14</v>
      </c>
      <c r="N15" s="173">
        <v>11</v>
      </c>
      <c r="O15" s="173">
        <v>13</v>
      </c>
      <c r="P15" s="169" t="s">
        <v>179</v>
      </c>
      <c r="Q15" s="169" t="s">
        <v>180</v>
      </c>
      <c r="R15" s="169" t="s">
        <v>181</v>
      </c>
      <c r="S15" s="169" t="s">
        <v>181</v>
      </c>
      <c r="T15" s="169" t="s">
        <v>181</v>
      </c>
      <c r="U15" s="169" t="s">
        <v>181</v>
      </c>
      <c r="V15" s="173">
        <v>10</v>
      </c>
      <c r="W15" s="173">
        <v>14</v>
      </c>
      <c r="X15" s="173">
        <v>0</v>
      </c>
      <c r="Y15" s="173">
        <v>0</v>
      </c>
      <c r="Z15" s="173">
        <v>0</v>
      </c>
      <c r="AA15" s="173">
        <v>0</v>
      </c>
      <c r="AB15" s="173">
        <v>10</v>
      </c>
      <c r="AC15" s="173">
        <v>14</v>
      </c>
      <c r="AD15" s="173">
        <v>0</v>
      </c>
      <c r="AE15" s="173">
        <v>0</v>
      </c>
      <c r="AF15" s="173">
        <v>0</v>
      </c>
      <c r="AG15" s="173">
        <v>0</v>
      </c>
      <c r="AH15" s="173">
        <v>10</v>
      </c>
      <c r="AI15" s="173">
        <v>14</v>
      </c>
      <c r="AJ15" s="173">
        <v>0</v>
      </c>
      <c r="AK15" s="173">
        <v>0</v>
      </c>
      <c r="AL15" s="173">
        <v>0</v>
      </c>
      <c r="AM15" s="173">
        <v>0</v>
      </c>
      <c r="AN15" s="173">
        <v>10</v>
      </c>
      <c r="AO15" s="173">
        <v>10</v>
      </c>
      <c r="AP15" s="173">
        <v>0</v>
      </c>
      <c r="AQ15" s="173">
        <v>0</v>
      </c>
      <c r="AR15" s="173">
        <v>0</v>
      </c>
      <c r="AS15" s="173">
        <v>0</v>
      </c>
      <c r="AT15" s="173">
        <v>11</v>
      </c>
      <c r="AU15" s="173">
        <v>10</v>
      </c>
      <c r="AV15" s="173">
        <v>0</v>
      </c>
      <c r="AW15" s="173">
        <v>0</v>
      </c>
      <c r="AX15" s="173">
        <v>0</v>
      </c>
      <c r="AY15" s="173">
        <v>0</v>
      </c>
    </row>
    <row r="16" spans="1:51" ht="29" x14ac:dyDescent="0.2">
      <c r="A16" s="132" t="s">
        <v>69</v>
      </c>
      <c r="B16" s="169" t="s">
        <v>68</v>
      </c>
      <c r="C16" s="169" t="s">
        <v>67</v>
      </c>
      <c r="D16" s="169" t="s">
        <v>187</v>
      </c>
      <c r="E16" s="132" t="s">
        <v>178</v>
      </c>
      <c r="F16" s="173">
        <v>10</v>
      </c>
      <c r="G16" s="173">
        <v>12</v>
      </c>
      <c r="H16" s="173">
        <v>0</v>
      </c>
      <c r="I16" s="173">
        <v>11</v>
      </c>
      <c r="J16" s="173">
        <v>0</v>
      </c>
      <c r="K16" s="173">
        <v>0</v>
      </c>
      <c r="L16" s="173">
        <v>0</v>
      </c>
      <c r="M16" s="173">
        <v>11</v>
      </c>
      <c r="N16" s="173">
        <v>11</v>
      </c>
      <c r="O16" s="173">
        <v>13</v>
      </c>
      <c r="P16" s="169" t="s">
        <v>179</v>
      </c>
      <c r="Q16" s="169" t="s">
        <v>181</v>
      </c>
      <c r="R16" s="169" t="s">
        <v>180</v>
      </c>
      <c r="S16" s="169" t="s">
        <v>181</v>
      </c>
      <c r="T16" s="169" t="s">
        <v>181</v>
      </c>
      <c r="U16" s="169" t="s">
        <v>181</v>
      </c>
      <c r="V16" s="173">
        <v>0</v>
      </c>
      <c r="W16" s="173">
        <v>0</v>
      </c>
      <c r="X16" s="173">
        <v>11</v>
      </c>
      <c r="Y16" s="173">
        <v>0</v>
      </c>
      <c r="Z16" s="173">
        <v>0</v>
      </c>
      <c r="AA16" s="173">
        <v>0</v>
      </c>
      <c r="AB16" s="173">
        <v>0</v>
      </c>
      <c r="AC16" s="173">
        <v>0</v>
      </c>
      <c r="AD16" s="173">
        <v>11</v>
      </c>
      <c r="AE16" s="173">
        <v>0</v>
      </c>
      <c r="AF16" s="173">
        <v>0</v>
      </c>
      <c r="AG16" s="173">
        <v>0</v>
      </c>
      <c r="AH16" s="173">
        <v>0</v>
      </c>
      <c r="AI16" s="173">
        <v>0</v>
      </c>
      <c r="AJ16" s="173">
        <v>12</v>
      </c>
      <c r="AK16" s="173">
        <v>0</v>
      </c>
      <c r="AL16" s="173">
        <v>0</v>
      </c>
      <c r="AM16" s="173">
        <v>0</v>
      </c>
      <c r="AN16" s="173">
        <v>0</v>
      </c>
      <c r="AO16" s="173">
        <v>0</v>
      </c>
      <c r="AP16" s="173">
        <v>12</v>
      </c>
      <c r="AQ16" s="173">
        <v>0</v>
      </c>
      <c r="AR16" s="173">
        <v>0</v>
      </c>
      <c r="AS16" s="173">
        <v>0</v>
      </c>
      <c r="AT16" s="173">
        <v>0</v>
      </c>
      <c r="AU16" s="173">
        <v>0</v>
      </c>
      <c r="AV16" s="173">
        <v>12</v>
      </c>
      <c r="AW16" s="173">
        <v>0</v>
      </c>
      <c r="AX16" s="173">
        <v>0</v>
      </c>
      <c r="AY16" s="173">
        <v>0</v>
      </c>
    </row>
    <row r="17" spans="1:51" ht="71" x14ac:dyDescent="0.2">
      <c r="A17" s="132" t="s">
        <v>73</v>
      </c>
      <c r="B17" s="169" t="s">
        <v>72</v>
      </c>
      <c r="C17" s="169" t="s">
        <v>71</v>
      </c>
      <c r="D17" s="169" t="s">
        <v>188</v>
      </c>
      <c r="E17" s="132" t="s">
        <v>178</v>
      </c>
      <c r="F17" s="173">
        <v>10</v>
      </c>
      <c r="G17" s="173">
        <v>11</v>
      </c>
      <c r="H17" s="173">
        <v>0</v>
      </c>
      <c r="I17" s="173">
        <v>13</v>
      </c>
      <c r="J17" s="173">
        <v>0</v>
      </c>
      <c r="K17" s="173">
        <v>0</v>
      </c>
      <c r="L17" s="173">
        <v>0</v>
      </c>
      <c r="M17" s="173">
        <v>13</v>
      </c>
      <c r="N17" s="173">
        <v>11</v>
      </c>
      <c r="O17" s="173">
        <v>17</v>
      </c>
      <c r="P17" s="169" t="s">
        <v>179</v>
      </c>
      <c r="Q17" s="169" t="s">
        <v>181</v>
      </c>
      <c r="R17" s="169" t="s">
        <v>180</v>
      </c>
      <c r="S17" s="169" t="s">
        <v>181</v>
      </c>
      <c r="T17" s="169" t="s">
        <v>181</v>
      </c>
      <c r="U17" s="169" t="s">
        <v>181</v>
      </c>
      <c r="V17" s="173">
        <v>0</v>
      </c>
      <c r="W17" s="173">
        <v>0</v>
      </c>
      <c r="X17" s="173">
        <v>13</v>
      </c>
      <c r="Y17" s="173">
        <v>0</v>
      </c>
      <c r="Z17" s="173">
        <v>0</v>
      </c>
      <c r="AA17" s="173">
        <v>0</v>
      </c>
      <c r="AB17" s="173">
        <v>0</v>
      </c>
      <c r="AC17" s="173">
        <v>0</v>
      </c>
      <c r="AD17" s="173">
        <v>13</v>
      </c>
      <c r="AE17" s="173">
        <v>0</v>
      </c>
      <c r="AF17" s="173">
        <v>0</v>
      </c>
      <c r="AG17" s="173">
        <v>0</v>
      </c>
      <c r="AH17" s="173">
        <v>0</v>
      </c>
      <c r="AI17" s="173">
        <v>0</v>
      </c>
      <c r="AJ17" s="173">
        <v>13</v>
      </c>
      <c r="AK17" s="173">
        <v>0</v>
      </c>
      <c r="AL17" s="173">
        <v>0</v>
      </c>
      <c r="AM17" s="173">
        <v>0</v>
      </c>
      <c r="AN17" s="173">
        <v>0</v>
      </c>
      <c r="AO17" s="173">
        <v>0</v>
      </c>
      <c r="AP17" s="173">
        <v>13</v>
      </c>
      <c r="AQ17" s="173">
        <v>0</v>
      </c>
      <c r="AR17" s="173">
        <v>0</v>
      </c>
      <c r="AS17" s="173">
        <v>0</v>
      </c>
      <c r="AT17" s="173">
        <v>0</v>
      </c>
      <c r="AU17" s="173">
        <v>0</v>
      </c>
      <c r="AV17" s="173">
        <v>14</v>
      </c>
      <c r="AW17" s="173">
        <v>0</v>
      </c>
      <c r="AX17" s="173">
        <v>0</v>
      </c>
      <c r="AY17" s="173">
        <v>0</v>
      </c>
    </row>
    <row r="18" spans="1:51" ht="71" x14ac:dyDescent="0.2">
      <c r="A18" s="132" t="s">
        <v>75</v>
      </c>
      <c r="B18" s="169" t="s">
        <v>74</v>
      </c>
      <c r="C18" s="169" t="s">
        <v>58</v>
      </c>
      <c r="D18" s="169" t="s">
        <v>185</v>
      </c>
      <c r="E18" s="132" t="s">
        <v>178</v>
      </c>
      <c r="F18" s="173">
        <v>10</v>
      </c>
      <c r="G18" s="173">
        <v>11</v>
      </c>
      <c r="H18" s="173">
        <v>0</v>
      </c>
      <c r="I18" s="173">
        <v>13</v>
      </c>
      <c r="J18" s="173">
        <v>0</v>
      </c>
      <c r="K18" s="173">
        <v>0</v>
      </c>
      <c r="L18" s="173">
        <v>0</v>
      </c>
      <c r="M18" s="173">
        <v>10</v>
      </c>
      <c r="N18" s="173">
        <v>11</v>
      </c>
      <c r="O18" s="173">
        <v>13</v>
      </c>
      <c r="P18" s="169" t="s">
        <v>179</v>
      </c>
      <c r="Q18" s="169" t="s">
        <v>180</v>
      </c>
      <c r="R18" s="169" t="s">
        <v>180</v>
      </c>
      <c r="S18" s="169" t="s">
        <v>181</v>
      </c>
      <c r="T18" s="169" t="s">
        <v>181</v>
      </c>
      <c r="U18" s="169" t="s">
        <v>181</v>
      </c>
      <c r="V18" s="173">
        <v>0</v>
      </c>
      <c r="W18" s="173">
        <v>0</v>
      </c>
      <c r="X18" s="173">
        <v>13</v>
      </c>
      <c r="Y18" s="173">
        <v>0</v>
      </c>
      <c r="Z18" s="173">
        <v>0</v>
      </c>
      <c r="AA18" s="173">
        <v>0</v>
      </c>
      <c r="AB18" s="173">
        <v>0</v>
      </c>
      <c r="AC18" s="173">
        <v>0</v>
      </c>
      <c r="AD18" s="173">
        <v>13</v>
      </c>
      <c r="AE18" s="173">
        <v>0</v>
      </c>
      <c r="AF18" s="173">
        <v>0</v>
      </c>
      <c r="AG18" s="173">
        <v>0</v>
      </c>
      <c r="AH18" s="173">
        <v>0</v>
      </c>
      <c r="AI18" s="173">
        <v>0</v>
      </c>
      <c r="AJ18" s="173">
        <v>13</v>
      </c>
      <c r="AK18" s="173">
        <v>0</v>
      </c>
      <c r="AL18" s="173">
        <v>0</v>
      </c>
      <c r="AM18" s="173">
        <v>0</v>
      </c>
      <c r="AN18" s="173">
        <v>0</v>
      </c>
      <c r="AO18" s="173">
        <v>0</v>
      </c>
      <c r="AP18" s="173">
        <v>13</v>
      </c>
      <c r="AQ18" s="173">
        <v>0</v>
      </c>
      <c r="AR18" s="173">
        <v>0</v>
      </c>
      <c r="AS18" s="173">
        <v>0</v>
      </c>
      <c r="AT18" s="173">
        <v>0</v>
      </c>
      <c r="AU18" s="173">
        <v>0</v>
      </c>
      <c r="AV18" s="173">
        <v>14</v>
      </c>
      <c r="AW18" s="173">
        <v>0</v>
      </c>
      <c r="AX18" s="173">
        <v>0</v>
      </c>
      <c r="AY18" s="173">
        <v>0</v>
      </c>
    </row>
    <row r="19" spans="1:51" ht="71" x14ac:dyDescent="0.2">
      <c r="A19" s="132" t="s">
        <v>78</v>
      </c>
      <c r="B19" s="169" t="s">
        <v>77</v>
      </c>
      <c r="C19" s="169" t="s">
        <v>71</v>
      </c>
      <c r="D19" s="169" t="s">
        <v>189</v>
      </c>
      <c r="E19" s="132" t="s">
        <v>178</v>
      </c>
      <c r="F19" s="173">
        <v>10</v>
      </c>
      <c r="G19" s="173">
        <v>11</v>
      </c>
      <c r="H19" s="173">
        <v>0</v>
      </c>
      <c r="I19" s="173">
        <v>13</v>
      </c>
      <c r="J19" s="173">
        <v>0</v>
      </c>
      <c r="K19" s="173">
        <v>0</v>
      </c>
      <c r="L19" s="173">
        <v>0</v>
      </c>
      <c r="M19" s="173">
        <v>13</v>
      </c>
      <c r="N19" s="173">
        <v>11</v>
      </c>
      <c r="O19" s="173">
        <v>19</v>
      </c>
      <c r="P19" s="169" t="s">
        <v>179</v>
      </c>
      <c r="Q19" s="169" t="s">
        <v>181</v>
      </c>
      <c r="R19" s="169" t="s">
        <v>180</v>
      </c>
      <c r="S19" s="169" t="s">
        <v>181</v>
      </c>
      <c r="T19" s="169" t="s">
        <v>181</v>
      </c>
      <c r="U19" s="169" t="s">
        <v>181</v>
      </c>
      <c r="V19" s="173">
        <v>0</v>
      </c>
      <c r="W19" s="173">
        <v>0</v>
      </c>
      <c r="X19" s="173">
        <v>13</v>
      </c>
      <c r="Y19" s="173">
        <v>0</v>
      </c>
      <c r="Z19" s="173">
        <v>0</v>
      </c>
      <c r="AA19" s="173">
        <v>0</v>
      </c>
      <c r="AB19" s="173">
        <v>0</v>
      </c>
      <c r="AC19" s="173">
        <v>0</v>
      </c>
      <c r="AD19" s="173">
        <v>13</v>
      </c>
      <c r="AE19" s="173">
        <v>0</v>
      </c>
      <c r="AF19" s="173">
        <v>0</v>
      </c>
      <c r="AG19" s="173">
        <v>0</v>
      </c>
      <c r="AH19" s="173">
        <v>0</v>
      </c>
      <c r="AI19" s="173">
        <v>0</v>
      </c>
      <c r="AJ19" s="173">
        <v>13</v>
      </c>
      <c r="AK19" s="173">
        <v>0</v>
      </c>
      <c r="AL19" s="173">
        <v>0</v>
      </c>
      <c r="AM19" s="173">
        <v>0</v>
      </c>
      <c r="AN19" s="173">
        <v>0</v>
      </c>
      <c r="AO19" s="173">
        <v>0</v>
      </c>
      <c r="AP19" s="173">
        <v>13</v>
      </c>
      <c r="AQ19" s="173">
        <v>0</v>
      </c>
      <c r="AR19" s="173">
        <v>0</v>
      </c>
      <c r="AS19" s="173">
        <v>0</v>
      </c>
      <c r="AT19" s="173">
        <v>0</v>
      </c>
      <c r="AU19" s="173">
        <v>0</v>
      </c>
      <c r="AV19" s="173">
        <v>14</v>
      </c>
      <c r="AW19" s="173">
        <v>0</v>
      </c>
      <c r="AX19" s="173">
        <v>0</v>
      </c>
      <c r="AY19" s="173">
        <v>0</v>
      </c>
    </row>
    <row r="20" spans="1:51" ht="71" x14ac:dyDescent="0.2">
      <c r="A20" s="132" t="s">
        <v>81</v>
      </c>
      <c r="B20" s="169" t="s">
        <v>80</v>
      </c>
      <c r="C20" s="169" t="s">
        <v>58</v>
      </c>
      <c r="D20" s="169" t="s">
        <v>185</v>
      </c>
      <c r="E20" s="132" t="s">
        <v>178</v>
      </c>
      <c r="F20" s="173">
        <v>10</v>
      </c>
      <c r="G20" s="173">
        <v>11</v>
      </c>
      <c r="H20" s="173">
        <v>0</v>
      </c>
      <c r="I20" s="173">
        <v>0</v>
      </c>
      <c r="J20" s="173">
        <v>0</v>
      </c>
      <c r="K20" s="173">
        <v>0</v>
      </c>
      <c r="L20" s="173">
        <v>0</v>
      </c>
      <c r="M20" s="173">
        <v>13</v>
      </c>
      <c r="N20" s="173">
        <v>11</v>
      </c>
      <c r="O20" s="173">
        <v>19</v>
      </c>
      <c r="P20" s="169" t="s">
        <v>179</v>
      </c>
      <c r="Q20" s="169" t="s">
        <v>181</v>
      </c>
      <c r="R20" s="169" t="s">
        <v>181</v>
      </c>
      <c r="S20" s="169" t="s">
        <v>181</v>
      </c>
      <c r="T20" s="169" t="s">
        <v>181</v>
      </c>
      <c r="U20" s="169" t="s">
        <v>181</v>
      </c>
      <c r="V20" s="173">
        <v>0</v>
      </c>
      <c r="W20" s="173">
        <v>0</v>
      </c>
      <c r="X20" s="173">
        <v>0</v>
      </c>
      <c r="Y20" s="173">
        <v>0</v>
      </c>
      <c r="Z20" s="173">
        <v>0</v>
      </c>
      <c r="AA20" s="173">
        <v>0</v>
      </c>
      <c r="AB20" s="173">
        <v>0</v>
      </c>
      <c r="AC20" s="173">
        <v>0</v>
      </c>
      <c r="AD20" s="173">
        <v>0</v>
      </c>
      <c r="AE20" s="173">
        <v>0</v>
      </c>
      <c r="AF20" s="173">
        <v>0</v>
      </c>
      <c r="AG20" s="173">
        <v>0</v>
      </c>
      <c r="AH20" s="173">
        <v>0</v>
      </c>
      <c r="AI20" s="173">
        <v>0</v>
      </c>
      <c r="AJ20" s="173">
        <v>0</v>
      </c>
      <c r="AK20" s="173">
        <v>0</v>
      </c>
      <c r="AL20" s="173">
        <v>0</v>
      </c>
      <c r="AM20" s="173">
        <v>0</v>
      </c>
      <c r="AN20" s="173">
        <v>0</v>
      </c>
      <c r="AO20" s="173">
        <v>0</v>
      </c>
      <c r="AP20" s="173">
        <v>0</v>
      </c>
      <c r="AQ20" s="173">
        <v>0</v>
      </c>
      <c r="AR20" s="173">
        <v>0</v>
      </c>
      <c r="AS20" s="173">
        <v>0</v>
      </c>
      <c r="AT20" s="173">
        <v>0</v>
      </c>
      <c r="AU20" s="173">
        <v>0</v>
      </c>
      <c r="AV20" s="173">
        <v>0</v>
      </c>
      <c r="AW20" s="173">
        <v>0</v>
      </c>
      <c r="AX20" s="173">
        <v>0</v>
      </c>
      <c r="AY20" s="173">
        <v>0</v>
      </c>
    </row>
    <row r="21" spans="1:51" ht="99" x14ac:dyDescent="0.2">
      <c r="A21" s="132" t="s">
        <v>84</v>
      </c>
      <c r="B21" s="169" t="s">
        <v>83</v>
      </c>
      <c r="C21" s="169" t="s">
        <v>38</v>
      </c>
      <c r="D21" s="169" t="s">
        <v>190</v>
      </c>
      <c r="E21" s="132" t="s">
        <v>178</v>
      </c>
      <c r="F21" s="173">
        <v>13</v>
      </c>
      <c r="G21" s="173">
        <v>18</v>
      </c>
      <c r="H21" s="173">
        <v>0</v>
      </c>
      <c r="I21" s="173">
        <v>11</v>
      </c>
      <c r="J21" s="173">
        <v>0</v>
      </c>
      <c r="K21" s="173">
        <v>0</v>
      </c>
      <c r="L21" s="173">
        <v>0</v>
      </c>
      <c r="M21" s="173">
        <v>11</v>
      </c>
      <c r="N21" s="173">
        <v>11</v>
      </c>
      <c r="O21" s="173">
        <v>17</v>
      </c>
      <c r="P21" s="169" t="s">
        <v>179</v>
      </c>
      <c r="Q21" s="169" t="s">
        <v>181</v>
      </c>
      <c r="R21" s="169" t="s">
        <v>180</v>
      </c>
      <c r="S21" s="169" t="s">
        <v>181</v>
      </c>
      <c r="T21" s="169" t="s">
        <v>181</v>
      </c>
      <c r="U21" s="169" t="s">
        <v>181</v>
      </c>
      <c r="V21" s="173">
        <v>0</v>
      </c>
      <c r="W21" s="173">
        <v>0</v>
      </c>
      <c r="X21" s="173">
        <v>11</v>
      </c>
      <c r="Y21" s="173">
        <v>0</v>
      </c>
      <c r="Z21" s="173">
        <v>0</v>
      </c>
      <c r="AA21" s="173">
        <v>0</v>
      </c>
      <c r="AB21" s="173">
        <v>0</v>
      </c>
      <c r="AC21" s="173">
        <v>0</v>
      </c>
      <c r="AD21" s="173">
        <v>11</v>
      </c>
      <c r="AE21" s="173">
        <v>0</v>
      </c>
      <c r="AF21" s="173">
        <v>0</v>
      </c>
      <c r="AG21" s="173">
        <v>0</v>
      </c>
      <c r="AH21" s="173">
        <v>0</v>
      </c>
      <c r="AI21" s="173">
        <v>0</v>
      </c>
      <c r="AJ21" s="173">
        <v>12</v>
      </c>
      <c r="AK21" s="173">
        <v>0</v>
      </c>
      <c r="AL21" s="173">
        <v>0</v>
      </c>
      <c r="AM21" s="173">
        <v>0</v>
      </c>
      <c r="AN21" s="173">
        <v>0</v>
      </c>
      <c r="AO21" s="173">
        <v>0</v>
      </c>
      <c r="AP21" s="173">
        <v>12</v>
      </c>
      <c r="AQ21" s="173">
        <v>0</v>
      </c>
      <c r="AR21" s="173">
        <v>0</v>
      </c>
      <c r="AS21" s="173">
        <v>0</v>
      </c>
      <c r="AT21" s="173">
        <v>0</v>
      </c>
      <c r="AU21" s="173">
        <v>0</v>
      </c>
      <c r="AV21" s="173">
        <v>12</v>
      </c>
      <c r="AW21" s="173">
        <v>0</v>
      </c>
      <c r="AX21" s="173">
        <v>0</v>
      </c>
      <c r="AY21" s="173">
        <v>0</v>
      </c>
    </row>
    <row r="22" spans="1:51" ht="71" x14ac:dyDescent="0.2">
      <c r="A22" s="132" t="s">
        <v>87</v>
      </c>
      <c r="B22" s="169" t="s">
        <v>86</v>
      </c>
      <c r="C22" s="169" t="s">
        <v>38</v>
      </c>
      <c r="D22" s="169" t="s">
        <v>191</v>
      </c>
      <c r="E22" s="132" t="s">
        <v>178</v>
      </c>
      <c r="F22" s="173">
        <v>14</v>
      </c>
      <c r="G22" s="173">
        <v>18</v>
      </c>
      <c r="H22" s="173">
        <v>0</v>
      </c>
      <c r="I22" s="173">
        <v>0</v>
      </c>
      <c r="J22" s="173">
        <v>0</v>
      </c>
      <c r="K22" s="173">
        <v>10</v>
      </c>
      <c r="L22" s="173">
        <v>0</v>
      </c>
      <c r="M22" s="173">
        <v>10</v>
      </c>
      <c r="N22" s="173">
        <v>11</v>
      </c>
      <c r="O22" s="173">
        <v>17</v>
      </c>
      <c r="P22" s="169" t="s">
        <v>179</v>
      </c>
      <c r="Q22" s="169" t="s">
        <v>180</v>
      </c>
      <c r="R22" s="169" t="s">
        <v>181</v>
      </c>
      <c r="S22" s="169" t="s">
        <v>181</v>
      </c>
      <c r="T22" s="169" t="s">
        <v>180</v>
      </c>
      <c r="U22" s="169" t="s">
        <v>181</v>
      </c>
      <c r="V22" s="173">
        <v>0</v>
      </c>
      <c r="W22" s="173">
        <v>0</v>
      </c>
      <c r="X22" s="173">
        <v>0</v>
      </c>
      <c r="Y22" s="173">
        <v>0</v>
      </c>
      <c r="Z22" s="173">
        <v>10</v>
      </c>
      <c r="AA22" s="173">
        <v>0</v>
      </c>
      <c r="AB22" s="173">
        <v>0</v>
      </c>
      <c r="AC22" s="173">
        <v>10</v>
      </c>
      <c r="AD22" s="173">
        <v>0</v>
      </c>
      <c r="AE22" s="173">
        <v>0</v>
      </c>
      <c r="AF22" s="173">
        <v>10</v>
      </c>
      <c r="AG22" s="173">
        <v>0</v>
      </c>
      <c r="AH22" s="173">
        <v>0</v>
      </c>
      <c r="AI22" s="173">
        <v>10</v>
      </c>
      <c r="AJ22" s="173">
        <v>0</v>
      </c>
      <c r="AK22" s="173">
        <v>0</v>
      </c>
      <c r="AL22" s="173">
        <v>10</v>
      </c>
      <c r="AM22" s="173">
        <v>0</v>
      </c>
      <c r="AN22" s="173">
        <v>0</v>
      </c>
      <c r="AO22" s="173">
        <v>10</v>
      </c>
      <c r="AP22" s="173">
        <v>0</v>
      </c>
      <c r="AQ22" s="173">
        <v>0</v>
      </c>
      <c r="AR22" s="173">
        <v>11</v>
      </c>
      <c r="AS22" s="173">
        <v>0</v>
      </c>
      <c r="AT22" s="173">
        <v>0</v>
      </c>
      <c r="AU22" s="173">
        <v>10</v>
      </c>
      <c r="AV22" s="173">
        <v>0</v>
      </c>
      <c r="AW22" s="173">
        <v>0</v>
      </c>
      <c r="AX22" s="173">
        <v>11</v>
      </c>
      <c r="AY22" s="173">
        <v>0</v>
      </c>
    </row>
    <row r="23" spans="1:51" ht="57" x14ac:dyDescent="0.2">
      <c r="A23" s="132" t="s">
        <v>89</v>
      </c>
      <c r="B23" s="169" t="s">
        <v>88</v>
      </c>
      <c r="C23" s="169" t="s">
        <v>38</v>
      </c>
      <c r="D23" s="169" t="s">
        <v>191</v>
      </c>
      <c r="E23" s="132" t="s">
        <v>178</v>
      </c>
      <c r="F23" s="173">
        <v>14</v>
      </c>
      <c r="G23" s="173">
        <v>18</v>
      </c>
      <c r="H23" s="173">
        <v>0</v>
      </c>
      <c r="I23" s="173">
        <v>0</v>
      </c>
      <c r="J23" s="173">
        <v>0</v>
      </c>
      <c r="K23" s="173">
        <v>10</v>
      </c>
      <c r="L23" s="173">
        <v>10</v>
      </c>
      <c r="M23" s="173">
        <v>10</v>
      </c>
      <c r="N23" s="173">
        <v>11</v>
      </c>
      <c r="O23" s="173">
        <v>17</v>
      </c>
      <c r="P23" s="169" t="s">
        <v>179</v>
      </c>
      <c r="Q23" s="169" t="s">
        <v>180</v>
      </c>
      <c r="R23" s="169" t="s">
        <v>181</v>
      </c>
      <c r="S23" s="169" t="s">
        <v>180</v>
      </c>
      <c r="T23" s="169" t="s">
        <v>180</v>
      </c>
      <c r="U23" s="169" t="s">
        <v>180</v>
      </c>
      <c r="V23" s="173">
        <v>0</v>
      </c>
      <c r="W23" s="173">
        <v>0</v>
      </c>
      <c r="X23" s="173">
        <v>0</v>
      </c>
      <c r="Y23" s="173">
        <v>0</v>
      </c>
      <c r="Z23" s="173">
        <v>10</v>
      </c>
      <c r="AA23" s="173">
        <v>10</v>
      </c>
      <c r="AB23" s="173">
        <v>0</v>
      </c>
      <c r="AC23" s="173">
        <v>10</v>
      </c>
      <c r="AD23" s="173">
        <v>0</v>
      </c>
      <c r="AE23" s="173">
        <v>10</v>
      </c>
      <c r="AF23" s="173">
        <v>10</v>
      </c>
      <c r="AG23" s="173">
        <v>10</v>
      </c>
      <c r="AH23" s="173">
        <v>0</v>
      </c>
      <c r="AI23" s="173">
        <v>10</v>
      </c>
      <c r="AJ23" s="173">
        <v>0</v>
      </c>
      <c r="AK23" s="173">
        <v>10</v>
      </c>
      <c r="AL23" s="173">
        <v>10</v>
      </c>
      <c r="AM23" s="173">
        <v>10</v>
      </c>
      <c r="AN23" s="173">
        <v>0</v>
      </c>
      <c r="AO23" s="173">
        <v>10</v>
      </c>
      <c r="AP23" s="173">
        <v>0</v>
      </c>
      <c r="AQ23" s="173">
        <v>10</v>
      </c>
      <c r="AR23" s="173">
        <v>11</v>
      </c>
      <c r="AS23" s="173">
        <v>10</v>
      </c>
      <c r="AT23" s="173">
        <v>0</v>
      </c>
      <c r="AU23" s="173">
        <v>10</v>
      </c>
      <c r="AV23" s="173">
        <v>0</v>
      </c>
      <c r="AW23" s="173">
        <v>10</v>
      </c>
      <c r="AX23" s="173">
        <v>11</v>
      </c>
      <c r="AY23" s="173">
        <v>11</v>
      </c>
    </row>
    <row r="24" spans="1:51" ht="57" x14ac:dyDescent="0.2">
      <c r="A24" s="132" t="s">
        <v>91</v>
      </c>
      <c r="B24" s="169" t="s">
        <v>90</v>
      </c>
      <c r="C24" s="169" t="s">
        <v>38</v>
      </c>
      <c r="D24" s="169" t="s">
        <v>191</v>
      </c>
      <c r="E24" s="132" t="s">
        <v>178</v>
      </c>
      <c r="F24" s="173">
        <v>14</v>
      </c>
      <c r="G24" s="173">
        <v>18</v>
      </c>
      <c r="H24" s="173">
        <v>0</v>
      </c>
      <c r="I24" s="173">
        <v>0</v>
      </c>
      <c r="J24" s="173">
        <v>0</v>
      </c>
      <c r="K24" s="173">
        <v>0</v>
      </c>
      <c r="L24" s="173">
        <v>0</v>
      </c>
      <c r="M24" s="173">
        <v>10</v>
      </c>
      <c r="N24" s="173">
        <v>11</v>
      </c>
      <c r="O24" s="173">
        <v>17</v>
      </c>
      <c r="P24" s="169" t="s">
        <v>179</v>
      </c>
      <c r="Q24" s="169" t="s">
        <v>180</v>
      </c>
      <c r="R24" s="169" t="s">
        <v>181</v>
      </c>
      <c r="S24" s="169" t="s">
        <v>181</v>
      </c>
      <c r="T24" s="169" t="s">
        <v>181</v>
      </c>
      <c r="U24" s="169" t="s">
        <v>181</v>
      </c>
      <c r="V24" s="173">
        <v>0</v>
      </c>
      <c r="W24" s="173">
        <v>0</v>
      </c>
      <c r="X24" s="173">
        <v>0</v>
      </c>
      <c r="Y24" s="173">
        <v>0</v>
      </c>
      <c r="Z24" s="173">
        <v>0</v>
      </c>
      <c r="AA24" s="173">
        <v>0</v>
      </c>
      <c r="AB24" s="173">
        <v>0</v>
      </c>
      <c r="AC24" s="173">
        <v>10</v>
      </c>
      <c r="AD24" s="173">
        <v>0</v>
      </c>
      <c r="AE24" s="173">
        <v>0</v>
      </c>
      <c r="AF24" s="173">
        <v>0</v>
      </c>
      <c r="AG24" s="173">
        <v>0</v>
      </c>
      <c r="AH24" s="173">
        <v>0</v>
      </c>
      <c r="AI24" s="173">
        <v>10</v>
      </c>
      <c r="AJ24" s="173">
        <v>0</v>
      </c>
      <c r="AK24" s="173">
        <v>0</v>
      </c>
      <c r="AL24" s="173">
        <v>0</v>
      </c>
      <c r="AM24" s="173">
        <v>0</v>
      </c>
      <c r="AN24" s="173">
        <v>0</v>
      </c>
      <c r="AO24" s="173">
        <v>10</v>
      </c>
      <c r="AP24" s="173">
        <v>0</v>
      </c>
      <c r="AQ24" s="173">
        <v>0</v>
      </c>
      <c r="AR24" s="173">
        <v>0</v>
      </c>
      <c r="AS24" s="173">
        <v>0</v>
      </c>
      <c r="AT24" s="173">
        <v>0</v>
      </c>
      <c r="AU24" s="173">
        <v>10</v>
      </c>
      <c r="AV24" s="173">
        <v>0</v>
      </c>
      <c r="AW24" s="173">
        <v>0</v>
      </c>
      <c r="AX24" s="173">
        <v>0</v>
      </c>
      <c r="AY24" s="173">
        <v>0</v>
      </c>
    </row>
    <row r="25" spans="1:51" ht="71" x14ac:dyDescent="0.2">
      <c r="A25" s="132" t="s">
        <v>93</v>
      </c>
      <c r="B25" s="169" t="s">
        <v>92</v>
      </c>
      <c r="C25" s="169" t="s">
        <v>38</v>
      </c>
      <c r="D25" s="169" t="s">
        <v>191</v>
      </c>
      <c r="E25" s="132" t="s">
        <v>178</v>
      </c>
      <c r="F25" s="173">
        <v>14</v>
      </c>
      <c r="G25" s="173">
        <v>18</v>
      </c>
      <c r="H25" s="173">
        <v>0</v>
      </c>
      <c r="I25" s="173">
        <v>0</v>
      </c>
      <c r="J25" s="173">
        <v>0</v>
      </c>
      <c r="K25" s="173">
        <v>10</v>
      </c>
      <c r="L25" s="173">
        <v>0</v>
      </c>
      <c r="M25" s="173">
        <v>10</v>
      </c>
      <c r="N25" s="173">
        <v>11</v>
      </c>
      <c r="O25" s="173">
        <v>17</v>
      </c>
      <c r="P25" s="169" t="s">
        <v>179</v>
      </c>
      <c r="Q25" s="169" t="s">
        <v>180</v>
      </c>
      <c r="R25" s="169" t="s">
        <v>181</v>
      </c>
      <c r="S25" s="169" t="s">
        <v>180</v>
      </c>
      <c r="T25" s="169" t="s">
        <v>180</v>
      </c>
      <c r="U25" s="169" t="s">
        <v>181</v>
      </c>
      <c r="V25" s="173">
        <v>0</v>
      </c>
      <c r="W25" s="173">
        <v>0</v>
      </c>
      <c r="X25" s="173">
        <v>0</v>
      </c>
      <c r="Y25" s="173">
        <v>0</v>
      </c>
      <c r="Z25" s="173">
        <v>10</v>
      </c>
      <c r="AA25" s="173">
        <v>0</v>
      </c>
      <c r="AB25" s="173">
        <v>0</v>
      </c>
      <c r="AC25" s="173">
        <v>10</v>
      </c>
      <c r="AD25" s="173">
        <v>0</v>
      </c>
      <c r="AE25" s="173">
        <v>0</v>
      </c>
      <c r="AF25" s="173">
        <v>10</v>
      </c>
      <c r="AG25" s="173">
        <v>0</v>
      </c>
      <c r="AH25" s="173">
        <v>0</v>
      </c>
      <c r="AI25" s="173">
        <v>10</v>
      </c>
      <c r="AJ25" s="173">
        <v>0</v>
      </c>
      <c r="AK25" s="173">
        <v>10</v>
      </c>
      <c r="AL25" s="173">
        <v>10</v>
      </c>
      <c r="AM25" s="173">
        <v>0</v>
      </c>
      <c r="AN25" s="173">
        <v>0</v>
      </c>
      <c r="AO25" s="173">
        <v>10</v>
      </c>
      <c r="AP25" s="173">
        <v>0</v>
      </c>
      <c r="AQ25" s="173">
        <v>10</v>
      </c>
      <c r="AR25" s="173">
        <v>11</v>
      </c>
      <c r="AS25" s="173">
        <v>0</v>
      </c>
      <c r="AT25" s="173">
        <v>0</v>
      </c>
      <c r="AU25" s="173">
        <v>10</v>
      </c>
      <c r="AV25" s="173">
        <v>0</v>
      </c>
      <c r="AW25" s="173">
        <v>10</v>
      </c>
      <c r="AX25" s="173">
        <v>11</v>
      </c>
      <c r="AY25" s="173">
        <v>0</v>
      </c>
    </row>
    <row r="26" spans="1:51" ht="57" x14ac:dyDescent="0.2">
      <c r="A26" s="132" t="s">
        <v>95</v>
      </c>
      <c r="B26" s="169" t="s">
        <v>94</v>
      </c>
      <c r="C26" s="169" t="s">
        <v>38</v>
      </c>
      <c r="D26" s="169" t="s">
        <v>191</v>
      </c>
      <c r="E26" s="132" t="s">
        <v>178</v>
      </c>
      <c r="F26" s="173">
        <v>14</v>
      </c>
      <c r="G26" s="173">
        <v>18</v>
      </c>
      <c r="H26" s="173">
        <v>0</v>
      </c>
      <c r="I26" s="173">
        <v>0</v>
      </c>
      <c r="J26" s="173">
        <v>10</v>
      </c>
      <c r="K26" s="173">
        <v>15</v>
      </c>
      <c r="L26" s="173">
        <v>0</v>
      </c>
      <c r="M26" s="173">
        <v>12</v>
      </c>
      <c r="N26" s="173">
        <v>11</v>
      </c>
      <c r="O26" s="173">
        <v>17</v>
      </c>
      <c r="P26" s="169" t="s">
        <v>179</v>
      </c>
      <c r="Q26" s="169" t="s">
        <v>180</v>
      </c>
      <c r="R26" s="169" t="s">
        <v>181</v>
      </c>
      <c r="S26" s="169" t="s">
        <v>180</v>
      </c>
      <c r="T26" s="169" t="s">
        <v>180</v>
      </c>
      <c r="U26" s="169" t="s">
        <v>181</v>
      </c>
      <c r="V26" s="173">
        <v>0</v>
      </c>
      <c r="W26" s="173">
        <v>0</v>
      </c>
      <c r="X26" s="173">
        <v>0</v>
      </c>
      <c r="Y26" s="173">
        <v>10</v>
      </c>
      <c r="Z26" s="173">
        <v>15</v>
      </c>
      <c r="AA26" s="173">
        <v>0</v>
      </c>
      <c r="AB26" s="173">
        <v>0</v>
      </c>
      <c r="AC26" s="173">
        <v>10</v>
      </c>
      <c r="AD26" s="173">
        <v>0</v>
      </c>
      <c r="AE26" s="173">
        <v>10</v>
      </c>
      <c r="AF26" s="173">
        <v>16</v>
      </c>
      <c r="AG26" s="173">
        <v>0</v>
      </c>
      <c r="AH26" s="173">
        <v>0</v>
      </c>
      <c r="AI26" s="173">
        <v>10</v>
      </c>
      <c r="AJ26" s="173">
        <v>0</v>
      </c>
      <c r="AK26" s="173">
        <v>11</v>
      </c>
      <c r="AL26" s="173">
        <v>16</v>
      </c>
      <c r="AM26" s="173">
        <v>0</v>
      </c>
      <c r="AN26" s="173">
        <v>0</v>
      </c>
      <c r="AO26" s="173">
        <v>10</v>
      </c>
      <c r="AP26" s="173">
        <v>0</v>
      </c>
      <c r="AQ26" s="173">
        <v>11</v>
      </c>
      <c r="AR26" s="173">
        <v>17</v>
      </c>
      <c r="AS26" s="173">
        <v>0</v>
      </c>
      <c r="AT26" s="173">
        <v>0</v>
      </c>
      <c r="AU26" s="173">
        <v>10</v>
      </c>
      <c r="AV26" s="173">
        <v>0</v>
      </c>
      <c r="AW26" s="173">
        <v>11</v>
      </c>
      <c r="AX26" s="173">
        <v>17</v>
      </c>
      <c r="AY26" s="173">
        <v>0</v>
      </c>
    </row>
    <row r="27" spans="1:51" ht="141" x14ac:dyDescent="0.2">
      <c r="A27" s="132" t="s">
        <v>97</v>
      </c>
      <c r="B27" s="169" t="s">
        <v>96</v>
      </c>
      <c r="C27" s="169" t="s">
        <v>67</v>
      </c>
      <c r="D27" s="169" t="s">
        <v>187</v>
      </c>
      <c r="E27" s="132" t="s">
        <v>178</v>
      </c>
      <c r="F27" s="173">
        <v>14</v>
      </c>
      <c r="G27" s="173">
        <v>12</v>
      </c>
      <c r="H27" s="173">
        <v>12</v>
      </c>
      <c r="I27" s="173">
        <v>11</v>
      </c>
      <c r="J27" s="173">
        <v>0</v>
      </c>
      <c r="K27" s="173">
        <v>0</v>
      </c>
      <c r="L27" s="173">
        <v>0</v>
      </c>
      <c r="M27" s="173">
        <v>11</v>
      </c>
      <c r="N27" s="173">
        <v>11</v>
      </c>
      <c r="O27" s="173">
        <v>14</v>
      </c>
      <c r="P27" s="169" t="s">
        <v>179</v>
      </c>
      <c r="Q27" s="169" t="s">
        <v>180</v>
      </c>
      <c r="R27" s="169" t="s">
        <v>180</v>
      </c>
      <c r="S27" s="169" t="s">
        <v>181</v>
      </c>
      <c r="T27" s="169" t="s">
        <v>181</v>
      </c>
      <c r="U27" s="169" t="s">
        <v>181</v>
      </c>
      <c r="V27" s="173">
        <v>0</v>
      </c>
      <c r="W27" s="173">
        <v>12</v>
      </c>
      <c r="X27" s="173">
        <v>11</v>
      </c>
      <c r="Y27" s="173">
        <v>0</v>
      </c>
      <c r="Z27" s="173">
        <v>0</v>
      </c>
      <c r="AA27" s="173">
        <v>0</v>
      </c>
      <c r="AB27" s="173">
        <v>0</v>
      </c>
      <c r="AC27" s="173">
        <v>12</v>
      </c>
      <c r="AD27" s="173">
        <v>11</v>
      </c>
      <c r="AE27" s="173">
        <v>0</v>
      </c>
      <c r="AF27" s="173">
        <v>0</v>
      </c>
      <c r="AG27" s="173">
        <v>0</v>
      </c>
      <c r="AH27" s="173">
        <v>0</v>
      </c>
      <c r="AI27" s="173">
        <v>12</v>
      </c>
      <c r="AJ27" s="173">
        <v>12</v>
      </c>
      <c r="AK27" s="173">
        <v>0</v>
      </c>
      <c r="AL27" s="173">
        <v>0</v>
      </c>
      <c r="AM27" s="173">
        <v>0</v>
      </c>
      <c r="AN27" s="173">
        <v>0</v>
      </c>
      <c r="AO27" s="173">
        <v>13</v>
      </c>
      <c r="AP27" s="173">
        <v>12</v>
      </c>
      <c r="AQ27" s="173">
        <v>0</v>
      </c>
      <c r="AR27" s="173">
        <v>0</v>
      </c>
      <c r="AS27" s="173">
        <v>0</v>
      </c>
      <c r="AT27" s="173">
        <v>0</v>
      </c>
      <c r="AU27" s="173">
        <v>13</v>
      </c>
      <c r="AV27" s="173">
        <v>12</v>
      </c>
      <c r="AW27" s="173">
        <v>0</v>
      </c>
      <c r="AX27" s="173">
        <v>0</v>
      </c>
      <c r="AY27" s="173">
        <v>0</v>
      </c>
    </row>
    <row r="28" spans="1:51" ht="71" x14ac:dyDescent="0.2">
      <c r="A28" s="132" t="s">
        <v>100</v>
      </c>
      <c r="B28" s="169" t="s">
        <v>99</v>
      </c>
      <c r="C28" s="169" t="s">
        <v>71</v>
      </c>
      <c r="D28" s="169" t="s">
        <v>192</v>
      </c>
      <c r="E28" s="132" t="s">
        <v>178</v>
      </c>
      <c r="F28" s="173">
        <v>14</v>
      </c>
      <c r="G28" s="173">
        <v>10</v>
      </c>
      <c r="H28" s="173">
        <v>12</v>
      </c>
      <c r="I28" s="173">
        <v>0</v>
      </c>
      <c r="J28" s="173">
        <v>0</v>
      </c>
      <c r="K28" s="173">
        <v>0</v>
      </c>
      <c r="L28" s="173">
        <v>0</v>
      </c>
      <c r="M28" s="173">
        <v>11</v>
      </c>
      <c r="N28" s="173">
        <v>11</v>
      </c>
      <c r="O28" s="173">
        <v>11</v>
      </c>
      <c r="P28" s="169" t="s">
        <v>179</v>
      </c>
      <c r="Q28" s="169" t="s">
        <v>180</v>
      </c>
      <c r="R28" s="169" t="s">
        <v>181</v>
      </c>
      <c r="S28" s="169" t="s">
        <v>181</v>
      </c>
      <c r="T28" s="169" t="s">
        <v>181</v>
      </c>
      <c r="U28" s="169" t="s">
        <v>181</v>
      </c>
      <c r="V28" s="173">
        <v>0</v>
      </c>
      <c r="W28" s="173">
        <v>12</v>
      </c>
      <c r="X28" s="173">
        <v>0</v>
      </c>
      <c r="Y28" s="173">
        <v>0</v>
      </c>
      <c r="Z28" s="173">
        <v>0</v>
      </c>
      <c r="AA28" s="173">
        <v>0</v>
      </c>
      <c r="AB28" s="173">
        <v>0</v>
      </c>
      <c r="AC28" s="173">
        <v>12</v>
      </c>
      <c r="AD28" s="173">
        <v>0</v>
      </c>
      <c r="AE28" s="173">
        <v>0</v>
      </c>
      <c r="AF28" s="173">
        <v>0</v>
      </c>
      <c r="AG28" s="173">
        <v>0</v>
      </c>
      <c r="AH28" s="173">
        <v>0</v>
      </c>
      <c r="AI28" s="173">
        <v>12</v>
      </c>
      <c r="AJ28" s="173">
        <v>0</v>
      </c>
      <c r="AK28" s="173">
        <v>0</v>
      </c>
      <c r="AL28" s="173">
        <v>0</v>
      </c>
      <c r="AM28" s="173">
        <v>0</v>
      </c>
      <c r="AN28" s="173">
        <v>0</v>
      </c>
      <c r="AO28" s="173">
        <v>13</v>
      </c>
      <c r="AP28" s="173">
        <v>0</v>
      </c>
      <c r="AQ28" s="173">
        <v>0</v>
      </c>
      <c r="AR28" s="173">
        <v>0</v>
      </c>
      <c r="AS28" s="173">
        <v>0</v>
      </c>
      <c r="AT28" s="173">
        <v>0</v>
      </c>
      <c r="AU28" s="173">
        <v>10</v>
      </c>
      <c r="AV28" s="173">
        <v>0</v>
      </c>
      <c r="AW28" s="173">
        <v>0</v>
      </c>
      <c r="AX28" s="173">
        <v>0</v>
      </c>
      <c r="AY28" s="173">
        <v>0</v>
      </c>
    </row>
    <row r="29" spans="1:51" ht="71" x14ac:dyDescent="0.2">
      <c r="A29" s="132" t="s">
        <v>102</v>
      </c>
      <c r="B29" s="169" t="s">
        <v>101</v>
      </c>
      <c r="C29" s="169" t="s">
        <v>71</v>
      </c>
      <c r="D29" s="169" t="s">
        <v>189</v>
      </c>
      <c r="E29" s="132" t="s">
        <v>178</v>
      </c>
      <c r="F29" s="173">
        <v>14</v>
      </c>
      <c r="G29" s="173">
        <v>10</v>
      </c>
      <c r="H29" s="173">
        <v>0</v>
      </c>
      <c r="I29" s="173">
        <v>13</v>
      </c>
      <c r="J29" s="173">
        <v>0</v>
      </c>
      <c r="K29" s="173">
        <v>0</v>
      </c>
      <c r="L29" s="173">
        <v>0</v>
      </c>
      <c r="M29" s="173">
        <v>13</v>
      </c>
      <c r="N29" s="173">
        <v>11</v>
      </c>
      <c r="O29" s="173">
        <v>19</v>
      </c>
      <c r="P29" s="169" t="s">
        <v>179</v>
      </c>
      <c r="Q29" s="169" t="s">
        <v>181</v>
      </c>
      <c r="R29" s="169" t="s">
        <v>180</v>
      </c>
      <c r="S29" s="169" t="s">
        <v>181</v>
      </c>
      <c r="T29" s="169" t="s">
        <v>181</v>
      </c>
      <c r="U29" s="169" t="s">
        <v>181</v>
      </c>
      <c r="V29" s="173">
        <v>0</v>
      </c>
      <c r="W29" s="173">
        <v>0</v>
      </c>
      <c r="X29" s="173">
        <v>13</v>
      </c>
      <c r="Y29" s="173">
        <v>0</v>
      </c>
      <c r="Z29" s="173">
        <v>0</v>
      </c>
      <c r="AA29" s="173">
        <v>0</v>
      </c>
      <c r="AB29" s="173">
        <v>0</v>
      </c>
      <c r="AC29" s="173">
        <v>0</v>
      </c>
      <c r="AD29" s="173">
        <v>13</v>
      </c>
      <c r="AE29" s="173">
        <v>0</v>
      </c>
      <c r="AF29" s="173">
        <v>0</v>
      </c>
      <c r="AG29" s="173">
        <v>0</v>
      </c>
      <c r="AH29" s="173">
        <v>0</v>
      </c>
      <c r="AI29" s="173">
        <v>0</v>
      </c>
      <c r="AJ29" s="173">
        <v>13</v>
      </c>
      <c r="AK29" s="173">
        <v>0</v>
      </c>
      <c r="AL29" s="173">
        <v>0</v>
      </c>
      <c r="AM29" s="173">
        <v>0</v>
      </c>
      <c r="AN29" s="173">
        <v>0</v>
      </c>
      <c r="AO29" s="173">
        <v>0</v>
      </c>
      <c r="AP29" s="173">
        <v>13</v>
      </c>
      <c r="AQ29" s="173">
        <v>0</v>
      </c>
      <c r="AR29" s="173">
        <v>0</v>
      </c>
      <c r="AS29" s="173">
        <v>0</v>
      </c>
      <c r="AT29" s="173">
        <v>0</v>
      </c>
      <c r="AU29" s="173">
        <v>0</v>
      </c>
      <c r="AV29" s="173">
        <v>14</v>
      </c>
      <c r="AW29" s="173">
        <v>0</v>
      </c>
      <c r="AX29" s="173">
        <v>0</v>
      </c>
      <c r="AY29" s="173">
        <v>0</v>
      </c>
    </row>
    <row r="30" spans="1:51" ht="29" x14ac:dyDescent="0.2">
      <c r="A30" s="132" t="s">
        <v>104</v>
      </c>
      <c r="B30" s="169" t="s">
        <v>103</v>
      </c>
      <c r="C30" s="169" t="s">
        <v>67</v>
      </c>
      <c r="D30" s="169" t="s">
        <v>187</v>
      </c>
      <c r="E30" s="132" t="s">
        <v>178</v>
      </c>
      <c r="F30" s="173">
        <v>14</v>
      </c>
      <c r="G30" s="173">
        <v>12</v>
      </c>
      <c r="H30" s="173">
        <v>12</v>
      </c>
      <c r="I30" s="173">
        <v>0</v>
      </c>
      <c r="J30" s="173">
        <v>0</v>
      </c>
      <c r="K30" s="173">
        <v>0</v>
      </c>
      <c r="L30" s="173">
        <v>0</v>
      </c>
      <c r="M30" s="173">
        <v>12</v>
      </c>
      <c r="N30" s="173">
        <v>11</v>
      </c>
      <c r="O30" s="173">
        <v>16</v>
      </c>
      <c r="P30" s="169" t="s">
        <v>179</v>
      </c>
      <c r="Q30" s="169" t="s">
        <v>180</v>
      </c>
      <c r="R30" s="169" t="s">
        <v>181</v>
      </c>
      <c r="S30" s="169" t="s">
        <v>181</v>
      </c>
      <c r="T30" s="169" t="s">
        <v>181</v>
      </c>
      <c r="U30" s="169" t="s">
        <v>181</v>
      </c>
      <c r="V30" s="173">
        <v>0</v>
      </c>
      <c r="W30" s="173">
        <v>12</v>
      </c>
      <c r="X30" s="173">
        <v>0</v>
      </c>
      <c r="Y30" s="173">
        <v>0</v>
      </c>
      <c r="Z30" s="173">
        <v>0</v>
      </c>
      <c r="AA30" s="173">
        <v>0</v>
      </c>
      <c r="AB30" s="173">
        <v>0</v>
      </c>
      <c r="AC30" s="173">
        <v>13</v>
      </c>
      <c r="AD30" s="173">
        <v>0</v>
      </c>
      <c r="AE30" s="173">
        <v>0</v>
      </c>
      <c r="AF30" s="173">
        <v>0</v>
      </c>
      <c r="AG30" s="173">
        <v>0</v>
      </c>
      <c r="AH30" s="173">
        <v>0</v>
      </c>
      <c r="AI30" s="173">
        <v>13</v>
      </c>
      <c r="AJ30" s="173">
        <v>0</v>
      </c>
      <c r="AK30" s="173">
        <v>0</v>
      </c>
      <c r="AL30" s="173">
        <v>0</v>
      </c>
      <c r="AM30" s="173">
        <v>0</v>
      </c>
      <c r="AN30" s="173">
        <v>0</v>
      </c>
      <c r="AO30" s="173">
        <v>13</v>
      </c>
      <c r="AP30" s="173">
        <v>0</v>
      </c>
      <c r="AQ30" s="173">
        <v>0</v>
      </c>
      <c r="AR30" s="173">
        <v>0</v>
      </c>
      <c r="AS30" s="173">
        <v>0</v>
      </c>
      <c r="AT30" s="173">
        <v>0</v>
      </c>
      <c r="AU30" s="173">
        <v>14</v>
      </c>
      <c r="AV30" s="173">
        <v>0</v>
      </c>
      <c r="AW30" s="173">
        <v>0</v>
      </c>
      <c r="AX30" s="173">
        <v>0</v>
      </c>
      <c r="AY30" s="173">
        <v>0</v>
      </c>
    </row>
    <row r="31" spans="1:51" ht="43" x14ac:dyDescent="0.2">
      <c r="A31" s="132" t="s">
        <v>107</v>
      </c>
      <c r="B31" s="169" t="s">
        <v>106</v>
      </c>
      <c r="C31" s="169" t="s">
        <v>38</v>
      </c>
      <c r="D31" s="169" t="s">
        <v>190</v>
      </c>
      <c r="E31" s="132" t="s">
        <v>178</v>
      </c>
      <c r="F31" s="173">
        <v>12</v>
      </c>
      <c r="G31" s="173">
        <v>18</v>
      </c>
      <c r="H31" s="173">
        <v>12</v>
      </c>
      <c r="I31" s="173">
        <v>0</v>
      </c>
      <c r="J31" s="173">
        <v>0</v>
      </c>
      <c r="K31" s="173">
        <v>0</v>
      </c>
      <c r="L31" s="173">
        <v>0</v>
      </c>
      <c r="M31" s="173">
        <v>12</v>
      </c>
      <c r="N31" s="173">
        <v>-9</v>
      </c>
      <c r="O31" s="173">
        <v>16</v>
      </c>
      <c r="P31" s="169" t="s">
        <v>179</v>
      </c>
      <c r="Q31" s="169" t="s">
        <v>180</v>
      </c>
      <c r="R31" s="169" t="s">
        <v>181</v>
      </c>
      <c r="S31" s="169" t="s">
        <v>181</v>
      </c>
      <c r="T31" s="169" t="s">
        <v>181</v>
      </c>
      <c r="U31" s="169" t="s">
        <v>181</v>
      </c>
      <c r="V31" s="173">
        <v>0</v>
      </c>
      <c r="W31" s="173">
        <v>12</v>
      </c>
      <c r="X31" s="173">
        <v>0</v>
      </c>
      <c r="Y31" s="173">
        <v>0</v>
      </c>
      <c r="Z31" s="173">
        <v>0</v>
      </c>
      <c r="AA31" s="173">
        <v>0</v>
      </c>
      <c r="AB31" s="173">
        <v>0</v>
      </c>
      <c r="AC31" s="173">
        <v>13</v>
      </c>
      <c r="AD31" s="173">
        <v>0</v>
      </c>
      <c r="AE31" s="173">
        <v>0</v>
      </c>
      <c r="AF31" s="173">
        <v>0</v>
      </c>
      <c r="AG31" s="173">
        <v>0</v>
      </c>
      <c r="AH31" s="173">
        <v>0</v>
      </c>
      <c r="AI31" s="173">
        <v>13</v>
      </c>
      <c r="AJ31" s="173">
        <v>0</v>
      </c>
      <c r="AK31" s="173">
        <v>0</v>
      </c>
      <c r="AL31" s="173">
        <v>0</v>
      </c>
      <c r="AM31" s="173">
        <v>0</v>
      </c>
      <c r="AN31" s="173">
        <v>0</v>
      </c>
      <c r="AO31" s="173">
        <v>13</v>
      </c>
      <c r="AP31" s="173">
        <v>0</v>
      </c>
      <c r="AQ31" s="173">
        <v>0</v>
      </c>
      <c r="AR31" s="173">
        <v>0</v>
      </c>
      <c r="AS31" s="173">
        <v>0</v>
      </c>
      <c r="AT31" s="173">
        <v>0</v>
      </c>
      <c r="AU31" s="173">
        <v>14</v>
      </c>
      <c r="AV31" s="173">
        <v>0</v>
      </c>
      <c r="AW31" s="173">
        <v>0</v>
      </c>
      <c r="AX31" s="173">
        <v>0</v>
      </c>
      <c r="AY31" s="173">
        <v>0</v>
      </c>
    </row>
    <row r="32" spans="1:51" ht="141" x14ac:dyDescent="0.2">
      <c r="A32" s="132" t="s">
        <v>108</v>
      </c>
      <c r="B32" s="169" t="s">
        <v>96</v>
      </c>
      <c r="C32" s="169" t="s">
        <v>67</v>
      </c>
      <c r="D32" s="169" t="s">
        <v>187</v>
      </c>
      <c r="E32" s="132" t="s">
        <v>178</v>
      </c>
      <c r="F32" s="173">
        <v>12</v>
      </c>
      <c r="G32" s="173">
        <v>12</v>
      </c>
      <c r="H32" s="173">
        <v>12</v>
      </c>
      <c r="I32" s="173">
        <v>11</v>
      </c>
      <c r="J32" s="173">
        <v>0</v>
      </c>
      <c r="K32" s="173">
        <v>0</v>
      </c>
      <c r="L32" s="173">
        <v>0</v>
      </c>
      <c r="M32" s="173">
        <v>11</v>
      </c>
      <c r="N32" s="173">
        <v>-9</v>
      </c>
      <c r="O32" s="173">
        <v>14</v>
      </c>
      <c r="P32" s="169" t="s">
        <v>179</v>
      </c>
      <c r="Q32" s="169" t="s">
        <v>180</v>
      </c>
      <c r="R32" s="169" t="s">
        <v>180</v>
      </c>
      <c r="S32" s="169" t="s">
        <v>181</v>
      </c>
      <c r="T32" s="169" t="s">
        <v>181</v>
      </c>
      <c r="U32" s="169" t="s">
        <v>181</v>
      </c>
      <c r="V32" s="173">
        <v>0</v>
      </c>
      <c r="W32" s="173">
        <v>12</v>
      </c>
      <c r="X32" s="173">
        <v>11</v>
      </c>
      <c r="Y32" s="173">
        <v>0</v>
      </c>
      <c r="Z32" s="173">
        <v>0</v>
      </c>
      <c r="AA32" s="173">
        <v>0</v>
      </c>
      <c r="AB32" s="173">
        <v>0</v>
      </c>
      <c r="AC32" s="173">
        <v>12</v>
      </c>
      <c r="AD32" s="173">
        <v>11</v>
      </c>
      <c r="AE32" s="173">
        <v>0</v>
      </c>
      <c r="AF32" s="173">
        <v>0</v>
      </c>
      <c r="AG32" s="173">
        <v>0</v>
      </c>
      <c r="AH32" s="173">
        <v>0</v>
      </c>
      <c r="AI32" s="173">
        <v>12</v>
      </c>
      <c r="AJ32" s="173">
        <v>12</v>
      </c>
      <c r="AK32" s="173">
        <v>0</v>
      </c>
      <c r="AL32" s="173">
        <v>0</v>
      </c>
      <c r="AM32" s="173">
        <v>0</v>
      </c>
      <c r="AN32" s="173">
        <v>0</v>
      </c>
      <c r="AO32" s="173">
        <v>13</v>
      </c>
      <c r="AP32" s="173">
        <v>12</v>
      </c>
      <c r="AQ32" s="173">
        <v>0</v>
      </c>
      <c r="AR32" s="173">
        <v>0</v>
      </c>
      <c r="AS32" s="173">
        <v>0</v>
      </c>
      <c r="AT32" s="173">
        <v>0</v>
      </c>
      <c r="AU32" s="173">
        <v>13</v>
      </c>
      <c r="AV32" s="173">
        <v>12</v>
      </c>
      <c r="AW32" s="173">
        <v>0</v>
      </c>
      <c r="AX32" s="173">
        <v>0</v>
      </c>
      <c r="AY32" s="173">
        <v>0</v>
      </c>
    </row>
    <row r="33" spans="1:51" ht="113" x14ac:dyDescent="0.2">
      <c r="A33" s="132" t="s">
        <v>110</v>
      </c>
      <c r="B33" s="169" t="s">
        <v>109</v>
      </c>
      <c r="C33" s="169" t="s">
        <v>67</v>
      </c>
      <c r="D33" s="169" t="s">
        <v>187</v>
      </c>
      <c r="E33" s="132" t="s">
        <v>178</v>
      </c>
      <c r="F33" s="173">
        <v>12</v>
      </c>
      <c r="G33" s="173">
        <v>12</v>
      </c>
      <c r="H33" s="173">
        <v>11</v>
      </c>
      <c r="I33" s="173">
        <v>0</v>
      </c>
      <c r="J33" s="173">
        <v>0</v>
      </c>
      <c r="K33" s="173">
        <v>0</v>
      </c>
      <c r="L33" s="173">
        <v>0</v>
      </c>
      <c r="M33" s="173">
        <v>11</v>
      </c>
      <c r="N33" s="173">
        <v>-9</v>
      </c>
      <c r="O33" s="173">
        <v>13</v>
      </c>
      <c r="P33" s="169" t="s">
        <v>179</v>
      </c>
      <c r="Q33" s="169" t="s">
        <v>180</v>
      </c>
      <c r="R33" s="169" t="s">
        <v>181</v>
      </c>
      <c r="S33" s="169" t="s">
        <v>181</v>
      </c>
      <c r="T33" s="169" t="s">
        <v>181</v>
      </c>
      <c r="U33" s="169" t="s">
        <v>181</v>
      </c>
      <c r="V33" s="173">
        <v>0</v>
      </c>
      <c r="W33" s="173">
        <v>11</v>
      </c>
      <c r="X33" s="173">
        <v>0</v>
      </c>
      <c r="Y33" s="173">
        <v>0</v>
      </c>
      <c r="Z33" s="173">
        <v>0</v>
      </c>
      <c r="AA33" s="173">
        <v>0</v>
      </c>
      <c r="AB33" s="173">
        <v>0</v>
      </c>
      <c r="AC33" s="173">
        <v>11</v>
      </c>
      <c r="AD33" s="173">
        <v>0</v>
      </c>
      <c r="AE33" s="173">
        <v>0</v>
      </c>
      <c r="AF33" s="173">
        <v>0</v>
      </c>
      <c r="AG33" s="173">
        <v>0</v>
      </c>
      <c r="AH33" s="173">
        <v>0</v>
      </c>
      <c r="AI33" s="173">
        <v>11</v>
      </c>
      <c r="AJ33" s="173">
        <v>0</v>
      </c>
      <c r="AK33" s="173">
        <v>0</v>
      </c>
      <c r="AL33" s="173">
        <v>0</v>
      </c>
      <c r="AM33" s="173">
        <v>0</v>
      </c>
      <c r="AN33" s="173">
        <v>0</v>
      </c>
      <c r="AO33" s="173">
        <v>12</v>
      </c>
      <c r="AP33" s="173">
        <v>0</v>
      </c>
      <c r="AQ33" s="173">
        <v>0</v>
      </c>
      <c r="AR33" s="173">
        <v>0</v>
      </c>
      <c r="AS33" s="173">
        <v>0</v>
      </c>
      <c r="AT33" s="173">
        <v>0</v>
      </c>
      <c r="AU33" s="173">
        <v>12</v>
      </c>
      <c r="AV33" s="173">
        <v>0</v>
      </c>
      <c r="AW33" s="173">
        <v>0</v>
      </c>
      <c r="AX33" s="173">
        <v>0</v>
      </c>
      <c r="AY33" s="173">
        <v>0</v>
      </c>
    </row>
    <row r="34" spans="1:51" ht="29" x14ac:dyDescent="0.2">
      <c r="A34" s="132" t="s">
        <v>111</v>
      </c>
      <c r="B34" s="169" t="s">
        <v>67</v>
      </c>
      <c r="C34" s="169" t="s">
        <v>67</v>
      </c>
      <c r="D34" s="169" t="s">
        <v>187</v>
      </c>
      <c r="E34" s="132" t="s">
        <v>178</v>
      </c>
      <c r="F34" s="173">
        <v>12</v>
      </c>
      <c r="G34" s="173">
        <v>10</v>
      </c>
      <c r="H34" s="173">
        <v>11</v>
      </c>
      <c r="I34" s="173">
        <v>11</v>
      </c>
      <c r="J34" s="173">
        <v>0</v>
      </c>
      <c r="K34" s="173">
        <v>0</v>
      </c>
      <c r="L34" s="173">
        <v>0</v>
      </c>
      <c r="M34" s="173">
        <v>11</v>
      </c>
      <c r="N34" s="173">
        <v>-9</v>
      </c>
      <c r="O34" s="173">
        <v>12</v>
      </c>
      <c r="P34" s="169" t="s">
        <v>179</v>
      </c>
      <c r="Q34" s="169" t="s">
        <v>180</v>
      </c>
      <c r="R34" s="169" t="s">
        <v>180</v>
      </c>
      <c r="S34" s="169" t="s">
        <v>181</v>
      </c>
      <c r="T34" s="169" t="s">
        <v>181</v>
      </c>
      <c r="U34" s="169" t="s">
        <v>181</v>
      </c>
      <c r="V34" s="173">
        <v>0</v>
      </c>
      <c r="W34" s="173">
        <v>11</v>
      </c>
      <c r="X34" s="173">
        <v>11</v>
      </c>
      <c r="Y34" s="173">
        <v>0</v>
      </c>
      <c r="Z34" s="173">
        <v>0</v>
      </c>
      <c r="AA34" s="173">
        <v>0</v>
      </c>
      <c r="AB34" s="173">
        <v>0</v>
      </c>
      <c r="AC34" s="173">
        <v>11</v>
      </c>
      <c r="AD34" s="173">
        <v>11</v>
      </c>
      <c r="AE34" s="173">
        <v>0</v>
      </c>
      <c r="AF34" s="173">
        <v>0</v>
      </c>
      <c r="AG34" s="173">
        <v>0</v>
      </c>
      <c r="AH34" s="173">
        <v>0</v>
      </c>
      <c r="AI34" s="173">
        <v>11</v>
      </c>
      <c r="AJ34" s="173">
        <v>12</v>
      </c>
      <c r="AK34" s="173">
        <v>0</v>
      </c>
      <c r="AL34" s="173">
        <v>0</v>
      </c>
      <c r="AM34" s="173">
        <v>0</v>
      </c>
      <c r="AN34" s="173">
        <v>0</v>
      </c>
      <c r="AO34" s="173">
        <v>12</v>
      </c>
      <c r="AP34" s="173">
        <v>12</v>
      </c>
      <c r="AQ34" s="173">
        <v>0</v>
      </c>
      <c r="AR34" s="173">
        <v>0</v>
      </c>
      <c r="AS34" s="173">
        <v>0</v>
      </c>
      <c r="AT34" s="173">
        <v>0</v>
      </c>
      <c r="AU34" s="173">
        <v>12</v>
      </c>
      <c r="AV34" s="173">
        <v>12</v>
      </c>
      <c r="AW34" s="173">
        <v>0</v>
      </c>
      <c r="AX34" s="173">
        <v>0</v>
      </c>
      <c r="AY34" s="173">
        <v>0</v>
      </c>
    </row>
    <row r="35" spans="1:51" ht="29" x14ac:dyDescent="0.2">
      <c r="A35" s="132" t="s">
        <v>113</v>
      </c>
      <c r="B35" s="169" t="s">
        <v>112</v>
      </c>
      <c r="C35" s="169" t="s">
        <v>67</v>
      </c>
      <c r="D35" s="169" t="s">
        <v>187</v>
      </c>
      <c r="E35" s="132" t="s">
        <v>178</v>
      </c>
      <c r="F35" s="173">
        <v>12</v>
      </c>
      <c r="G35" s="173">
        <v>10</v>
      </c>
      <c r="H35" s="173">
        <v>11</v>
      </c>
      <c r="I35" s="173">
        <v>11</v>
      </c>
      <c r="J35" s="173">
        <v>0</v>
      </c>
      <c r="K35" s="173">
        <v>0</v>
      </c>
      <c r="L35" s="173">
        <v>0</v>
      </c>
      <c r="M35" s="173">
        <v>11</v>
      </c>
      <c r="N35" s="173">
        <v>-9</v>
      </c>
      <c r="O35" s="173">
        <v>12</v>
      </c>
      <c r="P35" s="169" t="s">
        <v>179</v>
      </c>
      <c r="Q35" s="169" t="s">
        <v>180</v>
      </c>
      <c r="R35" s="169" t="s">
        <v>180</v>
      </c>
      <c r="S35" s="169" t="s">
        <v>181</v>
      </c>
      <c r="T35" s="169" t="s">
        <v>181</v>
      </c>
      <c r="U35" s="169" t="s">
        <v>181</v>
      </c>
      <c r="V35" s="173">
        <v>0</v>
      </c>
      <c r="W35" s="173">
        <v>11</v>
      </c>
      <c r="X35" s="173">
        <v>11</v>
      </c>
      <c r="Y35" s="173">
        <v>0</v>
      </c>
      <c r="Z35" s="173">
        <v>0</v>
      </c>
      <c r="AA35" s="173">
        <v>0</v>
      </c>
      <c r="AB35" s="173">
        <v>0</v>
      </c>
      <c r="AC35" s="173">
        <v>11</v>
      </c>
      <c r="AD35" s="173">
        <v>11</v>
      </c>
      <c r="AE35" s="173">
        <v>0</v>
      </c>
      <c r="AF35" s="173">
        <v>0</v>
      </c>
      <c r="AG35" s="173">
        <v>0</v>
      </c>
      <c r="AH35" s="173">
        <v>0</v>
      </c>
      <c r="AI35" s="173">
        <v>11</v>
      </c>
      <c r="AJ35" s="173">
        <v>12</v>
      </c>
      <c r="AK35" s="173">
        <v>0</v>
      </c>
      <c r="AL35" s="173">
        <v>0</v>
      </c>
      <c r="AM35" s="173">
        <v>0</v>
      </c>
      <c r="AN35" s="173">
        <v>0</v>
      </c>
      <c r="AO35" s="173">
        <v>12</v>
      </c>
      <c r="AP35" s="173">
        <v>12</v>
      </c>
      <c r="AQ35" s="173">
        <v>0</v>
      </c>
      <c r="AR35" s="173">
        <v>0</v>
      </c>
      <c r="AS35" s="173">
        <v>0</v>
      </c>
      <c r="AT35" s="173">
        <v>0</v>
      </c>
      <c r="AU35" s="173">
        <v>12</v>
      </c>
      <c r="AV35" s="173">
        <v>12</v>
      </c>
      <c r="AW35" s="173">
        <v>0</v>
      </c>
      <c r="AX35" s="173">
        <v>0</v>
      </c>
      <c r="AY35" s="173">
        <v>0</v>
      </c>
    </row>
    <row r="36" spans="1:51" ht="29" x14ac:dyDescent="0.2">
      <c r="A36" s="132" t="s">
        <v>116</v>
      </c>
      <c r="B36" s="169" t="s">
        <v>115</v>
      </c>
      <c r="C36" s="169" t="s">
        <v>115</v>
      </c>
      <c r="D36" s="169" t="s">
        <v>193</v>
      </c>
      <c r="E36" s="132" t="s">
        <v>178</v>
      </c>
      <c r="F36" s="173">
        <v>12</v>
      </c>
      <c r="G36" s="173">
        <v>10</v>
      </c>
      <c r="H36" s="173">
        <v>11</v>
      </c>
      <c r="I36" s="173">
        <v>0</v>
      </c>
      <c r="J36" s="173">
        <v>0</v>
      </c>
      <c r="K36" s="173">
        <v>0</v>
      </c>
      <c r="L36" s="173">
        <v>0</v>
      </c>
      <c r="M36" s="173">
        <v>11</v>
      </c>
      <c r="N36" s="173">
        <v>-9</v>
      </c>
      <c r="O36" s="173">
        <v>10</v>
      </c>
      <c r="P36" s="169" t="s">
        <v>179</v>
      </c>
      <c r="Q36" s="169" t="s">
        <v>180</v>
      </c>
      <c r="R36" s="169" t="s">
        <v>181</v>
      </c>
      <c r="S36" s="169" t="s">
        <v>181</v>
      </c>
      <c r="T36" s="169" t="s">
        <v>181</v>
      </c>
      <c r="U36" s="169" t="s">
        <v>181</v>
      </c>
      <c r="V36" s="173">
        <v>0</v>
      </c>
      <c r="W36" s="173">
        <v>11</v>
      </c>
      <c r="X36" s="173">
        <v>0</v>
      </c>
      <c r="Y36" s="173">
        <v>0</v>
      </c>
      <c r="Z36" s="173">
        <v>0</v>
      </c>
      <c r="AA36" s="173">
        <v>0</v>
      </c>
      <c r="AB36" s="173">
        <v>0</v>
      </c>
      <c r="AC36" s="173">
        <v>11</v>
      </c>
      <c r="AD36" s="173">
        <v>0</v>
      </c>
      <c r="AE36" s="173">
        <v>0</v>
      </c>
      <c r="AF36" s="173">
        <v>0</v>
      </c>
      <c r="AG36" s="173">
        <v>0</v>
      </c>
      <c r="AH36" s="173">
        <v>0</v>
      </c>
      <c r="AI36" s="173">
        <v>11</v>
      </c>
      <c r="AJ36" s="173">
        <v>0</v>
      </c>
      <c r="AK36" s="173">
        <v>0</v>
      </c>
      <c r="AL36" s="173">
        <v>0</v>
      </c>
      <c r="AM36" s="173">
        <v>0</v>
      </c>
      <c r="AN36" s="173">
        <v>0</v>
      </c>
      <c r="AO36" s="173">
        <v>12</v>
      </c>
      <c r="AP36" s="173">
        <v>0</v>
      </c>
      <c r="AQ36" s="173">
        <v>0</v>
      </c>
      <c r="AR36" s="173">
        <v>0</v>
      </c>
      <c r="AS36" s="173">
        <v>0</v>
      </c>
      <c r="AT36" s="173">
        <v>0</v>
      </c>
      <c r="AU36" s="173">
        <v>12</v>
      </c>
      <c r="AV36" s="173">
        <v>0</v>
      </c>
      <c r="AW36" s="173">
        <v>0</v>
      </c>
      <c r="AX36" s="173">
        <v>0</v>
      </c>
      <c r="AY36" s="173">
        <v>0</v>
      </c>
    </row>
  </sheetData>
  <autoFilter ref="A8:W36" xr:uid="{389C81E4-66AD-41C0-8A15-2AEDB82F098D}"/>
  <mergeCells count="7">
    <mergeCell ref="V6:AY6"/>
    <mergeCell ref="P7:U7"/>
    <mergeCell ref="V7:AA7"/>
    <mergeCell ref="AB7:AG7"/>
    <mergeCell ref="AH7:AM7"/>
    <mergeCell ref="AN7:AS7"/>
    <mergeCell ref="AT7:AY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48D0-223F-4FCE-B631-579A701B8A9A}">
  <sheetPr>
    <tabColor theme="1"/>
  </sheetPr>
  <dimension ref="A1:R371"/>
  <sheetViews>
    <sheetView zoomScaleNormal="100" workbookViewId="0">
      <selection activeCell="N9" sqref="N9"/>
    </sheetView>
  </sheetViews>
  <sheetFormatPr baseColWidth="10" defaultColWidth="9.1640625" defaultRowHeight="13" x14ac:dyDescent="0.15"/>
  <cols>
    <col min="1" max="2" width="9.1640625" style="136"/>
    <col min="3" max="3" width="7.33203125" style="136" bestFit="1" customWidth="1"/>
    <col min="4" max="4" width="5.83203125" style="136" bestFit="1" customWidth="1"/>
    <col min="5" max="5" width="22.83203125" style="136" customWidth="1"/>
    <col min="6" max="6" width="24.1640625" style="136" customWidth="1"/>
    <col min="7" max="7" width="4.1640625" style="136" customWidth="1"/>
    <col min="8" max="8" width="10" style="136" customWidth="1"/>
    <col min="9" max="9" width="9" style="136" customWidth="1"/>
    <col min="10" max="10" width="10.5" style="136" customWidth="1"/>
    <col min="11" max="11" width="15.83203125" style="136" bestFit="1" customWidth="1"/>
    <col min="12" max="12" width="9.1640625" style="136"/>
    <col min="13" max="13" width="5.6640625" style="136" customWidth="1"/>
    <col min="14" max="16" width="11.1640625" style="136" bestFit="1" customWidth="1"/>
    <col min="17" max="18" width="9.83203125" style="136" bestFit="1" customWidth="1"/>
    <col min="19" max="16384" width="9.1640625" style="136"/>
  </cols>
  <sheetData>
    <row r="1" spans="1:18" ht="16" x14ac:dyDescent="0.2">
      <c r="A1" s="196" t="s">
        <v>194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16" x14ac:dyDescent="0.15">
      <c r="A2" s="137" t="s">
        <v>195</v>
      </c>
      <c r="B2" s="137"/>
      <c r="C2" s="137"/>
      <c r="D2" s="137"/>
      <c r="E2" s="1" t="s">
        <v>588</v>
      </c>
      <c r="F2" s="3" t="str">
        <f>'Summary by Funding - NB'!$C$1</f>
        <v>REVISION 3</v>
      </c>
    </row>
    <row r="3" spans="1:18" ht="14" x14ac:dyDescent="0.15">
      <c r="A3" s="137" t="s">
        <v>196</v>
      </c>
      <c r="B3" s="137"/>
      <c r="C3" s="137"/>
      <c r="D3" s="137"/>
      <c r="E3" s="136" t="s">
        <v>197</v>
      </c>
      <c r="F3" s="4">
        <f>'Summary by Funding - NB'!$C$2</f>
        <v>45082</v>
      </c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 ht="14" x14ac:dyDescent="0.15">
      <c r="A4" s="137" t="s">
        <v>198</v>
      </c>
      <c r="B4" s="137"/>
      <c r="C4" s="137"/>
      <c r="D4" s="137"/>
      <c r="E4" s="136" t="s">
        <v>593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 ht="14" x14ac:dyDescent="0.15">
      <c r="A5" s="137" t="s">
        <v>199</v>
      </c>
      <c r="B5" s="137"/>
      <c r="C5" s="137"/>
      <c r="D5" s="137"/>
      <c r="E5" s="136" t="s">
        <v>200</v>
      </c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 ht="14" x14ac:dyDescent="0.15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 s="140" customFormat="1" ht="56" x14ac:dyDescent="0.15">
      <c r="A7" s="139" t="s">
        <v>201</v>
      </c>
      <c r="B7" s="139" t="s">
        <v>168</v>
      </c>
      <c r="C7" s="139" t="s">
        <v>202</v>
      </c>
      <c r="D7" s="139" t="s">
        <v>203</v>
      </c>
      <c r="E7" s="139" t="s">
        <v>204</v>
      </c>
      <c r="F7" s="139" t="s">
        <v>205</v>
      </c>
      <c r="G7" s="139" t="s">
        <v>206</v>
      </c>
      <c r="H7" s="139" t="s">
        <v>207</v>
      </c>
      <c r="I7" s="139" t="s">
        <v>15</v>
      </c>
      <c r="J7" s="139" t="s">
        <v>208</v>
      </c>
      <c r="K7" s="139" t="s">
        <v>209</v>
      </c>
      <c r="L7" s="139" t="s">
        <v>210</v>
      </c>
      <c r="M7" s="139" t="s">
        <v>128</v>
      </c>
      <c r="N7" s="139" t="s">
        <v>9</v>
      </c>
      <c r="O7" s="139" t="s">
        <v>10</v>
      </c>
      <c r="P7" s="139" t="s">
        <v>11</v>
      </c>
      <c r="Q7" s="139" t="s">
        <v>12</v>
      </c>
      <c r="R7" s="139" t="s">
        <v>13</v>
      </c>
    </row>
    <row r="8" spans="1:18" x14ac:dyDescent="0.15">
      <c r="A8" s="132" t="s">
        <v>211</v>
      </c>
      <c r="B8" s="132" t="s">
        <v>41</v>
      </c>
      <c r="C8" s="132" t="s">
        <v>212</v>
      </c>
      <c r="D8" s="132">
        <v>1</v>
      </c>
      <c r="E8" s="132" t="s">
        <v>40</v>
      </c>
      <c r="F8" s="132" t="s">
        <v>38</v>
      </c>
      <c r="G8" s="132">
        <v>71</v>
      </c>
      <c r="H8" s="132" t="s">
        <v>39</v>
      </c>
      <c r="I8" s="132" t="s">
        <v>177</v>
      </c>
      <c r="J8" s="132" t="s">
        <v>178</v>
      </c>
      <c r="K8" s="132" t="s">
        <v>142</v>
      </c>
      <c r="L8" s="132" t="s">
        <v>210</v>
      </c>
      <c r="M8" s="132">
        <v>1</v>
      </c>
      <c r="N8" s="141">
        <v>1</v>
      </c>
      <c r="O8" s="141">
        <v>1</v>
      </c>
      <c r="P8" s="141">
        <v>1</v>
      </c>
      <c r="Q8" s="141">
        <v>1</v>
      </c>
      <c r="R8" s="141">
        <v>1</v>
      </c>
    </row>
    <row r="9" spans="1:18" x14ac:dyDescent="0.15">
      <c r="A9" s="132" t="s">
        <v>213</v>
      </c>
      <c r="B9" s="132" t="s">
        <v>44</v>
      </c>
      <c r="C9" s="132" t="s">
        <v>212</v>
      </c>
      <c r="D9" s="132">
        <v>1</v>
      </c>
      <c r="E9" s="132" t="s">
        <v>43</v>
      </c>
      <c r="F9" s="132" t="s">
        <v>38</v>
      </c>
      <c r="G9" s="132">
        <v>71</v>
      </c>
      <c r="H9" s="132" t="s">
        <v>39</v>
      </c>
      <c r="I9" s="132" t="s">
        <v>182</v>
      </c>
      <c r="J9" s="132" t="s">
        <v>178</v>
      </c>
      <c r="K9" s="132" t="s">
        <v>142</v>
      </c>
      <c r="L9" s="132" t="s">
        <v>598</v>
      </c>
      <c r="M9" s="132">
        <v>1</v>
      </c>
      <c r="N9" s="141">
        <v>1</v>
      </c>
      <c r="O9" s="141">
        <v>1</v>
      </c>
      <c r="P9" s="141">
        <v>1</v>
      </c>
      <c r="Q9" s="141">
        <v>1</v>
      </c>
      <c r="R9" s="141">
        <v>1</v>
      </c>
    </row>
    <row r="10" spans="1:18" x14ac:dyDescent="0.15">
      <c r="A10" s="132" t="s">
        <v>214</v>
      </c>
      <c r="B10" s="132" t="s">
        <v>50</v>
      </c>
      <c r="C10" s="132" t="s">
        <v>212</v>
      </c>
      <c r="D10" s="132">
        <v>1</v>
      </c>
      <c r="E10" s="132" t="s">
        <v>49</v>
      </c>
      <c r="F10" s="132" t="s">
        <v>47</v>
      </c>
      <c r="G10" s="132">
        <v>22</v>
      </c>
      <c r="H10" s="132" t="s">
        <v>48</v>
      </c>
      <c r="I10" s="132" t="s">
        <v>183</v>
      </c>
      <c r="J10" s="132" t="s">
        <v>178</v>
      </c>
      <c r="K10" s="132" t="s">
        <v>142</v>
      </c>
      <c r="L10" s="132" t="s">
        <v>598</v>
      </c>
      <c r="M10" s="132">
        <v>1</v>
      </c>
      <c r="N10" s="141">
        <v>1</v>
      </c>
      <c r="O10" s="141">
        <v>1</v>
      </c>
      <c r="P10" s="141">
        <v>1</v>
      </c>
      <c r="Q10" s="141">
        <v>1</v>
      </c>
      <c r="R10" s="141">
        <v>1</v>
      </c>
    </row>
    <row r="11" spans="1:18" x14ac:dyDescent="0.15">
      <c r="A11" s="132" t="s">
        <v>215</v>
      </c>
      <c r="B11" s="132" t="s">
        <v>54</v>
      </c>
      <c r="C11" s="132" t="s">
        <v>212</v>
      </c>
      <c r="D11" s="132">
        <v>1</v>
      </c>
      <c r="E11" s="132" t="s">
        <v>53</v>
      </c>
      <c r="F11" s="132" t="s">
        <v>52</v>
      </c>
      <c r="G11" s="132">
        <v>74</v>
      </c>
      <c r="H11" s="132" t="s">
        <v>48</v>
      </c>
      <c r="I11" s="132" t="s">
        <v>184</v>
      </c>
      <c r="J11" s="132" t="s">
        <v>178</v>
      </c>
      <c r="K11" s="132" t="s">
        <v>142</v>
      </c>
      <c r="L11" s="132" t="s">
        <v>597</v>
      </c>
      <c r="M11" s="132">
        <v>1</v>
      </c>
      <c r="N11" s="141">
        <v>1</v>
      </c>
      <c r="O11" s="141">
        <v>1</v>
      </c>
      <c r="P11" s="141">
        <v>1</v>
      </c>
      <c r="Q11" s="141">
        <v>1</v>
      </c>
      <c r="R11" s="141">
        <v>1</v>
      </c>
    </row>
    <row r="12" spans="1:18" x14ac:dyDescent="0.15">
      <c r="A12" s="132" t="s">
        <v>216</v>
      </c>
      <c r="B12" s="132" t="s">
        <v>56</v>
      </c>
      <c r="C12" s="132" t="s">
        <v>212</v>
      </c>
      <c r="D12" s="132">
        <v>1</v>
      </c>
      <c r="E12" s="132" t="s">
        <v>55</v>
      </c>
      <c r="F12" s="132" t="s">
        <v>47</v>
      </c>
      <c r="G12" s="132">
        <v>23</v>
      </c>
      <c r="H12" s="132" t="s">
        <v>39</v>
      </c>
      <c r="I12" s="132" t="s">
        <v>183</v>
      </c>
      <c r="J12" s="132" t="s">
        <v>178</v>
      </c>
      <c r="K12" s="132" t="s">
        <v>142</v>
      </c>
      <c r="L12" s="132" t="s">
        <v>597</v>
      </c>
      <c r="M12" s="132">
        <v>1</v>
      </c>
      <c r="N12" s="141">
        <v>1</v>
      </c>
      <c r="O12" s="141">
        <v>1</v>
      </c>
      <c r="P12" s="141">
        <v>1</v>
      </c>
      <c r="Q12" s="141">
        <v>1</v>
      </c>
      <c r="R12" s="141">
        <v>1</v>
      </c>
    </row>
    <row r="13" spans="1:18" x14ac:dyDescent="0.15">
      <c r="A13" s="132" t="s">
        <v>217</v>
      </c>
      <c r="B13" s="132" t="s">
        <v>60</v>
      </c>
      <c r="C13" s="132" t="s">
        <v>212</v>
      </c>
      <c r="D13" s="132">
        <v>1</v>
      </c>
      <c r="E13" s="132" t="s">
        <v>59</v>
      </c>
      <c r="F13" s="132" t="s">
        <v>58</v>
      </c>
      <c r="G13" s="132">
        <v>7</v>
      </c>
      <c r="H13" s="132" t="s">
        <v>39</v>
      </c>
      <c r="I13" s="132" t="s">
        <v>185</v>
      </c>
      <c r="J13" s="132" t="s">
        <v>178</v>
      </c>
      <c r="K13" s="132" t="s">
        <v>142</v>
      </c>
      <c r="L13" s="132" t="s">
        <v>595</v>
      </c>
      <c r="M13" s="132">
        <v>1</v>
      </c>
      <c r="N13" s="141">
        <v>1</v>
      </c>
      <c r="O13" s="141">
        <v>1</v>
      </c>
      <c r="P13" s="141">
        <v>1</v>
      </c>
      <c r="Q13" s="141">
        <v>1</v>
      </c>
      <c r="R13" s="141">
        <v>1</v>
      </c>
    </row>
    <row r="14" spans="1:18" x14ac:dyDescent="0.15">
      <c r="A14" s="132" t="s">
        <v>218</v>
      </c>
      <c r="B14" s="132" t="s">
        <v>65</v>
      </c>
      <c r="C14" s="132" t="s">
        <v>212</v>
      </c>
      <c r="D14" s="132">
        <v>1</v>
      </c>
      <c r="E14" s="132" t="s">
        <v>64</v>
      </c>
      <c r="F14" s="132" t="s">
        <v>63</v>
      </c>
      <c r="G14" s="132">
        <v>18</v>
      </c>
      <c r="H14" s="132" t="s">
        <v>48</v>
      </c>
      <c r="I14" s="132" t="s">
        <v>186</v>
      </c>
      <c r="J14" s="132" t="s">
        <v>178</v>
      </c>
      <c r="K14" s="132" t="s">
        <v>142</v>
      </c>
      <c r="L14" s="132" t="s">
        <v>210</v>
      </c>
      <c r="M14" s="132">
        <v>1</v>
      </c>
      <c r="N14" s="141">
        <v>0</v>
      </c>
      <c r="O14" s="141">
        <v>0</v>
      </c>
      <c r="P14" s="141">
        <v>0</v>
      </c>
      <c r="Q14" s="141">
        <v>0</v>
      </c>
      <c r="R14" s="141">
        <v>0</v>
      </c>
    </row>
    <row r="15" spans="1:18" ht="13.5" customHeight="1" x14ac:dyDescent="0.15">
      <c r="A15" s="132" t="s">
        <v>219</v>
      </c>
      <c r="B15" s="132" t="s">
        <v>69</v>
      </c>
      <c r="C15" s="132" t="s">
        <v>212</v>
      </c>
      <c r="D15" s="132">
        <v>1</v>
      </c>
      <c r="E15" s="132" t="s">
        <v>68</v>
      </c>
      <c r="F15" s="132" t="s">
        <v>67</v>
      </c>
      <c r="G15" s="132">
        <v>31</v>
      </c>
      <c r="H15" s="132" t="s">
        <v>39</v>
      </c>
      <c r="I15" s="132" t="s">
        <v>187</v>
      </c>
      <c r="J15" s="132" t="s">
        <v>178</v>
      </c>
      <c r="K15" s="132" t="s">
        <v>142</v>
      </c>
      <c r="L15" s="132" t="s">
        <v>597</v>
      </c>
      <c r="M15" s="132">
        <v>1</v>
      </c>
      <c r="N15" s="141">
        <v>0</v>
      </c>
      <c r="O15" s="141">
        <v>0</v>
      </c>
      <c r="P15" s="141">
        <v>0</v>
      </c>
      <c r="Q15" s="141">
        <v>0</v>
      </c>
      <c r="R15" s="141">
        <v>0</v>
      </c>
    </row>
    <row r="16" spans="1:18" x14ac:dyDescent="0.15">
      <c r="A16" s="132" t="s">
        <v>220</v>
      </c>
      <c r="B16" s="132" t="s">
        <v>73</v>
      </c>
      <c r="C16" s="132" t="s">
        <v>212</v>
      </c>
      <c r="D16" s="132">
        <v>1</v>
      </c>
      <c r="E16" s="132" t="s">
        <v>72</v>
      </c>
      <c r="F16" s="132" t="s">
        <v>71</v>
      </c>
      <c r="G16" s="132">
        <v>47</v>
      </c>
      <c r="H16" s="132" t="s">
        <v>39</v>
      </c>
      <c r="I16" s="132" t="s">
        <v>188</v>
      </c>
      <c r="J16" s="132" t="s">
        <v>178</v>
      </c>
      <c r="K16" s="132" t="s">
        <v>142</v>
      </c>
      <c r="L16" s="132" t="s">
        <v>597</v>
      </c>
      <c r="M16" s="132">
        <v>1</v>
      </c>
      <c r="N16" s="141">
        <v>0</v>
      </c>
      <c r="O16" s="141">
        <v>0</v>
      </c>
      <c r="P16" s="141">
        <v>0</v>
      </c>
      <c r="Q16" s="141">
        <v>0</v>
      </c>
      <c r="R16" s="141">
        <v>0</v>
      </c>
    </row>
    <row r="17" spans="1:18" x14ac:dyDescent="0.15">
      <c r="A17" s="132" t="s">
        <v>221</v>
      </c>
      <c r="B17" s="132" t="s">
        <v>75</v>
      </c>
      <c r="C17" s="132" t="s">
        <v>212</v>
      </c>
      <c r="D17" s="132">
        <v>1</v>
      </c>
      <c r="E17" s="132" t="s">
        <v>74</v>
      </c>
      <c r="F17" s="132" t="s">
        <v>58</v>
      </c>
      <c r="G17" s="132">
        <v>7</v>
      </c>
      <c r="H17" s="132" t="s">
        <v>39</v>
      </c>
      <c r="I17" s="132" t="s">
        <v>185</v>
      </c>
      <c r="J17" s="132" t="s">
        <v>178</v>
      </c>
      <c r="K17" s="132" t="s">
        <v>142</v>
      </c>
      <c r="L17" s="132" t="s">
        <v>595</v>
      </c>
      <c r="M17" s="132">
        <v>1</v>
      </c>
      <c r="N17" s="141">
        <v>1</v>
      </c>
      <c r="O17" s="141">
        <v>1</v>
      </c>
      <c r="P17" s="141">
        <v>1</v>
      </c>
      <c r="Q17" s="141">
        <v>1</v>
      </c>
      <c r="R17" s="141">
        <v>1</v>
      </c>
    </row>
    <row r="18" spans="1:18" x14ac:dyDescent="0.15">
      <c r="A18" s="132" t="s">
        <v>222</v>
      </c>
      <c r="B18" s="132" t="s">
        <v>78</v>
      </c>
      <c r="C18" s="132" t="s">
        <v>212</v>
      </c>
      <c r="D18" s="132">
        <v>1</v>
      </c>
      <c r="E18" s="132" t="s">
        <v>77</v>
      </c>
      <c r="F18" s="132" t="s">
        <v>71</v>
      </c>
      <c r="G18" s="132">
        <v>46</v>
      </c>
      <c r="H18" s="132" t="s">
        <v>48</v>
      </c>
      <c r="I18" s="132" t="s">
        <v>189</v>
      </c>
      <c r="J18" s="132" t="s">
        <v>178</v>
      </c>
      <c r="K18" s="132" t="s">
        <v>142</v>
      </c>
      <c r="L18" s="132" t="s">
        <v>597</v>
      </c>
      <c r="M18" s="132">
        <v>1</v>
      </c>
      <c r="N18" s="141">
        <v>0</v>
      </c>
      <c r="O18" s="141">
        <v>0</v>
      </c>
      <c r="P18" s="141">
        <v>0</v>
      </c>
      <c r="Q18" s="141">
        <v>0</v>
      </c>
      <c r="R18" s="141">
        <v>0</v>
      </c>
    </row>
    <row r="19" spans="1:18" x14ac:dyDescent="0.15">
      <c r="A19" s="132" t="s">
        <v>223</v>
      </c>
      <c r="B19" s="132" t="s">
        <v>81</v>
      </c>
      <c r="C19" s="132" t="s">
        <v>212</v>
      </c>
      <c r="D19" s="132">
        <v>1</v>
      </c>
      <c r="E19" s="132" t="s">
        <v>80</v>
      </c>
      <c r="F19" s="132" t="s">
        <v>58</v>
      </c>
      <c r="G19" s="132">
        <v>8</v>
      </c>
      <c r="H19" s="132" t="s">
        <v>79</v>
      </c>
      <c r="I19" s="132" t="s">
        <v>185</v>
      </c>
      <c r="J19" s="132" t="s">
        <v>178</v>
      </c>
      <c r="K19" s="132" t="s">
        <v>142</v>
      </c>
      <c r="L19" s="132" t="s">
        <v>210</v>
      </c>
      <c r="M19" s="132">
        <v>1</v>
      </c>
      <c r="N19" s="141">
        <v>1</v>
      </c>
      <c r="O19" s="141">
        <v>1</v>
      </c>
      <c r="P19" s="141">
        <v>1</v>
      </c>
      <c r="Q19" s="141">
        <v>1</v>
      </c>
      <c r="R19" s="141">
        <v>1</v>
      </c>
    </row>
    <row r="20" spans="1:18" x14ac:dyDescent="0.15">
      <c r="A20" s="132" t="s">
        <v>224</v>
      </c>
      <c r="B20" s="132" t="s">
        <v>84</v>
      </c>
      <c r="C20" s="132" t="s">
        <v>212</v>
      </c>
      <c r="D20" s="132">
        <v>1</v>
      </c>
      <c r="E20" s="132" t="s">
        <v>83</v>
      </c>
      <c r="F20" s="132" t="s">
        <v>38</v>
      </c>
      <c r="G20" s="132">
        <v>70</v>
      </c>
      <c r="H20" s="132" t="s">
        <v>48</v>
      </c>
      <c r="I20" s="132" t="s">
        <v>190</v>
      </c>
      <c r="J20" s="132" t="s">
        <v>178</v>
      </c>
      <c r="K20" s="132" t="s">
        <v>142</v>
      </c>
      <c r="L20" s="132" t="s">
        <v>597</v>
      </c>
      <c r="M20" s="132">
        <v>1</v>
      </c>
      <c r="N20" s="141">
        <v>1</v>
      </c>
      <c r="O20" s="141">
        <v>1</v>
      </c>
      <c r="P20" s="141">
        <v>1</v>
      </c>
      <c r="Q20" s="141">
        <v>1</v>
      </c>
      <c r="R20" s="141">
        <v>1</v>
      </c>
    </row>
    <row r="21" spans="1:18" x14ac:dyDescent="0.15">
      <c r="A21" s="132" t="s">
        <v>225</v>
      </c>
      <c r="B21" s="132" t="s">
        <v>87</v>
      </c>
      <c r="C21" s="132" t="s">
        <v>212</v>
      </c>
      <c r="D21" s="132">
        <v>1</v>
      </c>
      <c r="E21" s="132" t="s">
        <v>86</v>
      </c>
      <c r="F21" s="132" t="s">
        <v>38</v>
      </c>
      <c r="G21" s="132">
        <v>71</v>
      </c>
      <c r="H21" s="132" t="s">
        <v>39</v>
      </c>
      <c r="I21" s="132" t="s">
        <v>191</v>
      </c>
      <c r="J21" s="132" t="s">
        <v>178</v>
      </c>
      <c r="K21" s="132" t="s">
        <v>142</v>
      </c>
      <c r="L21" s="132" t="s">
        <v>594</v>
      </c>
      <c r="M21" s="132">
        <v>1</v>
      </c>
      <c r="N21" s="141">
        <v>1</v>
      </c>
      <c r="O21" s="141">
        <v>1</v>
      </c>
      <c r="P21" s="141">
        <v>1</v>
      </c>
      <c r="Q21" s="141">
        <v>1</v>
      </c>
      <c r="R21" s="141">
        <v>1</v>
      </c>
    </row>
    <row r="22" spans="1:18" x14ac:dyDescent="0.15">
      <c r="A22" s="132" t="s">
        <v>226</v>
      </c>
      <c r="B22" s="132" t="s">
        <v>89</v>
      </c>
      <c r="C22" s="132" t="s">
        <v>212</v>
      </c>
      <c r="D22" s="132">
        <v>1</v>
      </c>
      <c r="E22" s="132" t="s">
        <v>88</v>
      </c>
      <c r="F22" s="132" t="s">
        <v>38</v>
      </c>
      <c r="G22" s="132">
        <v>71</v>
      </c>
      <c r="H22" s="132" t="s">
        <v>39</v>
      </c>
      <c r="I22" s="132" t="s">
        <v>191</v>
      </c>
      <c r="J22" s="132" t="s">
        <v>178</v>
      </c>
      <c r="K22" s="132" t="s">
        <v>142</v>
      </c>
      <c r="L22" s="132" t="s">
        <v>594</v>
      </c>
      <c r="M22" s="132">
        <v>1</v>
      </c>
      <c r="N22" s="141">
        <v>1</v>
      </c>
      <c r="O22" s="141">
        <v>1</v>
      </c>
      <c r="P22" s="141">
        <v>1</v>
      </c>
      <c r="Q22" s="141">
        <v>1</v>
      </c>
      <c r="R22" s="141">
        <v>1</v>
      </c>
    </row>
    <row r="23" spans="1:18" x14ac:dyDescent="0.15">
      <c r="A23" s="132" t="s">
        <v>227</v>
      </c>
      <c r="B23" s="132" t="s">
        <v>91</v>
      </c>
      <c r="C23" s="132" t="s">
        <v>212</v>
      </c>
      <c r="D23" s="132">
        <v>1</v>
      </c>
      <c r="E23" s="132" t="s">
        <v>90</v>
      </c>
      <c r="F23" s="132" t="s">
        <v>38</v>
      </c>
      <c r="G23" s="132">
        <v>71</v>
      </c>
      <c r="H23" s="132" t="s">
        <v>39</v>
      </c>
      <c r="I23" s="132" t="s">
        <v>191</v>
      </c>
      <c r="J23" s="132" t="s">
        <v>178</v>
      </c>
      <c r="K23" s="132" t="s">
        <v>142</v>
      </c>
      <c r="L23" s="132" t="s">
        <v>595</v>
      </c>
      <c r="M23" s="132">
        <v>1</v>
      </c>
      <c r="N23" s="141">
        <v>1</v>
      </c>
      <c r="O23" s="141">
        <v>1</v>
      </c>
      <c r="P23" s="141">
        <v>1</v>
      </c>
      <c r="Q23" s="141">
        <v>1</v>
      </c>
      <c r="R23" s="141">
        <v>1</v>
      </c>
    </row>
    <row r="24" spans="1:18" x14ac:dyDescent="0.15">
      <c r="A24" s="132" t="s">
        <v>228</v>
      </c>
      <c r="B24" s="132" t="s">
        <v>93</v>
      </c>
      <c r="C24" s="132" t="s">
        <v>212</v>
      </c>
      <c r="D24" s="132">
        <v>1</v>
      </c>
      <c r="E24" s="132" t="s">
        <v>92</v>
      </c>
      <c r="F24" s="132" t="s">
        <v>38</v>
      </c>
      <c r="G24" s="132">
        <v>71</v>
      </c>
      <c r="H24" s="132" t="s">
        <v>39</v>
      </c>
      <c r="I24" s="132" t="s">
        <v>191</v>
      </c>
      <c r="J24" s="132" t="s">
        <v>178</v>
      </c>
      <c r="K24" s="132" t="s">
        <v>142</v>
      </c>
      <c r="L24" s="132" t="s">
        <v>595</v>
      </c>
      <c r="M24" s="132">
        <v>1</v>
      </c>
      <c r="N24" s="141">
        <v>1</v>
      </c>
      <c r="O24" s="141">
        <v>1</v>
      </c>
      <c r="P24" s="141">
        <v>1</v>
      </c>
      <c r="Q24" s="141">
        <v>1</v>
      </c>
      <c r="R24" s="141">
        <v>1</v>
      </c>
    </row>
    <row r="25" spans="1:18" x14ac:dyDescent="0.15">
      <c r="A25" s="132" t="s">
        <v>229</v>
      </c>
      <c r="B25" s="132" t="s">
        <v>95</v>
      </c>
      <c r="C25" s="132" t="s">
        <v>212</v>
      </c>
      <c r="D25" s="132">
        <v>1</v>
      </c>
      <c r="E25" s="132" t="s">
        <v>94</v>
      </c>
      <c r="F25" s="132" t="s">
        <v>38</v>
      </c>
      <c r="G25" s="132">
        <v>71</v>
      </c>
      <c r="H25" s="132" t="s">
        <v>39</v>
      </c>
      <c r="I25" s="132" t="s">
        <v>191</v>
      </c>
      <c r="J25" s="132" t="s">
        <v>178</v>
      </c>
      <c r="K25" s="132" t="s">
        <v>142</v>
      </c>
      <c r="L25" s="132" t="s">
        <v>598</v>
      </c>
      <c r="M25" s="132">
        <v>1</v>
      </c>
      <c r="N25" s="141">
        <v>1</v>
      </c>
      <c r="O25" s="141">
        <v>1</v>
      </c>
      <c r="P25" s="141">
        <v>1</v>
      </c>
      <c r="Q25" s="141">
        <v>1</v>
      </c>
      <c r="R25" s="141">
        <v>1</v>
      </c>
    </row>
    <row r="26" spans="1:18" ht="13.5" customHeight="1" x14ac:dyDescent="0.15">
      <c r="A26" s="132" t="s">
        <v>230</v>
      </c>
      <c r="B26" s="132" t="s">
        <v>97</v>
      </c>
      <c r="C26" s="132" t="s">
        <v>212</v>
      </c>
      <c r="D26" s="132">
        <v>1</v>
      </c>
      <c r="E26" s="132" t="s">
        <v>96</v>
      </c>
      <c r="F26" s="132" t="s">
        <v>67</v>
      </c>
      <c r="G26" s="132">
        <v>32</v>
      </c>
      <c r="H26" s="132" t="s">
        <v>79</v>
      </c>
      <c r="I26" s="132" t="s">
        <v>187</v>
      </c>
      <c r="J26" s="132" t="s">
        <v>178</v>
      </c>
      <c r="K26" s="132" t="s">
        <v>142</v>
      </c>
      <c r="L26" s="132" t="s">
        <v>595</v>
      </c>
      <c r="M26" s="132">
        <v>1</v>
      </c>
      <c r="N26" s="141">
        <v>0</v>
      </c>
      <c r="O26" s="141">
        <v>0</v>
      </c>
      <c r="P26" s="141">
        <v>0</v>
      </c>
      <c r="Q26" s="141">
        <v>0</v>
      </c>
      <c r="R26" s="141">
        <v>0</v>
      </c>
    </row>
    <row r="27" spans="1:18" x14ac:dyDescent="0.15">
      <c r="A27" s="132" t="s">
        <v>231</v>
      </c>
      <c r="B27" s="132" t="s">
        <v>100</v>
      </c>
      <c r="C27" s="132" t="s">
        <v>212</v>
      </c>
      <c r="D27" s="132">
        <v>1</v>
      </c>
      <c r="E27" s="132" t="s">
        <v>99</v>
      </c>
      <c r="F27" s="132" t="s">
        <v>71</v>
      </c>
      <c r="G27" s="132">
        <v>46</v>
      </c>
      <c r="H27" s="132" t="s">
        <v>48</v>
      </c>
      <c r="I27" s="132" t="s">
        <v>192</v>
      </c>
      <c r="J27" s="132" t="s">
        <v>178</v>
      </c>
      <c r="K27" s="132" t="s">
        <v>142</v>
      </c>
      <c r="L27" s="132" t="s">
        <v>595</v>
      </c>
      <c r="M27" s="132">
        <v>1</v>
      </c>
      <c r="N27" s="141">
        <v>0</v>
      </c>
      <c r="O27" s="141">
        <v>0</v>
      </c>
      <c r="P27" s="141">
        <v>0</v>
      </c>
      <c r="Q27" s="141">
        <v>0</v>
      </c>
      <c r="R27" s="141">
        <v>0</v>
      </c>
    </row>
    <row r="28" spans="1:18" x14ac:dyDescent="0.15">
      <c r="A28" s="132" t="s">
        <v>232</v>
      </c>
      <c r="B28" s="132" t="s">
        <v>102</v>
      </c>
      <c r="C28" s="132" t="s">
        <v>212</v>
      </c>
      <c r="D28" s="132">
        <v>1</v>
      </c>
      <c r="E28" s="132" t="s">
        <v>101</v>
      </c>
      <c r="F28" s="132" t="s">
        <v>71</v>
      </c>
      <c r="G28" s="132">
        <v>46</v>
      </c>
      <c r="H28" s="132" t="s">
        <v>48</v>
      </c>
      <c r="I28" s="132" t="s">
        <v>189</v>
      </c>
      <c r="J28" s="132" t="s">
        <v>178</v>
      </c>
      <c r="K28" s="132" t="s">
        <v>142</v>
      </c>
      <c r="L28" s="132" t="s">
        <v>597</v>
      </c>
      <c r="M28" s="132">
        <v>1</v>
      </c>
      <c r="N28" s="141">
        <v>0</v>
      </c>
      <c r="O28" s="141">
        <v>0</v>
      </c>
      <c r="P28" s="141">
        <v>0</v>
      </c>
      <c r="Q28" s="141">
        <v>0</v>
      </c>
      <c r="R28" s="141">
        <v>0</v>
      </c>
    </row>
    <row r="29" spans="1:18" x14ac:dyDescent="0.15">
      <c r="A29" s="132" t="s">
        <v>233</v>
      </c>
      <c r="B29" s="132" t="s">
        <v>104</v>
      </c>
      <c r="C29" s="132" t="s">
        <v>212</v>
      </c>
      <c r="D29" s="132">
        <v>1</v>
      </c>
      <c r="E29" s="132" t="s">
        <v>103</v>
      </c>
      <c r="F29" s="132" t="s">
        <v>67</v>
      </c>
      <c r="G29" s="132">
        <v>31</v>
      </c>
      <c r="H29" s="132" t="s">
        <v>39</v>
      </c>
      <c r="I29" s="132" t="s">
        <v>187</v>
      </c>
      <c r="J29" s="132" t="s">
        <v>178</v>
      </c>
      <c r="K29" s="132" t="s">
        <v>142</v>
      </c>
      <c r="L29" s="132" t="s">
        <v>595</v>
      </c>
      <c r="M29" s="132">
        <v>1</v>
      </c>
      <c r="N29" s="141">
        <v>0</v>
      </c>
      <c r="O29" s="141">
        <v>0</v>
      </c>
      <c r="P29" s="141">
        <v>0</v>
      </c>
      <c r="Q29" s="141">
        <v>0</v>
      </c>
      <c r="R29" s="141">
        <v>0</v>
      </c>
    </row>
    <row r="30" spans="1:18" x14ac:dyDescent="0.15">
      <c r="A30" s="132" t="s">
        <v>234</v>
      </c>
      <c r="B30" s="132" t="s">
        <v>107</v>
      </c>
      <c r="C30" s="132" t="s">
        <v>212</v>
      </c>
      <c r="D30" s="132">
        <v>1</v>
      </c>
      <c r="E30" s="132" t="s">
        <v>106</v>
      </c>
      <c r="F30" s="132" t="s">
        <v>38</v>
      </c>
      <c r="G30" s="132">
        <v>69</v>
      </c>
      <c r="H30" s="132" t="s">
        <v>105</v>
      </c>
      <c r="I30" s="132" t="s">
        <v>190</v>
      </c>
      <c r="J30" s="132" t="s">
        <v>178</v>
      </c>
      <c r="K30" s="132" t="s">
        <v>142</v>
      </c>
      <c r="L30" s="132" t="s">
        <v>595</v>
      </c>
      <c r="M30" s="132">
        <v>1</v>
      </c>
      <c r="N30" s="141">
        <v>0</v>
      </c>
      <c r="O30" s="141">
        <v>0</v>
      </c>
      <c r="P30" s="141">
        <v>0</v>
      </c>
      <c r="Q30" s="141">
        <v>0</v>
      </c>
      <c r="R30" s="141">
        <v>0</v>
      </c>
    </row>
    <row r="31" spans="1:18" x14ac:dyDescent="0.15">
      <c r="A31" s="132" t="s">
        <v>235</v>
      </c>
      <c r="B31" s="132" t="s">
        <v>108</v>
      </c>
      <c r="C31" s="132" t="s">
        <v>212</v>
      </c>
      <c r="D31" s="132">
        <v>1</v>
      </c>
      <c r="E31" s="132" t="s">
        <v>96</v>
      </c>
      <c r="F31" s="132" t="s">
        <v>67</v>
      </c>
      <c r="G31" s="132">
        <v>32</v>
      </c>
      <c r="H31" s="132" t="s">
        <v>79</v>
      </c>
      <c r="I31" s="132" t="s">
        <v>187</v>
      </c>
      <c r="J31" s="132" t="s">
        <v>178</v>
      </c>
      <c r="K31" s="132" t="s">
        <v>142</v>
      </c>
      <c r="L31" s="132" t="s">
        <v>595</v>
      </c>
      <c r="M31" s="132">
        <v>1</v>
      </c>
      <c r="N31" s="141">
        <v>0</v>
      </c>
      <c r="O31" s="141">
        <v>0</v>
      </c>
      <c r="P31" s="141">
        <v>0</v>
      </c>
      <c r="Q31" s="141">
        <v>0</v>
      </c>
      <c r="R31" s="141">
        <v>0</v>
      </c>
    </row>
    <row r="32" spans="1:18" x14ac:dyDescent="0.15">
      <c r="A32" s="132" t="s">
        <v>236</v>
      </c>
      <c r="B32" s="132" t="s">
        <v>110</v>
      </c>
      <c r="C32" s="132" t="s">
        <v>212</v>
      </c>
      <c r="D32" s="132">
        <v>1</v>
      </c>
      <c r="E32" s="132" t="s">
        <v>109</v>
      </c>
      <c r="F32" s="132" t="s">
        <v>67</v>
      </c>
      <c r="G32" s="132">
        <v>31</v>
      </c>
      <c r="H32" s="132" t="s">
        <v>39</v>
      </c>
      <c r="I32" s="132" t="s">
        <v>187</v>
      </c>
      <c r="J32" s="132" t="s">
        <v>178</v>
      </c>
      <c r="K32" s="132" t="s">
        <v>142</v>
      </c>
      <c r="L32" s="132" t="s">
        <v>595</v>
      </c>
      <c r="M32" s="132">
        <v>1</v>
      </c>
      <c r="N32" s="141">
        <v>0</v>
      </c>
      <c r="O32" s="141">
        <v>0</v>
      </c>
      <c r="P32" s="141">
        <v>0</v>
      </c>
      <c r="Q32" s="141">
        <v>0</v>
      </c>
      <c r="R32" s="141">
        <v>0</v>
      </c>
    </row>
    <row r="33" spans="1:18" x14ac:dyDescent="0.15">
      <c r="A33" s="132" t="s">
        <v>237</v>
      </c>
      <c r="B33" s="132" t="s">
        <v>111</v>
      </c>
      <c r="C33" s="132" t="s">
        <v>212</v>
      </c>
      <c r="D33" s="132">
        <v>1</v>
      </c>
      <c r="E33" s="132" t="s">
        <v>67</v>
      </c>
      <c r="F33" s="132" t="s">
        <v>67</v>
      </c>
      <c r="G33" s="132">
        <v>30</v>
      </c>
      <c r="H33" s="132" t="s">
        <v>48</v>
      </c>
      <c r="I33" s="132" t="s">
        <v>187</v>
      </c>
      <c r="J33" s="132" t="s">
        <v>178</v>
      </c>
      <c r="K33" s="132" t="s">
        <v>142</v>
      </c>
      <c r="L33" s="132" t="s">
        <v>597</v>
      </c>
      <c r="M33" s="132">
        <v>1</v>
      </c>
      <c r="N33" s="141">
        <v>0</v>
      </c>
      <c r="O33" s="141">
        <v>0</v>
      </c>
      <c r="P33" s="141">
        <v>0</v>
      </c>
      <c r="Q33" s="141">
        <v>0</v>
      </c>
      <c r="R33" s="141">
        <v>0</v>
      </c>
    </row>
    <row r="34" spans="1:18" x14ac:dyDescent="0.15">
      <c r="A34" s="132" t="s">
        <v>238</v>
      </c>
      <c r="B34" s="132" t="s">
        <v>113</v>
      </c>
      <c r="C34" s="132" t="s">
        <v>212</v>
      </c>
      <c r="D34" s="132">
        <v>1</v>
      </c>
      <c r="E34" s="132" t="s">
        <v>112</v>
      </c>
      <c r="F34" s="132" t="s">
        <v>67</v>
      </c>
      <c r="G34" s="132">
        <v>30</v>
      </c>
      <c r="H34" s="132" t="s">
        <v>48</v>
      </c>
      <c r="I34" s="132" t="s">
        <v>187</v>
      </c>
      <c r="J34" s="132" t="s">
        <v>178</v>
      </c>
      <c r="K34" s="132" t="s">
        <v>142</v>
      </c>
      <c r="L34" s="132" t="s">
        <v>597</v>
      </c>
      <c r="M34" s="132">
        <v>1</v>
      </c>
      <c r="N34" s="141">
        <v>0</v>
      </c>
      <c r="O34" s="141">
        <v>0</v>
      </c>
      <c r="P34" s="141">
        <v>0</v>
      </c>
      <c r="Q34" s="141">
        <v>0</v>
      </c>
      <c r="R34" s="141">
        <v>0</v>
      </c>
    </row>
    <row r="35" spans="1:18" x14ac:dyDescent="0.15">
      <c r="A35" s="132" t="s">
        <v>239</v>
      </c>
      <c r="B35" s="132" t="s">
        <v>116</v>
      </c>
      <c r="C35" s="132" t="s">
        <v>212</v>
      </c>
      <c r="D35" s="132">
        <v>1</v>
      </c>
      <c r="E35" s="132" t="s">
        <v>115</v>
      </c>
      <c r="F35" s="132" t="s">
        <v>115</v>
      </c>
      <c r="G35" s="132">
        <v>10</v>
      </c>
      <c r="H35" s="132" t="s">
        <v>48</v>
      </c>
      <c r="I35" s="132" t="s">
        <v>193</v>
      </c>
      <c r="J35" s="132" t="s">
        <v>178</v>
      </c>
      <c r="K35" s="132" t="s">
        <v>142</v>
      </c>
      <c r="L35" s="132" t="s">
        <v>595</v>
      </c>
      <c r="M35" s="132">
        <v>1</v>
      </c>
      <c r="N35" s="141">
        <v>0</v>
      </c>
      <c r="O35" s="141">
        <v>0</v>
      </c>
      <c r="P35" s="141">
        <v>0</v>
      </c>
      <c r="Q35" s="141">
        <v>0</v>
      </c>
      <c r="R35" s="141">
        <v>0</v>
      </c>
    </row>
    <row r="36" spans="1:18" x14ac:dyDescent="0.15">
      <c r="A36" s="132" t="s">
        <v>240</v>
      </c>
      <c r="B36" s="132" t="s">
        <v>41</v>
      </c>
      <c r="C36" s="132" t="s">
        <v>212</v>
      </c>
      <c r="D36" s="132">
        <v>2</v>
      </c>
      <c r="E36" s="132" t="s">
        <v>40</v>
      </c>
      <c r="F36" s="132" t="s">
        <v>38</v>
      </c>
      <c r="G36" s="132">
        <v>71</v>
      </c>
      <c r="H36" s="132" t="s">
        <v>39</v>
      </c>
      <c r="I36" s="132" t="s">
        <v>177</v>
      </c>
      <c r="J36" s="132" t="s">
        <v>178</v>
      </c>
      <c r="K36" s="132" t="s">
        <v>142</v>
      </c>
      <c r="L36" s="132" t="s">
        <v>210</v>
      </c>
      <c r="M36" s="132">
        <v>1</v>
      </c>
      <c r="N36" s="141">
        <v>1</v>
      </c>
      <c r="O36" s="141">
        <v>1</v>
      </c>
      <c r="P36" s="141">
        <v>1</v>
      </c>
      <c r="Q36" s="141">
        <v>1</v>
      </c>
      <c r="R36" s="141">
        <v>1</v>
      </c>
    </row>
    <row r="37" spans="1:18" x14ac:dyDescent="0.15">
      <c r="A37" s="132" t="s">
        <v>241</v>
      </c>
      <c r="B37" s="132" t="s">
        <v>44</v>
      </c>
      <c r="C37" s="132" t="s">
        <v>212</v>
      </c>
      <c r="D37" s="132">
        <v>2</v>
      </c>
      <c r="E37" s="132" t="s">
        <v>43</v>
      </c>
      <c r="F37" s="132" t="s">
        <v>38</v>
      </c>
      <c r="G37" s="132">
        <v>71</v>
      </c>
      <c r="H37" s="132" t="s">
        <v>39</v>
      </c>
      <c r="I37" s="132" t="s">
        <v>182</v>
      </c>
      <c r="J37" s="132" t="s">
        <v>178</v>
      </c>
      <c r="K37" s="132" t="s">
        <v>142</v>
      </c>
      <c r="L37" s="132" t="s">
        <v>598</v>
      </c>
      <c r="M37" s="132">
        <v>1</v>
      </c>
      <c r="N37" s="141">
        <v>1</v>
      </c>
      <c r="O37" s="141">
        <v>1</v>
      </c>
      <c r="P37" s="141">
        <v>1</v>
      </c>
      <c r="Q37" s="141">
        <v>1</v>
      </c>
      <c r="R37" s="141">
        <v>1</v>
      </c>
    </row>
    <row r="38" spans="1:18" x14ac:dyDescent="0.15">
      <c r="A38" s="132" t="s">
        <v>242</v>
      </c>
      <c r="B38" s="132" t="s">
        <v>50</v>
      </c>
      <c r="C38" s="132" t="s">
        <v>212</v>
      </c>
      <c r="D38" s="132">
        <v>2</v>
      </c>
      <c r="E38" s="132" t="s">
        <v>49</v>
      </c>
      <c r="F38" s="132" t="s">
        <v>47</v>
      </c>
      <c r="G38" s="132">
        <v>22</v>
      </c>
      <c r="H38" s="132" t="s">
        <v>48</v>
      </c>
      <c r="I38" s="132" t="s">
        <v>183</v>
      </c>
      <c r="J38" s="132" t="s">
        <v>178</v>
      </c>
      <c r="K38" s="132" t="s">
        <v>142</v>
      </c>
      <c r="L38" s="132" t="s">
        <v>598</v>
      </c>
      <c r="M38" s="132">
        <v>1</v>
      </c>
      <c r="N38" s="141">
        <v>1</v>
      </c>
      <c r="O38" s="141">
        <v>1</v>
      </c>
      <c r="P38" s="141">
        <v>1</v>
      </c>
      <c r="Q38" s="141">
        <v>1</v>
      </c>
      <c r="R38" s="141">
        <v>1</v>
      </c>
    </row>
    <row r="39" spans="1:18" x14ac:dyDescent="0.15">
      <c r="A39" s="132" t="s">
        <v>243</v>
      </c>
      <c r="B39" s="132" t="s">
        <v>54</v>
      </c>
      <c r="C39" s="132" t="s">
        <v>212</v>
      </c>
      <c r="D39" s="132">
        <v>2</v>
      </c>
      <c r="E39" s="132" t="s">
        <v>53</v>
      </c>
      <c r="F39" s="132" t="s">
        <v>52</v>
      </c>
      <c r="G39" s="132">
        <v>74</v>
      </c>
      <c r="H39" s="132" t="s">
        <v>48</v>
      </c>
      <c r="I39" s="132" t="s">
        <v>184</v>
      </c>
      <c r="J39" s="132" t="s">
        <v>178</v>
      </c>
      <c r="K39" s="132" t="s">
        <v>142</v>
      </c>
      <c r="L39" s="132" t="s">
        <v>597</v>
      </c>
      <c r="M39" s="132">
        <v>1</v>
      </c>
      <c r="N39" s="141">
        <v>1</v>
      </c>
      <c r="O39" s="141">
        <v>1</v>
      </c>
      <c r="P39" s="141">
        <v>1</v>
      </c>
      <c r="Q39" s="141">
        <v>1</v>
      </c>
      <c r="R39" s="141">
        <v>1</v>
      </c>
    </row>
    <row r="40" spans="1:18" x14ac:dyDescent="0.15">
      <c r="A40" s="132" t="s">
        <v>244</v>
      </c>
      <c r="B40" s="132" t="s">
        <v>56</v>
      </c>
      <c r="C40" s="132" t="s">
        <v>212</v>
      </c>
      <c r="D40" s="132">
        <v>2</v>
      </c>
      <c r="E40" s="132" t="s">
        <v>55</v>
      </c>
      <c r="F40" s="132" t="s">
        <v>47</v>
      </c>
      <c r="G40" s="132">
        <v>23</v>
      </c>
      <c r="H40" s="132" t="s">
        <v>39</v>
      </c>
      <c r="I40" s="132" t="s">
        <v>183</v>
      </c>
      <c r="J40" s="132" t="s">
        <v>178</v>
      </c>
      <c r="K40" s="132" t="s">
        <v>142</v>
      </c>
      <c r="L40" s="132" t="s">
        <v>597</v>
      </c>
      <c r="M40" s="132">
        <v>1</v>
      </c>
      <c r="N40" s="141">
        <v>0</v>
      </c>
      <c r="O40" s="141">
        <v>0</v>
      </c>
      <c r="P40" s="141">
        <v>0</v>
      </c>
      <c r="Q40" s="141">
        <v>0</v>
      </c>
      <c r="R40" s="141">
        <v>0</v>
      </c>
    </row>
    <row r="41" spans="1:18" x14ac:dyDescent="0.15">
      <c r="A41" s="132" t="s">
        <v>245</v>
      </c>
      <c r="B41" s="132" t="s">
        <v>60</v>
      </c>
      <c r="C41" s="132" t="s">
        <v>212</v>
      </c>
      <c r="D41" s="132">
        <v>2</v>
      </c>
      <c r="E41" s="132" t="s">
        <v>59</v>
      </c>
      <c r="F41" s="132" t="s">
        <v>58</v>
      </c>
      <c r="G41" s="132">
        <v>7</v>
      </c>
      <c r="H41" s="132" t="s">
        <v>39</v>
      </c>
      <c r="I41" s="132" t="s">
        <v>185</v>
      </c>
      <c r="J41" s="132" t="s">
        <v>178</v>
      </c>
      <c r="K41" s="132" t="s">
        <v>142</v>
      </c>
      <c r="L41" s="132" t="s">
        <v>595</v>
      </c>
      <c r="M41" s="132">
        <v>1</v>
      </c>
      <c r="N41" s="141">
        <v>1</v>
      </c>
      <c r="O41" s="141">
        <v>1</v>
      </c>
      <c r="P41" s="141">
        <v>1</v>
      </c>
      <c r="Q41" s="141">
        <v>1</v>
      </c>
      <c r="R41" s="141">
        <v>1</v>
      </c>
    </row>
    <row r="42" spans="1:18" x14ac:dyDescent="0.15">
      <c r="A42" s="132" t="s">
        <v>246</v>
      </c>
      <c r="B42" s="132" t="s">
        <v>65</v>
      </c>
      <c r="C42" s="132" t="s">
        <v>212</v>
      </c>
      <c r="D42" s="132">
        <v>2</v>
      </c>
      <c r="E42" s="132" t="s">
        <v>64</v>
      </c>
      <c r="F42" s="132" t="s">
        <v>63</v>
      </c>
      <c r="G42" s="132">
        <v>18</v>
      </c>
      <c r="H42" s="132" t="s">
        <v>48</v>
      </c>
      <c r="I42" s="132" t="s">
        <v>186</v>
      </c>
      <c r="J42" s="132" t="s">
        <v>178</v>
      </c>
      <c r="K42" s="132" t="s">
        <v>142</v>
      </c>
      <c r="L42" s="132" t="s">
        <v>210</v>
      </c>
      <c r="M42" s="132">
        <v>1</v>
      </c>
      <c r="N42" s="141">
        <v>1</v>
      </c>
      <c r="O42" s="141">
        <v>1</v>
      </c>
      <c r="P42" s="141">
        <v>1</v>
      </c>
      <c r="Q42" s="141">
        <v>1</v>
      </c>
      <c r="R42" s="141">
        <v>1</v>
      </c>
    </row>
    <row r="43" spans="1:18" x14ac:dyDescent="0.15">
      <c r="A43" s="132" t="s">
        <v>247</v>
      </c>
      <c r="B43" s="132" t="s">
        <v>69</v>
      </c>
      <c r="C43" s="132" t="s">
        <v>212</v>
      </c>
      <c r="D43" s="132">
        <v>2</v>
      </c>
      <c r="E43" s="132" t="s">
        <v>68</v>
      </c>
      <c r="F43" s="132" t="s">
        <v>67</v>
      </c>
      <c r="G43" s="132">
        <v>31</v>
      </c>
      <c r="H43" s="132" t="s">
        <v>39</v>
      </c>
      <c r="I43" s="132" t="s">
        <v>187</v>
      </c>
      <c r="J43" s="132" t="s">
        <v>178</v>
      </c>
      <c r="K43" s="132" t="s">
        <v>142</v>
      </c>
      <c r="L43" s="132" t="s">
        <v>597</v>
      </c>
      <c r="M43" s="132">
        <v>1</v>
      </c>
      <c r="N43" s="141">
        <v>1</v>
      </c>
      <c r="O43" s="141">
        <v>1</v>
      </c>
      <c r="P43" s="141">
        <v>1</v>
      </c>
      <c r="Q43" s="141">
        <v>1</v>
      </c>
      <c r="R43" s="141">
        <v>1</v>
      </c>
    </row>
    <row r="44" spans="1:18" x14ac:dyDescent="0.15">
      <c r="A44" s="132" t="s">
        <v>248</v>
      </c>
      <c r="B44" s="132" t="s">
        <v>73</v>
      </c>
      <c r="C44" s="132" t="s">
        <v>212</v>
      </c>
      <c r="D44" s="132">
        <v>2</v>
      </c>
      <c r="E44" s="132" t="s">
        <v>72</v>
      </c>
      <c r="F44" s="132" t="s">
        <v>71</v>
      </c>
      <c r="G44" s="132">
        <v>47</v>
      </c>
      <c r="H44" s="132" t="s">
        <v>39</v>
      </c>
      <c r="I44" s="132" t="s">
        <v>188</v>
      </c>
      <c r="J44" s="132" t="s">
        <v>178</v>
      </c>
      <c r="K44" s="132" t="s">
        <v>142</v>
      </c>
      <c r="L44" s="132" t="s">
        <v>597</v>
      </c>
      <c r="M44" s="132">
        <v>1</v>
      </c>
      <c r="N44" s="141">
        <v>1</v>
      </c>
      <c r="O44" s="141">
        <v>1</v>
      </c>
      <c r="P44" s="141">
        <v>1</v>
      </c>
      <c r="Q44" s="141">
        <v>1</v>
      </c>
      <c r="R44" s="141">
        <v>1</v>
      </c>
    </row>
    <row r="45" spans="1:18" x14ac:dyDescent="0.15">
      <c r="A45" s="132" t="s">
        <v>249</v>
      </c>
      <c r="B45" s="132" t="s">
        <v>75</v>
      </c>
      <c r="C45" s="132" t="s">
        <v>212</v>
      </c>
      <c r="D45" s="132">
        <v>2</v>
      </c>
      <c r="E45" s="132" t="s">
        <v>74</v>
      </c>
      <c r="F45" s="132" t="s">
        <v>58</v>
      </c>
      <c r="G45" s="132">
        <v>7</v>
      </c>
      <c r="H45" s="132" t="s">
        <v>39</v>
      </c>
      <c r="I45" s="132" t="s">
        <v>185</v>
      </c>
      <c r="J45" s="132" t="s">
        <v>178</v>
      </c>
      <c r="K45" s="132" t="s">
        <v>142</v>
      </c>
      <c r="L45" s="132" t="s">
        <v>595</v>
      </c>
      <c r="M45" s="132">
        <v>1</v>
      </c>
      <c r="N45" s="141">
        <v>1</v>
      </c>
      <c r="O45" s="141">
        <v>1</v>
      </c>
      <c r="P45" s="141">
        <v>1</v>
      </c>
      <c r="Q45" s="141">
        <v>1</v>
      </c>
      <c r="R45" s="141">
        <v>1</v>
      </c>
    </row>
    <row r="46" spans="1:18" x14ac:dyDescent="0.15">
      <c r="A46" s="132" t="s">
        <v>250</v>
      </c>
      <c r="B46" s="132" t="s">
        <v>78</v>
      </c>
      <c r="C46" s="132" t="s">
        <v>212</v>
      </c>
      <c r="D46" s="132">
        <v>2</v>
      </c>
      <c r="E46" s="132" t="s">
        <v>77</v>
      </c>
      <c r="F46" s="132" t="s">
        <v>71</v>
      </c>
      <c r="G46" s="132">
        <v>46</v>
      </c>
      <c r="H46" s="132" t="s">
        <v>48</v>
      </c>
      <c r="I46" s="132" t="s">
        <v>189</v>
      </c>
      <c r="J46" s="132" t="s">
        <v>178</v>
      </c>
      <c r="K46" s="132" t="s">
        <v>142</v>
      </c>
      <c r="L46" s="132" t="s">
        <v>597</v>
      </c>
      <c r="M46" s="132">
        <v>1</v>
      </c>
      <c r="N46" s="141">
        <v>0</v>
      </c>
      <c r="O46" s="141">
        <v>0</v>
      </c>
      <c r="P46" s="141">
        <v>0</v>
      </c>
      <c r="Q46" s="141">
        <v>0</v>
      </c>
      <c r="R46" s="141">
        <v>0</v>
      </c>
    </row>
    <row r="47" spans="1:18" x14ac:dyDescent="0.15">
      <c r="A47" s="132" t="s">
        <v>251</v>
      </c>
      <c r="B47" s="132" t="s">
        <v>81</v>
      </c>
      <c r="C47" s="132" t="s">
        <v>212</v>
      </c>
      <c r="D47" s="132">
        <v>2</v>
      </c>
      <c r="E47" s="132" t="s">
        <v>80</v>
      </c>
      <c r="F47" s="132" t="s">
        <v>58</v>
      </c>
      <c r="G47" s="132">
        <v>8</v>
      </c>
      <c r="H47" s="132" t="s">
        <v>79</v>
      </c>
      <c r="I47" s="132" t="s">
        <v>185</v>
      </c>
      <c r="J47" s="132" t="s">
        <v>178</v>
      </c>
      <c r="K47" s="132" t="s">
        <v>142</v>
      </c>
      <c r="L47" s="132" t="s">
        <v>210</v>
      </c>
      <c r="M47" s="132">
        <v>1</v>
      </c>
      <c r="N47" s="141">
        <v>1</v>
      </c>
      <c r="O47" s="141">
        <v>1</v>
      </c>
      <c r="P47" s="141">
        <v>1</v>
      </c>
      <c r="Q47" s="141">
        <v>1</v>
      </c>
      <c r="R47" s="141">
        <v>1</v>
      </c>
    </row>
    <row r="48" spans="1:18" x14ac:dyDescent="0.15">
      <c r="A48" s="132" t="s">
        <v>252</v>
      </c>
      <c r="B48" s="132" t="s">
        <v>84</v>
      </c>
      <c r="C48" s="132" t="s">
        <v>212</v>
      </c>
      <c r="D48" s="132">
        <v>2</v>
      </c>
      <c r="E48" s="132" t="s">
        <v>83</v>
      </c>
      <c r="F48" s="132" t="s">
        <v>38</v>
      </c>
      <c r="G48" s="132">
        <v>70</v>
      </c>
      <c r="H48" s="132" t="s">
        <v>48</v>
      </c>
      <c r="I48" s="132" t="s">
        <v>190</v>
      </c>
      <c r="J48" s="132" t="s">
        <v>178</v>
      </c>
      <c r="K48" s="132" t="s">
        <v>142</v>
      </c>
      <c r="L48" s="132" t="s">
        <v>597</v>
      </c>
      <c r="M48" s="132">
        <v>1</v>
      </c>
      <c r="N48" s="141">
        <v>1</v>
      </c>
      <c r="O48" s="141">
        <v>1</v>
      </c>
      <c r="P48" s="141">
        <v>1</v>
      </c>
      <c r="Q48" s="141">
        <v>1</v>
      </c>
      <c r="R48" s="141">
        <v>1</v>
      </c>
    </row>
    <row r="49" spans="1:18" x14ac:dyDescent="0.15">
      <c r="A49" s="132" t="s">
        <v>253</v>
      </c>
      <c r="B49" s="132" t="s">
        <v>87</v>
      </c>
      <c r="C49" s="132" t="s">
        <v>212</v>
      </c>
      <c r="D49" s="132">
        <v>2</v>
      </c>
      <c r="E49" s="132" t="s">
        <v>86</v>
      </c>
      <c r="F49" s="132" t="s">
        <v>38</v>
      </c>
      <c r="G49" s="132">
        <v>71</v>
      </c>
      <c r="H49" s="132" t="s">
        <v>39</v>
      </c>
      <c r="I49" s="132" t="s">
        <v>191</v>
      </c>
      <c r="J49" s="132" t="s">
        <v>178</v>
      </c>
      <c r="K49" s="132" t="s">
        <v>142</v>
      </c>
      <c r="L49" s="132" t="s">
        <v>594</v>
      </c>
      <c r="M49" s="132">
        <v>1</v>
      </c>
      <c r="N49" s="141">
        <v>1</v>
      </c>
      <c r="O49" s="141">
        <v>1</v>
      </c>
      <c r="P49" s="141">
        <v>1</v>
      </c>
      <c r="Q49" s="141">
        <v>1</v>
      </c>
      <c r="R49" s="141">
        <v>1</v>
      </c>
    </row>
    <row r="50" spans="1:18" x14ac:dyDescent="0.15">
      <c r="A50" s="132" t="s">
        <v>254</v>
      </c>
      <c r="B50" s="132" t="s">
        <v>89</v>
      </c>
      <c r="C50" s="132" t="s">
        <v>212</v>
      </c>
      <c r="D50" s="132">
        <v>2</v>
      </c>
      <c r="E50" s="132" t="s">
        <v>88</v>
      </c>
      <c r="F50" s="132" t="s">
        <v>38</v>
      </c>
      <c r="G50" s="132">
        <v>71</v>
      </c>
      <c r="H50" s="132" t="s">
        <v>39</v>
      </c>
      <c r="I50" s="132" t="s">
        <v>191</v>
      </c>
      <c r="J50" s="132" t="s">
        <v>178</v>
      </c>
      <c r="K50" s="132" t="s">
        <v>142</v>
      </c>
      <c r="L50" s="132" t="s">
        <v>594</v>
      </c>
      <c r="M50" s="132">
        <v>1</v>
      </c>
      <c r="N50" s="141">
        <v>1</v>
      </c>
      <c r="O50" s="141">
        <v>1</v>
      </c>
      <c r="P50" s="141">
        <v>1</v>
      </c>
      <c r="Q50" s="141">
        <v>1</v>
      </c>
      <c r="R50" s="141">
        <v>1</v>
      </c>
    </row>
    <row r="51" spans="1:18" x14ac:dyDescent="0.15">
      <c r="A51" s="132" t="s">
        <v>255</v>
      </c>
      <c r="B51" s="132" t="s">
        <v>91</v>
      </c>
      <c r="C51" s="132" t="s">
        <v>212</v>
      </c>
      <c r="D51" s="132">
        <v>2</v>
      </c>
      <c r="E51" s="132" t="s">
        <v>90</v>
      </c>
      <c r="F51" s="132" t="s">
        <v>38</v>
      </c>
      <c r="G51" s="132">
        <v>71</v>
      </c>
      <c r="H51" s="132" t="s">
        <v>39</v>
      </c>
      <c r="I51" s="132" t="s">
        <v>191</v>
      </c>
      <c r="J51" s="132" t="s">
        <v>178</v>
      </c>
      <c r="K51" s="132" t="s">
        <v>142</v>
      </c>
      <c r="L51" s="132" t="s">
        <v>595</v>
      </c>
      <c r="M51" s="132">
        <v>1</v>
      </c>
      <c r="N51" s="141">
        <v>1</v>
      </c>
      <c r="O51" s="141">
        <v>1</v>
      </c>
      <c r="P51" s="141">
        <v>1</v>
      </c>
      <c r="Q51" s="141">
        <v>1</v>
      </c>
      <c r="R51" s="141">
        <v>1</v>
      </c>
    </row>
    <row r="52" spans="1:18" x14ac:dyDescent="0.15">
      <c r="A52" s="132" t="s">
        <v>256</v>
      </c>
      <c r="B52" s="132" t="s">
        <v>93</v>
      </c>
      <c r="C52" s="132" t="s">
        <v>212</v>
      </c>
      <c r="D52" s="132">
        <v>2</v>
      </c>
      <c r="E52" s="132" t="s">
        <v>92</v>
      </c>
      <c r="F52" s="132" t="s">
        <v>38</v>
      </c>
      <c r="G52" s="132">
        <v>71</v>
      </c>
      <c r="H52" s="132" t="s">
        <v>39</v>
      </c>
      <c r="I52" s="132" t="s">
        <v>191</v>
      </c>
      <c r="J52" s="132" t="s">
        <v>178</v>
      </c>
      <c r="K52" s="132" t="s">
        <v>142</v>
      </c>
      <c r="L52" s="132" t="s">
        <v>598</v>
      </c>
      <c r="M52" s="132">
        <v>1</v>
      </c>
      <c r="N52" s="141">
        <v>1</v>
      </c>
      <c r="O52" s="141">
        <v>1</v>
      </c>
      <c r="P52" s="141">
        <v>1</v>
      </c>
      <c r="Q52" s="141">
        <v>1</v>
      </c>
      <c r="R52" s="141">
        <v>1</v>
      </c>
    </row>
    <row r="53" spans="1:18" x14ac:dyDescent="0.15">
      <c r="A53" s="132" t="s">
        <v>257</v>
      </c>
      <c r="B53" s="132" t="s">
        <v>95</v>
      </c>
      <c r="C53" s="132" t="s">
        <v>212</v>
      </c>
      <c r="D53" s="132">
        <v>2</v>
      </c>
      <c r="E53" s="132" t="s">
        <v>94</v>
      </c>
      <c r="F53" s="132" t="s">
        <v>38</v>
      </c>
      <c r="G53" s="132">
        <v>71</v>
      </c>
      <c r="H53" s="132" t="s">
        <v>39</v>
      </c>
      <c r="I53" s="132" t="s">
        <v>191</v>
      </c>
      <c r="J53" s="132" t="s">
        <v>178</v>
      </c>
      <c r="K53" s="132" t="s">
        <v>142</v>
      </c>
      <c r="L53" s="132" t="s">
        <v>594</v>
      </c>
      <c r="M53" s="132">
        <v>1</v>
      </c>
      <c r="N53" s="141">
        <v>1</v>
      </c>
      <c r="O53" s="141">
        <v>1</v>
      </c>
      <c r="P53" s="141">
        <v>1</v>
      </c>
      <c r="Q53" s="141">
        <v>1</v>
      </c>
      <c r="R53" s="141">
        <v>1</v>
      </c>
    </row>
    <row r="54" spans="1:18" x14ac:dyDescent="0.15">
      <c r="A54" s="132" t="s">
        <v>258</v>
      </c>
      <c r="B54" s="132" t="s">
        <v>97</v>
      </c>
      <c r="C54" s="132" t="s">
        <v>212</v>
      </c>
      <c r="D54" s="132">
        <v>2</v>
      </c>
      <c r="E54" s="132" t="s">
        <v>96</v>
      </c>
      <c r="F54" s="132" t="s">
        <v>67</v>
      </c>
      <c r="G54" s="132">
        <v>32</v>
      </c>
      <c r="H54" s="132" t="s">
        <v>79</v>
      </c>
      <c r="I54" s="132" t="s">
        <v>187</v>
      </c>
      <c r="J54" s="132" t="s">
        <v>178</v>
      </c>
      <c r="K54" s="132" t="s">
        <v>142</v>
      </c>
      <c r="L54" s="132" t="s">
        <v>595</v>
      </c>
      <c r="M54" s="132">
        <v>1</v>
      </c>
      <c r="N54" s="141">
        <v>1</v>
      </c>
      <c r="O54" s="141">
        <v>1</v>
      </c>
      <c r="P54" s="141">
        <v>1</v>
      </c>
      <c r="Q54" s="141">
        <v>1</v>
      </c>
      <c r="R54" s="141">
        <v>1</v>
      </c>
    </row>
    <row r="55" spans="1:18" x14ac:dyDescent="0.15">
      <c r="A55" s="132" t="s">
        <v>259</v>
      </c>
      <c r="B55" s="132" t="s">
        <v>100</v>
      </c>
      <c r="C55" s="132" t="s">
        <v>212</v>
      </c>
      <c r="D55" s="132">
        <v>2</v>
      </c>
      <c r="E55" s="132" t="s">
        <v>99</v>
      </c>
      <c r="F55" s="132" t="s">
        <v>71</v>
      </c>
      <c r="G55" s="132">
        <v>46</v>
      </c>
      <c r="H55" s="132" t="s">
        <v>48</v>
      </c>
      <c r="I55" s="132" t="s">
        <v>192</v>
      </c>
      <c r="J55" s="132" t="s">
        <v>178</v>
      </c>
      <c r="K55" s="132" t="s">
        <v>142</v>
      </c>
      <c r="L55" s="132" t="s">
        <v>595</v>
      </c>
      <c r="M55" s="132">
        <v>1</v>
      </c>
      <c r="N55" s="141">
        <v>0</v>
      </c>
      <c r="O55" s="141">
        <v>0</v>
      </c>
      <c r="P55" s="141">
        <v>0</v>
      </c>
      <c r="Q55" s="141">
        <v>0</v>
      </c>
      <c r="R55" s="141">
        <v>0</v>
      </c>
    </row>
    <row r="56" spans="1:18" x14ac:dyDescent="0.15">
      <c r="A56" s="132" t="s">
        <v>260</v>
      </c>
      <c r="B56" s="132" t="s">
        <v>102</v>
      </c>
      <c r="C56" s="132" t="s">
        <v>212</v>
      </c>
      <c r="D56" s="132">
        <v>2</v>
      </c>
      <c r="E56" s="132" t="s">
        <v>101</v>
      </c>
      <c r="F56" s="132" t="s">
        <v>71</v>
      </c>
      <c r="G56" s="132">
        <v>46</v>
      </c>
      <c r="H56" s="132" t="s">
        <v>48</v>
      </c>
      <c r="I56" s="132" t="s">
        <v>189</v>
      </c>
      <c r="J56" s="132" t="s">
        <v>178</v>
      </c>
      <c r="K56" s="132" t="s">
        <v>142</v>
      </c>
      <c r="L56" s="132" t="s">
        <v>597</v>
      </c>
      <c r="M56" s="132">
        <v>1</v>
      </c>
      <c r="N56" s="141">
        <v>0</v>
      </c>
      <c r="O56" s="141">
        <v>0</v>
      </c>
      <c r="P56" s="141">
        <v>0</v>
      </c>
      <c r="Q56" s="141">
        <v>0</v>
      </c>
      <c r="R56" s="141">
        <v>0</v>
      </c>
    </row>
    <row r="57" spans="1:18" x14ac:dyDescent="0.15">
      <c r="A57" s="132" t="s">
        <v>261</v>
      </c>
      <c r="B57" s="132" t="s">
        <v>104</v>
      </c>
      <c r="C57" s="132" t="s">
        <v>212</v>
      </c>
      <c r="D57" s="132">
        <v>2</v>
      </c>
      <c r="E57" s="132" t="s">
        <v>103</v>
      </c>
      <c r="F57" s="132" t="s">
        <v>67</v>
      </c>
      <c r="G57" s="132">
        <v>31</v>
      </c>
      <c r="H57" s="132" t="s">
        <v>39</v>
      </c>
      <c r="I57" s="132" t="s">
        <v>187</v>
      </c>
      <c r="J57" s="132" t="s">
        <v>178</v>
      </c>
      <c r="K57" s="132" t="s">
        <v>142</v>
      </c>
      <c r="L57" s="132" t="s">
        <v>595</v>
      </c>
      <c r="M57" s="132">
        <v>1</v>
      </c>
      <c r="N57" s="141">
        <v>0</v>
      </c>
      <c r="O57" s="141">
        <v>0</v>
      </c>
      <c r="P57" s="141">
        <v>0</v>
      </c>
      <c r="Q57" s="141">
        <v>0</v>
      </c>
      <c r="R57" s="141">
        <v>0</v>
      </c>
    </row>
    <row r="58" spans="1:18" x14ac:dyDescent="0.15">
      <c r="A58" s="132" t="s">
        <v>262</v>
      </c>
      <c r="B58" s="132" t="s">
        <v>107</v>
      </c>
      <c r="C58" s="132" t="s">
        <v>212</v>
      </c>
      <c r="D58" s="132">
        <v>2</v>
      </c>
      <c r="E58" s="132" t="s">
        <v>106</v>
      </c>
      <c r="F58" s="132" t="s">
        <v>38</v>
      </c>
      <c r="G58" s="132">
        <v>69</v>
      </c>
      <c r="H58" s="132" t="s">
        <v>105</v>
      </c>
      <c r="I58" s="132" t="s">
        <v>190</v>
      </c>
      <c r="J58" s="132" t="s">
        <v>178</v>
      </c>
      <c r="K58" s="132" t="s">
        <v>142</v>
      </c>
      <c r="L58" s="132" t="s">
        <v>595</v>
      </c>
      <c r="M58" s="132">
        <v>1</v>
      </c>
      <c r="N58" s="141">
        <v>1</v>
      </c>
      <c r="O58" s="141">
        <v>1</v>
      </c>
      <c r="P58" s="141">
        <v>1</v>
      </c>
      <c r="Q58" s="141">
        <v>1</v>
      </c>
      <c r="R58" s="141">
        <v>1</v>
      </c>
    </row>
    <row r="59" spans="1:18" x14ac:dyDescent="0.15">
      <c r="A59" s="132" t="s">
        <v>263</v>
      </c>
      <c r="B59" s="132" t="s">
        <v>108</v>
      </c>
      <c r="C59" s="132" t="s">
        <v>212</v>
      </c>
      <c r="D59" s="132">
        <v>2</v>
      </c>
      <c r="E59" s="132" t="s">
        <v>96</v>
      </c>
      <c r="F59" s="132" t="s">
        <v>67</v>
      </c>
      <c r="G59" s="132">
        <v>32</v>
      </c>
      <c r="H59" s="132" t="s">
        <v>79</v>
      </c>
      <c r="I59" s="132" t="s">
        <v>187</v>
      </c>
      <c r="J59" s="132" t="s">
        <v>178</v>
      </c>
      <c r="K59" s="132" t="s">
        <v>142</v>
      </c>
      <c r="L59" s="132" t="s">
        <v>595</v>
      </c>
      <c r="M59" s="132">
        <v>1</v>
      </c>
      <c r="N59" s="141">
        <v>1</v>
      </c>
      <c r="O59" s="141">
        <v>1</v>
      </c>
      <c r="P59" s="141">
        <v>1</v>
      </c>
      <c r="Q59" s="141">
        <v>1</v>
      </c>
      <c r="R59" s="141">
        <v>1</v>
      </c>
    </row>
    <row r="60" spans="1:18" x14ac:dyDescent="0.15">
      <c r="A60" s="132" t="s">
        <v>264</v>
      </c>
      <c r="B60" s="132" t="s">
        <v>110</v>
      </c>
      <c r="C60" s="132" t="s">
        <v>212</v>
      </c>
      <c r="D60" s="132">
        <v>2</v>
      </c>
      <c r="E60" s="132" t="s">
        <v>109</v>
      </c>
      <c r="F60" s="132" t="s">
        <v>67</v>
      </c>
      <c r="G60" s="132">
        <v>31</v>
      </c>
      <c r="H60" s="132" t="s">
        <v>39</v>
      </c>
      <c r="I60" s="132" t="s">
        <v>187</v>
      </c>
      <c r="J60" s="132" t="s">
        <v>178</v>
      </c>
      <c r="K60" s="132" t="s">
        <v>142</v>
      </c>
      <c r="L60" s="132" t="s">
        <v>595</v>
      </c>
      <c r="M60" s="132">
        <v>1</v>
      </c>
      <c r="N60" s="141">
        <v>1</v>
      </c>
      <c r="O60" s="141">
        <v>1</v>
      </c>
      <c r="P60" s="141">
        <v>1</v>
      </c>
      <c r="Q60" s="141">
        <v>1</v>
      </c>
      <c r="R60" s="141">
        <v>1</v>
      </c>
    </row>
    <row r="61" spans="1:18" x14ac:dyDescent="0.15">
      <c r="A61" s="132" t="s">
        <v>265</v>
      </c>
      <c r="B61" s="132" t="s">
        <v>111</v>
      </c>
      <c r="C61" s="132" t="s">
        <v>212</v>
      </c>
      <c r="D61" s="132">
        <v>2</v>
      </c>
      <c r="E61" s="132" t="s">
        <v>67</v>
      </c>
      <c r="F61" s="132" t="s">
        <v>67</v>
      </c>
      <c r="G61" s="132">
        <v>30</v>
      </c>
      <c r="H61" s="132" t="s">
        <v>48</v>
      </c>
      <c r="I61" s="132" t="s">
        <v>187</v>
      </c>
      <c r="J61" s="132" t="s">
        <v>178</v>
      </c>
      <c r="K61" s="132" t="s">
        <v>142</v>
      </c>
      <c r="L61" s="132" t="s">
        <v>597</v>
      </c>
      <c r="M61" s="132">
        <v>1</v>
      </c>
      <c r="N61" s="141">
        <v>1</v>
      </c>
      <c r="O61" s="141">
        <v>1</v>
      </c>
      <c r="P61" s="141">
        <v>1</v>
      </c>
      <c r="Q61" s="141">
        <v>1</v>
      </c>
      <c r="R61" s="141">
        <v>1</v>
      </c>
    </row>
    <row r="62" spans="1:18" x14ac:dyDescent="0.15">
      <c r="A62" s="132" t="s">
        <v>266</v>
      </c>
      <c r="B62" s="132" t="s">
        <v>113</v>
      </c>
      <c r="C62" s="132" t="s">
        <v>212</v>
      </c>
      <c r="D62" s="132">
        <v>2</v>
      </c>
      <c r="E62" s="132" t="s">
        <v>112</v>
      </c>
      <c r="F62" s="132" t="s">
        <v>67</v>
      </c>
      <c r="G62" s="132">
        <v>30</v>
      </c>
      <c r="H62" s="132" t="s">
        <v>48</v>
      </c>
      <c r="I62" s="132" t="s">
        <v>187</v>
      </c>
      <c r="J62" s="132" t="s">
        <v>178</v>
      </c>
      <c r="K62" s="132" t="s">
        <v>142</v>
      </c>
      <c r="L62" s="132" t="s">
        <v>597</v>
      </c>
      <c r="M62" s="132">
        <v>1</v>
      </c>
      <c r="N62" s="141">
        <v>1</v>
      </c>
      <c r="O62" s="141">
        <v>1</v>
      </c>
      <c r="P62" s="141">
        <v>1</v>
      </c>
      <c r="Q62" s="141">
        <v>1</v>
      </c>
      <c r="R62" s="141">
        <v>1</v>
      </c>
    </row>
    <row r="63" spans="1:18" x14ac:dyDescent="0.15">
      <c r="A63" s="132" t="s">
        <v>267</v>
      </c>
      <c r="B63" s="132" t="s">
        <v>116</v>
      </c>
      <c r="C63" s="132" t="s">
        <v>212</v>
      </c>
      <c r="D63" s="132">
        <v>2</v>
      </c>
      <c r="E63" s="132" t="s">
        <v>115</v>
      </c>
      <c r="F63" s="132" t="s">
        <v>115</v>
      </c>
      <c r="G63" s="132">
        <v>10</v>
      </c>
      <c r="H63" s="132" t="s">
        <v>48</v>
      </c>
      <c r="I63" s="132" t="s">
        <v>193</v>
      </c>
      <c r="J63" s="132" t="s">
        <v>178</v>
      </c>
      <c r="K63" s="132" t="s">
        <v>142</v>
      </c>
      <c r="L63" s="132" t="s">
        <v>595</v>
      </c>
      <c r="M63" s="132">
        <v>1</v>
      </c>
      <c r="N63" s="141">
        <v>1</v>
      </c>
      <c r="O63" s="141">
        <v>1</v>
      </c>
      <c r="P63" s="141">
        <v>1</v>
      </c>
      <c r="Q63" s="141">
        <v>1</v>
      </c>
      <c r="R63" s="141">
        <v>1</v>
      </c>
    </row>
    <row r="64" spans="1:18" x14ac:dyDescent="0.15">
      <c r="A64" s="132" t="s">
        <v>268</v>
      </c>
      <c r="B64" s="132" t="s">
        <v>41</v>
      </c>
      <c r="C64" s="132" t="s">
        <v>212</v>
      </c>
      <c r="D64" s="132">
        <v>3</v>
      </c>
      <c r="E64" s="132" t="s">
        <v>40</v>
      </c>
      <c r="F64" s="132" t="s">
        <v>38</v>
      </c>
      <c r="G64" s="132">
        <v>71</v>
      </c>
      <c r="H64" s="132" t="s">
        <v>39</v>
      </c>
      <c r="I64" s="132" t="s">
        <v>177</v>
      </c>
      <c r="J64" s="132" t="s">
        <v>178</v>
      </c>
      <c r="K64" s="132" t="s">
        <v>142</v>
      </c>
      <c r="L64" s="132" t="s">
        <v>210</v>
      </c>
      <c r="M64" s="132">
        <v>1</v>
      </c>
      <c r="N64" s="141">
        <v>1</v>
      </c>
      <c r="O64" s="141">
        <v>1</v>
      </c>
      <c r="P64" s="141">
        <v>1</v>
      </c>
      <c r="Q64" s="141">
        <v>1</v>
      </c>
      <c r="R64" s="141">
        <v>1</v>
      </c>
    </row>
    <row r="65" spans="1:18" x14ac:dyDescent="0.15">
      <c r="A65" s="132" t="s">
        <v>269</v>
      </c>
      <c r="B65" s="132" t="s">
        <v>44</v>
      </c>
      <c r="C65" s="132" t="s">
        <v>212</v>
      </c>
      <c r="D65" s="132">
        <v>3</v>
      </c>
      <c r="E65" s="132" t="s">
        <v>43</v>
      </c>
      <c r="F65" s="132" t="s">
        <v>38</v>
      </c>
      <c r="G65" s="132">
        <v>71</v>
      </c>
      <c r="H65" s="132" t="s">
        <v>39</v>
      </c>
      <c r="I65" s="132" t="s">
        <v>182</v>
      </c>
      <c r="J65" s="132" t="s">
        <v>178</v>
      </c>
      <c r="K65" s="132" t="s">
        <v>142</v>
      </c>
      <c r="L65" s="132" t="s">
        <v>598</v>
      </c>
      <c r="M65" s="132">
        <v>1</v>
      </c>
      <c r="N65" s="141">
        <v>1</v>
      </c>
      <c r="O65" s="141">
        <v>1</v>
      </c>
      <c r="P65" s="141">
        <v>1</v>
      </c>
      <c r="Q65" s="141">
        <v>1</v>
      </c>
      <c r="R65" s="141">
        <v>1</v>
      </c>
    </row>
    <row r="66" spans="1:18" x14ac:dyDescent="0.15">
      <c r="A66" s="132" t="s">
        <v>270</v>
      </c>
      <c r="B66" s="132" t="s">
        <v>50</v>
      </c>
      <c r="C66" s="132" t="s">
        <v>212</v>
      </c>
      <c r="D66" s="132">
        <v>3</v>
      </c>
      <c r="E66" s="132" t="s">
        <v>49</v>
      </c>
      <c r="F66" s="132" t="s">
        <v>47</v>
      </c>
      <c r="G66" s="132">
        <v>22</v>
      </c>
      <c r="H66" s="132" t="s">
        <v>48</v>
      </c>
      <c r="I66" s="132" t="s">
        <v>183</v>
      </c>
      <c r="J66" s="132" t="s">
        <v>178</v>
      </c>
      <c r="K66" s="132" t="s">
        <v>142</v>
      </c>
      <c r="L66" s="132" t="s">
        <v>598</v>
      </c>
      <c r="M66" s="132">
        <v>1</v>
      </c>
      <c r="N66" s="141">
        <v>1</v>
      </c>
      <c r="O66" s="141">
        <v>1</v>
      </c>
      <c r="P66" s="141">
        <v>1</v>
      </c>
      <c r="Q66" s="141">
        <v>1</v>
      </c>
      <c r="R66" s="141">
        <v>1</v>
      </c>
    </row>
    <row r="67" spans="1:18" x14ac:dyDescent="0.15">
      <c r="A67" s="132" t="s">
        <v>271</v>
      </c>
      <c r="B67" s="132" t="s">
        <v>54</v>
      </c>
      <c r="C67" s="132" t="s">
        <v>212</v>
      </c>
      <c r="D67" s="132">
        <v>3</v>
      </c>
      <c r="E67" s="132" t="s">
        <v>53</v>
      </c>
      <c r="F67" s="132" t="s">
        <v>52</v>
      </c>
      <c r="G67" s="132">
        <v>74</v>
      </c>
      <c r="H67" s="132" t="s">
        <v>48</v>
      </c>
      <c r="I67" s="132" t="s">
        <v>184</v>
      </c>
      <c r="J67" s="132" t="s">
        <v>178</v>
      </c>
      <c r="K67" s="132" t="s">
        <v>142</v>
      </c>
      <c r="L67" s="132" t="s">
        <v>597</v>
      </c>
      <c r="M67" s="132">
        <v>1</v>
      </c>
      <c r="N67" s="141">
        <v>1</v>
      </c>
      <c r="O67" s="141">
        <v>1</v>
      </c>
      <c r="P67" s="141">
        <v>1</v>
      </c>
      <c r="Q67" s="141">
        <v>1</v>
      </c>
      <c r="R67" s="141">
        <v>1</v>
      </c>
    </row>
    <row r="68" spans="1:18" x14ac:dyDescent="0.15">
      <c r="A68" s="132" t="s">
        <v>272</v>
      </c>
      <c r="B68" s="132" t="s">
        <v>56</v>
      </c>
      <c r="C68" s="132" t="s">
        <v>212</v>
      </c>
      <c r="D68" s="132">
        <v>3</v>
      </c>
      <c r="E68" s="132" t="s">
        <v>55</v>
      </c>
      <c r="F68" s="132" t="s">
        <v>47</v>
      </c>
      <c r="G68" s="132">
        <v>23</v>
      </c>
      <c r="H68" s="132" t="s">
        <v>39</v>
      </c>
      <c r="I68" s="132" t="s">
        <v>183</v>
      </c>
      <c r="J68" s="132" t="s">
        <v>178</v>
      </c>
      <c r="K68" s="132" t="s">
        <v>142</v>
      </c>
      <c r="L68" s="132" t="s">
        <v>597</v>
      </c>
      <c r="M68" s="132">
        <v>1</v>
      </c>
      <c r="N68" s="141">
        <v>1</v>
      </c>
      <c r="O68" s="141">
        <v>1</v>
      </c>
      <c r="P68" s="141">
        <v>1</v>
      </c>
      <c r="Q68" s="141">
        <v>1</v>
      </c>
      <c r="R68" s="141">
        <v>1</v>
      </c>
    </row>
    <row r="69" spans="1:18" x14ac:dyDescent="0.15">
      <c r="A69" s="132" t="s">
        <v>273</v>
      </c>
      <c r="B69" s="132" t="s">
        <v>60</v>
      </c>
      <c r="C69" s="132" t="s">
        <v>212</v>
      </c>
      <c r="D69" s="132">
        <v>3</v>
      </c>
      <c r="E69" s="132" t="s">
        <v>59</v>
      </c>
      <c r="F69" s="132" t="s">
        <v>58</v>
      </c>
      <c r="G69" s="132">
        <v>7</v>
      </c>
      <c r="H69" s="132" t="s">
        <v>39</v>
      </c>
      <c r="I69" s="132" t="s">
        <v>185</v>
      </c>
      <c r="J69" s="132" t="s">
        <v>178</v>
      </c>
      <c r="K69" s="132" t="s">
        <v>142</v>
      </c>
      <c r="L69" s="132" t="s">
        <v>595</v>
      </c>
      <c r="M69" s="132">
        <v>1</v>
      </c>
      <c r="N69" s="141">
        <v>1</v>
      </c>
      <c r="O69" s="141">
        <v>1</v>
      </c>
      <c r="P69" s="141">
        <v>1</v>
      </c>
      <c r="Q69" s="141">
        <v>1</v>
      </c>
      <c r="R69" s="141">
        <v>1</v>
      </c>
    </row>
    <row r="70" spans="1:18" x14ac:dyDescent="0.15">
      <c r="A70" s="132" t="s">
        <v>274</v>
      </c>
      <c r="B70" s="132" t="s">
        <v>65</v>
      </c>
      <c r="C70" s="132" t="s">
        <v>212</v>
      </c>
      <c r="D70" s="132">
        <v>3</v>
      </c>
      <c r="E70" s="132" t="s">
        <v>64</v>
      </c>
      <c r="F70" s="132" t="s">
        <v>63</v>
      </c>
      <c r="G70" s="132">
        <v>18</v>
      </c>
      <c r="H70" s="132" t="s">
        <v>48</v>
      </c>
      <c r="I70" s="132" t="s">
        <v>186</v>
      </c>
      <c r="J70" s="132" t="s">
        <v>178</v>
      </c>
      <c r="K70" s="132" t="s">
        <v>142</v>
      </c>
      <c r="L70" s="132" t="s">
        <v>210</v>
      </c>
      <c r="M70" s="132">
        <v>1</v>
      </c>
      <c r="N70" s="141">
        <v>0</v>
      </c>
      <c r="O70" s="141">
        <v>0</v>
      </c>
      <c r="P70" s="141">
        <v>0</v>
      </c>
      <c r="Q70" s="141">
        <v>0</v>
      </c>
      <c r="R70" s="141">
        <v>0</v>
      </c>
    </row>
    <row r="71" spans="1:18" x14ac:dyDescent="0.15">
      <c r="A71" s="132" t="s">
        <v>275</v>
      </c>
      <c r="B71" s="132" t="s">
        <v>69</v>
      </c>
      <c r="C71" s="132" t="s">
        <v>212</v>
      </c>
      <c r="D71" s="132">
        <v>3</v>
      </c>
      <c r="E71" s="132" t="s">
        <v>68</v>
      </c>
      <c r="F71" s="132" t="s">
        <v>67</v>
      </c>
      <c r="G71" s="132">
        <v>31</v>
      </c>
      <c r="H71" s="132" t="s">
        <v>39</v>
      </c>
      <c r="I71" s="132" t="s">
        <v>187</v>
      </c>
      <c r="J71" s="132" t="s">
        <v>178</v>
      </c>
      <c r="K71" s="132" t="s">
        <v>142</v>
      </c>
      <c r="L71" s="132" t="s">
        <v>597</v>
      </c>
      <c r="M71" s="132">
        <v>1</v>
      </c>
      <c r="N71" s="141">
        <v>0</v>
      </c>
      <c r="O71" s="141">
        <v>0</v>
      </c>
      <c r="P71" s="141">
        <v>0</v>
      </c>
      <c r="Q71" s="141">
        <v>0</v>
      </c>
      <c r="R71" s="141">
        <v>0</v>
      </c>
    </row>
    <row r="72" spans="1:18" x14ac:dyDescent="0.15">
      <c r="A72" s="132" t="s">
        <v>276</v>
      </c>
      <c r="B72" s="132" t="s">
        <v>73</v>
      </c>
      <c r="C72" s="132" t="s">
        <v>212</v>
      </c>
      <c r="D72" s="132">
        <v>3</v>
      </c>
      <c r="E72" s="132" t="s">
        <v>72</v>
      </c>
      <c r="F72" s="132" t="s">
        <v>71</v>
      </c>
      <c r="G72" s="132">
        <v>47</v>
      </c>
      <c r="H72" s="132" t="s">
        <v>39</v>
      </c>
      <c r="I72" s="132" t="s">
        <v>188</v>
      </c>
      <c r="J72" s="132" t="s">
        <v>178</v>
      </c>
      <c r="K72" s="132" t="s">
        <v>142</v>
      </c>
      <c r="L72" s="132" t="s">
        <v>597</v>
      </c>
      <c r="M72" s="132">
        <v>1</v>
      </c>
      <c r="N72" s="141">
        <v>1</v>
      </c>
      <c r="O72" s="141">
        <v>1</v>
      </c>
      <c r="P72" s="141">
        <v>1</v>
      </c>
      <c r="Q72" s="141">
        <v>1</v>
      </c>
      <c r="R72" s="141">
        <v>1</v>
      </c>
    </row>
    <row r="73" spans="1:18" x14ac:dyDescent="0.15">
      <c r="A73" s="132" t="s">
        <v>277</v>
      </c>
      <c r="B73" s="132" t="s">
        <v>75</v>
      </c>
      <c r="C73" s="132" t="s">
        <v>212</v>
      </c>
      <c r="D73" s="132">
        <v>3</v>
      </c>
      <c r="E73" s="132" t="s">
        <v>74</v>
      </c>
      <c r="F73" s="132" t="s">
        <v>58</v>
      </c>
      <c r="G73" s="132">
        <v>7</v>
      </c>
      <c r="H73" s="132" t="s">
        <v>39</v>
      </c>
      <c r="I73" s="132" t="s">
        <v>185</v>
      </c>
      <c r="J73" s="132" t="s">
        <v>178</v>
      </c>
      <c r="K73" s="132" t="s">
        <v>142</v>
      </c>
      <c r="L73" s="132" t="s">
        <v>595</v>
      </c>
      <c r="M73" s="132">
        <v>1</v>
      </c>
      <c r="N73" s="141">
        <v>1</v>
      </c>
      <c r="O73" s="141">
        <v>1</v>
      </c>
      <c r="P73" s="141">
        <v>1</v>
      </c>
      <c r="Q73" s="141">
        <v>1</v>
      </c>
      <c r="R73" s="141">
        <v>1</v>
      </c>
    </row>
    <row r="74" spans="1:18" x14ac:dyDescent="0.15">
      <c r="A74" s="132" t="s">
        <v>278</v>
      </c>
      <c r="B74" s="132" t="s">
        <v>78</v>
      </c>
      <c r="C74" s="132" t="s">
        <v>212</v>
      </c>
      <c r="D74" s="132">
        <v>3</v>
      </c>
      <c r="E74" s="132" t="s">
        <v>77</v>
      </c>
      <c r="F74" s="132" t="s">
        <v>71</v>
      </c>
      <c r="G74" s="132">
        <v>46</v>
      </c>
      <c r="H74" s="132" t="s">
        <v>48</v>
      </c>
      <c r="I74" s="132" t="s">
        <v>189</v>
      </c>
      <c r="J74" s="132" t="s">
        <v>178</v>
      </c>
      <c r="K74" s="132" t="s">
        <v>142</v>
      </c>
      <c r="L74" s="132" t="s">
        <v>597</v>
      </c>
      <c r="M74" s="132">
        <v>1</v>
      </c>
      <c r="N74" s="141">
        <v>1</v>
      </c>
      <c r="O74" s="141">
        <v>1</v>
      </c>
      <c r="P74" s="141">
        <v>1</v>
      </c>
      <c r="Q74" s="141">
        <v>1</v>
      </c>
      <c r="R74" s="141">
        <v>1</v>
      </c>
    </row>
    <row r="75" spans="1:18" x14ac:dyDescent="0.15">
      <c r="A75" s="132" t="s">
        <v>279</v>
      </c>
      <c r="B75" s="132" t="s">
        <v>81</v>
      </c>
      <c r="C75" s="132" t="s">
        <v>212</v>
      </c>
      <c r="D75" s="132">
        <v>3</v>
      </c>
      <c r="E75" s="132" t="s">
        <v>80</v>
      </c>
      <c r="F75" s="132" t="s">
        <v>58</v>
      </c>
      <c r="G75" s="132">
        <v>8</v>
      </c>
      <c r="H75" s="132" t="s">
        <v>79</v>
      </c>
      <c r="I75" s="132" t="s">
        <v>185</v>
      </c>
      <c r="J75" s="132" t="s">
        <v>178</v>
      </c>
      <c r="K75" s="132" t="s">
        <v>142</v>
      </c>
      <c r="L75" s="132" t="s">
        <v>210</v>
      </c>
      <c r="M75" s="132">
        <v>1</v>
      </c>
      <c r="N75" s="141">
        <v>1</v>
      </c>
      <c r="O75" s="141">
        <v>1</v>
      </c>
      <c r="P75" s="141">
        <v>1</v>
      </c>
      <c r="Q75" s="141">
        <v>1</v>
      </c>
      <c r="R75" s="141">
        <v>1</v>
      </c>
    </row>
    <row r="76" spans="1:18" x14ac:dyDescent="0.15">
      <c r="A76" s="132" t="s">
        <v>280</v>
      </c>
      <c r="B76" s="132" t="s">
        <v>84</v>
      </c>
      <c r="C76" s="132" t="s">
        <v>212</v>
      </c>
      <c r="D76" s="132">
        <v>3</v>
      </c>
      <c r="E76" s="132" t="s">
        <v>83</v>
      </c>
      <c r="F76" s="132" t="s">
        <v>38</v>
      </c>
      <c r="G76" s="132">
        <v>70</v>
      </c>
      <c r="H76" s="132" t="s">
        <v>48</v>
      </c>
      <c r="I76" s="132" t="s">
        <v>190</v>
      </c>
      <c r="J76" s="132" t="s">
        <v>178</v>
      </c>
      <c r="K76" s="132" t="s">
        <v>142</v>
      </c>
      <c r="L76" s="132" t="s">
        <v>597</v>
      </c>
      <c r="M76" s="132">
        <v>1</v>
      </c>
      <c r="N76" s="141">
        <v>1</v>
      </c>
      <c r="O76" s="141">
        <v>1</v>
      </c>
      <c r="P76" s="141">
        <v>1</v>
      </c>
      <c r="Q76" s="141">
        <v>1</v>
      </c>
      <c r="R76" s="141">
        <v>1</v>
      </c>
    </row>
    <row r="77" spans="1:18" x14ac:dyDescent="0.15">
      <c r="A77" s="132" t="s">
        <v>281</v>
      </c>
      <c r="B77" s="132" t="s">
        <v>87</v>
      </c>
      <c r="C77" s="132" t="s">
        <v>212</v>
      </c>
      <c r="D77" s="132">
        <v>3</v>
      </c>
      <c r="E77" s="132" t="s">
        <v>86</v>
      </c>
      <c r="F77" s="132" t="s">
        <v>38</v>
      </c>
      <c r="G77" s="132">
        <v>71</v>
      </c>
      <c r="H77" s="132" t="s">
        <v>39</v>
      </c>
      <c r="I77" s="132" t="s">
        <v>191</v>
      </c>
      <c r="J77" s="132" t="s">
        <v>178</v>
      </c>
      <c r="K77" s="132" t="s">
        <v>142</v>
      </c>
      <c r="L77" s="132" t="s">
        <v>594</v>
      </c>
      <c r="M77" s="132">
        <v>1</v>
      </c>
      <c r="N77" s="141">
        <v>0</v>
      </c>
      <c r="O77" s="141">
        <v>0</v>
      </c>
      <c r="P77" s="141">
        <v>0</v>
      </c>
      <c r="Q77" s="141">
        <v>0</v>
      </c>
      <c r="R77" s="141">
        <v>0</v>
      </c>
    </row>
    <row r="78" spans="1:18" x14ac:dyDescent="0.15">
      <c r="A78" s="132" t="s">
        <v>282</v>
      </c>
      <c r="B78" s="132" t="s">
        <v>89</v>
      </c>
      <c r="C78" s="132" t="s">
        <v>212</v>
      </c>
      <c r="D78" s="132">
        <v>3</v>
      </c>
      <c r="E78" s="132" t="s">
        <v>88</v>
      </c>
      <c r="F78" s="132" t="s">
        <v>38</v>
      </c>
      <c r="G78" s="132">
        <v>71</v>
      </c>
      <c r="H78" s="132" t="s">
        <v>39</v>
      </c>
      <c r="I78" s="132" t="s">
        <v>191</v>
      </c>
      <c r="J78" s="132" t="s">
        <v>178</v>
      </c>
      <c r="K78" s="132" t="s">
        <v>142</v>
      </c>
      <c r="L78" s="132" t="s">
        <v>594</v>
      </c>
      <c r="M78" s="132">
        <v>1</v>
      </c>
      <c r="N78" s="141">
        <v>1</v>
      </c>
      <c r="O78" s="141">
        <v>1</v>
      </c>
      <c r="P78" s="141">
        <v>1</v>
      </c>
      <c r="Q78" s="141">
        <v>1</v>
      </c>
      <c r="R78" s="141">
        <v>1</v>
      </c>
    </row>
    <row r="79" spans="1:18" x14ac:dyDescent="0.15">
      <c r="A79" s="132" t="s">
        <v>283</v>
      </c>
      <c r="B79" s="132" t="s">
        <v>91</v>
      </c>
      <c r="C79" s="132" t="s">
        <v>212</v>
      </c>
      <c r="D79" s="132">
        <v>3</v>
      </c>
      <c r="E79" s="132" t="s">
        <v>90</v>
      </c>
      <c r="F79" s="132" t="s">
        <v>38</v>
      </c>
      <c r="G79" s="132">
        <v>71</v>
      </c>
      <c r="H79" s="132" t="s">
        <v>39</v>
      </c>
      <c r="I79" s="132" t="s">
        <v>191</v>
      </c>
      <c r="J79" s="132" t="s">
        <v>178</v>
      </c>
      <c r="K79" s="132" t="s">
        <v>142</v>
      </c>
      <c r="L79" s="132" t="s">
        <v>595</v>
      </c>
      <c r="M79" s="132">
        <v>1</v>
      </c>
      <c r="N79" s="141">
        <v>0</v>
      </c>
      <c r="O79" s="141">
        <v>0</v>
      </c>
      <c r="P79" s="141">
        <v>0</v>
      </c>
      <c r="Q79" s="141">
        <v>0</v>
      </c>
      <c r="R79" s="141">
        <v>0</v>
      </c>
    </row>
    <row r="80" spans="1:18" x14ac:dyDescent="0.15">
      <c r="A80" s="132" t="s">
        <v>284</v>
      </c>
      <c r="B80" s="132" t="s">
        <v>93</v>
      </c>
      <c r="C80" s="132" t="s">
        <v>212</v>
      </c>
      <c r="D80" s="132">
        <v>3</v>
      </c>
      <c r="E80" s="132" t="s">
        <v>92</v>
      </c>
      <c r="F80" s="132" t="s">
        <v>38</v>
      </c>
      <c r="G80" s="132">
        <v>71</v>
      </c>
      <c r="H80" s="132" t="s">
        <v>39</v>
      </c>
      <c r="I80" s="132" t="s">
        <v>191</v>
      </c>
      <c r="J80" s="132" t="s">
        <v>178</v>
      </c>
      <c r="K80" s="132" t="s">
        <v>142</v>
      </c>
      <c r="L80" s="132" t="s">
        <v>598</v>
      </c>
      <c r="M80" s="132">
        <v>1</v>
      </c>
      <c r="N80" s="141">
        <v>0</v>
      </c>
      <c r="O80" s="141">
        <v>0</v>
      </c>
      <c r="P80" s="141">
        <v>0</v>
      </c>
      <c r="Q80" s="141">
        <v>0</v>
      </c>
      <c r="R80" s="141">
        <v>0</v>
      </c>
    </row>
    <row r="81" spans="1:18" x14ac:dyDescent="0.15">
      <c r="A81" s="132" t="s">
        <v>285</v>
      </c>
      <c r="B81" s="132" t="s">
        <v>95</v>
      </c>
      <c r="C81" s="132" t="s">
        <v>212</v>
      </c>
      <c r="D81" s="132">
        <v>3</v>
      </c>
      <c r="E81" s="132" t="s">
        <v>94</v>
      </c>
      <c r="F81" s="132" t="s">
        <v>38</v>
      </c>
      <c r="G81" s="132">
        <v>71</v>
      </c>
      <c r="H81" s="132" t="s">
        <v>39</v>
      </c>
      <c r="I81" s="132" t="s">
        <v>191</v>
      </c>
      <c r="J81" s="132" t="s">
        <v>178</v>
      </c>
      <c r="K81" s="132" t="s">
        <v>142</v>
      </c>
      <c r="L81" s="132" t="s">
        <v>594</v>
      </c>
      <c r="M81" s="132">
        <v>1</v>
      </c>
      <c r="N81" s="141">
        <v>0</v>
      </c>
      <c r="O81" s="141">
        <v>0</v>
      </c>
      <c r="P81" s="141">
        <v>0</v>
      </c>
      <c r="Q81" s="141">
        <v>0</v>
      </c>
      <c r="R81" s="141">
        <v>0</v>
      </c>
    </row>
    <row r="82" spans="1:18" x14ac:dyDescent="0.15">
      <c r="A82" s="132" t="s">
        <v>286</v>
      </c>
      <c r="B82" s="132" t="s">
        <v>97</v>
      </c>
      <c r="C82" s="132" t="s">
        <v>212</v>
      </c>
      <c r="D82" s="132">
        <v>3</v>
      </c>
      <c r="E82" s="132" t="s">
        <v>96</v>
      </c>
      <c r="F82" s="132" t="s">
        <v>67</v>
      </c>
      <c r="G82" s="132">
        <v>32</v>
      </c>
      <c r="H82" s="132" t="s">
        <v>79</v>
      </c>
      <c r="I82" s="132" t="s">
        <v>187</v>
      </c>
      <c r="J82" s="132" t="s">
        <v>178</v>
      </c>
      <c r="K82" s="132" t="s">
        <v>142</v>
      </c>
      <c r="L82" s="132" t="s">
        <v>597</v>
      </c>
      <c r="M82" s="132">
        <v>1</v>
      </c>
      <c r="N82" s="141">
        <v>1</v>
      </c>
      <c r="O82" s="141">
        <v>1</v>
      </c>
      <c r="P82" s="141">
        <v>1</v>
      </c>
      <c r="Q82" s="141">
        <v>1</v>
      </c>
      <c r="R82" s="141">
        <v>1</v>
      </c>
    </row>
    <row r="83" spans="1:18" x14ac:dyDescent="0.15">
      <c r="A83" s="132" t="s">
        <v>287</v>
      </c>
      <c r="B83" s="132" t="s">
        <v>100</v>
      </c>
      <c r="C83" s="132" t="s">
        <v>212</v>
      </c>
      <c r="D83" s="132">
        <v>3</v>
      </c>
      <c r="E83" s="132" t="s">
        <v>99</v>
      </c>
      <c r="F83" s="132" t="s">
        <v>71</v>
      </c>
      <c r="G83" s="132">
        <v>46</v>
      </c>
      <c r="H83" s="132" t="s">
        <v>48</v>
      </c>
      <c r="I83" s="132" t="s">
        <v>192</v>
      </c>
      <c r="J83" s="132" t="s">
        <v>178</v>
      </c>
      <c r="K83" s="132" t="s">
        <v>142</v>
      </c>
      <c r="L83" s="132" t="s">
        <v>595</v>
      </c>
      <c r="M83" s="132">
        <v>1</v>
      </c>
      <c r="N83" s="141">
        <v>1</v>
      </c>
      <c r="O83" s="141">
        <v>1</v>
      </c>
      <c r="P83" s="141">
        <v>1</v>
      </c>
      <c r="Q83" s="141">
        <v>1</v>
      </c>
      <c r="R83" s="141">
        <v>1</v>
      </c>
    </row>
    <row r="84" spans="1:18" x14ac:dyDescent="0.15">
      <c r="A84" s="132" t="s">
        <v>288</v>
      </c>
      <c r="B84" s="132" t="s">
        <v>102</v>
      </c>
      <c r="C84" s="132" t="s">
        <v>212</v>
      </c>
      <c r="D84" s="132">
        <v>3</v>
      </c>
      <c r="E84" s="132" t="s">
        <v>101</v>
      </c>
      <c r="F84" s="132" t="s">
        <v>71</v>
      </c>
      <c r="G84" s="132">
        <v>46</v>
      </c>
      <c r="H84" s="132" t="s">
        <v>48</v>
      </c>
      <c r="I84" s="132" t="s">
        <v>189</v>
      </c>
      <c r="J84" s="132" t="s">
        <v>178</v>
      </c>
      <c r="K84" s="132" t="s">
        <v>142</v>
      </c>
      <c r="L84" s="132" t="s">
        <v>597</v>
      </c>
      <c r="M84" s="132">
        <v>1</v>
      </c>
      <c r="N84" s="141">
        <v>1</v>
      </c>
      <c r="O84" s="141">
        <v>1</v>
      </c>
      <c r="P84" s="141">
        <v>1</v>
      </c>
      <c r="Q84" s="141">
        <v>1</v>
      </c>
      <c r="R84" s="141">
        <v>1</v>
      </c>
    </row>
    <row r="85" spans="1:18" x14ac:dyDescent="0.15">
      <c r="A85" s="132" t="s">
        <v>289</v>
      </c>
      <c r="B85" s="132" t="s">
        <v>104</v>
      </c>
      <c r="C85" s="132" t="s">
        <v>212</v>
      </c>
      <c r="D85" s="132">
        <v>3</v>
      </c>
      <c r="E85" s="132" t="s">
        <v>103</v>
      </c>
      <c r="F85" s="132" t="s">
        <v>67</v>
      </c>
      <c r="G85" s="132">
        <v>31</v>
      </c>
      <c r="H85" s="132" t="s">
        <v>39</v>
      </c>
      <c r="I85" s="132" t="s">
        <v>187</v>
      </c>
      <c r="J85" s="132" t="s">
        <v>178</v>
      </c>
      <c r="K85" s="132" t="s">
        <v>142</v>
      </c>
      <c r="L85" s="132" t="s">
        <v>595</v>
      </c>
      <c r="M85" s="132">
        <v>1</v>
      </c>
      <c r="N85" s="141">
        <v>1</v>
      </c>
      <c r="O85" s="141">
        <v>1</v>
      </c>
      <c r="P85" s="141">
        <v>1</v>
      </c>
      <c r="Q85" s="141">
        <v>1</v>
      </c>
      <c r="R85" s="141">
        <v>1</v>
      </c>
    </row>
    <row r="86" spans="1:18" x14ac:dyDescent="0.15">
      <c r="A86" s="132" t="s">
        <v>290</v>
      </c>
      <c r="B86" s="132" t="s">
        <v>107</v>
      </c>
      <c r="C86" s="132" t="s">
        <v>212</v>
      </c>
      <c r="D86" s="132">
        <v>3</v>
      </c>
      <c r="E86" s="132" t="s">
        <v>106</v>
      </c>
      <c r="F86" s="132" t="s">
        <v>38</v>
      </c>
      <c r="G86" s="132">
        <v>69</v>
      </c>
      <c r="H86" s="132" t="s">
        <v>105</v>
      </c>
      <c r="I86" s="132" t="s">
        <v>190</v>
      </c>
      <c r="J86" s="132" t="s">
        <v>178</v>
      </c>
      <c r="K86" s="132" t="s">
        <v>142</v>
      </c>
      <c r="L86" s="132" t="s">
        <v>595</v>
      </c>
      <c r="M86" s="132">
        <v>1</v>
      </c>
      <c r="N86" s="141">
        <v>1</v>
      </c>
      <c r="O86" s="141">
        <v>1</v>
      </c>
      <c r="P86" s="141">
        <v>1</v>
      </c>
      <c r="Q86" s="141">
        <v>1</v>
      </c>
      <c r="R86" s="141">
        <v>1</v>
      </c>
    </row>
    <row r="87" spans="1:18" x14ac:dyDescent="0.15">
      <c r="A87" s="132" t="s">
        <v>291</v>
      </c>
      <c r="B87" s="132" t="s">
        <v>108</v>
      </c>
      <c r="C87" s="132" t="s">
        <v>212</v>
      </c>
      <c r="D87" s="132">
        <v>3</v>
      </c>
      <c r="E87" s="132" t="s">
        <v>96</v>
      </c>
      <c r="F87" s="132" t="s">
        <v>67</v>
      </c>
      <c r="G87" s="132">
        <v>32</v>
      </c>
      <c r="H87" s="132" t="s">
        <v>79</v>
      </c>
      <c r="I87" s="132" t="s">
        <v>187</v>
      </c>
      <c r="J87" s="132" t="s">
        <v>178</v>
      </c>
      <c r="K87" s="132" t="s">
        <v>142</v>
      </c>
      <c r="L87" s="132" t="s">
        <v>597</v>
      </c>
      <c r="M87" s="132">
        <v>1</v>
      </c>
      <c r="N87" s="141">
        <v>1</v>
      </c>
      <c r="O87" s="141">
        <v>1</v>
      </c>
      <c r="P87" s="141">
        <v>1</v>
      </c>
      <c r="Q87" s="141">
        <v>1</v>
      </c>
      <c r="R87" s="141">
        <v>1</v>
      </c>
    </row>
    <row r="88" spans="1:18" x14ac:dyDescent="0.15">
      <c r="A88" s="132" t="s">
        <v>292</v>
      </c>
      <c r="B88" s="132" t="s">
        <v>110</v>
      </c>
      <c r="C88" s="132" t="s">
        <v>212</v>
      </c>
      <c r="D88" s="132">
        <v>3</v>
      </c>
      <c r="E88" s="132" t="s">
        <v>109</v>
      </c>
      <c r="F88" s="132" t="s">
        <v>67</v>
      </c>
      <c r="G88" s="132">
        <v>31</v>
      </c>
      <c r="H88" s="132" t="s">
        <v>39</v>
      </c>
      <c r="I88" s="132" t="s">
        <v>187</v>
      </c>
      <c r="J88" s="132" t="s">
        <v>178</v>
      </c>
      <c r="K88" s="132" t="s">
        <v>142</v>
      </c>
      <c r="L88" s="132" t="s">
        <v>595</v>
      </c>
      <c r="M88" s="132">
        <v>1</v>
      </c>
      <c r="N88" s="141">
        <v>0</v>
      </c>
      <c r="O88" s="141">
        <v>0</v>
      </c>
      <c r="P88" s="141">
        <v>0</v>
      </c>
      <c r="Q88" s="141">
        <v>0</v>
      </c>
      <c r="R88" s="141">
        <v>0</v>
      </c>
    </row>
    <row r="89" spans="1:18" x14ac:dyDescent="0.15">
      <c r="A89" s="132" t="s">
        <v>293</v>
      </c>
      <c r="B89" s="132" t="s">
        <v>111</v>
      </c>
      <c r="C89" s="132" t="s">
        <v>212</v>
      </c>
      <c r="D89" s="132">
        <v>3</v>
      </c>
      <c r="E89" s="132" t="s">
        <v>67</v>
      </c>
      <c r="F89" s="132" t="s">
        <v>67</v>
      </c>
      <c r="G89" s="132">
        <v>30</v>
      </c>
      <c r="H89" s="132" t="s">
        <v>48</v>
      </c>
      <c r="I89" s="132" t="s">
        <v>187</v>
      </c>
      <c r="J89" s="132" t="s">
        <v>178</v>
      </c>
      <c r="K89" s="132" t="s">
        <v>142</v>
      </c>
      <c r="L89" s="132" t="s">
        <v>597</v>
      </c>
      <c r="M89" s="132">
        <v>1</v>
      </c>
      <c r="N89" s="141">
        <v>0</v>
      </c>
      <c r="O89" s="141">
        <v>0</v>
      </c>
      <c r="P89" s="141">
        <v>0</v>
      </c>
      <c r="Q89" s="141">
        <v>0</v>
      </c>
      <c r="R89" s="141">
        <v>0</v>
      </c>
    </row>
    <row r="90" spans="1:18" x14ac:dyDescent="0.15">
      <c r="A90" s="132" t="s">
        <v>294</v>
      </c>
      <c r="B90" s="132" t="s">
        <v>113</v>
      </c>
      <c r="C90" s="132" t="s">
        <v>212</v>
      </c>
      <c r="D90" s="132">
        <v>3</v>
      </c>
      <c r="E90" s="132" t="s">
        <v>112</v>
      </c>
      <c r="F90" s="132" t="s">
        <v>67</v>
      </c>
      <c r="G90" s="132">
        <v>30</v>
      </c>
      <c r="H90" s="132" t="s">
        <v>48</v>
      </c>
      <c r="I90" s="132" t="s">
        <v>187</v>
      </c>
      <c r="J90" s="132" t="s">
        <v>178</v>
      </c>
      <c r="K90" s="132" t="s">
        <v>142</v>
      </c>
      <c r="L90" s="132" t="s">
        <v>597</v>
      </c>
      <c r="M90" s="132">
        <v>1</v>
      </c>
      <c r="N90" s="141">
        <v>0</v>
      </c>
      <c r="O90" s="141">
        <v>0</v>
      </c>
      <c r="P90" s="141">
        <v>0</v>
      </c>
      <c r="Q90" s="141">
        <v>0</v>
      </c>
      <c r="R90" s="141">
        <v>0</v>
      </c>
    </row>
    <row r="91" spans="1:18" x14ac:dyDescent="0.15">
      <c r="A91" s="132" t="s">
        <v>295</v>
      </c>
      <c r="B91" s="132" t="s">
        <v>116</v>
      </c>
      <c r="C91" s="132" t="s">
        <v>212</v>
      </c>
      <c r="D91" s="132">
        <v>3</v>
      </c>
      <c r="E91" s="132" t="s">
        <v>115</v>
      </c>
      <c r="F91" s="132" t="s">
        <v>115</v>
      </c>
      <c r="G91" s="132">
        <v>10</v>
      </c>
      <c r="H91" s="132" t="s">
        <v>48</v>
      </c>
      <c r="I91" s="132" t="s">
        <v>193</v>
      </c>
      <c r="J91" s="132" t="s">
        <v>178</v>
      </c>
      <c r="K91" s="132" t="s">
        <v>142</v>
      </c>
      <c r="L91" s="132" t="s">
        <v>595</v>
      </c>
      <c r="M91" s="132">
        <v>1</v>
      </c>
      <c r="N91" s="141">
        <v>0</v>
      </c>
      <c r="O91" s="141">
        <v>0</v>
      </c>
      <c r="P91" s="141">
        <v>0</v>
      </c>
      <c r="Q91" s="141">
        <v>0</v>
      </c>
      <c r="R91" s="141">
        <v>0</v>
      </c>
    </row>
    <row r="92" spans="1:18" x14ac:dyDescent="0.15">
      <c r="A92" s="132" t="s">
        <v>296</v>
      </c>
      <c r="B92" s="132" t="s">
        <v>41</v>
      </c>
      <c r="C92" s="132" t="s">
        <v>212</v>
      </c>
      <c r="D92" s="132">
        <v>4</v>
      </c>
      <c r="E92" s="132" t="s">
        <v>40</v>
      </c>
      <c r="F92" s="132" t="s">
        <v>38</v>
      </c>
      <c r="G92" s="132">
        <v>71</v>
      </c>
      <c r="H92" s="132" t="s">
        <v>39</v>
      </c>
      <c r="I92" s="132" t="s">
        <v>177</v>
      </c>
      <c r="J92" s="132" t="s">
        <v>178</v>
      </c>
      <c r="K92" s="132" t="s">
        <v>142</v>
      </c>
      <c r="L92" s="132" t="s">
        <v>210</v>
      </c>
      <c r="M92" s="132">
        <v>1</v>
      </c>
      <c r="N92" s="141">
        <v>1</v>
      </c>
      <c r="O92" s="141">
        <v>1</v>
      </c>
      <c r="P92" s="141">
        <v>1</v>
      </c>
      <c r="Q92" s="141">
        <v>1</v>
      </c>
      <c r="R92" s="141">
        <v>1</v>
      </c>
    </row>
    <row r="93" spans="1:18" x14ac:dyDescent="0.15">
      <c r="A93" s="132" t="s">
        <v>297</v>
      </c>
      <c r="B93" s="132" t="s">
        <v>44</v>
      </c>
      <c r="C93" s="132" t="s">
        <v>212</v>
      </c>
      <c r="D93" s="132">
        <v>4</v>
      </c>
      <c r="E93" s="132" t="s">
        <v>43</v>
      </c>
      <c r="F93" s="132" t="s">
        <v>38</v>
      </c>
      <c r="G93" s="132">
        <v>71</v>
      </c>
      <c r="H93" s="132" t="s">
        <v>39</v>
      </c>
      <c r="I93" s="132" t="s">
        <v>182</v>
      </c>
      <c r="J93" s="132" t="s">
        <v>178</v>
      </c>
      <c r="K93" s="132" t="s">
        <v>142</v>
      </c>
      <c r="L93" s="132" t="s">
        <v>598</v>
      </c>
      <c r="M93" s="132">
        <v>1</v>
      </c>
      <c r="N93" s="141">
        <v>1</v>
      </c>
      <c r="O93" s="141">
        <v>1</v>
      </c>
      <c r="P93" s="141">
        <v>1</v>
      </c>
      <c r="Q93" s="141">
        <v>1</v>
      </c>
      <c r="R93" s="141">
        <v>1</v>
      </c>
    </row>
    <row r="94" spans="1:18" x14ac:dyDescent="0.15">
      <c r="A94" s="132" t="s">
        <v>298</v>
      </c>
      <c r="B94" s="132" t="s">
        <v>50</v>
      </c>
      <c r="C94" s="132" t="s">
        <v>212</v>
      </c>
      <c r="D94" s="132">
        <v>4</v>
      </c>
      <c r="E94" s="132" t="s">
        <v>49</v>
      </c>
      <c r="F94" s="132" t="s">
        <v>47</v>
      </c>
      <c r="G94" s="132">
        <v>22</v>
      </c>
      <c r="H94" s="132" t="s">
        <v>48</v>
      </c>
      <c r="I94" s="132" t="s">
        <v>183</v>
      </c>
      <c r="J94" s="132" t="s">
        <v>178</v>
      </c>
      <c r="K94" s="132" t="s">
        <v>142</v>
      </c>
      <c r="L94" s="132" t="s">
        <v>598</v>
      </c>
      <c r="M94" s="132">
        <v>1</v>
      </c>
      <c r="N94" s="141">
        <v>1</v>
      </c>
      <c r="O94" s="141">
        <v>1</v>
      </c>
      <c r="P94" s="141">
        <v>1</v>
      </c>
      <c r="Q94" s="141">
        <v>1</v>
      </c>
      <c r="R94" s="141">
        <v>1</v>
      </c>
    </row>
    <row r="95" spans="1:18" x14ac:dyDescent="0.15">
      <c r="A95" s="132" t="s">
        <v>299</v>
      </c>
      <c r="B95" s="132" t="s">
        <v>54</v>
      </c>
      <c r="C95" s="132" t="s">
        <v>212</v>
      </c>
      <c r="D95" s="132">
        <v>4</v>
      </c>
      <c r="E95" s="132" t="s">
        <v>53</v>
      </c>
      <c r="F95" s="132" t="s">
        <v>52</v>
      </c>
      <c r="G95" s="132">
        <v>74</v>
      </c>
      <c r="H95" s="132" t="s">
        <v>48</v>
      </c>
      <c r="I95" s="132" t="s">
        <v>184</v>
      </c>
      <c r="J95" s="132" t="s">
        <v>178</v>
      </c>
      <c r="K95" s="132" t="s">
        <v>142</v>
      </c>
      <c r="L95" s="132" t="s">
        <v>597</v>
      </c>
      <c r="M95" s="132">
        <v>1</v>
      </c>
      <c r="N95" s="141">
        <v>1</v>
      </c>
      <c r="O95" s="141">
        <v>1</v>
      </c>
      <c r="P95" s="141">
        <v>1</v>
      </c>
      <c r="Q95" s="141">
        <v>1</v>
      </c>
      <c r="R95" s="141">
        <v>1</v>
      </c>
    </row>
    <row r="96" spans="1:18" x14ac:dyDescent="0.15">
      <c r="A96" s="132" t="s">
        <v>300</v>
      </c>
      <c r="B96" s="132" t="s">
        <v>56</v>
      </c>
      <c r="C96" s="132" t="s">
        <v>212</v>
      </c>
      <c r="D96" s="132">
        <v>4</v>
      </c>
      <c r="E96" s="132" t="s">
        <v>55</v>
      </c>
      <c r="F96" s="132" t="s">
        <v>47</v>
      </c>
      <c r="G96" s="132">
        <v>23</v>
      </c>
      <c r="H96" s="132" t="s">
        <v>39</v>
      </c>
      <c r="I96" s="132" t="s">
        <v>183</v>
      </c>
      <c r="J96" s="132" t="s">
        <v>178</v>
      </c>
      <c r="K96" s="132" t="s">
        <v>142</v>
      </c>
      <c r="L96" s="132" t="s">
        <v>597</v>
      </c>
      <c r="M96" s="132">
        <v>1</v>
      </c>
      <c r="N96" s="141">
        <v>1</v>
      </c>
      <c r="O96" s="141">
        <v>1</v>
      </c>
      <c r="P96" s="141">
        <v>1</v>
      </c>
      <c r="Q96" s="141">
        <v>1</v>
      </c>
      <c r="R96" s="141">
        <v>1</v>
      </c>
    </row>
    <row r="97" spans="1:18" x14ac:dyDescent="0.15">
      <c r="A97" s="132" t="s">
        <v>301</v>
      </c>
      <c r="B97" s="132" t="s">
        <v>60</v>
      </c>
      <c r="C97" s="132" t="s">
        <v>212</v>
      </c>
      <c r="D97" s="132">
        <v>4</v>
      </c>
      <c r="E97" s="132" t="s">
        <v>59</v>
      </c>
      <c r="F97" s="132" t="s">
        <v>58</v>
      </c>
      <c r="G97" s="132">
        <v>7</v>
      </c>
      <c r="H97" s="132" t="s">
        <v>39</v>
      </c>
      <c r="I97" s="132" t="s">
        <v>185</v>
      </c>
      <c r="J97" s="132" t="s">
        <v>178</v>
      </c>
      <c r="K97" s="132" t="s">
        <v>142</v>
      </c>
      <c r="L97" s="132" t="s">
        <v>595</v>
      </c>
      <c r="M97" s="132">
        <v>1</v>
      </c>
      <c r="N97" s="141">
        <v>1</v>
      </c>
      <c r="O97" s="141">
        <v>1</v>
      </c>
      <c r="P97" s="141">
        <v>1</v>
      </c>
      <c r="Q97" s="141">
        <v>1</v>
      </c>
      <c r="R97" s="141">
        <v>1</v>
      </c>
    </row>
    <row r="98" spans="1:18" x14ac:dyDescent="0.15">
      <c r="A98" s="132" t="s">
        <v>302</v>
      </c>
      <c r="B98" s="132" t="s">
        <v>65</v>
      </c>
      <c r="C98" s="132" t="s">
        <v>212</v>
      </c>
      <c r="D98" s="132">
        <v>4</v>
      </c>
      <c r="E98" s="132" t="s">
        <v>64</v>
      </c>
      <c r="F98" s="132" t="s">
        <v>63</v>
      </c>
      <c r="G98" s="132">
        <v>18</v>
      </c>
      <c r="H98" s="132" t="s">
        <v>48</v>
      </c>
      <c r="I98" s="132" t="s">
        <v>186</v>
      </c>
      <c r="J98" s="132" t="s">
        <v>178</v>
      </c>
      <c r="K98" s="132" t="s">
        <v>142</v>
      </c>
      <c r="L98" s="132" t="s">
        <v>210</v>
      </c>
      <c r="M98" s="132">
        <v>1</v>
      </c>
      <c r="N98" s="141">
        <v>0</v>
      </c>
      <c r="O98" s="141">
        <v>0</v>
      </c>
      <c r="P98" s="141">
        <v>0</v>
      </c>
      <c r="Q98" s="141">
        <v>0</v>
      </c>
      <c r="R98" s="141">
        <v>0</v>
      </c>
    </row>
    <row r="99" spans="1:18" x14ac:dyDescent="0.15">
      <c r="A99" s="132" t="s">
        <v>303</v>
      </c>
      <c r="B99" s="132" t="s">
        <v>69</v>
      </c>
      <c r="C99" s="132" t="s">
        <v>212</v>
      </c>
      <c r="D99" s="132">
        <v>4</v>
      </c>
      <c r="E99" s="132" t="s">
        <v>68</v>
      </c>
      <c r="F99" s="132" t="s">
        <v>67</v>
      </c>
      <c r="G99" s="132">
        <v>31</v>
      </c>
      <c r="H99" s="132" t="s">
        <v>39</v>
      </c>
      <c r="I99" s="132" t="s">
        <v>187</v>
      </c>
      <c r="J99" s="132" t="s">
        <v>178</v>
      </c>
      <c r="K99" s="132" t="s">
        <v>142</v>
      </c>
      <c r="L99" s="132" t="s">
        <v>597</v>
      </c>
      <c r="M99" s="132">
        <v>1</v>
      </c>
      <c r="N99" s="141">
        <v>1</v>
      </c>
      <c r="O99" s="141">
        <v>1</v>
      </c>
      <c r="P99" s="141">
        <v>1</v>
      </c>
      <c r="Q99" s="141">
        <v>1</v>
      </c>
      <c r="R99" s="141">
        <v>1</v>
      </c>
    </row>
    <row r="100" spans="1:18" x14ac:dyDescent="0.15">
      <c r="A100" s="132" t="s">
        <v>304</v>
      </c>
      <c r="B100" s="132" t="s">
        <v>73</v>
      </c>
      <c r="C100" s="132" t="s">
        <v>212</v>
      </c>
      <c r="D100" s="132">
        <v>4</v>
      </c>
      <c r="E100" s="132" t="s">
        <v>72</v>
      </c>
      <c r="F100" s="132" t="s">
        <v>71</v>
      </c>
      <c r="G100" s="132">
        <v>47</v>
      </c>
      <c r="H100" s="132" t="s">
        <v>39</v>
      </c>
      <c r="I100" s="132" t="s">
        <v>188</v>
      </c>
      <c r="J100" s="132" t="s">
        <v>178</v>
      </c>
      <c r="K100" s="132" t="s">
        <v>142</v>
      </c>
      <c r="L100" s="132" t="s">
        <v>597</v>
      </c>
      <c r="M100" s="132">
        <v>1</v>
      </c>
      <c r="N100" s="141">
        <v>1</v>
      </c>
      <c r="O100" s="141">
        <v>1</v>
      </c>
      <c r="P100" s="141">
        <v>1</v>
      </c>
      <c r="Q100" s="141">
        <v>1</v>
      </c>
      <c r="R100" s="141">
        <v>1</v>
      </c>
    </row>
    <row r="101" spans="1:18" x14ac:dyDescent="0.15">
      <c r="A101" s="132" t="s">
        <v>305</v>
      </c>
      <c r="B101" s="132" t="s">
        <v>75</v>
      </c>
      <c r="C101" s="132" t="s">
        <v>212</v>
      </c>
      <c r="D101" s="132">
        <v>4</v>
      </c>
      <c r="E101" s="132" t="s">
        <v>74</v>
      </c>
      <c r="F101" s="132" t="s">
        <v>58</v>
      </c>
      <c r="G101" s="132">
        <v>7</v>
      </c>
      <c r="H101" s="132" t="s">
        <v>39</v>
      </c>
      <c r="I101" s="132" t="s">
        <v>185</v>
      </c>
      <c r="J101" s="132" t="s">
        <v>178</v>
      </c>
      <c r="K101" s="132" t="s">
        <v>142</v>
      </c>
      <c r="L101" s="132" t="s">
        <v>595</v>
      </c>
      <c r="M101" s="132">
        <v>1</v>
      </c>
      <c r="N101" s="141">
        <v>1</v>
      </c>
      <c r="O101" s="141">
        <v>1</v>
      </c>
      <c r="P101" s="141">
        <v>1</v>
      </c>
      <c r="Q101" s="141">
        <v>1</v>
      </c>
      <c r="R101" s="141">
        <v>1</v>
      </c>
    </row>
    <row r="102" spans="1:18" x14ac:dyDescent="0.15">
      <c r="A102" s="132" t="s">
        <v>306</v>
      </c>
      <c r="B102" s="132" t="s">
        <v>78</v>
      </c>
      <c r="C102" s="132" t="s">
        <v>212</v>
      </c>
      <c r="D102" s="132">
        <v>4</v>
      </c>
      <c r="E102" s="132" t="s">
        <v>77</v>
      </c>
      <c r="F102" s="132" t="s">
        <v>71</v>
      </c>
      <c r="G102" s="132">
        <v>46</v>
      </c>
      <c r="H102" s="132" t="s">
        <v>48</v>
      </c>
      <c r="I102" s="132" t="s">
        <v>189</v>
      </c>
      <c r="J102" s="132" t="s">
        <v>178</v>
      </c>
      <c r="K102" s="132" t="s">
        <v>142</v>
      </c>
      <c r="L102" s="132" t="s">
        <v>597</v>
      </c>
      <c r="M102" s="132">
        <v>1</v>
      </c>
      <c r="N102" s="141">
        <v>1</v>
      </c>
      <c r="O102" s="141">
        <v>1</v>
      </c>
      <c r="P102" s="141">
        <v>1</v>
      </c>
      <c r="Q102" s="141">
        <v>1</v>
      </c>
      <c r="R102" s="141">
        <v>1</v>
      </c>
    </row>
    <row r="103" spans="1:18" x14ac:dyDescent="0.15">
      <c r="A103" s="132" t="s">
        <v>307</v>
      </c>
      <c r="B103" s="132" t="s">
        <v>81</v>
      </c>
      <c r="C103" s="132" t="s">
        <v>212</v>
      </c>
      <c r="D103" s="132">
        <v>4</v>
      </c>
      <c r="E103" s="132" t="s">
        <v>80</v>
      </c>
      <c r="F103" s="132" t="s">
        <v>58</v>
      </c>
      <c r="G103" s="132">
        <v>8</v>
      </c>
      <c r="H103" s="132" t="s">
        <v>79</v>
      </c>
      <c r="I103" s="132" t="s">
        <v>185</v>
      </c>
      <c r="J103" s="132" t="s">
        <v>178</v>
      </c>
      <c r="K103" s="132" t="s">
        <v>142</v>
      </c>
      <c r="L103" s="132" t="s">
        <v>210</v>
      </c>
      <c r="M103" s="132">
        <v>1</v>
      </c>
      <c r="N103" s="141">
        <v>1</v>
      </c>
      <c r="O103" s="141">
        <v>1</v>
      </c>
      <c r="P103" s="141">
        <v>1</v>
      </c>
      <c r="Q103" s="141">
        <v>1</v>
      </c>
      <c r="R103" s="141">
        <v>1</v>
      </c>
    </row>
    <row r="104" spans="1:18" x14ac:dyDescent="0.15">
      <c r="A104" s="132" t="s">
        <v>308</v>
      </c>
      <c r="B104" s="132" t="s">
        <v>84</v>
      </c>
      <c r="C104" s="132" t="s">
        <v>212</v>
      </c>
      <c r="D104" s="132">
        <v>4</v>
      </c>
      <c r="E104" s="132" t="s">
        <v>83</v>
      </c>
      <c r="F104" s="132" t="s">
        <v>38</v>
      </c>
      <c r="G104" s="132">
        <v>70</v>
      </c>
      <c r="H104" s="132" t="s">
        <v>48</v>
      </c>
      <c r="I104" s="132" t="s">
        <v>190</v>
      </c>
      <c r="J104" s="132" t="s">
        <v>178</v>
      </c>
      <c r="K104" s="132" t="s">
        <v>142</v>
      </c>
      <c r="L104" s="132" t="s">
        <v>597</v>
      </c>
      <c r="M104" s="132">
        <v>1</v>
      </c>
      <c r="N104" s="141">
        <v>1</v>
      </c>
      <c r="O104" s="141">
        <v>1</v>
      </c>
      <c r="P104" s="141">
        <v>1</v>
      </c>
      <c r="Q104" s="141">
        <v>1</v>
      </c>
      <c r="R104" s="141">
        <v>1</v>
      </c>
    </row>
    <row r="105" spans="1:18" x14ac:dyDescent="0.15">
      <c r="A105" s="132" t="s">
        <v>309</v>
      </c>
      <c r="B105" s="132" t="s">
        <v>87</v>
      </c>
      <c r="C105" s="132" t="s">
        <v>212</v>
      </c>
      <c r="D105" s="132">
        <v>4</v>
      </c>
      <c r="E105" s="132" t="s">
        <v>86</v>
      </c>
      <c r="F105" s="132" t="s">
        <v>38</v>
      </c>
      <c r="G105" s="132">
        <v>71</v>
      </c>
      <c r="H105" s="132" t="s">
        <v>39</v>
      </c>
      <c r="I105" s="132" t="s">
        <v>191</v>
      </c>
      <c r="J105" s="132" t="s">
        <v>178</v>
      </c>
      <c r="K105" s="132" t="s">
        <v>142</v>
      </c>
      <c r="L105" s="132" t="s">
        <v>594</v>
      </c>
      <c r="M105" s="132">
        <v>1</v>
      </c>
      <c r="N105" s="141">
        <v>1</v>
      </c>
      <c r="O105" s="141">
        <v>1</v>
      </c>
      <c r="P105" s="141">
        <v>1</v>
      </c>
      <c r="Q105" s="141">
        <v>1</v>
      </c>
      <c r="R105" s="141">
        <v>1</v>
      </c>
    </row>
    <row r="106" spans="1:18" x14ac:dyDescent="0.15">
      <c r="A106" s="132" t="s">
        <v>310</v>
      </c>
      <c r="B106" s="132" t="s">
        <v>89</v>
      </c>
      <c r="C106" s="132" t="s">
        <v>212</v>
      </c>
      <c r="D106" s="132">
        <v>4</v>
      </c>
      <c r="E106" s="132" t="s">
        <v>88</v>
      </c>
      <c r="F106" s="132" t="s">
        <v>38</v>
      </c>
      <c r="G106" s="132">
        <v>71</v>
      </c>
      <c r="H106" s="132" t="s">
        <v>39</v>
      </c>
      <c r="I106" s="132" t="s">
        <v>191</v>
      </c>
      <c r="J106" s="132" t="s">
        <v>178</v>
      </c>
      <c r="K106" s="132" t="s">
        <v>142</v>
      </c>
      <c r="L106" s="132" t="s">
        <v>598</v>
      </c>
      <c r="M106" s="132">
        <v>1</v>
      </c>
      <c r="N106" s="141">
        <v>1</v>
      </c>
      <c r="O106" s="141">
        <v>1</v>
      </c>
      <c r="P106" s="141">
        <v>1</v>
      </c>
      <c r="Q106" s="141">
        <v>1</v>
      </c>
      <c r="R106" s="141">
        <v>1</v>
      </c>
    </row>
    <row r="107" spans="1:18" x14ac:dyDescent="0.15">
      <c r="A107" s="132" t="s">
        <v>311</v>
      </c>
      <c r="B107" s="132" t="s">
        <v>91</v>
      </c>
      <c r="C107" s="132" t="s">
        <v>212</v>
      </c>
      <c r="D107" s="132">
        <v>4</v>
      </c>
      <c r="E107" s="132" t="s">
        <v>90</v>
      </c>
      <c r="F107" s="132" t="s">
        <v>38</v>
      </c>
      <c r="G107" s="132">
        <v>71</v>
      </c>
      <c r="H107" s="132" t="s">
        <v>39</v>
      </c>
      <c r="I107" s="132" t="s">
        <v>191</v>
      </c>
      <c r="J107" s="132" t="s">
        <v>178</v>
      </c>
      <c r="K107" s="132" t="s">
        <v>142</v>
      </c>
      <c r="L107" s="132" t="s">
        <v>595</v>
      </c>
      <c r="M107" s="132">
        <v>1</v>
      </c>
      <c r="N107" s="141">
        <v>1</v>
      </c>
      <c r="O107" s="141">
        <v>1</v>
      </c>
      <c r="P107" s="141">
        <v>1</v>
      </c>
      <c r="Q107" s="141">
        <v>1</v>
      </c>
      <c r="R107" s="141">
        <v>1</v>
      </c>
    </row>
    <row r="108" spans="1:18" x14ac:dyDescent="0.15">
      <c r="A108" s="132" t="s">
        <v>312</v>
      </c>
      <c r="B108" s="132" t="s">
        <v>93</v>
      </c>
      <c r="C108" s="132" t="s">
        <v>212</v>
      </c>
      <c r="D108" s="132">
        <v>4</v>
      </c>
      <c r="E108" s="132" t="s">
        <v>92</v>
      </c>
      <c r="F108" s="132" t="s">
        <v>38</v>
      </c>
      <c r="G108" s="132">
        <v>71</v>
      </c>
      <c r="H108" s="132" t="s">
        <v>39</v>
      </c>
      <c r="I108" s="132" t="s">
        <v>191</v>
      </c>
      <c r="J108" s="132" t="s">
        <v>178</v>
      </c>
      <c r="K108" s="132" t="s">
        <v>142</v>
      </c>
      <c r="L108" s="132" t="s">
        <v>598</v>
      </c>
      <c r="M108" s="132">
        <v>1</v>
      </c>
      <c r="N108" s="141">
        <v>0</v>
      </c>
      <c r="O108" s="141">
        <v>0</v>
      </c>
      <c r="P108" s="141">
        <v>0</v>
      </c>
      <c r="Q108" s="141">
        <v>0</v>
      </c>
      <c r="R108" s="141">
        <v>0</v>
      </c>
    </row>
    <row r="109" spans="1:18" x14ac:dyDescent="0.15">
      <c r="A109" s="132" t="s">
        <v>313</v>
      </c>
      <c r="B109" s="132" t="s">
        <v>95</v>
      </c>
      <c r="C109" s="132" t="s">
        <v>212</v>
      </c>
      <c r="D109" s="132">
        <v>4</v>
      </c>
      <c r="E109" s="132" t="s">
        <v>94</v>
      </c>
      <c r="F109" s="132" t="s">
        <v>38</v>
      </c>
      <c r="G109" s="132">
        <v>71</v>
      </c>
      <c r="H109" s="132" t="s">
        <v>39</v>
      </c>
      <c r="I109" s="132" t="s">
        <v>191</v>
      </c>
      <c r="J109" s="132" t="s">
        <v>178</v>
      </c>
      <c r="K109" s="132" t="s">
        <v>142</v>
      </c>
      <c r="L109" s="132" t="s">
        <v>594</v>
      </c>
      <c r="M109" s="132">
        <v>1</v>
      </c>
      <c r="N109" s="141">
        <v>1</v>
      </c>
      <c r="O109" s="141">
        <v>1</v>
      </c>
      <c r="P109" s="141">
        <v>1</v>
      </c>
      <c r="Q109" s="141">
        <v>1</v>
      </c>
      <c r="R109" s="141">
        <v>1</v>
      </c>
    </row>
    <row r="110" spans="1:18" x14ac:dyDescent="0.15">
      <c r="A110" s="132" t="s">
        <v>314</v>
      </c>
      <c r="B110" s="132" t="s">
        <v>97</v>
      </c>
      <c r="C110" s="132" t="s">
        <v>212</v>
      </c>
      <c r="D110" s="132">
        <v>4</v>
      </c>
      <c r="E110" s="132" t="s">
        <v>96</v>
      </c>
      <c r="F110" s="132" t="s">
        <v>67</v>
      </c>
      <c r="G110" s="132">
        <v>32</v>
      </c>
      <c r="H110" s="132" t="s">
        <v>79</v>
      </c>
      <c r="I110" s="132" t="s">
        <v>187</v>
      </c>
      <c r="J110" s="132" t="s">
        <v>178</v>
      </c>
      <c r="K110" s="132" t="s">
        <v>142</v>
      </c>
      <c r="L110" s="132" t="s">
        <v>595</v>
      </c>
      <c r="M110" s="132">
        <v>1</v>
      </c>
      <c r="N110" s="141">
        <v>0</v>
      </c>
      <c r="O110" s="141">
        <v>0</v>
      </c>
      <c r="P110" s="141">
        <v>0</v>
      </c>
      <c r="Q110" s="141">
        <v>0</v>
      </c>
      <c r="R110" s="141">
        <v>0</v>
      </c>
    </row>
    <row r="111" spans="1:18" x14ac:dyDescent="0.15">
      <c r="A111" s="132" t="s">
        <v>315</v>
      </c>
      <c r="B111" s="132" t="s">
        <v>100</v>
      </c>
      <c r="C111" s="132" t="s">
        <v>212</v>
      </c>
      <c r="D111" s="132">
        <v>4</v>
      </c>
      <c r="E111" s="132" t="s">
        <v>99</v>
      </c>
      <c r="F111" s="132" t="s">
        <v>71</v>
      </c>
      <c r="G111" s="132">
        <v>46</v>
      </c>
      <c r="H111" s="132" t="s">
        <v>48</v>
      </c>
      <c r="I111" s="132" t="s">
        <v>192</v>
      </c>
      <c r="J111" s="132" t="s">
        <v>178</v>
      </c>
      <c r="K111" s="132" t="s">
        <v>142</v>
      </c>
      <c r="L111" s="132" t="s">
        <v>595</v>
      </c>
      <c r="M111" s="132">
        <v>1</v>
      </c>
      <c r="N111" s="141">
        <v>1</v>
      </c>
      <c r="O111" s="141">
        <v>1</v>
      </c>
      <c r="P111" s="141">
        <v>1</v>
      </c>
      <c r="Q111" s="141">
        <v>1</v>
      </c>
      <c r="R111" s="141">
        <v>1</v>
      </c>
    </row>
    <row r="112" spans="1:18" x14ac:dyDescent="0.15">
      <c r="A112" s="132" t="s">
        <v>316</v>
      </c>
      <c r="B112" s="132" t="s">
        <v>102</v>
      </c>
      <c r="C112" s="132" t="s">
        <v>212</v>
      </c>
      <c r="D112" s="132">
        <v>4</v>
      </c>
      <c r="E112" s="132" t="s">
        <v>101</v>
      </c>
      <c r="F112" s="132" t="s">
        <v>71</v>
      </c>
      <c r="G112" s="132">
        <v>46</v>
      </c>
      <c r="H112" s="132" t="s">
        <v>48</v>
      </c>
      <c r="I112" s="132" t="s">
        <v>189</v>
      </c>
      <c r="J112" s="132" t="s">
        <v>178</v>
      </c>
      <c r="K112" s="132" t="s">
        <v>142</v>
      </c>
      <c r="L112" s="132" t="s">
        <v>597</v>
      </c>
      <c r="M112" s="132">
        <v>1</v>
      </c>
      <c r="N112" s="141">
        <v>1</v>
      </c>
      <c r="O112" s="141">
        <v>1</v>
      </c>
      <c r="P112" s="141">
        <v>1</v>
      </c>
      <c r="Q112" s="141">
        <v>1</v>
      </c>
      <c r="R112" s="141">
        <v>1</v>
      </c>
    </row>
    <row r="113" spans="1:18" x14ac:dyDescent="0.15">
      <c r="A113" s="132" t="s">
        <v>317</v>
      </c>
      <c r="B113" s="132" t="s">
        <v>104</v>
      </c>
      <c r="C113" s="132" t="s">
        <v>212</v>
      </c>
      <c r="D113" s="132">
        <v>4</v>
      </c>
      <c r="E113" s="132" t="s">
        <v>103</v>
      </c>
      <c r="F113" s="132" t="s">
        <v>67</v>
      </c>
      <c r="G113" s="132">
        <v>31</v>
      </c>
      <c r="H113" s="132" t="s">
        <v>39</v>
      </c>
      <c r="I113" s="132" t="s">
        <v>187</v>
      </c>
      <c r="J113" s="132" t="s">
        <v>178</v>
      </c>
      <c r="K113" s="132" t="s">
        <v>142</v>
      </c>
      <c r="L113" s="132" t="s">
        <v>595</v>
      </c>
      <c r="M113" s="132">
        <v>1</v>
      </c>
      <c r="N113" s="141">
        <v>1</v>
      </c>
      <c r="O113" s="141">
        <v>1</v>
      </c>
      <c r="P113" s="141">
        <v>1</v>
      </c>
      <c r="Q113" s="141">
        <v>1</v>
      </c>
      <c r="R113" s="141">
        <v>1</v>
      </c>
    </row>
    <row r="114" spans="1:18" x14ac:dyDescent="0.15">
      <c r="A114" s="132" t="s">
        <v>318</v>
      </c>
      <c r="B114" s="132" t="s">
        <v>107</v>
      </c>
      <c r="C114" s="132" t="s">
        <v>212</v>
      </c>
      <c r="D114" s="132">
        <v>4</v>
      </c>
      <c r="E114" s="132" t="s">
        <v>106</v>
      </c>
      <c r="F114" s="132" t="s">
        <v>38</v>
      </c>
      <c r="G114" s="132">
        <v>69</v>
      </c>
      <c r="H114" s="132" t="s">
        <v>105</v>
      </c>
      <c r="I114" s="132" t="s">
        <v>190</v>
      </c>
      <c r="J114" s="132" t="s">
        <v>178</v>
      </c>
      <c r="K114" s="132" t="s">
        <v>142</v>
      </c>
      <c r="L114" s="132" t="s">
        <v>595</v>
      </c>
      <c r="M114" s="132">
        <v>1</v>
      </c>
      <c r="N114" s="141">
        <v>1</v>
      </c>
      <c r="O114" s="141">
        <v>1</v>
      </c>
      <c r="P114" s="141">
        <v>1</v>
      </c>
      <c r="Q114" s="141">
        <v>1</v>
      </c>
      <c r="R114" s="141">
        <v>1</v>
      </c>
    </row>
    <row r="115" spans="1:18" x14ac:dyDescent="0.15">
      <c r="A115" s="132" t="s">
        <v>319</v>
      </c>
      <c r="B115" s="132" t="s">
        <v>108</v>
      </c>
      <c r="C115" s="132" t="s">
        <v>212</v>
      </c>
      <c r="D115" s="132">
        <v>4</v>
      </c>
      <c r="E115" s="132" t="s">
        <v>96</v>
      </c>
      <c r="F115" s="132" t="s">
        <v>67</v>
      </c>
      <c r="G115" s="132">
        <v>32</v>
      </c>
      <c r="H115" s="132" t="s">
        <v>79</v>
      </c>
      <c r="I115" s="132" t="s">
        <v>187</v>
      </c>
      <c r="J115" s="132" t="s">
        <v>178</v>
      </c>
      <c r="K115" s="132" t="s">
        <v>142</v>
      </c>
      <c r="L115" s="132" t="s">
        <v>597</v>
      </c>
      <c r="M115" s="132">
        <v>1</v>
      </c>
      <c r="N115" s="141">
        <v>1</v>
      </c>
      <c r="O115" s="141">
        <v>1</v>
      </c>
      <c r="P115" s="141">
        <v>1</v>
      </c>
      <c r="Q115" s="141">
        <v>1</v>
      </c>
      <c r="R115" s="141">
        <v>1</v>
      </c>
    </row>
    <row r="116" spans="1:18" x14ac:dyDescent="0.15">
      <c r="A116" s="132" t="s">
        <v>320</v>
      </c>
      <c r="B116" s="132" t="s">
        <v>110</v>
      </c>
      <c r="C116" s="132" t="s">
        <v>212</v>
      </c>
      <c r="D116" s="132">
        <v>4</v>
      </c>
      <c r="E116" s="132" t="s">
        <v>109</v>
      </c>
      <c r="F116" s="132" t="s">
        <v>67</v>
      </c>
      <c r="G116" s="132">
        <v>31</v>
      </c>
      <c r="H116" s="132" t="s">
        <v>39</v>
      </c>
      <c r="I116" s="132" t="s">
        <v>187</v>
      </c>
      <c r="J116" s="132" t="s">
        <v>178</v>
      </c>
      <c r="K116" s="132" t="s">
        <v>142</v>
      </c>
      <c r="L116" s="132" t="s">
        <v>595</v>
      </c>
      <c r="M116" s="132">
        <v>1</v>
      </c>
      <c r="N116" s="141">
        <v>0</v>
      </c>
      <c r="O116" s="141">
        <v>0</v>
      </c>
      <c r="P116" s="141">
        <v>0</v>
      </c>
      <c r="Q116" s="141">
        <v>0</v>
      </c>
      <c r="R116" s="141">
        <v>0</v>
      </c>
    </row>
    <row r="117" spans="1:18" x14ac:dyDescent="0.15">
      <c r="A117" s="132" t="s">
        <v>321</v>
      </c>
      <c r="B117" s="132" t="s">
        <v>111</v>
      </c>
      <c r="C117" s="132" t="s">
        <v>212</v>
      </c>
      <c r="D117" s="132">
        <v>4</v>
      </c>
      <c r="E117" s="132" t="s">
        <v>67</v>
      </c>
      <c r="F117" s="132" t="s">
        <v>67</v>
      </c>
      <c r="G117" s="132">
        <v>30</v>
      </c>
      <c r="H117" s="132" t="s">
        <v>48</v>
      </c>
      <c r="I117" s="132" t="s">
        <v>187</v>
      </c>
      <c r="J117" s="132" t="s">
        <v>178</v>
      </c>
      <c r="K117" s="132" t="s">
        <v>142</v>
      </c>
      <c r="L117" s="132" t="s">
        <v>597</v>
      </c>
      <c r="M117" s="132">
        <v>1</v>
      </c>
      <c r="N117" s="141">
        <v>0</v>
      </c>
      <c r="O117" s="141">
        <v>0</v>
      </c>
      <c r="P117" s="141">
        <v>0</v>
      </c>
      <c r="Q117" s="141">
        <v>0</v>
      </c>
      <c r="R117" s="141">
        <v>0</v>
      </c>
    </row>
    <row r="118" spans="1:18" x14ac:dyDescent="0.15">
      <c r="A118" s="132" t="s">
        <v>322</v>
      </c>
      <c r="B118" s="132" t="s">
        <v>113</v>
      </c>
      <c r="C118" s="132" t="s">
        <v>212</v>
      </c>
      <c r="D118" s="132">
        <v>4</v>
      </c>
      <c r="E118" s="132" t="s">
        <v>112</v>
      </c>
      <c r="F118" s="132" t="s">
        <v>67</v>
      </c>
      <c r="G118" s="132">
        <v>30</v>
      </c>
      <c r="H118" s="132" t="s">
        <v>48</v>
      </c>
      <c r="I118" s="132" t="s">
        <v>187</v>
      </c>
      <c r="J118" s="132" t="s">
        <v>178</v>
      </c>
      <c r="K118" s="132" t="s">
        <v>142</v>
      </c>
      <c r="L118" s="132" t="s">
        <v>597</v>
      </c>
      <c r="M118" s="132">
        <v>1</v>
      </c>
      <c r="N118" s="141">
        <v>1</v>
      </c>
      <c r="O118" s="141">
        <v>1</v>
      </c>
      <c r="P118" s="141">
        <v>1</v>
      </c>
      <c r="Q118" s="141">
        <v>1</v>
      </c>
      <c r="R118" s="141">
        <v>1</v>
      </c>
    </row>
    <row r="119" spans="1:18" x14ac:dyDescent="0.15">
      <c r="A119" s="132" t="s">
        <v>323</v>
      </c>
      <c r="B119" s="132" t="s">
        <v>116</v>
      </c>
      <c r="C119" s="132" t="s">
        <v>212</v>
      </c>
      <c r="D119" s="132">
        <v>4</v>
      </c>
      <c r="E119" s="132" t="s">
        <v>115</v>
      </c>
      <c r="F119" s="132" t="s">
        <v>115</v>
      </c>
      <c r="G119" s="132">
        <v>10</v>
      </c>
      <c r="H119" s="132" t="s">
        <v>48</v>
      </c>
      <c r="I119" s="132" t="s">
        <v>193</v>
      </c>
      <c r="J119" s="132" t="s">
        <v>178</v>
      </c>
      <c r="K119" s="132" t="s">
        <v>142</v>
      </c>
      <c r="L119" s="132" t="s">
        <v>595</v>
      </c>
      <c r="M119" s="132">
        <v>1</v>
      </c>
      <c r="N119" s="141">
        <v>0</v>
      </c>
      <c r="O119" s="141">
        <v>0</v>
      </c>
      <c r="P119" s="141">
        <v>0</v>
      </c>
      <c r="Q119" s="141">
        <v>0</v>
      </c>
      <c r="R119" s="141">
        <v>0</v>
      </c>
    </row>
    <row r="120" spans="1:18" x14ac:dyDescent="0.15">
      <c r="A120" s="132" t="s">
        <v>324</v>
      </c>
      <c r="B120" s="132" t="s">
        <v>41</v>
      </c>
      <c r="C120" s="132" t="s">
        <v>212</v>
      </c>
      <c r="D120" s="132">
        <v>5</v>
      </c>
      <c r="E120" s="132" t="s">
        <v>40</v>
      </c>
      <c r="F120" s="132" t="s">
        <v>38</v>
      </c>
      <c r="G120" s="132">
        <v>71</v>
      </c>
      <c r="H120" s="132" t="s">
        <v>39</v>
      </c>
      <c r="I120" s="132" t="s">
        <v>177</v>
      </c>
      <c r="J120" s="132" t="s">
        <v>178</v>
      </c>
      <c r="K120" s="132" t="s">
        <v>142</v>
      </c>
      <c r="L120" s="132" t="s">
        <v>210</v>
      </c>
      <c r="M120" s="132">
        <v>1</v>
      </c>
      <c r="N120" s="141">
        <v>1</v>
      </c>
      <c r="O120" s="141">
        <v>1</v>
      </c>
      <c r="P120" s="141">
        <v>1</v>
      </c>
      <c r="Q120" s="141">
        <v>1</v>
      </c>
      <c r="R120" s="141">
        <v>1</v>
      </c>
    </row>
    <row r="121" spans="1:18" x14ac:dyDescent="0.15">
      <c r="A121" s="132" t="s">
        <v>325</v>
      </c>
      <c r="B121" s="132" t="s">
        <v>44</v>
      </c>
      <c r="C121" s="132" t="s">
        <v>212</v>
      </c>
      <c r="D121" s="132">
        <v>5</v>
      </c>
      <c r="E121" s="132" t="s">
        <v>43</v>
      </c>
      <c r="F121" s="132" t="s">
        <v>38</v>
      </c>
      <c r="G121" s="132">
        <v>71</v>
      </c>
      <c r="H121" s="132" t="s">
        <v>39</v>
      </c>
      <c r="I121" s="132" t="s">
        <v>182</v>
      </c>
      <c r="J121" s="132" t="s">
        <v>178</v>
      </c>
      <c r="K121" s="132" t="s">
        <v>142</v>
      </c>
      <c r="L121" s="132" t="s">
        <v>598</v>
      </c>
      <c r="M121" s="132">
        <v>1</v>
      </c>
      <c r="N121" s="141">
        <v>1</v>
      </c>
      <c r="O121" s="141">
        <v>1</v>
      </c>
      <c r="P121" s="141">
        <v>1</v>
      </c>
      <c r="Q121" s="141">
        <v>1</v>
      </c>
      <c r="R121" s="141">
        <v>1</v>
      </c>
    </row>
    <row r="122" spans="1:18" x14ac:dyDescent="0.15">
      <c r="A122" s="132" t="s">
        <v>326</v>
      </c>
      <c r="B122" s="132" t="s">
        <v>50</v>
      </c>
      <c r="C122" s="132" t="s">
        <v>212</v>
      </c>
      <c r="D122" s="132">
        <v>5</v>
      </c>
      <c r="E122" s="132" t="s">
        <v>49</v>
      </c>
      <c r="F122" s="132" t="s">
        <v>47</v>
      </c>
      <c r="G122" s="132">
        <v>22</v>
      </c>
      <c r="H122" s="132" t="s">
        <v>48</v>
      </c>
      <c r="I122" s="132" t="s">
        <v>183</v>
      </c>
      <c r="J122" s="132" t="s">
        <v>178</v>
      </c>
      <c r="K122" s="132" t="s">
        <v>142</v>
      </c>
      <c r="L122" s="132" t="s">
        <v>598</v>
      </c>
      <c r="M122" s="132">
        <v>1</v>
      </c>
      <c r="N122" s="141">
        <v>1</v>
      </c>
      <c r="O122" s="141">
        <v>1</v>
      </c>
      <c r="P122" s="141">
        <v>1</v>
      </c>
      <c r="Q122" s="141">
        <v>1</v>
      </c>
      <c r="R122" s="141">
        <v>1</v>
      </c>
    </row>
    <row r="123" spans="1:18" x14ac:dyDescent="0.15">
      <c r="A123" s="132" t="s">
        <v>327</v>
      </c>
      <c r="B123" s="132" t="s">
        <v>54</v>
      </c>
      <c r="C123" s="132" t="s">
        <v>212</v>
      </c>
      <c r="D123" s="132">
        <v>5</v>
      </c>
      <c r="E123" s="132" t="s">
        <v>53</v>
      </c>
      <c r="F123" s="132" t="s">
        <v>52</v>
      </c>
      <c r="G123" s="132">
        <v>74</v>
      </c>
      <c r="H123" s="132" t="s">
        <v>48</v>
      </c>
      <c r="I123" s="132" t="s">
        <v>184</v>
      </c>
      <c r="J123" s="132" t="s">
        <v>178</v>
      </c>
      <c r="K123" s="132" t="s">
        <v>142</v>
      </c>
      <c r="L123" s="132" t="s">
        <v>597</v>
      </c>
      <c r="M123" s="132">
        <v>1</v>
      </c>
      <c r="N123" s="141">
        <v>1</v>
      </c>
      <c r="O123" s="141">
        <v>1</v>
      </c>
      <c r="P123" s="141">
        <v>1</v>
      </c>
      <c r="Q123" s="141">
        <v>1</v>
      </c>
      <c r="R123" s="141">
        <v>1</v>
      </c>
    </row>
    <row r="124" spans="1:18" x14ac:dyDescent="0.15">
      <c r="A124" s="132" t="s">
        <v>328</v>
      </c>
      <c r="B124" s="132" t="s">
        <v>56</v>
      </c>
      <c r="C124" s="132" t="s">
        <v>212</v>
      </c>
      <c r="D124" s="132">
        <v>5</v>
      </c>
      <c r="E124" s="132" t="s">
        <v>55</v>
      </c>
      <c r="F124" s="132" t="s">
        <v>47</v>
      </c>
      <c r="G124" s="132">
        <v>23</v>
      </c>
      <c r="H124" s="132" t="s">
        <v>39</v>
      </c>
      <c r="I124" s="132" t="s">
        <v>183</v>
      </c>
      <c r="J124" s="132" t="s">
        <v>178</v>
      </c>
      <c r="K124" s="132" t="s">
        <v>142</v>
      </c>
      <c r="L124" s="132" t="s">
        <v>597</v>
      </c>
      <c r="M124" s="132">
        <v>1</v>
      </c>
      <c r="N124" s="141">
        <v>0</v>
      </c>
      <c r="O124" s="141">
        <v>0</v>
      </c>
      <c r="P124" s="141">
        <v>0</v>
      </c>
      <c r="Q124" s="141">
        <v>0</v>
      </c>
      <c r="R124" s="141">
        <v>0</v>
      </c>
    </row>
    <row r="125" spans="1:18" x14ac:dyDescent="0.15">
      <c r="A125" s="132" t="s">
        <v>329</v>
      </c>
      <c r="B125" s="132" t="s">
        <v>60</v>
      </c>
      <c r="C125" s="132" t="s">
        <v>212</v>
      </c>
      <c r="D125" s="132">
        <v>5</v>
      </c>
      <c r="E125" s="132" t="s">
        <v>59</v>
      </c>
      <c r="F125" s="132" t="s">
        <v>58</v>
      </c>
      <c r="G125" s="132">
        <v>7</v>
      </c>
      <c r="H125" s="132" t="s">
        <v>39</v>
      </c>
      <c r="I125" s="132" t="s">
        <v>185</v>
      </c>
      <c r="J125" s="132" t="s">
        <v>178</v>
      </c>
      <c r="K125" s="132" t="s">
        <v>142</v>
      </c>
      <c r="L125" s="132" t="s">
        <v>595</v>
      </c>
      <c r="M125" s="132">
        <v>1</v>
      </c>
      <c r="N125" s="141">
        <v>1</v>
      </c>
      <c r="O125" s="141">
        <v>1</v>
      </c>
      <c r="P125" s="141">
        <v>1</v>
      </c>
      <c r="Q125" s="141">
        <v>1</v>
      </c>
      <c r="R125" s="141">
        <v>1</v>
      </c>
    </row>
    <row r="126" spans="1:18" x14ac:dyDescent="0.15">
      <c r="A126" s="132" t="s">
        <v>330</v>
      </c>
      <c r="B126" s="132" t="s">
        <v>65</v>
      </c>
      <c r="C126" s="132" t="s">
        <v>212</v>
      </c>
      <c r="D126" s="132">
        <v>5</v>
      </c>
      <c r="E126" s="132" t="s">
        <v>64</v>
      </c>
      <c r="F126" s="132" t="s">
        <v>63</v>
      </c>
      <c r="G126" s="132">
        <v>18</v>
      </c>
      <c r="H126" s="132" t="s">
        <v>48</v>
      </c>
      <c r="I126" s="132" t="s">
        <v>186</v>
      </c>
      <c r="J126" s="132" t="s">
        <v>178</v>
      </c>
      <c r="K126" s="132" t="s">
        <v>142</v>
      </c>
      <c r="L126" s="132" t="s">
        <v>210</v>
      </c>
      <c r="M126" s="132">
        <v>1</v>
      </c>
      <c r="N126" s="141">
        <v>1</v>
      </c>
      <c r="O126" s="141">
        <v>1</v>
      </c>
      <c r="P126" s="141">
        <v>1</v>
      </c>
      <c r="Q126" s="141">
        <v>1</v>
      </c>
      <c r="R126" s="141">
        <v>1</v>
      </c>
    </row>
    <row r="127" spans="1:18" x14ac:dyDescent="0.15">
      <c r="A127" s="132" t="s">
        <v>331</v>
      </c>
      <c r="B127" s="132" t="s">
        <v>69</v>
      </c>
      <c r="C127" s="132" t="s">
        <v>212</v>
      </c>
      <c r="D127" s="132">
        <v>5</v>
      </c>
      <c r="E127" s="132" t="s">
        <v>68</v>
      </c>
      <c r="F127" s="132" t="s">
        <v>67</v>
      </c>
      <c r="G127" s="132">
        <v>31</v>
      </c>
      <c r="H127" s="132" t="s">
        <v>39</v>
      </c>
      <c r="I127" s="132" t="s">
        <v>187</v>
      </c>
      <c r="J127" s="132" t="s">
        <v>178</v>
      </c>
      <c r="K127" s="132" t="s">
        <v>142</v>
      </c>
      <c r="L127" s="132" t="s">
        <v>597</v>
      </c>
      <c r="M127" s="132">
        <v>1</v>
      </c>
      <c r="N127" s="141">
        <v>0</v>
      </c>
      <c r="O127" s="141">
        <v>0</v>
      </c>
      <c r="P127" s="141">
        <v>0</v>
      </c>
      <c r="Q127" s="141">
        <v>0</v>
      </c>
      <c r="R127" s="141">
        <v>0</v>
      </c>
    </row>
    <row r="128" spans="1:18" x14ac:dyDescent="0.15">
      <c r="A128" s="132" t="s">
        <v>332</v>
      </c>
      <c r="B128" s="132" t="s">
        <v>73</v>
      </c>
      <c r="C128" s="132" t="s">
        <v>212</v>
      </c>
      <c r="D128" s="132">
        <v>5</v>
      </c>
      <c r="E128" s="132" t="s">
        <v>72</v>
      </c>
      <c r="F128" s="132" t="s">
        <v>71</v>
      </c>
      <c r="G128" s="132">
        <v>47</v>
      </c>
      <c r="H128" s="132" t="s">
        <v>39</v>
      </c>
      <c r="I128" s="132" t="s">
        <v>188</v>
      </c>
      <c r="J128" s="132" t="s">
        <v>178</v>
      </c>
      <c r="K128" s="132" t="s">
        <v>142</v>
      </c>
      <c r="L128" s="132" t="s">
        <v>597</v>
      </c>
      <c r="M128" s="132">
        <v>1</v>
      </c>
      <c r="N128" s="141">
        <v>1</v>
      </c>
      <c r="O128" s="141">
        <v>1</v>
      </c>
      <c r="P128" s="141">
        <v>1</v>
      </c>
      <c r="Q128" s="141">
        <v>1</v>
      </c>
      <c r="R128" s="141">
        <v>1</v>
      </c>
    </row>
    <row r="129" spans="1:18" x14ac:dyDescent="0.15">
      <c r="A129" s="132" t="s">
        <v>333</v>
      </c>
      <c r="B129" s="132" t="s">
        <v>75</v>
      </c>
      <c r="C129" s="132" t="s">
        <v>212</v>
      </c>
      <c r="D129" s="132">
        <v>5</v>
      </c>
      <c r="E129" s="132" t="s">
        <v>74</v>
      </c>
      <c r="F129" s="132" t="s">
        <v>58</v>
      </c>
      <c r="G129" s="132">
        <v>7</v>
      </c>
      <c r="H129" s="132" t="s">
        <v>39</v>
      </c>
      <c r="I129" s="132" t="s">
        <v>185</v>
      </c>
      <c r="J129" s="132" t="s">
        <v>178</v>
      </c>
      <c r="K129" s="132" t="s">
        <v>142</v>
      </c>
      <c r="L129" s="132" t="s">
        <v>595</v>
      </c>
      <c r="M129" s="132">
        <v>1</v>
      </c>
      <c r="N129" s="141">
        <v>1</v>
      </c>
      <c r="O129" s="141">
        <v>1</v>
      </c>
      <c r="P129" s="141">
        <v>1</v>
      </c>
      <c r="Q129" s="141">
        <v>1</v>
      </c>
      <c r="R129" s="141">
        <v>1</v>
      </c>
    </row>
    <row r="130" spans="1:18" x14ac:dyDescent="0.15">
      <c r="A130" s="132" t="s">
        <v>334</v>
      </c>
      <c r="B130" s="132" t="s">
        <v>78</v>
      </c>
      <c r="C130" s="132" t="s">
        <v>212</v>
      </c>
      <c r="D130" s="132">
        <v>5</v>
      </c>
      <c r="E130" s="132" t="s">
        <v>77</v>
      </c>
      <c r="F130" s="132" t="s">
        <v>71</v>
      </c>
      <c r="G130" s="132">
        <v>46</v>
      </c>
      <c r="H130" s="132" t="s">
        <v>48</v>
      </c>
      <c r="I130" s="132" t="s">
        <v>189</v>
      </c>
      <c r="J130" s="132" t="s">
        <v>178</v>
      </c>
      <c r="K130" s="132" t="s">
        <v>142</v>
      </c>
      <c r="L130" s="132" t="s">
        <v>597</v>
      </c>
      <c r="M130" s="132">
        <v>1</v>
      </c>
      <c r="N130" s="141">
        <v>1</v>
      </c>
      <c r="O130" s="141">
        <v>1</v>
      </c>
      <c r="P130" s="141">
        <v>1</v>
      </c>
      <c r="Q130" s="141">
        <v>1</v>
      </c>
      <c r="R130" s="141">
        <v>1</v>
      </c>
    </row>
    <row r="131" spans="1:18" x14ac:dyDescent="0.15">
      <c r="A131" s="132" t="s">
        <v>335</v>
      </c>
      <c r="B131" s="132" t="s">
        <v>81</v>
      </c>
      <c r="C131" s="132" t="s">
        <v>212</v>
      </c>
      <c r="D131" s="132">
        <v>5</v>
      </c>
      <c r="E131" s="132" t="s">
        <v>80</v>
      </c>
      <c r="F131" s="132" t="s">
        <v>58</v>
      </c>
      <c r="G131" s="132">
        <v>8</v>
      </c>
      <c r="H131" s="132" t="s">
        <v>79</v>
      </c>
      <c r="I131" s="132" t="s">
        <v>185</v>
      </c>
      <c r="J131" s="132" t="s">
        <v>178</v>
      </c>
      <c r="K131" s="132" t="s">
        <v>142</v>
      </c>
      <c r="L131" s="132" t="s">
        <v>210</v>
      </c>
      <c r="M131" s="132">
        <v>1</v>
      </c>
      <c r="N131" s="141">
        <v>1</v>
      </c>
      <c r="O131" s="141">
        <v>1</v>
      </c>
      <c r="P131" s="141">
        <v>1</v>
      </c>
      <c r="Q131" s="141">
        <v>1</v>
      </c>
      <c r="R131" s="141">
        <v>1</v>
      </c>
    </row>
    <row r="132" spans="1:18" x14ac:dyDescent="0.15">
      <c r="A132" s="132" t="s">
        <v>336</v>
      </c>
      <c r="B132" s="132" t="s">
        <v>84</v>
      </c>
      <c r="C132" s="132" t="s">
        <v>212</v>
      </c>
      <c r="D132" s="132">
        <v>5</v>
      </c>
      <c r="E132" s="132" t="s">
        <v>83</v>
      </c>
      <c r="F132" s="132" t="s">
        <v>38</v>
      </c>
      <c r="G132" s="132">
        <v>70</v>
      </c>
      <c r="H132" s="132" t="s">
        <v>48</v>
      </c>
      <c r="I132" s="132" t="s">
        <v>190</v>
      </c>
      <c r="J132" s="132" t="s">
        <v>178</v>
      </c>
      <c r="K132" s="132" t="s">
        <v>142</v>
      </c>
      <c r="L132" s="132" t="s">
        <v>597</v>
      </c>
      <c r="M132" s="132">
        <v>1</v>
      </c>
      <c r="N132" s="141">
        <v>1</v>
      </c>
      <c r="O132" s="141">
        <v>1</v>
      </c>
      <c r="P132" s="141">
        <v>1</v>
      </c>
      <c r="Q132" s="141">
        <v>1</v>
      </c>
      <c r="R132" s="141">
        <v>1</v>
      </c>
    </row>
    <row r="133" spans="1:18" x14ac:dyDescent="0.15">
      <c r="A133" s="132" t="s">
        <v>337</v>
      </c>
      <c r="B133" s="132" t="s">
        <v>87</v>
      </c>
      <c r="C133" s="132" t="s">
        <v>212</v>
      </c>
      <c r="D133" s="132">
        <v>5</v>
      </c>
      <c r="E133" s="132" t="s">
        <v>86</v>
      </c>
      <c r="F133" s="132" t="s">
        <v>38</v>
      </c>
      <c r="G133" s="132">
        <v>71</v>
      </c>
      <c r="H133" s="132" t="s">
        <v>39</v>
      </c>
      <c r="I133" s="132" t="s">
        <v>191</v>
      </c>
      <c r="J133" s="132" t="s">
        <v>178</v>
      </c>
      <c r="K133" s="132" t="s">
        <v>142</v>
      </c>
      <c r="L133" s="132" t="s">
        <v>594</v>
      </c>
      <c r="M133" s="132">
        <v>1</v>
      </c>
      <c r="N133" s="141">
        <v>0</v>
      </c>
      <c r="O133" s="141">
        <v>0</v>
      </c>
      <c r="P133" s="141">
        <v>0</v>
      </c>
      <c r="Q133" s="141">
        <v>0</v>
      </c>
      <c r="R133" s="141">
        <v>0</v>
      </c>
    </row>
    <row r="134" spans="1:18" x14ac:dyDescent="0.15">
      <c r="A134" s="132" t="s">
        <v>338</v>
      </c>
      <c r="B134" s="132" t="s">
        <v>89</v>
      </c>
      <c r="C134" s="132" t="s">
        <v>212</v>
      </c>
      <c r="D134" s="132">
        <v>5</v>
      </c>
      <c r="E134" s="132" t="s">
        <v>88</v>
      </c>
      <c r="F134" s="132" t="s">
        <v>38</v>
      </c>
      <c r="G134" s="132">
        <v>71</v>
      </c>
      <c r="H134" s="132" t="s">
        <v>39</v>
      </c>
      <c r="I134" s="132" t="s">
        <v>191</v>
      </c>
      <c r="J134" s="132" t="s">
        <v>178</v>
      </c>
      <c r="K134" s="132" t="s">
        <v>142</v>
      </c>
      <c r="L134" s="132" t="s">
        <v>596</v>
      </c>
      <c r="M134" s="132">
        <v>1</v>
      </c>
      <c r="N134" s="141">
        <v>1</v>
      </c>
      <c r="O134" s="141">
        <v>1</v>
      </c>
      <c r="P134" s="141">
        <v>1</v>
      </c>
      <c r="Q134" s="141">
        <v>1</v>
      </c>
      <c r="R134" s="141">
        <v>1</v>
      </c>
    </row>
    <row r="135" spans="1:18" x14ac:dyDescent="0.15">
      <c r="A135" s="132" t="s">
        <v>339</v>
      </c>
      <c r="B135" s="132" t="s">
        <v>91</v>
      </c>
      <c r="C135" s="132" t="s">
        <v>212</v>
      </c>
      <c r="D135" s="132">
        <v>5</v>
      </c>
      <c r="E135" s="132" t="s">
        <v>90</v>
      </c>
      <c r="F135" s="132" t="s">
        <v>38</v>
      </c>
      <c r="G135" s="132">
        <v>71</v>
      </c>
      <c r="H135" s="132" t="s">
        <v>39</v>
      </c>
      <c r="I135" s="132" t="s">
        <v>191</v>
      </c>
      <c r="J135" s="132" t="s">
        <v>178</v>
      </c>
      <c r="K135" s="132" t="s">
        <v>142</v>
      </c>
      <c r="L135" s="132" t="s">
        <v>595</v>
      </c>
      <c r="M135" s="132">
        <v>1</v>
      </c>
      <c r="N135" s="141">
        <v>0</v>
      </c>
      <c r="O135" s="141">
        <v>0</v>
      </c>
      <c r="P135" s="141">
        <v>0</v>
      </c>
      <c r="Q135" s="141">
        <v>0</v>
      </c>
      <c r="R135" s="141">
        <v>0</v>
      </c>
    </row>
    <row r="136" spans="1:18" x14ac:dyDescent="0.15">
      <c r="A136" s="132" t="s">
        <v>340</v>
      </c>
      <c r="B136" s="132" t="s">
        <v>93</v>
      </c>
      <c r="C136" s="132" t="s">
        <v>212</v>
      </c>
      <c r="D136" s="132">
        <v>5</v>
      </c>
      <c r="E136" s="132" t="s">
        <v>92</v>
      </c>
      <c r="F136" s="132" t="s">
        <v>38</v>
      </c>
      <c r="G136" s="132">
        <v>71</v>
      </c>
      <c r="H136" s="132" t="s">
        <v>39</v>
      </c>
      <c r="I136" s="132" t="s">
        <v>191</v>
      </c>
      <c r="J136" s="132" t="s">
        <v>178</v>
      </c>
      <c r="K136" s="132" t="s">
        <v>142</v>
      </c>
      <c r="L136" s="132" t="s">
        <v>598</v>
      </c>
      <c r="M136" s="132">
        <v>1</v>
      </c>
      <c r="N136" s="141">
        <v>0</v>
      </c>
      <c r="O136" s="141">
        <v>0</v>
      </c>
      <c r="P136" s="141">
        <v>0</v>
      </c>
      <c r="Q136" s="141">
        <v>0</v>
      </c>
      <c r="R136" s="141">
        <v>0</v>
      </c>
    </row>
    <row r="137" spans="1:18" x14ac:dyDescent="0.15">
      <c r="A137" s="132" t="s">
        <v>341</v>
      </c>
      <c r="B137" s="132" t="s">
        <v>95</v>
      </c>
      <c r="C137" s="132" t="s">
        <v>212</v>
      </c>
      <c r="D137" s="132">
        <v>5</v>
      </c>
      <c r="E137" s="132" t="s">
        <v>94</v>
      </c>
      <c r="F137" s="132" t="s">
        <v>38</v>
      </c>
      <c r="G137" s="132">
        <v>71</v>
      </c>
      <c r="H137" s="132" t="s">
        <v>39</v>
      </c>
      <c r="I137" s="132" t="s">
        <v>191</v>
      </c>
      <c r="J137" s="132" t="s">
        <v>178</v>
      </c>
      <c r="K137" s="132" t="s">
        <v>142</v>
      </c>
      <c r="L137" s="132" t="s">
        <v>594</v>
      </c>
      <c r="M137" s="132">
        <v>1</v>
      </c>
      <c r="N137" s="141">
        <v>0</v>
      </c>
      <c r="O137" s="141">
        <v>0</v>
      </c>
      <c r="P137" s="141">
        <v>0</v>
      </c>
      <c r="Q137" s="141">
        <v>0</v>
      </c>
      <c r="R137" s="141">
        <v>0</v>
      </c>
    </row>
    <row r="138" spans="1:18" x14ac:dyDescent="0.15">
      <c r="A138" s="132" t="s">
        <v>342</v>
      </c>
      <c r="B138" s="132" t="s">
        <v>97</v>
      </c>
      <c r="C138" s="132" t="s">
        <v>212</v>
      </c>
      <c r="D138" s="132">
        <v>5</v>
      </c>
      <c r="E138" s="132" t="s">
        <v>96</v>
      </c>
      <c r="F138" s="132" t="s">
        <v>67</v>
      </c>
      <c r="G138" s="132">
        <v>32</v>
      </c>
      <c r="H138" s="132" t="s">
        <v>79</v>
      </c>
      <c r="I138" s="132" t="s">
        <v>187</v>
      </c>
      <c r="J138" s="132" t="s">
        <v>178</v>
      </c>
      <c r="K138" s="132" t="s">
        <v>142</v>
      </c>
      <c r="L138" s="132" t="s">
        <v>595</v>
      </c>
      <c r="M138" s="132">
        <v>1</v>
      </c>
      <c r="N138" s="141">
        <v>1</v>
      </c>
      <c r="O138" s="141">
        <v>1</v>
      </c>
      <c r="P138" s="141">
        <v>1</v>
      </c>
      <c r="Q138" s="141">
        <v>1</v>
      </c>
      <c r="R138" s="141">
        <v>1</v>
      </c>
    </row>
    <row r="139" spans="1:18" x14ac:dyDescent="0.15">
      <c r="A139" s="132" t="s">
        <v>343</v>
      </c>
      <c r="B139" s="132" t="s">
        <v>100</v>
      </c>
      <c r="C139" s="132" t="s">
        <v>212</v>
      </c>
      <c r="D139" s="132">
        <v>5</v>
      </c>
      <c r="E139" s="132" t="s">
        <v>99</v>
      </c>
      <c r="F139" s="132" t="s">
        <v>71</v>
      </c>
      <c r="G139" s="132">
        <v>46</v>
      </c>
      <c r="H139" s="132" t="s">
        <v>48</v>
      </c>
      <c r="I139" s="132" t="s">
        <v>192</v>
      </c>
      <c r="J139" s="132" t="s">
        <v>178</v>
      </c>
      <c r="K139" s="132" t="s">
        <v>142</v>
      </c>
      <c r="L139" s="132" t="s">
        <v>595</v>
      </c>
      <c r="M139" s="132">
        <v>1</v>
      </c>
      <c r="N139" s="141">
        <v>1</v>
      </c>
      <c r="O139" s="141">
        <v>1</v>
      </c>
      <c r="P139" s="141">
        <v>1</v>
      </c>
      <c r="Q139" s="141">
        <v>1</v>
      </c>
      <c r="R139" s="141">
        <v>1</v>
      </c>
    </row>
    <row r="140" spans="1:18" x14ac:dyDescent="0.15">
      <c r="A140" s="132" t="s">
        <v>344</v>
      </c>
      <c r="B140" s="132" t="s">
        <v>102</v>
      </c>
      <c r="C140" s="132" t="s">
        <v>212</v>
      </c>
      <c r="D140" s="132">
        <v>5</v>
      </c>
      <c r="E140" s="132" t="s">
        <v>101</v>
      </c>
      <c r="F140" s="132" t="s">
        <v>71</v>
      </c>
      <c r="G140" s="132">
        <v>46</v>
      </c>
      <c r="H140" s="132" t="s">
        <v>48</v>
      </c>
      <c r="I140" s="132" t="s">
        <v>189</v>
      </c>
      <c r="J140" s="132" t="s">
        <v>178</v>
      </c>
      <c r="K140" s="132" t="s">
        <v>142</v>
      </c>
      <c r="L140" s="132" t="s">
        <v>597</v>
      </c>
      <c r="M140" s="132">
        <v>1</v>
      </c>
      <c r="N140" s="141">
        <v>0</v>
      </c>
      <c r="O140" s="141">
        <v>0</v>
      </c>
      <c r="P140" s="141">
        <v>0</v>
      </c>
      <c r="Q140" s="141">
        <v>0</v>
      </c>
      <c r="R140" s="141">
        <v>0</v>
      </c>
    </row>
    <row r="141" spans="1:18" x14ac:dyDescent="0.15">
      <c r="A141" s="132" t="s">
        <v>345</v>
      </c>
      <c r="B141" s="132" t="s">
        <v>104</v>
      </c>
      <c r="C141" s="132" t="s">
        <v>212</v>
      </c>
      <c r="D141" s="132">
        <v>5</v>
      </c>
      <c r="E141" s="132" t="s">
        <v>103</v>
      </c>
      <c r="F141" s="132" t="s">
        <v>67</v>
      </c>
      <c r="G141" s="132">
        <v>31</v>
      </c>
      <c r="H141" s="132" t="s">
        <v>39</v>
      </c>
      <c r="I141" s="132" t="s">
        <v>187</v>
      </c>
      <c r="J141" s="132" t="s">
        <v>178</v>
      </c>
      <c r="K141" s="132" t="s">
        <v>142</v>
      </c>
      <c r="L141" s="132" t="s">
        <v>595</v>
      </c>
      <c r="M141" s="132">
        <v>1</v>
      </c>
      <c r="N141" s="141">
        <v>0</v>
      </c>
      <c r="O141" s="141">
        <v>0</v>
      </c>
      <c r="P141" s="141">
        <v>0</v>
      </c>
      <c r="Q141" s="141">
        <v>0</v>
      </c>
      <c r="R141" s="141">
        <v>0</v>
      </c>
    </row>
    <row r="142" spans="1:18" x14ac:dyDescent="0.15">
      <c r="A142" s="132" t="s">
        <v>346</v>
      </c>
      <c r="B142" s="132" t="s">
        <v>107</v>
      </c>
      <c r="C142" s="132" t="s">
        <v>212</v>
      </c>
      <c r="D142" s="132">
        <v>5</v>
      </c>
      <c r="E142" s="132" t="s">
        <v>106</v>
      </c>
      <c r="F142" s="132" t="s">
        <v>38</v>
      </c>
      <c r="G142" s="132">
        <v>69</v>
      </c>
      <c r="H142" s="132" t="s">
        <v>105</v>
      </c>
      <c r="I142" s="132" t="s">
        <v>190</v>
      </c>
      <c r="J142" s="132" t="s">
        <v>178</v>
      </c>
      <c r="K142" s="132" t="s">
        <v>142</v>
      </c>
      <c r="L142" s="132" t="s">
        <v>595</v>
      </c>
      <c r="M142" s="132">
        <v>1</v>
      </c>
      <c r="N142" s="141">
        <v>1</v>
      </c>
      <c r="O142" s="141">
        <v>1</v>
      </c>
      <c r="P142" s="141">
        <v>1</v>
      </c>
      <c r="Q142" s="141">
        <v>1</v>
      </c>
      <c r="R142" s="141">
        <v>1</v>
      </c>
    </row>
    <row r="143" spans="1:18" x14ac:dyDescent="0.15">
      <c r="A143" s="132" t="s">
        <v>347</v>
      </c>
      <c r="B143" s="132" t="s">
        <v>108</v>
      </c>
      <c r="C143" s="132" t="s">
        <v>212</v>
      </c>
      <c r="D143" s="132">
        <v>5</v>
      </c>
      <c r="E143" s="132" t="s">
        <v>96</v>
      </c>
      <c r="F143" s="132" t="s">
        <v>67</v>
      </c>
      <c r="G143" s="132">
        <v>32</v>
      </c>
      <c r="H143" s="132" t="s">
        <v>79</v>
      </c>
      <c r="I143" s="132" t="s">
        <v>187</v>
      </c>
      <c r="J143" s="132" t="s">
        <v>178</v>
      </c>
      <c r="K143" s="132" t="s">
        <v>142</v>
      </c>
      <c r="L143" s="132" t="s">
        <v>595</v>
      </c>
      <c r="M143" s="132">
        <v>1</v>
      </c>
      <c r="N143" s="141">
        <v>1</v>
      </c>
      <c r="O143" s="141">
        <v>1</v>
      </c>
      <c r="P143" s="141">
        <v>1</v>
      </c>
      <c r="Q143" s="141">
        <v>1</v>
      </c>
      <c r="R143" s="141">
        <v>1</v>
      </c>
    </row>
    <row r="144" spans="1:18" x14ac:dyDescent="0.15">
      <c r="A144" s="132" t="s">
        <v>348</v>
      </c>
      <c r="B144" s="132" t="s">
        <v>110</v>
      </c>
      <c r="C144" s="132" t="s">
        <v>212</v>
      </c>
      <c r="D144" s="132">
        <v>5</v>
      </c>
      <c r="E144" s="132" t="s">
        <v>109</v>
      </c>
      <c r="F144" s="132" t="s">
        <v>67</v>
      </c>
      <c r="G144" s="132">
        <v>31</v>
      </c>
      <c r="H144" s="132" t="s">
        <v>39</v>
      </c>
      <c r="I144" s="132" t="s">
        <v>187</v>
      </c>
      <c r="J144" s="132" t="s">
        <v>178</v>
      </c>
      <c r="K144" s="132" t="s">
        <v>142</v>
      </c>
      <c r="L144" s="132" t="s">
        <v>595</v>
      </c>
      <c r="M144" s="132">
        <v>1</v>
      </c>
      <c r="N144" s="141">
        <v>1</v>
      </c>
      <c r="O144" s="141">
        <v>1</v>
      </c>
      <c r="P144" s="141">
        <v>1</v>
      </c>
      <c r="Q144" s="141">
        <v>1</v>
      </c>
      <c r="R144" s="141">
        <v>1</v>
      </c>
    </row>
    <row r="145" spans="1:18" x14ac:dyDescent="0.15">
      <c r="A145" s="132" t="s">
        <v>349</v>
      </c>
      <c r="B145" s="132" t="s">
        <v>111</v>
      </c>
      <c r="C145" s="132" t="s">
        <v>212</v>
      </c>
      <c r="D145" s="132">
        <v>5</v>
      </c>
      <c r="E145" s="132" t="s">
        <v>67</v>
      </c>
      <c r="F145" s="132" t="s">
        <v>67</v>
      </c>
      <c r="G145" s="132">
        <v>30</v>
      </c>
      <c r="H145" s="132" t="s">
        <v>48</v>
      </c>
      <c r="I145" s="132" t="s">
        <v>187</v>
      </c>
      <c r="J145" s="132" t="s">
        <v>178</v>
      </c>
      <c r="K145" s="132" t="s">
        <v>142</v>
      </c>
      <c r="L145" s="132" t="s">
        <v>597</v>
      </c>
      <c r="M145" s="132">
        <v>1</v>
      </c>
      <c r="N145" s="141">
        <v>1</v>
      </c>
      <c r="O145" s="141">
        <v>1</v>
      </c>
      <c r="P145" s="141">
        <v>1</v>
      </c>
      <c r="Q145" s="141">
        <v>1</v>
      </c>
      <c r="R145" s="141">
        <v>1</v>
      </c>
    </row>
    <row r="146" spans="1:18" x14ac:dyDescent="0.15">
      <c r="A146" s="132" t="s">
        <v>350</v>
      </c>
      <c r="B146" s="132" t="s">
        <v>113</v>
      </c>
      <c r="C146" s="132" t="s">
        <v>212</v>
      </c>
      <c r="D146" s="132">
        <v>5</v>
      </c>
      <c r="E146" s="132" t="s">
        <v>112</v>
      </c>
      <c r="F146" s="132" t="s">
        <v>67</v>
      </c>
      <c r="G146" s="132">
        <v>30</v>
      </c>
      <c r="H146" s="132" t="s">
        <v>48</v>
      </c>
      <c r="I146" s="132" t="s">
        <v>187</v>
      </c>
      <c r="J146" s="132" t="s">
        <v>178</v>
      </c>
      <c r="K146" s="132" t="s">
        <v>142</v>
      </c>
      <c r="L146" s="132" t="s">
        <v>597</v>
      </c>
      <c r="M146" s="132">
        <v>1</v>
      </c>
      <c r="N146" s="141">
        <v>1</v>
      </c>
      <c r="O146" s="141">
        <v>1</v>
      </c>
      <c r="P146" s="141">
        <v>1</v>
      </c>
      <c r="Q146" s="141">
        <v>1</v>
      </c>
      <c r="R146" s="141">
        <v>1</v>
      </c>
    </row>
    <row r="147" spans="1:18" x14ac:dyDescent="0.15">
      <c r="A147" s="132" t="s">
        <v>351</v>
      </c>
      <c r="B147" s="132" t="s">
        <v>116</v>
      </c>
      <c r="C147" s="132" t="s">
        <v>212</v>
      </c>
      <c r="D147" s="132">
        <v>5</v>
      </c>
      <c r="E147" s="132" t="s">
        <v>115</v>
      </c>
      <c r="F147" s="132" t="s">
        <v>115</v>
      </c>
      <c r="G147" s="132">
        <v>10</v>
      </c>
      <c r="H147" s="132" t="s">
        <v>48</v>
      </c>
      <c r="I147" s="132" t="s">
        <v>193</v>
      </c>
      <c r="J147" s="132" t="s">
        <v>178</v>
      </c>
      <c r="K147" s="132" t="s">
        <v>142</v>
      </c>
      <c r="L147" s="132" t="s">
        <v>595</v>
      </c>
      <c r="M147" s="132">
        <v>1</v>
      </c>
      <c r="N147" s="141">
        <v>1</v>
      </c>
      <c r="O147" s="141">
        <v>1</v>
      </c>
      <c r="P147" s="141">
        <v>1</v>
      </c>
      <c r="Q147" s="141">
        <v>1</v>
      </c>
      <c r="R147" s="141">
        <v>1</v>
      </c>
    </row>
    <row r="148" spans="1:18" x14ac:dyDescent="0.15">
      <c r="A148" s="132" t="s">
        <v>352</v>
      </c>
      <c r="B148" s="132" t="s">
        <v>41</v>
      </c>
      <c r="C148" s="132" t="s">
        <v>212</v>
      </c>
      <c r="D148" s="132">
        <v>6</v>
      </c>
      <c r="E148" s="132" t="s">
        <v>40</v>
      </c>
      <c r="F148" s="132" t="s">
        <v>38</v>
      </c>
      <c r="G148" s="132">
        <v>71</v>
      </c>
      <c r="H148" s="132" t="s">
        <v>39</v>
      </c>
      <c r="I148" s="132" t="s">
        <v>177</v>
      </c>
      <c r="J148" s="132" t="s">
        <v>178</v>
      </c>
      <c r="K148" s="132" t="s">
        <v>142</v>
      </c>
      <c r="L148" s="132" t="s">
        <v>210</v>
      </c>
      <c r="M148" s="132">
        <v>1</v>
      </c>
      <c r="N148" s="141">
        <v>1</v>
      </c>
      <c r="O148" s="141">
        <v>1</v>
      </c>
      <c r="P148" s="141">
        <v>1</v>
      </c>
      <c r="Q148" s="141">
        <v>1</v>
      </c>
      <c r="R148" s="141">
        <v>1</v>
      </c>
    </row>
    <row r="149" spans="1:18" x14ac:dyDescent="0.15">
      <c r="A149" s="132" t="s">
        <v>353</v>
      </c>
      <c r="B149" s="132" t="s">
        <v>44</v>
      </c>
      <c r="C149" s="132" t="s">
        <v>212</v>
      </c>
      <c r="D149" s="132">
        <v>6</v>
      </c>
      <c r="E149" s="132" t="s">
        <v>43</v>
      </c>
      <c r="F149" s="132" t="s">
        <v>38</v>
      </c>
      <c r="G149" s="132">
        <v>71</v>
      </c>
      <c r="H149" s="132" t="s">
        <v>39</v>
      </c>
      <c r="I149" s="132" t="s">
        <v>182</v>
      </c>
      <c r="J149" s="132" t="s">
        <v>178</v>
      </c>
      <c r="K149" s="132" t="s">
        <v>142</v>
      </c>
      <c r="L149" s="132" t="s">
        <v>598</v>
      </c>
      <c r="M149" s="132">
        <v>1</v>
      </c>
      <c r="N149" s="141">
        <v>1</v>
      </c>
      <c r="O149" s="141">
        <v>1</v>
      </c>
      <c r="P149" s="141">
        <v>1</v>
      </c>
      <c r="Q149" s="141">
        <v>1</v>
      </c>
      <c r="R149" s="141">
        <v>1</v>
      </c>
    </row>
    <row r="150" spans="1:18" x14ac:dyDescent="0.15">
      <c r="A150" s="132" t="s">
        <v>354</v>
      </c>
      <c r="B150" s="132" t="s">
        <v>50</v>
      </c>
      <c r="C150" s="132" t="s">
        <v>212</v>
      </c>
      <c r="D150" s="132">
        <v>6</v>
      </c>
      <c r="E150" s="132" t="s">
        <v>49</v>
      </c>
      <c r="F150" s="132" t="s">
        <v>47</v>
      </c>
      <c r="G150" s="132">
        <v>22</v>
      </c>
      <c r="H150" s="132" t="s">
        <v>48</v>
      </c>
      <c r="I150" s="132" t="s">
        <v>183</v>
      </c>
      <c r="J150" s="132" t="s">
        <v>178</v>
      </c>
      <c r="K150" s="132" t="s">
        <v>142</v>
      </c>
      <c r="L150" s="132" t="s">
        <v>598</v>
      </c>
      <c r="M150" s="132">
        <v>1</v>
      </c>
      <c r="N150" s="141">
        <v>0</v>
      </c>
      <c r="O150" s="141">
        <v>0</v>
      </c>
      <c r="P150" s="141">
        <v>0</v>
      </c>
      <c r="Q150" s="141">
        <v>0</v>
      </c>
      <c r="R150" s="141">
        <v>0</v>
      </c>
    </row>
    <row r="151" spans="1:18" x14ac:dyDescent="0.15">
      <c r="A151" s="132" t="s">
        <v>355</v>
      </c>
      <c r="B151" s="132" t="s">
        <v>54</v>
      </c>
      <c r="C151" s="132" t="s">
        <v>212</v>
      </c>
      <c r="D151" s="132">
        <v>6</v>
      </c>
      <c r="E151" s="132" t="s">
        <v>53</v>
      </c>
      <c r="F151" s="132" t="s">
        <v>52</v>
      </c>
      <c r="G151" s="132">
        <v>74</v>
      </c>
      <c r="H151" s="132" t="s">
        <v>48</v>
      </c>
      <c r="I151" s="132" t="s">
        <v>184</v>
      </c>
      <c r="J151" s="132" t="s">
        <v>178</v>
      </c>
      <c r="K151" s="132" t="s">
        <v>142</v>
      </c>
      <c r="L151" s="132" t="s">
        <v>597</v>
      </c>
      <c r="M151" s="132">
        <v>1</v>
      </c>
      <c r="N151" s="141">
        <v>1</v>
      </c>
      <c r="O151" s="141">
        <v>1</v>
      </c>
      <c r="P151" s="141">
        <v>1</v>
      </c>
      <c r="Q151" s="141">
        <v>1</v>
      </c>
      <c r="R151" s="141">
        <v>1</v>
      </c>
    </row>
    <row r="152" spans="1:18" x14ac:dyDescent="0.15">
      <c r="A152" s="132" t="s">
        <v>356</v>
      </c>
      <c r="B152" s="132" t="s">
        <v>56</v>
      </c>
      <c r="C152" s="132" t="s">
        <v>212</v>
      </c>
      <c r="D152" s="132">
        <v>6</v>
      </c>
      <c r="E152" s="132" t="s">
        <v>55</v>
      </c>
      <c r="F152" s="132" t="s">
        <v>47</v>
      </c>
      <c r="G152" s="132">
        <v>23</v>
      </c>
      <c r="H152" s="132" t="s">
        <v>39</v>
      </c>
      <c r="I152" s="132" t="s">
        <v>183</v>
      </c>
      <c r="J152" s="132" t="s">
        <v>178</v>
      </c>
      <c r="K152" s="132" t="s">
        <v>142</v>
      </c>
      <c r="L152" s="132" t="s">
        <v>597</v>
      </c>
      <c r="M152" s="132">
        <v>1</v>
      </c>
      <c r="N152" s="141">
        <v>0</v>
      </c>
      <c r="O152" s="141">
        <v>0</v>
      </c>
      <c r="P152" s="141">
        <v>0</v>
      </c>
      <c r="Q152" s="141">
        <v>0</v>
      </c>
      <c r="R152" s="141">
        <v>0</v>
      </c>
    </row>
    <row r="153" spans="1:18" x14ac:dyDescent="0.15">
      <c r="A153" s="132" t="s">
        <v>357</v>
      </c>
      <c r="B153" s="132" t="s">
        <v>60</v>
      </c>
      <c r="C153" s="132" t="s">
        <v>212</v>
      </c>
      <c r="D153" s="132">
        <v>6</v>
      </c>
      <c r="E153" s="132" t="s">
        <v>59</v>
      </c>
      <c r="F153" s="132" t="s">
        <v>58</v>
      </c>
      <c r="G153" s="132">
        <v>7</v>
      </c>
      <c r="H153" s="132" t="s">
        <v>39</v>
      </c>
      <c r="I153" s="132" t="s">
        <v>185</v>
      </c>
      <c r="J153" s="132" t="s">
        <v>178</v>
      </c>
      <c r="K153" s="132" t="s">
        <v>142</v>
      </c>
      <c r="L153" s="132" t="s">
        <v>595</v>
      </c>
      <c r="M153" s="132">
        <v>1</v>
      </c>
      <c r="N153" s="141">
        <v>1</v>
      </c>
      <c r="O153" s="141">
        <v>1</v>
      </c>
      <c r="P153" s="141">
        <v>1</v>
      </c>
      <c r="Q153" s="141">
        <v>1</v>
      </c>
      <c r="R153" s="141">
        <v>1</v>
      </c>
    </row>
    <row r="154" spans="1:18" x14ac:dyDescent="0.15">
      <c r="A154" s="132" t="s">
        <v>358</v>
      </c>
      <c r="B154" s="132" t="s">
        <v>65</v>
      </c>
      <c r="C154" s="132" t="s">
        <v>212</v>
      </c>
      <c r="D154" s="132">
        <v>6</v>
      </c>
      <c r="E154" s="132" t="s">
        <v>64</v>
      </c>
      <c r="F154" s="132" t="s">
        <v>63</v>
      </c>
      <c r="G154" s="132">
        <v>18</v>
      </c>
      <c r="H154" s="132" t="s">
        <v>48</v>
      </c>
      <c r="I154" s="132" t="s">
        <v>186</v>
      </c>
      <c r="J154" s="132" t="s">
        <v>178</v>
      </c>
      <c r="K154" s="132" t="s">
        <v>142</v>
      </c>
      <c r="L154" s="132" t="s">
        <v>210</v>
      </c>
      <c r="M154" s="132">
        <v>1</v>
      </c>
      <c r="N154" s="141">
        <v>1</v>
      </c>
      <c r="O154" s="141">
        <v>1</v>
      </c>
      <c r="P154" s="141">
        <v>1</v>
      </c>
      <c r="Q154" s="141">
        <v>1</v>
      </c>
      <c r="R154" s="141">
        <v>1</v>
      </c>
    </row>
    <row r="155" spans="1:18" x14ac:dyDescent="0.15">
      <c r="A155" s="132" t="s">
        <v>359</v>
      </c>
      <c r="B155" s="132" t="s">
        <v>69</v>
      </c>
      <c r="C155" s="132" t="s">
        <v>212</v>
      </c>
      <c r="D155" s="132">
        <v>6</v>
      </c>
      <c r="E155" s="132" t="s">
        <v>68</v>
      </c>
      <c r="F155" s="132" t="s">
        <v>67</v>
      </c>
      <c r="G155" s="132">
        <v>31</v>
      </c>
      <c r="H155" s="132" t="s">
        <v>39</v>
      </c>
      <c r="I155" s="132" t="s">
        <v>187</v>
      </c>
      <c r="J155" s="132" t="s">
        <v>178</v>
      </c>
      <c r="K155" s="132" t="s">
        <v>142</v>
      </c>
      <c r="L155" s="132" t="s">
        <v>597</v>
      </c>
      <c r="M155" s="132">
        <v>1</v>
      </c>
      <c r="N155" s="141">
        <v>1</v>
      </c>
      <c r="O155" s="141">
        <v>1</v>
      </c>
      <c r="P155" s="141">
        <v>1</v>
      </c>
      <c r="Q155" s="141">
        <v>1</v>
      </c>
      <c r="R155" s="141">
        <v>1</v>
      </c>
    </row>
    <row r="156" spans="1:18" x14ac:dyDescent="0.15">
      <c r="A156" s="132" t="s">
        <v>360</v>
      </c>
      <c r="B156" s="132" t="s">
        <v>73</v>
      </c>
      <c r="C156" s="132" t="s">
        <v>212</v>
      </c>
      <c r="D156" s="132">
        <v>6</v>
      </c>
      <c r="E156" s="132" t="s">
        <v>72</v>
      </c>
      <c r="F156" s="132" t="s">
        <v>71</v>
      </c>
      <c r="G156" s="132">
        <v>47</v>
      </c>
      <c r="H156" s="132" t="s">
        <v>39</v>
      </c>
      <c r="I156" s="132" t="s">
        <v>188</v>
      </c>
      <c r="J156" s="132" t="s">
        <v>178</v>
      </c>
      <c r="K156" s="132" t="s">
        <v>142</v>
      </c>
      <c r="L156" s="132" t="s">
        <v>597</v>
      </c>
      <c r="M156" s="132">
        <v>1</v>
      </c>
      <c r="N156" s="141">
        <v>1</v>
      </c>
      <c r="O156" s="141">
        <v>1</v>
      </c>
      <c r="P156" s="141">
        <v>1</v>
      </c>
      <c r="Q156" s="141">
        <v>1</v>
      </c>
      <c r="R156" s="141">
        <v>1</v>
      </c>
    </row>
    <row r="157" spans="1:18" x14ac:dyDescent="0.15">
      <c r="A157" s="132" t="s">
        <v>361</v>
      </c>
      <c r="B157" s="132" t="s">
        <v>75</v>
      </c>
      <c r="C157" s="132" t="s">
        <v>212</v>
      </c>
      <c r="D157" s="132">
        <v>6</v>
      </c>
      <c r="E157" s="132" t="s">
        <v>74</v>
      </c>
      <c r="F157" s="132" t="s">
        <v>58</v>
      </c>
      <c r="G157" s="132">
        <v>7</v>
      </c>
      <c r="H157" s="132" t="s">
        <v>39</v>
      </c>
      <c r="I157" s="132" t="s">
        <v>185</v>
      </c>
      <c r="J157" s="132" t="s">
        <v>178</v>
      </c>
      <c r="K157" s="132" t="s">
        <v>142</v>
      </c>
      <c r="L157" s="132" t="s">
        <v>595</v>
      </c>
      <c r="M157" s="132">
        <v>1</v>
      </c>
      <c r="N157" s="141">
        <v>1</v>
      </c>
      <c r="O157" s="141">
        <v>1</v>
      </c>
      <c r="P157" s="141">
        <v>1</v>
      </c>
      <c r="Q157" s="141">
        <v>1</v>
      </c>
      <c r="R157" s="141">
        <v>1</v>
      </c>
    </row>
    <row r="158" spans="1:18" x14ac:dyDescent="0.15">
      <c r="A158" s="132" t="s">
        <v>362</v>
      </c>
      <c r="B158" s="132" t="s">
        <v>78</v>
      </c>
      <c r="C158" s="132" t="s">
        <v>212</v>
      </c>
      <c r="D158" s="132">
        <v>6</v>
      </c>
      <c r="E158" s="132" t="s">
        <v>77</v>
      </c>
      <c r="F158" s="132" t="s">
        <v>71</v>
      </c>
      <c r="G158" s="132">
        <v>46</v>
      </c>
      <c r="H158" s="132" t="s">
        <v>48</v>
      </c>
      <c r="I158" s="132" t="s">
        <v>189</v>
      </c>
      <c r="J158" s="132" t="s">
        <v>178</v>
      </c>
      <c r="K158" s="132" t="s">
        <v>142</v>
      </c>
      <c r="L158" s="132" t="s">
        <v>597</v>
      </c>
      <c r="M158" s="132">
        <v>1</v>
      </c>
      <c r="N158" s="141">
        <v>0</v>
      </c>
      <c r="O158" s="141">
        <v>0</v>
      </c>
      <c r="P158" s="141">
        <v>0</v>
      </c>
      <c r="Q158" s="141">
        <v>0</v>
      </c>
      <c r="R158" s="141">
        <v>0</v>
      </c>
    </row>
    <row r="159" spans="1:18" x14ac:dyDescent="0.15">
      <c r="A159" s="132" t="s">
        <v>363</v>
      </c>
      <c r="B159" s="132" t="s">
        <v>81</v>
      </c>
      <c r="C159" s="132" t="s">
        <v>212</v>
      </c>
      <c r="D159" s="132">
        <v>6</v>
      </c>
      <c r="E159" s="132" t="s">
        <v>80</v>
      </c>
      <c r="F159" s="132" t="s">
        <v>58</v>
      </c>
      <c r="G159" s="132">
        <v>8</v>
      </c>
      <c r="H159" s="132" t="s">
        <v>79</v>
      </c>
      <c r="I159" s="132" t="s">
        <v>185</v>
      </c>
      <c r="J159" s="132" t="s">
        <v>178</v>
      </c>
      <c r="K159" s="132" t="s">
        <v>142</v>
      </c>
      <c r="L159" s="132" t="s">
        <v>210</v>
      </c>
      <c r="M159" s="132">
        <v>1</v>
      </c>
      <c r="N159" s="141">
        <v>1</v>
      </c>
      <c r="O159" s="141">
        <v>1</v>
      </c>
      <c r="P159" s="141">
        <v>1</v>
      </c>
      <c r="Q159" s="141">
        <v>1</v>
      </c>
      <c r="R159" s="141">
        <v>1</v>
      </c>
    </row>
    <row r="160" spans="1:18" x14ac:dyDescent="0.15">
      <c r="A160" s="132" t="s">
        <v>364</v>
      </c>
      <c r="B160" s="132" t="s">
        <v>84</v>
      </c>
      <c r="C160" s="132" t="s">
        <v>212</v>
      </c>
      <c r="D160" s="132">
        <v>6</v>
      </c>
      <c r="E160" s="132" t="s">
        <v>83</v>
      </c>
      <c r="F160" s="132" t="s">
        <v>38</v>
      </c>
      <c r="G160" s="132">
        <v>70</v>
      </c>
      <c r="H160" s="132" t="s">
        <v>48</v>
      </c>
      <c r="I160" s="132" t="s">
        <v>190</v>
      </c>
      <c r="J160" s="132" t="s">
        <v>178</v>
      </c>
      <c r="K160" s="132" t="s">
        <v>142</v>
      </c>
      <c r="L160" s="132" t="s">
        <v>597</v>
      </c>
      <c r="M160" s="132">
        <v>1</v>
      </c>
      <c r="N160" s="141">
        <v>1</v>
      </c>
      <c r="O160" s="141">
        <v>1</v>
      </c>
      <c r="P160" s="141">
        <v>1</v>
      </c>
      <c r="Q160" s="141">
        <v>1</v>
      </c>
      <c r="R160" s="141">
        <v>1</v>
      </c>
    </row>
    <row r="161" spans="1:18" x14ac:dyDescent="0.15">
      <c r="A161" s="132" t="s">
        <v>365</v>
      </c>
      <c r="B161" s="132" t="s">
        <v>87</v>
      </c>
      <c r="C161" s="132" t="s">
        <v>212</v>
      </c>
      <c r="D161" s="132">
        <v>6</v>
      </c>
      <c r="E161" s="132" t="s">
        <v>86</v>
      </c>
      <c r="F161" s="132" t="s">
        <v>38</v>
      </c>
      <c r="G161" s="132">
        <v>71</v>
      </c>
      <c r="H161" s="132" t="s">
        <v>39</v>
      </c>
      <c r="I161" s="132" t="s">
        <v>191</v>
      </c>
      <c r="J161" s="132" t="s">
        <v>178</v>
      </c>
      <c r="K161" s="132" t="s">
        <v>142</v>
      </c>
      <c r="L161" s="132" t="s">
        <v>594</v>
      </c>
      <c r="M161" s="132">
        <v>1</v>
      </c>
      <c r="N161" s="141">
        <v>1</v>
      </c>
      <c r="O161" s="141">
        <v>1</v>
      </c>
      <c r="P161" s="141">
        <v>1</v>
      </c>
      <c r="Q161" s="141">
        <v>1</v>
      </c>
      <c r="R161" s="141">
        <v>1</v>
      </c>
    </row>
    <row r="162" spans="1:18" x14ac:dyDescent="0.15">
      <c r="A162" s="132" t="s">
        <v>366</v>
      </c>
      <c r="B162" s="132" t="s">
        <v>89</v>
      </c>
      <c r="C162" s="132" t="s">
        <v>212</v>
      </c>
      <c r="D162" s="132">
        <v>6</v>
      </c>
      <c r="E162" s="132" t="s">
        <v>88</v>
      </c>
      <c r="F162" s="132" t="s">
        <v>38</v>
      </c>
      <c r="G162" s="132">
        <v>71</v>
      </c>
      <c r="H162" s="132" t="s">
        <v>39</v>
      </c>
      <c r="I162" s="132" t="s">
        <v>191</v>
      </c>
      <c r="J162" s="132" t="s">
        <v>178</v>
      </c>
      <c r="K162" s="132" t="s">
        <v>142</v>
      </c>
      <c r="L162" s="132" t="s">
        <v>595</v>
      </c>
      <c r="M162" s="132">
        <v>1</v>
      </c>
      <c r="N162" s="141">
        <v>1</v>
      </c>
      <c r="O162" s="141">
        <v>1</v>
      </c>
      <c r="P162" s="141">
        <v>1</v>
      </c>
      <c r="Q162" s="141">
        <v>1</v>
      </c>
      <c r="R162" s="141">
        <v>1</v>
      </c>
    </row>
    <row r="163" spans="1:18" x14ac:dyDescent="0.15">
      <c r="A163" s="132" t="s">
        <v>367</v>
      </c>
      <c r="B163" s="132" t="s">
        <v>91</v>
      </c>
      <c r="C163" s="132" t="s">
        <v>212</v>
      </c>
      <c r="D163" s="132">
        <v>6</v>
      </c>
      <c r="E163" s="132" t="s">
        <v>90</v>
      </c>
      <c r="F163" s="132" t="s">
        <v>38</v>
      </c>
      <c r="G163" s="132">
        <v>71</v>
      </c>
      <c r="H163" s="132" t="s">
        <v>39</v>
      </c>
      <c r="I163" s="132" t="s">
        <v>191</v>
      </c>
      <c r="J163" s="132" t="s">
        <v>178</v>
      </c>
      <c r="K163" s="132" t="s">
        <v>142</v>
      </c>
      <c r="L163" s="132" t="s">
        <v>595</v>
      </c>
      <c r="M163" s="132">
        <v>1</v>
      </c>
      <c r="N163" s="141">
        <v>1</v>
      </c>
      <c r="O163" s="141">
        <v>1</v>
      </c>
      <c r="P163" s="141">
        <v>1</v>
      </c>
      <c r="Q163" s="141">
        <v>1</v>
      </c>
      <c r="R163" s="141">
        <v>1</v>
      </c>
    </row>
    <row r="164" spans="1:18" x14ac:dyDescent="0.15">
      <c r="A164" s="132" t="s">
        <v>368</v>
      </c>
      <c r="B164" s="132" t="s">
        <v>93</v>
      </c>
      <c r="C164" s="132" t="s">
        <v>212</v>
      </c>
      <c r="D164" s="132">
        <v>6</v>
      </c>
      <c r="E164" s="132" t="s">
        <v>92</v>
      </c>
      <c r="F164" s="132" t="s">
        <v>38</v>
      </c>
      <c r="G164" s="132">
        <v>71</v>
      </c>
      <c r="H164" s="132" t="s">
        <v>39</v>
      </c>
      <c r="I164" s="132" t="s">
        <v>191</v>
      </c>
      <c r="J164" s="132" t="s">
        <v>178</v>
      </c>
      <c r="K164" s="132" t="s">
        <v>142</v>
      </c>
      <c r="L164" s="132" t="s">
        <v>598</v>
      </c>
      <c r="M164" s="132">
        <v>1</v>
      </c>
      <c r="N164" s="141">
        <v>1</v>
      </c>
      <c r="O164" s="141">
        <v>1</v>
      </c>
      <c r="P164" s="141">
        <v>1</v>
      </c>
      <c r="Q164" s="141">
        <v>1</v>
      </c>
      <c r="R164" s="141">
        <v>1</v>
      </c>
    </row>
    <row r="165" spans="1:18" x14ac:dyDescent="0.15">
      <c r="A165" s="132" t="s">
        <v>369</v>
      </c>
      <c r="B165" s="132" t="s">
        <v>95</v>
      </c>
      <c r="C165" s="132" t="s">
        <v>212</v>
      </c>
      <c r="D165" s="132">
        <v>6</v>
      </c>
      <c r="E165" s="132" t="s">
        <v>94</v>
      </c>
      <c r="F165" s="132" t="s">
        <v>38</v>
      </c>
      <c r="G165" s="132">
        <v>71</v>
      </c>
      <c r="H165" s="132" t="s">
        <v>39</v>
      </c>
      <c r="I165" s="132" t="s">
        <v>191</v>
      </c>
      <c r="J165" s="132" t="s">
        <v>178</v>
      </c>
      <c r="K165" s="132" t="s">
        <v>142</v>
      </c>
      <c r="L165" s="132" t="s">
        <v>595</v>
      </c>
      <c r="M165" s="132">
        <v>1</v>
      </c>
      <c r="N165" s="141">
        <v>1</v>
      </c>
      <c r="O165" s="141">
        <v>1</v>
      </c>
      <c r="P165" s="141">
        <v>1</v>
      </c>
      <c r="Q165" s="141">
        <v>1</v>
      </c>
      <c r="R165" s="141">
        <v>1</v>
      </c>
    </row>
    <row r="166" spans="1:18" x14ac:dyDescent="0.15">
      <c r="A166" s="132" t="s">
        <v>370</v>
      </c>
      <c r="B166" s="132" t="s">
        <v>97</v>
      </c>
      <c r="C166" s="132" t="s">
        <v>212</v>
      </c>
      <c r="D166" s="132">
        <v>6</v>
      </c>
      <c r="E166" s="132" t="s">
        <v>96</v>
      </c>
      <c r="F166" s="132" t="s">
        <v>67</v>
      </c>
      <c r="G166" s="132">
        <v>32</v>
      </c>
      <c r="H166" s="132" t="s">
        <v>79</v>
      </c>
      <c r="I166" s="132" t="s">
        <v>187</v>
      </c>
      <c r="J166" s="132" t="s">
        <v>178</v>
      </c>
      <c r="K166" s="132" t="s">
        <v>142</v>
      </c>
      <c r="L166" s="132" t="s">
        <v>595</v>
      </c>
      <c r="M166" s="132">
        <v>1</v>
      </c>
      <c r="N166" s="141">
        <v>1</v>
      </c>
      <c r="O166" s="141">
        <v>1</v>
      </c>
      <c r="P166" s="141">
        <v>1</v>
      </c>
      <c r="Q166" s="141">
        <v>1</v>
      </c>
      <c r="R166" s="141">
        <v>1</v>
      </c>
    </row>
    <row r="167" spans="1:18" x14ac:dyDescent="0.15">
      <c r="A167" s="132" t="s">
        <v>371</v>
      </c>
      <c r="B167" s="132" t="s">
        <v>100</v>
      </c>
      <c r="C167" s="132" t="s">
        <v>212</v>
      </c>
      <c r="D167" s="132">
        <v>6</v>
      </c>
      <c r="E167" s="132" t="s">
        <v>99</v>
      </c>
      <c r="F167" s="132" t="s">
        <v>71</v>
      </c>
      <c r="G167" s="132">
        <v>46</v>
      </c>
      <c r="H167" s="132" t="s">
        <v>48</v>
      </c>
      <c r="I167" s="132" t="s">
        <v>192</v>
      </c>
      <c r="J167" s="132" t="s">
        <v>178</v>
      </c>
      <c r="K167" s="132" t="s">
        <v>142</v>
      </c>
      <c r="L167" s="132" t="s">
        <v>595</v>
      </c>
      <c r="M167" s="132">
        <v>1</v>
      </c>
      <c r="N167" s="141">
        <v>1</v>
      </c>
      <c r="O167" s="141">
        <v>1</v>
      </c>
      <c r="P167" s="141">
        <v>1</v>
      </c>
      <c r="Q167" s="141">
        <v>1</v>
      </c>
      <c r="R167" s="141">
        <v>1</v>
      </c>
    </row>
    <row r="168" spans="1:18" x14ac:dyDescent="0.15">
      <c r="A168" s="132" t="s">
        <v>372</v>
      </c>
      <c r="B168" s="132" t="s">
        <v>102</v>
      </c>
      <c r="C168" s="132" t="s">
        <v>212</v>
      </c>
      <c r="D168" s="132">
        <v>6</v>
      </c>
      <c r="E168" s="132" t="s">
        <v>101</v>
      </c>
      <c r="F168" s="132" t="s">
        <v>71</v>
      </c>
      <c r="G168" s="132">
        <v>46</v>
      </c>
      <c r="H168" s="132" t="s">
        <v>48</v>
      </c>
      <c r="I168" s="132" t="s">
        <v>189</v>
      </c>
      <c r="J168" s="132" t="s">
        <v>178</v>
      </c>
      <c r="K168" s="132" t="s">
        <v>142</v>
      </c>
      <c r="L168" s="132" t="s">
        <v>597</v>
      </c>
      <c r="M168" s="132">
        <v>1</v>
      </c>
      <c r="N168" s="141">
        <v>0</v>
      </c>
      <c r="O168" s="141">
        <v>0</v>
      </c>
      <c r="P168" s="141">
        <v>0</v>
      </c>
      <c r="Q168" s="141">
        <v>0</v>
      </c>
      <c r="R168" s="141">
        <v>0</v>
      </c>
    </row>
    <row r="169" spans="1:18" x14ac:dyDescent="0.15">
      <c r="A169" s="132" t="s">
        <v>373</v>
      </c>
      <c r="B169" s="132" t="s">
        <v>104</v>
      </c>
      <c r="C169" s="132" t="s">
        <v>212</v>
      </c>
      <c r="D169" s="132">
        <v>6</v>
      </c>
      <c r="E169" s="132" t="s">
        <v>103</v>
      </c>
      <c r="F169" s="132" t="s">
        <v>67</v>
      </c>
      <c r="G169" s="132">
        <v>31</v>
      </c>
      <c r="H169" s="132" t="s">
        <v>39</v>
      </c>
      <c r="I169" s="132" t="s">
        <v>187</v>
      </c>
      <c r="J169" s="132" t="s">
        <v>178</v>
      </c>
      <c r="K169" s="132" t="s">
        <v>142</v>
      </c>
      <c r="L169" s="132" t="s">
        <v>595</v>
      </c>
      <c r="M169" s="132">
        <v>1</v>
      </c>
      <c r="N169" s="141">
        <v>0</v>
      </c>
      <c r="O169" s="141">
        <v>0</v>
      </c>
      <c r="P169" s="141">
        <v>0</v>
      </c>
      <c r="Q169" s="141">
        <v>0</v>
      </c>
      <c r="R169" s="141">
        <v>0</v>
      </c>
    </row>
    <row r="170" spans="1:18" x14ac:dyDescent="0.15">
      <c r="A170" s="132" t="s">
        <v>374</v>
      </c>
      <c r="B170" s="132" t="s">
        <v>107</v>
      </c>
      <c r="C170" s="132" t="s">
        <v>212</v>
      </c>
      <c r="D170" s="132">
        <v>6</v>
      </c>
      <c r="E170" s="132" t="s">
        <v>106</v>
      </c>
      <c r="F170" s="132" t="s">
        <v>38</v>
      </c>
      <c r="G170" s="132">
        <v>69</v>
      </c>
      <c r="H170" s="132" t="s">
        <v>105</v>
      </c>
      <c r="I170" s="132" t="s">
        <v>190</v>
      </c>
      <c r="J170" s="132" t="s">
        <v>178</v>
      </c>
      <c r="K170" s="132" t="s">
        <v>142</v>
      </c>
      <c r="L170" s="132" t="s">
        <v>595</v>
      </c>
      <c r="M170" s="132">
        <v>1</v>
      </c>
      <c r="N170" s="141">
        <v>1</v>
      </c>
      <c r="O170" s="141">
        <v>1</v>
      </c>
      <c r="P170" s="141">
        <v>1</v>
      </c>
      <c r="Q170" s="141">
        <v>1</v>
      </c>
      <c r="R170" s="141">
        <v>1</v>
      </c>
    </row>
    <row r="171" spans="1:18" x14ac:dyDescent="0.15">
      <c r="A171" s="132" t="s">
        <v>375</v>
      </c>
      <c r="B171" s="132" t="s">
        <v>108</v>
      </c>
      <c r="C171" s="132" t="s">
        <v>212</v>
      </c>
      <c r="D171" s="132">
        <v>6</v>
      </c>
      <c r="E171" s="132" t="s">
        <v>96</v>
      </c>
      <c r="F171" s="132" t="s">
        <v>67</v>
      </c>
      <c r="G171" s="132">
        <v>32</v>
      </c>
      <c r="H171" s="132" t="s">
        <v>79</v>
      </c>
      <c r="I171" s="132" t="s">
        <v>187</v>
      </c>
      <c r="J171" s="132" t="s">
        <v>178</v>
      </c>
      <c r="K171" s="132" t="s">
        <v>142</v>
      </c>
      <c r="L171" s="132" t="s">
        <v>595</v>
      </c>
      <c r="M171" s="132">
        <v>1</v>
      </c>
      <c r="N171" s="141">
        <v>1</v>
      </c>
      <c r="O171" s="141">
        <v>1</v>
      </c>
      <c r="P171" s="141">
        <v>1</v>
      </c>
      <c r="Q171" s="141">
        <v>1</v>
      </c>
      <c r="R171" s="141">
        <v>1</v>
      </c>
    </row>
    <row r="172" spans="1:18" x14ac:dyDescent="0.15">
      <c r="A172" s="132" t="s">
        <v>376</v>
      </c>
      <c r="B172" s="132" t="s">
        <v>110</v>
      </c>
      <c r="C172" s="132" t="s">
        <v>212</v>
      </c>
      <c r="D172" s="132">
        <v>6</v>
      </c>
      <c r="E172" s="132" t="s">
        <v>109</v>
      </c>
      <c r="F172" s="132" t="s">
        <v>67</v>
      </c>
      <c r="G172" s="132">
        <v>31</v>
      </c>
      <c r="H172" s="132" t="s">
        <v>39</v>
      </c>
      <c r="I172" s="132" t="s">
        <v>187</v>
      </c>
      <c r="J172" s="132" t="s">
        <v>178</v>
      </c>
      <c r="K172" s="132" t="s">
        <v>142</v>
      </c>
      <c r="L172" s="132" t="s">
        <v>595</v>
      </c>
      <c r="M172" s="132">
        <v>1</v>
      </c>
      <c r="N172" s="141">
        <v>1</v>
      </c>
      <c r="O172" s="141">
        <v>1</v>
      </c>
      <c r="P172" s="141">
        <v>1</v>
      </c>
      <c r="Q172" s="141">
        <v>1</v>
      </c>
      <c r="R172" s="141">
        <v>1</v>
      </c>
    </row>
    <row r="173" spans="1:18" x14ac:dyDescent="0.15">
      <c r="A173" s="132" t="s">
        <v>377</v>
      </c>
      <c r="B173" s="132" t="s">
        <v>111</v>
      </c>
      <c r="C173" s="132" t="s">
        <v>212</v>
      </c>
      <c r="D173" s="132">
        <v>6</v>
      </c>
      <c r="E173" s="132" t="s">
        <v>67</v>
      </c>
      <c r="F173" s="132" t="s">
        <v>67</v>
      </c>
      <c r="G173" s="132">
        <v>30</v>
      </c>
      <c r="H173" s="132" t="s">
        <v>48</v>
      </c>
      <c r="I173" s="132" t="s">
        <v>187</v>
      </c>
      <c r="J173" s="132" t="s">
        <v>178</v>
      </c>
      <c r="K173" s="132" t="s">
        <v>142</v>
      </c>
      <c r="L173" s="132" t="s">
        <v>597</v>
      </c>
      <c r="M173" s="132">
        <v>1</v>
      </c>
      <c r="N173" s="141">
        <v>1</v>
      </c>
      <c r="O173" s="141">
        <v>1</v>
      </c>
      <c r="P173" s="141">
        <v>1</v>
      </c>
      <c r="Q173" s="141">
        <v>1</v>
      </c>
      <c r="R173" s="141">
        <v>1</v>
      </c>
    </row>
    <row r="174" spans="1:18" x14ac:dyDescent="0.15">
      <c r="A174" s="132" t="s">
        <v>378</v>
      </c>
      <c r="B174" s="132" t="s">
        <v>113</v>
      </c>
      <c r="C174" s="132" t="s">
        <v>212</v>
      </c>
      <c r="D174" s="132">
        <v>6</v>
      </c>
      <c r="E174" s="132" t="s">
        <v>112</v>
      </c>
      <c r="F174" s="132" t="s">
        <v>67</v>
      </c>
      <c r="G174" s="132">
        <v>30</v>
      </c>
      <c r="H174" s="132" t="s">
        <v>48</v>
      </c>
      <c r="I174" s="132" t="s">
        <v>187</v>
      </c>
      <c r="J174" s="132" t="s">
        <v>178</v>
      </c>
      <c r="K174" s="132" t="s">
        <v>142</v>
      </c>
      <c r="L174" s="132" t="s">
        <v>597</v>
      </c>
      <c r="M174" s="132">
        <v>1</v>
      </c>
      <c r="N174" s="141">
        <v>1</v>
      </c>
      <c r="O174" s="141">
        <v>1</v>
      </c>
      <c r="P174" s="141">
        <v>1</v>
      </c>
      <c r="Q174" s="141">
        <v>1</v>
      </c>
      <c r="R174" s="141">
        <v>1</v>
      </c>
    </row>
    <row r="175" spans="1:18" x14ac:dyDescent="0.15">
      <c r="A175" s="132" t="s">
        <v>379</v>
      </c>
      <c r="B175" s="132" t="s">
        <v>116</v>
      </c>
      <c r="C175" s="132" t="s">
        <v>212</v>
      </c>
      <c r="D175" s="132">
        <v>6</v>
      </c>
      <c r="E175" s="132" t="s">
        <v>115</v>
      </c>
      <c r="F175" s="132" t="s">
        <v>115</v>
      </c>
      <c r="G175" s="132">
        <v>10</v>
      </c>
      <c r="H175" s="132" t="s">
        <v>48</v>
      </c>
      <c r="I175" s="132" t="s">
        <v>193</v>
      </c>
      <c r="J175" s="132" t="s">
        <v>178</v>
      </c>
      <c r="K175" s="132" t="s">
        <v>142</v>
      </c>
      <c r="L175" s="132" t="s">
        <v>595</v>
      </c>
      <c r="M175" s="132">
        <v>1</v>
      </c>
      <c r="N175" s="141">
        <v>1</v>
      </c>
      <c r="O175" s="141">
        <v>1</v>
      </c>
      <c r="P175" s="141">
        <v>1</v>
      </c>
      <c r="Q175" s="141">
        <v>1</v>
      </c>
      <c r="R175" s="141">
        <v>1</v>
      </c>
    </row>
    <row r="176" spans="1:18" x14ac:dyDescent="0.15">
      <c r="A176" s="132" t="s">
        <v>380</v>
      </c>
      <c r="B176" s="132" t="s">
        <v>41</v>
      </c>
      <c r="C176" s="132" t="s">
        <v>212</v>
      </c>
      <c r="D176" s="132">
        <v>7</v>
      </c>
      <c r="E176" s="132" t="s">
        <v>40</v>
      </c>
      <c r="F176" s="132" t="s">
        <v>38</v>
      </c>
      <c r="G176" s="132">
        <v>71</v>
      </c>
      <c r="H176" s="132" t="s">
        <v>39</v>
      </c>
      <c r="I176" s="132" t="s">
        <v>177</v>
      </c>
      <c r="J176" s="132" t="s">
        <v>178</v>
      </c>
      <c r="K176" s="132" t="s">
        <v>142</v>
      </c>
      <c r="L176" s="132" t="s">
        <v>210</v>
      </c>
      <c r="M176" s="132">
        <v>1</v>
      </c>
      <c r="N176" s="141">
        <v>1</v>
      </c>
      <c r="O176" s="141">
        <v>1</v>
      </c>
      <c r="P176" s="141">
        <v>1</v>
      </c>
      <c r="Q176" s="141">
        <v>1</v>
      </c>
      <c r="R176" s="141">
        <v>1</v>
      </c>
    </row>
    <row r="177" spans="1:18" x14ac:dyDescent="0.15">
      <c r="A177" s="132" t="s">
        <v>381</v>
      </c>
      <c r="B177" s="132" t="s">
        <v>44</v>
      </c>
      <c r="C177" s="132" t="s">
        <v>212</v>
      </c>
      <c r="D177" s="132">
        <v>7</v>
      </c>
      <c r="E177" s="132" t="s">
        <v>43</v>
      </c>
      <c r="F177" s="132" t="s">
        <v>38</v>
      </c>
      <c r="G177" s="132">
        <v>71</v>
      </c>
      <c r="H177" s="132" t="s">
        <v>39</v>
      </c>
      <c r="I177" s="132" t="s">
        <v>182</v>
      </c>
      <c r="J177" s="132" t="s">
        <v>178</v>
      </c>
      <c r="K177" s="132" t="s">
        <v>142</v>
      </c>
      <c r="L177" s="132" t="s">
        <v>598</v>
      </c>
      <c r="M177" s="132">
        <v>1</v>
      </c>
      <c r="N177" s="141">
        <v>1</v>
      </c>
      <c r="O177" s="141">
        <v>1</v>
      </c>
      <c r="P177" s="141">
        <v>1</v>
      </c>
      <c r="Q177" s="141">
        <v>1</v>
      </c>
      <c r="R177" s="141">
        <v>1</v>
      </c>
    </row>
    <row r="178" spans="1:18" x14ac:dyDescent="0.15">
      <c r="A178" s="132" t="s">
        <v>382</v>
      </c>
      <c r="B178" s="132" t="s">
        <v>50</v>
      </c>
      <c r="C178" s="132" t="s">
        <v>212</v>
      </c>
      <c r="D178" s="132">
        <v>7</v>
      </c>
      <c r="E178" s="132" t="s">
        <v>49</v>
      </c>
      <c r="F178" s="132" t="s">
        <v>47</v>
      </c>
      <c r="G178" s="132">
        <v>22</v>
      </c>
      <c r="H178" s="132" t="s">
        <v>48</v>
      </c>
      <c r="I178" s="132" t="s">
        <v>183</v>
      </c>
      <c r="J178" s="132" t="s">
        <v>178</v>
      </c>
      <c r="K178" s="132" t="s">
        <v>142</v>
      </c>
      <c r="L178" s="132" t="s">
        <v>598</v>
      </c>
      <c r="M178" s="132">
        <v>1</v>
      </c>
      <c r="N178" s="141">
        <v>1</v>
      </c>
      <c r="O178" s="141">
        <v>1</v>
      </c>
      <c r="P178" s="141">
        <v>1</v>
      </c>
      <c r="Q178" s="141">
        <v>1</v>
      </c>
      <c r="R178" s="141">
        <v>1</v>
      </c>
    </row>
    <row r="179" spans="1:18" x14ac:dyDescent="0.15">
      <c r="A179" s="132" t="s">
        <v>383</v>
      </c>
      <c r="B179" s="132" t="s">
        <v>54</v>
      </c>
      <c r="C179" s="132" t="s">
        <v>212</v>
      </c>
      <c r="D179" s="132">
        <v>7</v>
      </c>
      <c r="E179" s="132" t="s">
        <v>53</v>
      </c>
      <c r="F179" s="132" t="s">
        <v>52</v>
      </c>
      <c r="G179" s="132">
        <v>74</v>
      </c>
      <c r="H179" s="132" t="s">
        <v>48</v>
      </c>
      <c r="I179" s="132" t="s">
        <v>184</v>
      </c>
      <c r="J179" s="132" t="s">
        <v>178</v>
      </c>
      <c r="K179" s="132" t="s">
        <v>142</v>
      </c>
      <c r="L179" s="132" t="s">
        <v>597</v>
      </c>
      <c r="M179" s="132">
        <v>1</v>
      </c>
      <c r="N179" s="141">
        <v>1</v>
      </c>
      <c r="O179" s="141">
        <v>1</v>
      </c>
      <c r="P179" s="141">
        <v>1</v>
      </c>
      <c r="Q179" s="141">
        <v>1</v>
      </c>
      <c r="R179" s="141">
        <v>1</v>
      </c>
    </row>
    <row r="180" spans="1:18" x14ac:dyDescent="0.15">
      <c r="A180" s="132" t="s">
        <v>384</v>
      </c>
      <c r="B180" s="132" t="s">
        <v>56</v>
      </c>
      <c r="C180" s="132" t="s">
        <v>212</v>
      </c>
      <c r="D180" s="132">
        <v>7</v>
      </c>
      <c r="E180" s="132" t="s">
        <v>55</v>
      </c>
      <c r="F180" s="132" t="s">
        <v>47</v>
      </c>
      <c r="G180" s="132">
        <v>23</v>
      </c>
      <c r="H180" s="132" t="s">
        <v>39</v>
      </c>
      <c r="I180" s="132" t="s">
        <v>183</v>
      </c>
      <c r="J180" s="132" t="s">
        <v>178</v>
      </c>
      <c r="K180" s="132" t="s">
        <v>142</v>
      </c>
      <c r="L180" s="132" t="s">
        <v>597</v>
      </c>
      <c r="M180" s="132">
        <v>1</v>
      </c>
      <c r="N180" s="141">
        <v>0</v>
      </c>
      <c r="O180" s="141">
        <v>0</v>
      </c>
      <c r="P180" s="141">
        <v>0</v>
      </c>
      <c r="Q180" s="141">
        <v>0</v>
      </c>
      <c r="R180" s="141">
        <v>0</v>
      </c>
    </row>
    <row r="181" spans="1:18" x14ac:dyDescent="0.15">
      <c r="A181" s="132" t="s">
        <v>385</v>
      </c>
      <c r="B181" s="132" t="s">
        <v>60</v>
      </c>
      <c r="C181" s="132" t="s">
        <v>212</v>
      </c>
      <c r="D181" s="132">
        <v>7</v>
      </c>
      <c r="E181" s="132" t="s">
        <v>59</v>
      </c>
      <c r="F181" s="132" t="s">
        <v>58</v>
      </c>
      <c r="G181" s="132">
        <v>7</v>
      </c>
      <c r="H181" s="132" t="s">
        <v>39</v>
      </c>
      <c r="I181" s="132" t="s">
        <v>185</v>
      </c>
      <c r="J181" s="132" t="s">
        <v>178</v>
      </c>
      <c r="K181" s="132" t="s">
        <v>142</v>
      </c>
      <c r="L181" s="132" t="s">
        <v>595</v>
      </c>
      <c r="M181" s="132">
        <v>1</v>
      </c>
      <c r="N181" s="141">
        <v>1</v>
      </c>
      <c r="O181" s="141">
        <v>1</v>
      </c>
      <c r="P181" s="141">
        <v>1</v>
      </c>
      <c r="Q181" s="141">
        <v>1</v>
      </c>
      <c r="R181" s="141">
        <v>1</v>
      </c>
    </row>
    <row r="182" spans="1:18" x14ac:dyDescent="0.15">
      <c r="A182" s="132" t="s">
        <v>386</v>
      </c>
      <c r="B182" s="132" t="s">
        <v>65</v>
      </c>
      <c r="C182" s="132" t="s">
        <v>212</v>
      </c>
      <c r="D182" s="132">
        <v>7</v>
      </c>
      <c r="E182" s="132" t="s">
        <v>64</v>
      </c>
      <c r="F182" s="132" t="s">
        <v>63</v>
      </c>
      <c r="G182" s="132">
        <v>18</v>
      </c>
      <c r="H182" s="132" t="s">
        <v>48</v>
      </c>
      <c r="I182" s="132" t="s">
        <v>186</v>
      </c>
      <c r="J182" s="132" t="s">
        <v>178</v>
      </c>
      <c r="K182" s="132" t="s">
        <v>142</v>
      </c>
      <c r="L182" s="132" t="s">
        <v>210</v>
      </c>
      <c r="M182" s="132">
        <v>1</v>
      </c>
      <c r="N182" s="141">
        <v>0</v>
      </c>
      <c r="O182" s="141">
        <v>0</v>
      </c>
      <c r="P182" s="141">
        <v>0</v>
      </c>
      <c r="Q182" s="141">
        <v>0</v>
      </c>
      <c r="R182" s="141">
        <v>0</v>
      </c>
    </row>
    <row r="183" spans="1:18" x14ac:dyDescent="0.15">
      <c r="A183" s="132" t="s">
        <v>387</v>
      </c>
      <c r="B183" s="132" t="s">
        <v>69</v>
      </c>
      <c r="C183" s="132" t="s">
        <v>212</v>
      </c>
      <c r="D183" s="132">
        <v>7</v>
      </c>
      <c r="E183" s="132" t="s">
        <v>68</v>
      </c>
      <c r="F183" s="132" t="s">
        <v>67</v>
      </c>
      <c r="G183" s="132">
        <v>31</v>
      </c>
      <c r="H183" s="132" t="s">
        <v>39</v>
      </c>
      <c r="I183" s="132" t="s">
        <v>187</v>
      </c>
      <c r="J183" s="132" t="s">
        <v>178</v>
      </c>
      <c r="K183" s="132" t="s">
        <v>142</v>
      </c>
      <c r="L183" s="132" t="s">
        <v>597</v>
      </c>
      <c r="M183" s="132">
        <v>1</v>
      </c>
      <c r="N183" s="141">
        <v>0</v>
      </c>
      <c r="O183" s="141">
        <v>0</v>
      </c>
      <c r="P183" s="141">
        <v>0</v>
      </c>
      <c r="Q183" s="141">
        <v>0</v>
      </c>
      <c r="R183" s="141">
        <v>0</v>
      </c>
    </row>
    <row r="184" spans="1:18" x14ac:dyDescent="0.15">
      <c r="A184" s="132" t="s">
        <v>388</v>
      </c>
      <c r="B184" s="132" t="s">
        <v>73</v>
      </c>
      <c r="C184" s="132" t="s">
        <v>212</v>
      </c>
      <c r="D184" s="132">
        <v>7</v>
      </c>
      <c r="E184" s="132" t="s">
        <v>72</v>
      </c>
      <c r="F184" s="132" t="s">
        <v>71</v>
      </c>
      <c r="G184" s="132">
        <v>47</v>
      </c>
      <c r="H184" s="132" t="s">
        <v>39</v>
      </c>
      <c r="I184" s="132" t="s">
        <v>188</v>
      </c>
      <c r="J184" s="132" t="s">
        <v>178</v>
      </c>
      <c r="K184" s="132" t="s">
        <v>142</v>
      </c>
      <c r="L184" s="132" t="s">
        <v>597</v>
      </c>
      <c r="M184" s="132">
        <v>1</v>
      </c>
      <c r="N184" s="141">
        <v>1</v>
      </c>
      <c r="O184" s="141">
        <v>1</v>
      </c>
      <c r="P184" s="141">
        <v>1</v>
      </c>
      <c r="Q184" s="141">
        <v>1</v>
      </c>
      <c r="R184" s="141">
        <v>1</v>
      </c>
    </row>
    <row r="185" spans="1:18" x14ac:dyDescent="0.15">
      <c r="A185" s="132" t="s">
        <v>389</v>
      </c>
      <c r="B185" s="132" t="s">
        <v>75</v>
      </c>
      <c r="C185" s="132" t="s">
        <v>212</v>
      </c>
      <c r="D185" s="132">
        <v>7</v>
      </c>
      <c r="E185" s="132" t="s">
        <v>74</v>
      </c>
      <c r="F185" s="132" t="s">
        <v>58</v>
      </c>
      <c r="G185" s="132">
        <v>7</v>
      </c>
      <c r="H185" s="132" t="s">
        <v>39</v>
      </c>
      <c r="I185" s="132" t="s">
        <v>185</v>
      </c>
      <c r="J185" s="132" t="s">
        <v>178</v>
      </c>
      <c r="K185" s="132" t="s">
        <v>142</v>
      </c>
      <c r="L185" s="132" t="s">
        <v>595</v>
      </c>
      <c r="M185" s="132">
        <v>1</v>
      </c>
      <c r="N185" s="141">
        <v>1</v>
      </c>
      <c r="O185" s="141">
        <v>1</v>
      </c>
      <c r="P185" s="141">
        <v>1</v>
      </c>
      <c r="Q185" s="141">
        <v>1</v>
      </c>
      <c r="R185" s="141">
        <v>1</v>
      </c>
    </row>
    <row r="186" spans="1:18" x14ac:dyDescent="0.15">
      <c r="A186" s="132" t="s">
        <v>390</v>
      </c>
      <c r="B186" s="132" t="s">
        <v>78</v>
      </c>
      <c r="C186" s="132" t="s">
        <v>212</v>
      </c>
      <c r="D186" s="132">
        <v>7</v>
      </c>
      <c r="E186" s="132" t="s">
        <v>77</v>
      </c>
      <c r="F186" s="132" t="s">
        <v>71</v>
      </c>
      <c r="G186" s="132">
        <v>46</v>
      </c>
      <c r="H186" s="132" t="s">
        <v>48</v>
      </c>
      <c r="I186" s="132" t="s">
        <v>189</v>
      </c>
      <c r="J186" s="132" t="s">
        <v>178</v>
      </c>
      <c r="K186" s="132" t="s">
        <v>142</v>
      </c>
      <c r="L186" s="132" t="s">
        <v>597</v>
      </c>
      <c r="M186" s="132">
        <v>1</v>
      </c>
      <c r="N186" s="141">
        <v>0</v>
      </c>
      <c r="O186" s="141">
        <v>0</v>
      </c>
      <c r="P186" s="141">
        <v>0</v>
      </c>
      <c r="Q186" s="141">
        <v>0</v>
      </c>
      <c r="R186" s="141">
        <v>0</v>
      </c>
    </row>
    <row r="187" spans="1:18" x14ac:dyDescent="0.15">
      <c r="A187" s="132" t="s">
        <v>391</v>
      </c>
      <c r="B187" s="132" t="s">
        <v>81</v>
      </c>
      <c r="C187" s="132" t="s">
        <v>212</v>
      </c>
      <c r="D187" s="132">
        <v>7</v>
      </c>
      <c r="E187" s="132" t="s">
        <v>80</v>
      </c>
      <c r="F187" s="132" t="s">
        <v>58</v>
      </c>
      <c r="G187" s="132">
        <v>8</v>
      </c>
      <c r="H187" s="132" t="s">
        <v>79</v>
      </c>
      <c r="I187" s="132" t="s">
        <v>185</v>
      </c>
      <c r="J187" s="132" t="s">
        <v>178</v>
      </c>
      <c r="K187" s="132" t="s">
        <v>142</v>
      </c>
      <c r="L187" s="132" t="s">
        <v>210</v>
      </c>
      <c r="M187" s="132">
        <v>1</v>
      </c>
      <c r="N187" s="141">
        <v>1</v>
      </c>
      <c r="O187" s="141">
        <v>1</v>
      </c>
      <c r="P187" s="141">
        <v>1</v>
      </c>
      <c r="Q187" s="141">
        <v>1</v>
      </c>
      <c r="R187" s="141">
        <v>1</v>
      </c>
    </row>
    <row r="188" spans="1:18" x14ac:dyDescent="0.15">
      <c r="A188" s="132" t="s">
        <v>392</v>
      </c>
      <c r="B188" s="132" t="s">
        <v>84</v>
      </c>
      <c r="C188" s="132" t="s">
        <v>212</v>
      </c>
      <c r="D188" s="132">
        <v>7</v>
      </c>
      <c r="E188" s="132" t="s">
        <v>83</v>
      </c>
      <c r="F188" s="132" t="s">
        <v>38</v>
      </c>
      <c r="G188" s="132">
        <v>70</v>
      </c>
      <c r="H188" s="132" t="s">
        <v>48</v>
      </c>
      <c r="I188" s="132" t="s">
        <v>190</v>
      </c>
      <c r="J188" s="132" t="s">
        <v>178</v>
      </c>
      <c r="K188" s="132" t="s">
        <v>142</v>
      </c>
      <c r="L188" s="132" t="s">
        <v>597</v>
      </c>
      <c r="M188" s="132">
        <v>1</v>
      </c>
      <c r="N188" s="141">
        <v>1</v>
      </c>
      <c r="O188" s="141">
        <v>1</v>
      </c>
      <c r="P188" s="141">
        <v>1</v>
      </c>
      <c r="Q188" s="141">
        <v>1</v>
      </c>
      <c r="R188" s="141">
        <v>1</v>
      </c>
    </row>
    <row r="189" spans="1:18" x14ac:dyDescent="0.15">
      <c r="A189" s="132" t="s">
        <v>393</v>
      </c>
      <c r="B189" s="132" t="s">
        <v>87</v>
      </c>
      <c r="C189" s="132" t="s">
        <v>212</v>
      </c>
      <c r="D189" s="132">
        <v>7</v>
      </c>
      <c r="E189" s="132" t="s">
        <v>86</v>
      </c>
      <c r="F189" s="132" t="s">
        <v>38</v>
      </c>
      <c r="G189" s="132">
        <v>71</v>
      </c>
      <c r="H189" s="132" t="s">
        <v>39</v>
      </c>
      <c r="I189" s="132" t="s">
        <v>191</v>
      </c>
      <c r="J189" s="132" t="s">
        <v>178</v>
      </c>
      <c r="K189" s="132" t="s">
        <v>142</v>
      </c>
      <c r="L189" s="132" t="s">
        <v>594</v>
      </c>
      <c r="M189" s="132">
        <v>1</v>
      </c>
      <c r="N189" s="141">
        <v>1</v>
      </c>
      <c r="O189" s="141">
        <v>1</v>
      </c>
      <c r="P189" s="141">
        <v>1</v>
      </c>
      <c r="Q189" s="141">
        <v>1</v>
      </c>
      <c r="R189" s="141">
        <v>1</v>
      </c>
    </row>
    <row r="190" spans="1:18" x14ac:dyDescent="0.15">
      <c r="A190" s="132" t="s">
        <v>394</v>
      </c>
      <c r="B190" s="132" t="s">
        <v>89</v>
      </c>
      <c r="C190" s="132" t="s">
        <v>212</v>
      </c>
      <c r="D190" s="132">
        <v>7</v>
      </c>
      <c r="E190" s="132" t="s">
        <v>88</v>
      </c>
      <c r="F190" s="132" t="s">
        <v>38</v>
      </c>
      <c r="G190" s="132">
        <v>71</v>
      </c>
      <c r="H190" s="132" t="s">
        <v>39</v>
      </c>
      <c r="I190" s="132" t="s">
        <v>191</v>
      </c>
      <c r="J190" s="132" t="s">
        <v>178</v>
      </c>
      <c r="K190" s="132" t="s">
        <v>142</v>
      </c>
      <c r="L190" s="132" t="s">
        <v>598</v>
      </c>
      <c r="M190" s="132">
        <v>1</v>
      </c>
      <c r="N190" s="141">
        <v>0</v>
      </c>
      <c r="O190" s="141">
        <v>0</v>
      </c>
      <c r="P190" s="141">
        <v>0</v>
      </c>
      <c r="Q190" s="141">
        <v>0</v>
      </c>
      <c r="R190" s="141">
        <v>0</v>
      </c>
    </row>
    <row r="191" spans="1:18" x14ac:dyDescent="0.15">
      <c r="A191" s="132" t="s">
        <v>395</v>
      </c>
      <c r="B191" s="132" t="s">
        <v>91</v>
      </c>
      <c r="C191" s="132" t="s">
        <v>212</v>
      </c>
      <c r="D191" s="132">
        <v>7</v>
      </c>
      <c r="E191" s="132" t="s">
        <v>90</v>
      </c>
      <c r="F191" s="132" t="s">
        <v>38</v>
      </c>
      <c r="G191" s="132">
        <v>71</v>
      </c>
      <c r="H191" s="132" t="s">
        <v>39</v>
      </c>
      <c r="I191" s="132" t="s">
        <v>191</v>
      </c>
      <c r="J191" s="132" t="s">
        <v>178</v>
      </c>
      <c r="K191" s="132" t="s">
        <v>142</v>
      </c>
      <c r="L191" s="132" t="s">
        <v>595</v>
      </c>
      <c r="M191" s="132">
        <v>1</v>
      </c>
      <c r="N191" s="141">
        <v>1</v>
      </c>
      <c r="O191" s="141">
        <v>1</v>
      </c>
      <c r="P191" s="141">
        <v>1</v>
      </c>
      <c r="Q191" s="141">
        <v>1</v>
      </c>
      <c r="R191" s="141">
        <v>1</v>
      </c>
    </row>
    <row r="192" spans="1:18" x14ac:dyDescent="0.15">
      <c r="A192" s="132" t="s">
        <v>396</v>
      </c>
      <c r="B192" s="132" t="s">
        <v>93</v>
      </c>
      <c r="C192" s="132" t="s">
        <v>212</v>
      </c>
      <c r="D192" s="132">
        <v>7</v>
      </c>
      <c r="E192" s="132" t="s">
        <v>92</v>
      </c>
      <c r="F192" s="132" t="s">
        <v>38</v>
      </c>
      <c r="G192" s="132">
        <v>71</v>
      </c>
      <c r="H192" s="132" t="s">
        <v>39</v>
      </c>
      <c r="I192" s="132" t="s">
        <v>191</v>
      </c>
      <c r="J192" s="132" t="s">
        <v>178</v>
      </c>
      <c r="K192" s="132" t="s">
        <v>142</v>
      </c>
      <c r="L192" s="132" t="s">
        <v>598</v>
      </c>
      <c r="M192" s="132">
        <v>1</v>
      </c>
      <c r="N192" s="141">
        <v>0</v>
      </c>
      <c r="O192" s="141">
        <v>0</v>
      </c>
      <c r="P192" s="141">
        <v>0</v>
      </c>
      <c r="Q192" s="141">
        <v>0</v>
      </c>
      <c r="R192" s="141">
        <v>0</v>
      </c>
    </row>
    <row r="193" spans="1:18" x14ac:dyDescent="0.15">
      <c r="A193" s="132" t="s">
        <v>397</v>
      </c>
      <c r="B193" s="132" t="s">
        <v>95</v>
      </c>
      <c r="C193" s="132" t="s">
        <v>212</v>
      </c>
      <c r="D193" s="132">
        <v>7</v>
      </c>
      <c r="E193" s="132" t="s">
        <v>94</v>
      </c>
      <c r="F193" s="132" t="s">
        <v>38</v>
      </c>
      <c r="G193" s="132">
        <v>71</v>
      </c>
      <c r="H193" s="132" t="s">
        <v>39</v>
      </c>
      <c r="I193" s="132" t="s">
        <v>191</v>
      </c>
      <c r="J193" s="132" t="s">
        <v>178</v>
      </c>
      <c r="K193" s="132" t="s">
        <v>142</v>
      </c>
      <c r="L193" s="132" t="s">
        <v>594</v>
      </c>
      <c r="M193" s="132">
        <v>1</v>
      </c>
      <c r="N193" s="141">
        <v>1</v>
      </c>
      <c r="O193" s="141">
        <v>1</v>
      </c>
      <c r="P193" s="141">
        <v>1</v>
      </c>
      <c r="Q193" s="141">
        <v>1</v>
      </c>
      <c r="R193" s="141">
        <v>1</v>
      </c>
    </row>
    <row r="194" spans="1:18" x14ac:dyDescent="0.15">
      <c r="A194" s="132" t="s">
        <v>398</v>
      </c>
      <c r="B194" s="132" t="s">
        <v>97</v>
      </c>
      <c r="C194" s="132" t="s">
        <v>212</v>
      </c>
      <c r="D194" s="132">
        <v>7</v>
      </c>
      <c r="E194" s="132" t="s">
        <v>96</v>
      </c>
      <c r="F194" s="132" t="s">
        <v>67</v>
      </c>
      <c r="G194" s="132">
        <v>32</v>
      </c>
      <c r="H194" s="132" t="s">
        <v>79</v>
      </c>
      <c r="I194" s="132" t="s">
        <v>187</v>
      </c>
      <c r="J194" s="132" t="s">
        <v>178</v>
      </c>
      <c r="K194" s="132" t="s">
        <v>142</v>
      </c>
      <c r="L194" s="132" t="s">
        <v>595</v>
      </c>
      <c r="M194" s="132">
        <v>1</v>
      </c>
      <c r="N194" s="141">
        <v>1</v>
      </c>
      <c r="O194" s="141">
        <v>1</v>
      </c>
      <c r="P194" s="141">
        <v>1</v>
      </c>
      <c r="Q194" s="141">
        <v>1</v>
      </c>
      <c r="R194" s="141">
        <v>1</v>
      </c>
    </row>
    <row r="195" spans="1:18" x14ac:dyDescent="0.15">
      <c r="A195" s="132" t="s">
        <v>399</v>
      </c>
      <c r="B195" s="132" t="s">
        <v>100</v>
      </c>
      <c r="C195" s="132" t="s">
        <v>212</v>
      </c>
      <c r="D195" s="132">
        <v>7</v>
      </c>
      <c r="E195" s="132" t="s">
        <v>99</v>
      </c>
      <c r="F195" s="132" t="s">
        <v>71</v>
      </c>
      <c r="G195" s="132">
        <v>46</v>
      </c>
      <c r="H195" s="132" t="s">
        <v>48</v>
      </c>
      <c r="I195" s="132" t="s">
        <v>192</v>
      </c>
      <c r="J195" s="132" t="s">
        <v>178</v>
      </c>
      <c r="K195" s="132" t="s">
        <v>142</v>
      </c>
      <c r="L195" s="132" t="s">
        <v>595</v>
      </c>
      <c r="M195" s="132">
        <v>1</v>
      </c>
      <c r="N195" s="141">
        <v>1</v>
      </c>
      <c r="O195" s="141">
        <v>1</v>
      </c>
      <c r="P195" s="141">
        <v>1</v>
      </c>
      <c r="Q195" s="141">
        <v>1</v>
      </c>
      <c r="R195" s="141">
        <v>1</v>
      </c>
    </row>
    <row r="196" spans="1:18" x14ac:dyDescent="0.15">
      <c r="A196" s="132" t="s">
        <v>400</v>
      </c>
      <c r="B196" s="132" t="s">
        <v>102</v>
      </c>
      <c r="C196" s="132" t="s">
        <v>212</v>
      </c>
      <c r="D196" s="132">
        <v>7</v>
      </c>
      <c r="E196" s="132" t="s">
        <v>101</v>
      </c>
      <c r="F196" s="132" t="s">
        <v>71</v>
      </c>
      <c r="G196" s="132">
        <v>46</v>
      </c>
      <c r="H196" s="132" t="s">
        <v>48</v>
      </c>
      <c r="I196" s="132" t="s">
        <v>189</v>
      </c>
      <c r="J196" s="132" t="s">
        <v>178</v>
      </c>
      <c r="K196" s="132" t="s">
        <v>142</v>
      </c>
      <c r="L196" s="132" t="s">
        <v>597</v>
      </c>
      <c r="M196" s="132">
        <v>1</v>
      </c>
      <c r="N196" s="141">
        <v>0</v>
      </c>
      <c r="O196" s="141">
        <v>0</v>
      </c>
      <c r="P196" s="141">
        <v>0</v>
      </c>
      <c r="Q196" s="141">
        <v>0</v>
      </c>
      <c r="R196" s="141">
        <v>0</v>
      </c>
    </row>
    <row r="197" spans="1:18" x14ac:dyDescent="0.15">
      <c r="A197" s="132" t="s">
        <v>401</v>
      </c>
      <c r="B197" s="132" t="s">
        <v>104</v>
      </c>
      <c r="C197" s="132" t="s">
        <v>212</v>
      </c>
      <c r="D197" s="132">
        <v>7</v>
      </c>
      <c r="E197" s="132" t="s">
        <v>103</v>
      </c>
      <c r="F197" s="132" t="s">
        <v>67</v>
      </c>
      <c r="G197" s="132">
        <v>31</v>
      </c>
      <c r="H197" s="132" t="s">
        <v>39</v>
      </c>
      <c r="I197" s="132" t="s">
        <v>187</v>
      </c>
      <c r="J197" s="132" t="s">
        <v>178</v>
      </c>
      <c r="K197" s="132" t="s">
        <v>142</v>
      </c>
      <c r="L197" s="132" t="s">
        <v>595</v>
      </c>
      <c r="M197" s="132">
        <v>1</v>
      </c>
      <c r="N197" s="141">
        <v>0</v>
      </c>
      <c r="O197" s="141">
        <v>0</v>
      </c>
      <c r="P197" s="141">
        <v>0</v>
      </c>
      <c r="Q197" s="141">
        <v>0</v>
      </c>
      <c r="R197" s="141">
        <v>0</v>
      </c>
    </row>
    <row r="198" spans="1:18" x14ac:dyDescent="0.15">
      <c r="A198" s="132" t="s">
        <v>402</v>
      </c>
      <c r="B198" s="132" t="s">
        <v>107</v>
      </c>
      <c r="C198" s="132" t="s">
        <v>212</v>
      </c>
      <c r="D198" s="132">
        <v>7</v>
      </c>
      <c r="E198" s="132" t="s">
        <v>106</v>
      </c>
      <c r="F198" s="132" t="s">
        <v>38</v>
      </c>
      <c r="G198" s="132">
        <v>69</v>
      </c>
      <c r="H198" s="132" t="s">
        <v>105</v>
      </c>
      <c r="I198" s="132" t="s">
        <v>190</v>
      </c>
      <c r="J198" s="132" t="s">
        <v>178</v>
      </c>
      <c r="K198" s="132" t="s">
        <v>142</v>
      </c>
      <c r="L198" s="132" t="s">
        <v>595</v>
      </c>
      <c r="M198" s="132">
        <v>1</v>
      </c>
      <c r="N198" s="141">
        <v>1</v>
      </c>
      <c r="O198" s="141">
        <v>1</v>
      </c>
      <c r="P198" s="141">
        <v>1</v>
      </c>
      <c r="Q198" s="141">
        <v>1</v>
      </c>
      <c r="R198" s="141">
        <v>1</v>
      </c>
    </row>
    <row r="199" spans="1:18" x14ac:dyDescent="0.15">
      <c r="A199" s="132" t="s">
        <v>403</v>
      </c>
      <c r="B199" s="132" t="s">
        <v>108</v>
      </c>
      <c r="C199" s="132" t="s">
        <v>212</v>
      </c>
      <c r="D199" s="132">
        <v>7</v>
      </c>
      <c r="E199" s="132" t="s">
        <v>96</v>
      </c>
      <c r="F199" s="132" t="s">
        <v>67</v>
      </c>
      <c r="G199" s="132">
        <v>32</v>
      </c>
      <c r="H199" s="132" t="s">
        <v>79</v>
      </c>
      <c r="I199" s="132" t="s">
        <v>187</v>
      </c>
      <c r="J199" s="132" t="s">
        <v>178</v>
      </c>
      <c r="K199" s="132" t="s">
        <v>142</v>
      </c>
      <c r="L199" s="132" t="s">
        <v>595</v>
      </c>
      <c r="M199" s="132">
        <v>1</v>
      </c>
      <c r="N199" s="141">
        <v>1</v>
      </c>
      <c r="O199" s="141">
        <v>1</v>
      </c>
      <c r="P199" s="141">
        <v>1</v>
      </c>
      <c r="Q199" s="141">
        <v>1</v>
      </c>
      <c r="R199" s="141">
        <v>1</v>
      </c>
    </row>
    <row r="200" spans="1:18" x14ac:dyDescent="0.15">
      <c r="A200" s="132" t="s">
        <v>404</v>
      </c>
      <c r="B200" s="132" t="s">
        <v>110</v>
      </c>
      <c r="C200" s="132" t="s">
        <v>212</v>
      </c>
      <c r="D200" s="132">
        <v>7</v>
      </c>
      <c r="E200" s="132" t="s">
        <v>109</v>
      </c>
      <c r="F200" s="132" t="s">
        <v>67</v>
      </c>
      <c r="G200" s="132">
        <v>31</v>
      </c>
      <c r="H200" s="132" t="s">
        <v>39</v>
      </c>
      <c r="I200" s="132" t="s">
        <v>187</v>
      </c>
      <c r="J200" s="132" t="s">
        <v>178</v>
      </c>
      <c r="K200" s="132" t="s">
        <v>142</v>
      </c>
      <c r="L200" s="132" t="s">
        <v>595</v>
      </c>
      <c r="M200" s="132">
        <v>1</v>
      </c>
      <c r="N200" s="141">
        <v>1</v>
      </c>
      <c r="O200" s="141">
        <v>1</v>
      </c>
      <c r="P200" s="141">
        <v>1</v>
      </c>
      <c r="Q200" s="141">
        <v>1</v>
      </c>
      <c r="R200" s="141">
        <v>1</v>
      </c>
    </row>
    <row r="201" spans="1:18" x14ac:dyDescent="0.15">
      <c r="A201" s="132" t="s">
        <v>405</v>
      </c>
      <c r="B201" s="132" t="s">
        <v>111</v>
      </c>
      <c r="C201" s="132" t="s">
        <v>212</v>
      </c>
      <c r="D201" s="132">
        <v>7</v>
      </c>
      <c r="E201" s="132" t="s">
        <v>67</v>
      </c>
      <c r="F201" s="132" t="s">
        <v>67</v>
      </c>
      <c r="G201" s="132">
        <v>30</v>
      </c>
      <c r="H201" s="132" t="s">
        <v>48</v>
      </c>
      <c r="I201" s="132" t="s">
        <v>187</v>
      </c>
      <c r="J201" s="132" t="s">
        <v>178</v>
      </c>
      <c r="K201" s="132" t="s">
        <v>142</v>
      </c>
      <c r="L201" s="132" t="s">
        <v>597</v>
      </c>
      <c r="M201" s="132">
        <v>1</v>
      </c>
      <c r="N201" s="141">
        <v>1</v>
      </c>
      <c r="O201" s="141">
        <v>1</v>
      </c>
      <c r="P201" s="141">
        <v>1</v>
      </c>
      <c r="Q201" s="141">
        <v>1</v>
      </c>
      <c r="R201" s="141">
        <v>1</v>
      </c>
    </row>
    <row r="202" spans="1:18" x14ac:dyDescent="0.15">
      <c r="A202" s="132" t="s">
        <v>406</v>
      </c>
      <c r="B202" s="132" t="s">
        <v>113</v>
      </c>
      <c r="C202" s="132" t="s">
        <v>212</v>
      </c>
      <c r="D202" s="132">
        <v>7</v>
      </c>
      <c r="E202" s="132" t="s">
        <v>112</v>
      </c>
      <c r="F202" s="132" t="s">
        <v>67</v>
      </c>
      <c r="G202" s="132">
        <v>30</v>
      </c>
      <c r="H202" s="132" t="s">
        <v>48</v>
      </c>
      <c r="I202" s="132" t="s">
        <v>187</v>
      </c>
      <c r="J202" s="132" t="s">
        <v>178</v>
      </c>
      <c r="K202" s="132" t="s">
        <v>142</v>
      </c>
      <c r="L202" s="132" t="s">
        <v>597</v>
      </c>
      <c r="M202" s="132">
        <v>1</v>
      </c>
      <c r="N202" s="141">
        <v>1</v>
      </c>
      <c r="O202" s="141">
        <v>1</v>
      </c>
      <c r="P202" s="141">
        <v>1</v>
      </c>
      <c r="Q202" s="141">
        <v>1</v>
      </c>
      <c r="R202" s="141">
        <v>1</v>
      </c>
    </row>
    <row r="203" spans="1:18" x14ac:dyDescent="0.15">
      <c r="A203" s="132" t="s">
        <v>407</v>
      </c>
      <c r="B203" s="132" t="s">
        <v>116</v>
      </c>
      <c r="C203" s="132" t="s">
        <v>212</v>
      </c>
      <c r="D203" s="132">
        <v>7</v>
      </c>
      <c r="E203" s="132" t="s">
        <v>115</v>
      </c>
      <c r="F203" s="132" t="s">
        <v>115</v>
      </c>
      <c r="G203" s="132">
        <v>10</v>
      </c>
      <c r="H203" s="132" t="s">
        <v>48</v>
      </c>
      <c r="I203" s="132" t="s">
        <v>193</v>
      </c>
      <c r="J203" s="132" t="s">
        <v>178</v>
      </c>
      <c r="K203" s="132" t="s">
        <v>142</v>
      </c>
      <c r="L203" s="132" t="s">
        <v>595</v>
      </c>
      <c r="M203" s="132">
        <v>1</v>
      </c>
      <c r="N203" s="141">
        <v>1</v>
      </c>
      <c r="O203" s="141">
        <v>1</v>
      </c>
      <c r="P203" s="141">
        <v>1</v>
      </c>
      <c r="Q203" s="141">
        <v>1</v>
      </c>
      <c r="R203" s="141">
        <v>1</v>
      </c>
    </row>
    <row r="204" spans="1:18" x14ac:dyDescent="0.15">
      <c r="A204" s="132" t="s">
        <v>408</v>
      </c>
      <c r="B204" s="132" t="s">
        <v>41</v>
      </c>
      <c r="C204" s="132" t="s">
        <v>212</v>
      </c>
      <c r="D204" s="132">
        <v>8</v>
      </c>
      <c r="E204" s="132" t="s">
        <v>40</v>
      </c>
      <c r="F204" s="132" t="s">
        <v>38</v>
      </c>
      <c r="G204" s="132">
        <v>71</v>
      </c>
      <c r="H204" s="132" t="s">
        <v>39</v>
      </c>
      <c r="I204" s="132" t="s">
        <v>177</v>
      </c>
      <c r="J204" s="132" t="s">
        <v>178</v>
      </c>
      <c r="K204" s="132" t="s">
        <v>142</v>
      </c>
      <c r="L204" s="132" t="s">
        <v>210</v>
      </c>
      <c r="M204" s="132">
        <v>1</v>
      </c>
      <c r="N204" s="141">
        <v>1</v>
      </c>
      <c r="O204" s="141">
        <v>1</v>
      </c>
      <c r="P204" s="141">
        <v>1</v>
      </c>
      <c r="Q204" s="141">
        <v>1</v>
      </c>
      <c r="R204" s="141">
        <v>1</v>
      </c>
    </row>
    <row r="205" spans="1:18" x14ac:dyDescent="0.15">
      <c r="A205" s="132" t="s">
        <v>409</v>
      </c>
      <c r="B205" s="132" t="s">
        <v>44</v>
      </c>
      <c r="C205" s="132" t="s">
        <v>212</v>
      </c>
      <c r="D205" s="132">
        <v>8</v>
      </c>
      <c r="E205" s="132" t="s">
        <v>43</v>
      </c>
      <c r="F205" s="132" t="s">
        <v>38</v>
      </c>
      <c r="G205" s="132">
        <v>71</v>
      </c>
      <c r="H205" s="132" t="s">
        <v>39</v>
      </c>
      <c r="I205" s="132" t="s">
        <v>182</v>
      </c>
      <c r="J205" s="132" t="s">
        <v>178</v>
      </c>
      <c r="K205" s="132" t="s">
        <v>142</v>
      </c>
      <c r="L205" s="132" t="s">
        <v>598</v>
      </c>
      <c r="M205" s="132">
        <v>1</v>
      </c>
      <c r="N205" s="141">
        <v>1</v>
      </c>
      <c r="O205" s="141">
        <v>1</v>
      </c>
      <c r="P205" s="141">
        <v>1</v>
      </c>
      <c r="Q205" s="141">
        <v>1</v>
      </c>
      <c r="R205" s="141">
        <v>1</v>
      </c>
    </row>
    <row r="206" spans="1:18" x14ac:dyDescent="0.15">
      <c r="A206" s="132" t="s">
        <v>410</v>
      </c>
      <c r="B206" s="132" t="s">
        <v>50</v>
      </c>
      <c r="C206" s="132" t="s">
        <v>212</v>
      </c>
      <c r="D206" s="132">
        <v>8</v>
      </c>
      <c r="E206" s="132" t="s">
        <v>49</v>
      </c>
      <c r="F206" s="132" t="s">
        <v>47</v>
      </c>
      <c r="G206" s="132">
        <v>22</v>
      </c>
      <c r="H206" s="132" t="s">
        <v>48</v>
      </c>
      <c r="I206" s="132" t="s">
        <v>183</v>
      </c>
      <c r="J206" s="132" t="s">
        <v>178</v>
      </c>
      <c r="K206" s="132" t="s">
        <v>142</v>
      </c>
      <c r="L206" s="132" t="s">
        <v>598</v>
      </c>
      <c r="M206" s="132">
        <v>1</v>
      </c>
      <c r="N206" s="141">
        <v>1</v>
      </c>
      <c r="O206" s="141">
        <v>1</v>
      </c>
      <c r="P206" s="141">
        <v>1</v>
      </c>
      <c r="Q206" s="141">
        <v>1</v>
      </c>
      <c r="R206" s="141">
        <v>1</v>
      </c>
    </row>
    <row r="207" spans="1:18" x14ac:dyDescent="0.15">
      <c r="A207" s="132" t="s">
        <v>411</v>
      </c>
      <c r="B207" s="132" t="s">
        <v>54</v>
      </c>
      <c r="C207" s="132" t="s">
        <v>212</v>
      </c>
      <c r="D207" s="132">
        <v>8</v>
      </c>
      <c r="E207" s="132" t="s">
        <v>53</v>
      </c>
      <c r="F207" s="132" t="s">
        <v>52</v>
      </c>
      <c r="G207" s="132">
        <v>74</v>
      </c>
      <c r="H207" s="132" t="s">
        <v>48</v>
      </c>
      <c r="I207" s="132" t="s">
        <v>184</v>
      </c>
      <c r="J207" s="132" t="s">
        <v>178</v>
      </c>
      <c r="K207" s="132" t="s">
        <v>142</v>
      </c>
      <c r="L207" s="132" t="s">
        <v>597</v>
      </c>
      <c r="M207" s="132">
        <v>1</v>
      </c>
      <c r="N207" s="141">
        <v>1</v>
      </c>
      <c r="O207" s="141">
        <v>1</v>
      </c>
      <c r="P207" s="141">
        <v>1</v>
      </c>
      <c r="Q207" s="141">
        <v>1</v>
      </c>
      <c r="R207" s="141">
        <v>1</v>
      </c>
    </row>
    <row r="208" spans="1:18" x14ac:dyDescent="0.15">
      <c r="A208" s="132" t="s">
        <v>412</v>
      </c>
      <c r="B208" s="132" t="s">
        <v>56</v>
      </c>
      <c r="C208" s="132" t="s">
        <v>212</v>
      </c>
      <c r="D208" s="132">
        <v>8</v>
      </c>
      <c r="E208" s="132" t="s">
        <v>55</v>
      </c>
      <c r="F208" s="132" t="s">
        <v>47</v>
      </c>
      <c r="G208" s="132">
        <v>23</v>
      </c>
      <c r="H208" s="132" t="s">
        <v>39</v>
      </c>
      <c r="I208" s="132" t="s">
        <v>183</v>
      </c>
      <c r="J208" s="132" t="s">
        <v>178</v>
      </c>
      <c r="K208" s="132" t="s">
        <v>142</v>
      </c>
      <c r="L208" s="132" t="s">
        <v>597</v>
      </c>
      <c r="M208" s="132">
        <v>1</v>
      </c>
      <c r="N208" s="141">
        <v>1</v>
      </c>
      <c r="O208" s="141">
        <v>1</v>
      </c>
      <c r="P208" s="141">
        <v>1</v>
      </c>
      <c r="Q208" s="141">
        <v>1</v>
      </c>
      <c r="R208" s="141">
        <v>1</v>
      </c>
    </row>
    <row r="209" spans="1:18" x14ac:dyDescent="0.15">
      <c r="A209" s="132" t="s">
        <v>413</v>
      </c>
      <c r="B209" s="132" t="s">
        <v>60</v>
      </c>
      <c r="C209" s="132" t="s">
        <v>212</v>
      </c>
      <c r="D209" s="132">
        <v>8</v>
      </c>
      <c r="E209" s="132" t="s">
        <v>59</v>
      </c>
      <c r="F209" s="132" t="s">
        <v>58</v>
      </c>
      <c r="G209" s="132">
        <v>7</v>
      </c>
      <c r="H209" s="132" t="s">
        <v>39</v>
      </c>
      <c r="I209" s="132" t="s">
        <v>185</v>
      </c>
      <c r="J209" s="132" t="s">
        <v>178</v>
      </c>
      <c r="K209" s="132" t="s">
        <v>142</v>
      </c>
      <c r="L209" s="132" t="s">
        <v>595</v>
      </c>
      <c r="M209" s="132">
        <v>1</v>
      </c>
      <c r="N209" s="141">
        <v>1</v>
      </c>
      <c r="O209" s="141">
        <v>1</v>
      </c>
      <c r="P209" s="141">
        <v>1</v>
      </c>
      <c r="Q209" s="141">
        <v>1</v>
      </c>
      <c r="R209" s="141">
        <v>1</v>
      </c>
    </row>
    <row r="210" spans="1:18" x14ac:dyDescent="0.15">
      <c r="A210" s="132" t="s">
        <v>414</v>
      </c>
      <c r="B210" s="132" t="s">
        <v>65</v>
      </c>
      <c r="C210" s="132" t="s">
        <v>212</v>
      </c>
      <c r="D210" s="132">
        <v>8</v>
      </c>
      <c r="E210" s="132" t="s">
        <v>64</v>
      </c>
      <c r="F210" s="132" t="s">
        <v>63</v>
      </c>
      <c r="G210" s="132">
        <v>18</v>
      </c>
      <c r="H210" s="132" t="s">
        <v>48</v>
      </c>
      <c r="I210" s="132" t="s">
        <v>186</v>
      </c>
      <c r="J210" s="132" t="s">
        <v>178</v>
      </c>
      <c r="K210" s="132" t="s">
        <v>142</v>
      </c>
      <c r="L210" s="132" t="s">
        <v>210</v>
      </c>
      <c r="M210" s="132">
        <v>1</v>
      </c>
      <c r="N210" s="141">
        <v>1</v>
      </c>
      <c r="O210" s="141">
        <v>1</v>
      </c>
      <c r="P210" s="141">
        <v>1</v>
      </c>
      <c r="Q210" s="141">
        <v>1</v>
      </c>
      <c r="R210" s="141">
        <v>1</v>
      </c>
    </row>
    <row r="211" spans="1:18" x14ac:dyDescent="0.15">
      <c r="A211" s="132" t="s">
        <v>415</v>
      </c>
      <c r="B211" s="132" t="s">
        <v>69</v>
      </c>
      <c r="C211" s="132" t="s">
        <v>212</v>
      </c>
      <c r="D211" s="132">
        <v>8</v>
      </c>
      <c r="E211" s="132" t="s">
        <v>68</v>
      </c>
      <c r="F211" s="132" t="s">
        <v>67</v>
      </c>
      <c r="G211" s="132">
        <v>31</v>
      </c>
      <c r="H211" s="132" t="s">
        <v>39</v>
      </c>
      <c r="I211" s="132" t="s">
        <v>187</v>
      </c>
      <c r="J211" s="132" t="s">
        <v>178</v>
      </c>
      <c r="K211" s="132" t="s">
        <v>142</v>
      </c>
      <c r="L211" s="132" t="s">
        <v>597</v>
      </c>
      <c r="M211" s="132">
        <v>1</v>
      </c>
      <c r="N211" s="141">
        <v>1</v>
      </c>
      <c r="O211" s="141">
        <v>1</v>
      </c>
      <c r="P211" s="141">
        <v>1</v>
      </c>
      <c r="Q211" s="141">
        <v>1</v>
      </c>
      <c r="R211" s="141">
        <v>1</v>
      </c>
    </row>
    <row r="212" spans="1:18" x14ac:dyDescent="0.15">
      <c r="A212" s="132" t="s">
        <v>416</v>
      </c>
      <c r="B212" s="132" t="s">
        <v>73</v>
      </c>
      <c r="C212" s="132" t="s">
        <v>212</v>
      </c>
      <c r="D212" s="132">
        <v>8</v>
      </c>
      <c r="E212" s="132" t="s">
        <v>72</v>
      </c>
      <c r="F212" s="132" t="s">
        <v>71</v>
      </c>
      <c r="G212" s="132">
        <v>47</v>
      </c>
      <c r="H212" s="132" t="s">
        <v>39</v>
      </c>
      <c r="I212" s="132" t="s">
        <v>188</v>
      </c>
      <c r="J212" s="132" t="s">
        <v>178</v>
      </c>
      <c r="K212" s="132" t="s">
        <v>142</v>
      </c>
      <c r="L212" s="132" t="s">
        <v>597</v>
      </c>
      <c r="M212" s="132">
        <v>1</v>
      </c>
      <c r="N212" s="141">
        <v>1</v>
      </c>
      <c r="O212" s="141">
        <v>1</v>
      </c>
      <c r="P212" s="141">
        <v>1</v>
      </c>
      <c r="Q212" s="141">
        <v>1</v>
      </c>
      <c r="R212" s="141">
        <v>1</v>
      </c>
    </row>
    <row r="213" spans="1:18" x14ac:dyDescent="0.15">
      <c r="A213" s="132" t="s">
        <v>417</v>
      </c>
      <c r="B213" s="132" t="s">
        <v>75</v>
      </c>
      <c r="C213" s="132" t="s">
        <v>212</v>
      </c>
      <c r="D213" s="132">
        <v>8</v>
      </c>
      <c r="E213" s="132" t="s">
        <v>74</v>
      </c>
      <c r="F213" s="132" t="s">
        <v>58</v>
      </c>
      <c r="G213" s="132">
        <v>7</v>
      </c>
      <c r="H213" s="132" t="s">
        <v>39</v>
      </c>
      <c r="I213" s="132" t="s">
        <v>185</v>
      </c>
      <c r="J213" s="132" t="s">
        <v>178</v>
      </c>
      <c r="K213" s="132" t="s">
        <v>142</v>
      </c>
      <c r="L213" s="132" t="s">
        <v>595</v>
      </c>
      <c r="M213" s="132">
        <v>1</v>
      </c>
      <c r="N213" s="141">
        <v>1</v>
      </c>
      <c r="O213" s="141">
        <v>1</v>
      </c>
      <c r="P213" s="141">
        <v>1</v>
      </c>
      <c r="Q213" s="141">
        <v>1</v>
      </c>
      <c r="R213" s="141">
        <v>1</v>
      </c>
    </row>
    <row r="214" spans="1:18" x14ac:dyDescent="0.15">
      <c r="A214" s="132" t="s">
        <v>418</v>
      </c>
      <c r="B214" s="132" t="s">
        <v>78</v>
      </c>
      <c r="C214" s="132" t="s">
        <v>212</v>
      </c>
      <c r="D214" s="132">
        <v>8</v>
      </c>
      <c r="E214" s="132" t="s">
        <v>77</v>
      </c>
      <c r="F214" s="132" t="s">
        <v>71</v>
      </c>
      <c r="G214" s="132">
        <v>46</v>
      </c>
      <c r="H214" s="132" t="s">
        <v>48</v>
      </c>
      <c r="I214" s="132" t="s">
        <v>189</v>
      </c>
      <c r="J214" s="132" t="s">
        <v>178</v>
      </c>
      <c r="K214" s="132" t="s">
        <v>142</v>
      </c>
      <c r="L214" s="132" t="s">
        <v>597</v>
      </c>
      <c r="M214" s="132">
        <v>1</v>
      </c>
      <c r="N214" s="141">
        <v>1</v>
      </c>
      <c r="O214" s="141">
        <v>1</v>
      </c>
      <c r="P214" s="141">
        <v>1</v>
      </c>
      <c r="Q214" s="141">
        <v>1</v>
      </c>
      <c r="R214" s="141">
        <v>1</v>
      </c>
    </row>
    <row r="215" spans="1:18" x14ac:dyDescent="0.15">
      <c r="A215" s="132" t="s">
        <v>419</v>
      </c>
      <c r="B215" s="132" t="s">
        <v>81</v>
      </c>
      <c r="C215" s="132" t="s">
        <v>212</v>
      </c>
      <c r="D215" s="132">
        <v>8</v>
      </c>
      <c r="E215" s="132" t="s">
        <v>80</v>
      </c>
      <c r="F215" s="132" t="s">
        <v>58</v>
      </c>
      <c r="G215" s="132">
        <v>8</v>
      </c>
      <c r="H215" s="132" t="s">
        <v>79</v>
      </c>
      <c r="I215" s="132" t="s">
        <v>185</v>
      </c>
      <c r="J215" s="132" t="s">
        <v>178</v>
      </c>
      <c r="K215" s="132" t="s">
        <v>142</v>
      </c>
      <c r="L215" s="132" t="s">
        <v>210</v>
      </c>
      <c r="M215" s="132">
        <v>1</v>
      </c>
      <c r="N215" s="141">
        <v>1</v>
      </c>
      <c r="O215" s="141">
        <v>1</v>
      </c>
      <c r="P215" s="141">
        <v>1</v>
      </c>
      <c r="Q215" s="141">
        <v>1</v>
      </c>
      <c r="R215" s="141">
        <v>1</v>
      </c>
    </row>
    <row r="216" spans="1:18" x14ac:dyDescent="0.15">
      <c r="A216" s="132" t="s">
        <v>420</v>
      </c>
      <c r="B216" s="132" t="s">
        <v>84</v>
      </c>
      <c r="C216" s="132" t="s">
        <v>212</v>
      </c>
      <c r="D216" s="132">
        <v>8</v>
      </c>
      <c r="E216" s="132" t="s">
        <v>83</v>
      </c>
      <c r="F216" s="132" t="s">
        <v>38</v>
      </c>
      <c r="G216" s="132">
        <v>70</v>
      </c>
      <c r="H216" s="132" t="s">
        <v>48</v>
      </c>
      <c r="I216" s="132" t="s">
        <v>190</v>
      </c>
      <c r="J216" s="132" t="s">
        <v>178</v>
      </c>
      <c r="K216" s="132" t="s">
        <v>142</v>
      </c>
      <c r="L216" s="132" t="s">
        <v>597</v>
      </c>
      <c r="M216" s="132">
        <v>1</v>
      </c>
      <c r="N216" s="141">
        <v>1</v>
      </c>
      <c r="O216" s="141">
        <v>1</v>
      </c>
      <c r="P216" s="141">
        <v>1</v>
      </c>
      <c r="Q216" s="141">
        <v>1</v>
      </c>
      <c r="R216" s="141">
        <v>1</v>
      </c>
    </row>
    <row r="217" spans="1:18" x14ac:dyDescent="0.15">
      <c r="A217" s="132" t="s">
        <v>421</v>
      </c>
      <c r="B217" s="132" t="s">
        <v>87</v>
      </c>
      <c r="C217" s="132" t="s">
        <v>212</v>
      </c>
      <c r="D217" s="132">
        <v>8</v>
      </c>
      <c r="E217" s="132" t="s">
        <v>86</v>
      </c>
      <c r="F217" s="132" t="s">
        <v>38</v>
      </c>
      <c r="G217" s="132">
        <v>71</v>
      </c>
      <c r="H217" s="132" t="s">
        <v>39</v>
      </c>
      <c r="I217" s="132" t="s">
        <v>191</v>
      </c>
      <c r="J217" s="132" t="s">
        <v>178</v>
      </c>
      <c r="K217" s="132" t="s">
        <v>142</v>
      </c>
      <c r="L217" s="132" t="s">
        <v>594</v>
      </c>
      <c r="M217" s="132">
        <v>1</v>
      </c>
      <c r="N217" s="141">
        <v>1</v>
      </c>
      <c r="O217" s="141">
        <v>1</v>
      </c>
      <c r="P217" s="141">
        <v>1</v>
      </c>
      <c r="Q217" s="141">
        <v>1</v>
      </c>
      <c r="R217" s="141">
        <v>1</v>
      </c>
    </row>
    <row r="218" spans="1:18" x14ac:dyDescent="0.15">
      <c r="A218" s="132" t="s">
        <v>422</v>
      </c>
      <c r="B218" s="132" t="s">
        <v>89</v>
      </c>
      <c r="C218" s="132" t="s">
        <v>212</v>
      </c>
      <c r="D218" s="132">
        <v>8</v>
      </c>
      <c r="E218" s="132" t="s">
        <v>88</v>
      </c>
      <c r="F218" s="132" t="s">
        <v>38</v>
      </c>
      <c r="G218" s="132">
        <v>71</v>
      </c>
      <c r="H218" s="132" t="s">
        <v>39</v>
      </c>
      <c r="I218" s="132" t="s">
        <v>191</v>
      </c>
      <c r="J218" s="132" t="s">
        <v>178</v>
      </c>
      <c r="K218" s="132" t="s">
        <v>142</v>
      </c>
      <c r="L218" s="132" t="s">
        <v>598</v>
      </c>
      <c r="M218" s="132">
        <v>1</v>
      </c>
      <c r="N218" s="141">
        <v>1</v>
      </c>
      <c r="O218" s="141">
        <v>1</v>
      </c>
      <c r="P218" s="141">
        <v>1</v>
      </c>
      <c r="Q218" s="141">
        <v>1</v>
      </c>
      <c r="R218" s="141">
        <v>1</v>
      </c>
    </row>
    <row r="219" spans="1:18" x14ac:dyDescent="0.15">
      <c r="A219" s="132" t="s">
        <v>423</v>
      </c>
      <c r="B219" s="132" t="s">
        <v>91</v>
      </c>
      <c r="C219" s="132" t="s">
        <v>212</v>
      </c>
      <c r="D219" s="132">
        <v>8</v>
      </c>
      <c r="E219" s="132" t="s">
        <v>90</v>
      </c>
      <c r="F219" s="132" t="s">
        <v>38</v>
      </c>
      <c r="G219" s="132">
        <v>71</v>
      </c>
      <c r="H219" s="132" t="s">
        <v>39</v>
      </c>
      <c r="I219" s="132" t="s">
        <v>191</v>
      </c>
      <c r="J219" s="132" t="s">
        <v>178</v>
      </c>
      <c r="K219" s="132" t="s">
        <v>142</v>
      </c>
      <c r="L219" s="132" t="s">
        <v>595</v>
      </c>
      <c r="M219" s="132">
        <v>1</v>
      </c>
      <c r="N219" s="141">
        <v>1</v>
      </c>
      <c r="O219" s="141">
        <v>1</v>
      </c>
      <c r="P219" s="141">
        <v>1</v>
      </c>
      <c r="Q219" s="141">
        <v>1</v>
      </c>
      <c r="R219" s="141">
        <v>1</v>
      </c>
    </row>
    <row r="220" spans="1:18" x14ac:dyDescent="0.15">
      <c r="A220" s="132" t="s">
        <v>424</v>
      </c>
      <c r="B220" s="132" t="s">
        <v>93</v>
      </c>
      <c r="C220" s="132" t="s">
        <v>212</v>
      </c>
      <c r="D220" s="132">
        <v>8</v>
      </c>
      <c r="E220" s="132" t="s">
        <v>92</v>
      </c>
      <c r="F220" s="132" t="s">
        <v>38</v>
      </c>
      <c r="G220" s="132">
        <v>71</v>
      </c>
      <c r="H220" s="132" t="s">
        <v>39</v>
      </c>
      <c r="I220" s="132" t="s">
        <v>191</v>
      </c>
      <c r="J220" s="132" t="s">
        <v>178</v>
      </c>
      <c r="K220" s="132" t="s">
        <v>142</v>
      </c>
      <c r="L220" s="132" t="s">
        <v>598</v>
      </c>
      <c r="M220" s="132">
        <v>1</v>
      </c>
      <c r="N220" s="141">
        <v>1</v>
      </c>
      <c r="O220" s="141">
        <v>1</v>
      </c>
      <c r="P220" s="141">
        <v>1</v>
      </c>
      <c r="Q220" s="141">
        <v>1</v>
      </c>
      <c r="R220" s="141">
        <v>1</v>
      </c>
    </row>
    <row r="221" spans="1:18" x14ac:dyDescent="0.15">
      <c r="A221" s="132" t="s">
        <v>425</v>
      </c>
      <c r="B221" s="132" t="s">
        <v>95</v>
      </c>
      <c r="C221" s="132" t="s">
        <v>212</v>
      </c>
      <c r="D221" s="132">
        <v>8</v>
      </c>
      <c r="E221" s="132" t="s">
        <v>94</v>
      </c>
      <c r="F221" s="132" t="s">
        <v>38</v>
      </c>
      <c r="G221" s="132">
        <v>71</v>
      </c>
      <c r="H221" s="132" t="s">
        <v>39</v>
      </c>
      <c r="I221" s="132" t="s">
        <v>191</v>
      </c>
      <c r="J221" s="132" t="s">
        <v>178</v>
      </c>
      <c r="K221" s="132" t="s">
        <v>142</v>
      </c>
      <c r="L221" s="132" t="s">
        <v>594</v>
      </c>
      <c r="M221" s="132">
        <v>1</v>
      </c>
      <c r="N221" s="141">
        <v>1</v>
      </c>
      <c r="O221" s="141">
        <v>1</v>
      </c>
      <c r="P221" s="141">
        <v>1</v>
      </c>
      <c r="Q221" s="141">
        <v>1</v>
      </c>
      <c r="R221" s="141">
        <v>1</v>
      </c>
    </row>
    <row r="222" spans="1:18" x14ac:dyDescent="0.15">
      <c r="A222" s="132" t="s">
        <v>426</v>
      </c>
      <c r="B222" s="132" t="s">
        <v>97</v>
      </c>
      <c r="C222" s="132" t="s">
        <v>212</v>
      </c>
      <c r="D222" s="132">
        <v>8</v>
      </c>
      <c r="E222" s="132" t="s">
        <v>96</v>
      </c>
      <c r="F222" s="132" t="s">
        <v>67</v>
      </c>
      <c r="G222" s="132">
        <v>32</v>
      </c>
      <c r="H222" s="132" t="s">
        <v>79</v>
      </c>
      <c r="I222" s="132" t="s">
        <v>187</v>
      </c>
      <c r="J222" s="132" t="s">
        <v>178</v>
      </c>
      <c r="K222" s="132" t="s">
        <v>142</v>
      </c>
      <c r="L222" s="132" t="s">
        <v>595</v>
      </c>
      <c r="M222" s="132">
        <v>1</v>
      </c>
      <c r="N222" s="141">
        <v>1</v>
      </c>
      <c r="O222" s="141">
        <v>1</v>
      </c>
      <c r="P222" s="141">
        <v>1</v>
      </c>
      <c r="Q222" s="141">
        <v>1</v>
      </c>
      <c r="R222" s="141">
        <v>1</v>
      </c>
    </row>
    <row r="223" spans="1:18" x14ac:dyDescent="0.15">
      <c r="A223" s="132" t="s">
        <v>427</v>
      </c>
      <c r="B223" s="132" t="s">
        <v>100</v>
      </c>
      <c r="C223" s="132" t="s">
        <v>212</v>
      </c>
      <c r="D223" s="132">
        <v>8</v>
      </c>
      <c r="E223" s="132" t="s">
        <v>99</v>
      </c>
      <c r="F223" s="132" t="s">
        <v>71</v>
      </c>
      <c r="G223" s="132">
        <v>46</v>
      </c>
      <c r="H223" s="132" t="s">
        <v>48</v>
      </c>
      <c r="I223" s="132" t="s">
        <v>192</v>
      </c>
      <c r="J223" s="132" t="s">
        <v>178</v>
      </c>
      <c r="K223" s="132" t="s">
        <v>142</v>
      </c>
      <c r="L223" s="132" t="s">
        <v>595</v>
      </c>
      <c r="M223" s="132">
        <v>1</v>
      </c>
      <c r="N223" s="141">
        <v>1</v>
      </c>
      <c r="O223" s="141">
        <v>1</v>
      </c>
      <c r="P223" s="141">
        <v>1</v>
      </c>
      <c r="Q223" s="141">
        <v>1</v>
      </c>
      <c r="R223" s="141">
        <v>1</v>
      </c>
    </row>
    <row r="224" spans="1:18" x14ac:dyDescent="0.15">
      <c r="A224" s="132" t="s">
        <v>428</v>
      </c>
      <c r="B224" s="132" t="s">
        <v>102</v>
      </c>
      <c r="C224" s="132" t="s">
        <v>212</v>
      </c>
      <c r="D224" s="132">
        <v>8</v>
      </c>
      <c r="E224" s="132" t="s">
        <v>101</v>
      </c>
      <c r="F224" s="132" t="s">
        <v>71</v>
      </c>
      <c r="G224" s="132">
        <v>46</v>
      </c>
      <c r="H224" s="132" t="s">
        <v>48</v>
      </c>
      <c r="I224" s="132" t="s">
        <v>189</v>
      </c>
      <c r="J224" s="132" t="s">
        <v>178</v>
      </c>
      <c r="K224" s="132" t="s">
        <v>142</v>
      </c>
      <c r="L224" s="132" t="s">
        <v>597</v>
      </c>
      <c r="M224" s="132">
        <v>1</v>
      </c>
      <c r="N224" s="141">
        <v>1</v>
      </c>
      <c r="O224" s="141">
        <v>1</v>
      </c>
      <c r="P224" s="141">
        <v>1</v>
      </c>
      <c r="Q224" s="141">
        <v>1</v>
      </c>
      <c r="R224" s="141">
        <v>1</v>
      </c>
    </row>
    <row r="225" spans="1:18" x14ac:dyDescent="0.15">
      <c r="A225" s="132" t="s">
        <v>429</v>
      </c>
      <c r="B225" s="132" t="s">
        <v>104</v>
      </c>
      <c r="C225" s="132" t="s">
        <v>212</v>
      </c>
      <c r="D225" s="132">
        <v>8</v>
      </c>
      <c r="E225" s="132" t="s">
        <v>103</v>
      </c>
      <c r="F225" s="132" t="s">
        <v>67</v>
      </c>
      <c r="G225" s="132">
        <v>31</v>
      </c>
      <c r="H225" s="132" t="s">
        <v>39</v>
      </c>
      <c r="I225" s="132" t="s">
        <v>187</v>
      </c>
      <c r="J225" s="132" t="s">
        <v>178</v>
      </c>
      <c r="K225" s="132" t="s">
        <v>142</v>
      </c>
      <c r="L225" s="132" t="s">
        <v>595</v>
      </c>
      <c r="M225" s="132">
        <v>1</v>
      </c>
      <c r="N225" s="141">
        <v>1</v>
      </c>
      <c r="O225" s="141">
        <v>1</v>
      </c>
      <c r="P225" s="141">
        <v>1</v>
      </c>
      <c r="Q225" s="141">
        <v>1</v>
      </c>
      <c r="R225" s="141">
        <v>1</v>
      </c>
    </row>
    <row r="226" spans="1:18" x14ac:dyDescent="0.15">
      <c r="A226" s="132" t="s">
        <v>430</v>
      </c>
      <c r="B226" s="132" t="s">
        <v>107</v>
      </c>
      <c r="C226" s="132" t="s">
        <v>212</v>
      </c>
      <c r="D226" s="132">
        <v>8</v>
      </c>
      <c r="E226" s="132" t="s">
        <v>106</v>
      </c>
      <c r="F226" s="132" t="s">
        <v>38</v>
      </c>
      <c r="G226" s="132">
        <v>69</v>
      </c>
      <c r="H226" s="132" t="s">
        <v>105</v>
      </c>
      <c r="I226" s="132" t="s">
        <v>190</v>
      </c>
      <c r="J226" s="132" t="s">
        <v>178</v>
      </c>
      <c r="K226" s="132" t="s">
        <v>142</v>
      </c>
      <c r="L226" s="132" t="s">
        <v>595</v>
      </c>
      <c r="M226" s="132">
        <v>1</v>
      </c>
      <c r="N226" s="141">
        <v>1</v>
      </c>
      <c r="O226" s="141">
        <v>1</v>
      </c>
      <c r="P226" s="141">
        <v>1</v>
      </c>
      <c r="Q226" s="141">
        <v>1</v>
      </c>
      <c r="R226" s="141">
        <v>1</v>
      </c>
    </row>
    <row r="227" spans="1:18" x14ac:dyDescent="0.15">
      <c r="A227" s="132" t="s">
        <v>431</v>
      </c>
      <c r="B227" s="132" t="s">
        <v>108</v>
      </c>
      <c r="C227" s="132" t="s">
        <v>212</v>
      </c>
      <c r="D227" s="132">
        <v>8</v>
      </c>
      <c r="E227" s="132" t="s">
        <v>96</v>
      </c>
      <c r="F227" s="132" t="s">
        <v>67</v>
      </c>
      <c r="G227" s="132">
        <v>32</v>
      </c>
      <c r="H227" s="132" t="s">
        <v>79</v>
      </c>
      <c r="I227" s="132" t="s">
        <v>187</v>
      </c>
      <c r="J227" s="132" t="s">
        <v>178</v>
      </c>
      <c r="K227" s="132" t="s">
        <v>142</v>
      </c>
      <c r="L227" s="132" t="s">
        <v>595</v>
      </c>
      <c r="M227" s="132">
        <v>1</v>
      </c>
      <c r="N227" s="141">
        <v>1</v>
      </c>
      <c r="O227" s="141">
        <v>1</v>
      </c>
      <c r="P227" s="141">
        <v>1</v>
      </c>
      <c r="Q227" s="141">
        <v>1</v>
      </c>
      <c r="R227" s="141">
        <v>1</v>
      </c>
    </row>
    <row r="228" spans="1:18" x14ac:dyDescent="0.15">
      <c r="A228" s="132" t="s">
        <v>432</v>
      </c>
      <c r="B228" s="132" t="s">
        <v>110</v>
      </c>
      <c r="C228" s="132" t="s">
        <v>212</v>
      </c>
      <c r="D228" s="132">
        <v>8</v>
      </c>
      <c r="E228" s="132" t="s">
        <v>109</v>
      </c>
      <c r="F228" s="132" t="s">
        <v>67</v>
      </c>
      <c r="G228" s="132">
        <v>31</v>
      </c>
      <c r="H228" s="132" t="s">
        <v>39</v>
      </c>
      <c r="I228" s="132" t="s">
        <v>187</v>
      </c>
      <c r="J228" s="132" t="s">
        <v>178</v>
      </c>
      <c r="K228" s="132" t="s">
        <v>142</v>
      </c>
      <c r="L228" s="132" t="s">
        <v>595</v>
      </c>
      <c r="M228" s="132">
        <v>1</v>
      </c>
      <c r="N228" s="141">
        <v>1</v>
      </c>
      <c r="O228" s="141">
        <v>1</v>
      </c>
      <c r="P228" s="141">
        <v>1</v>
      </c>
      <c r="Q228" s="141">
        <v>1</v>
      </c>
      <c r="R228" s="141">
        <v>1</v>
      </c>
    </row>
    <row r="229" spans="1:18" x14ac:dyDescent="0.15">
      <c r="A229" s="132" t="s">
        <v>433</v>
      </c>
      <c r="B229" s="132" t="s">
        <v>111</v>
      </c>
      <c r="C229" s="132" t="s">
        <v>212</v>
      </c>
      <c r="D229" s="132">
        <v>8</v>
      </c>
      <c r="E229" s="132" t="s">
        <v>67</v>
      </c>
      <c r="F229" s="132" t="s">
        <v>67</v>
      </c>
      <c r="G229" s="132">
        <v>30</v>
      </c>
      <c r="H229" s="132" t="s">
        <v>48</v>
      </c>
      <c r="I229" s="132" t="s">
        <v>187</v>
      </c>
      <c r="J229" s="132" t="s">
        <v>178</v>
      </c>
      <c r="K229" s="132" t="s">
        <v>142</v>
      </c>
      <c r="L229" s="132" t="s">
        <v>597</v>
      </c>
      <c r="M229" s="132">
        <v>1</v>
      </c>
      <c r="N229" s="141">
        <v>1</v>
      </c>
      <c r="O229" s="141">
        <v>1</v>
      </c>
      <c r="P229" s="141">
        <v>1</v>
      </c>
      <c r="Q229" s="141">
        <v>1</v>
      </c>
      <c r="R229" s="141">
        <v>1</v>
      </c>
    </row>
    <row r="230" spans="1:18" x14ac:dyDescent="0.15">
      <c r="A230" s="132" t="s">
        <v>434</v>
      </c>
      <c r="B230" s="132" t="s">
        <v>113</v>
      </c>
      <c r="C230" s="132" t="s">
        <v>212</v>
      </c>
      <c r="D230" s="132">
        <v>8</v>
      </c>
      <c r="E230" s="132" t="s">
        <v>112</v>
      </c>
      <c r="F230" s="132" t="s">
        <v>67</v>
      </c>
      <c r="G230" s="132">
        <v>30</v>
      </c>
      <c r="H230" s="132" t="s">
        <v>48</v>
      </c>
      <c r="I230" s="132" t="s">
        <v>187</v>
      </c>
      <c r="J230" s="132" t="s">
        <v>178</v>
      </c>
      <c r="K230" s="132" t="s">
        <v>142</v>
      </c>
      <c r="L230" s="132" t="s">
        <v>597</v>
      </c>
      <c r="M230" s="132">
        <v>1</v>
      </c>
      <c r="N230" s="141">
        <v>1</v>
      </c>
      <c r="O230" s="141">
        <v>1</v>
      </c>
      <c r="P230" s="141">
        <v>1</v>
      </c>
      <c r="Q230" s="141">
        <v>1</v>
      </c>
      <c r="R230" s="141">
        <v>1</v>
      </c>
    </row>
    <row r="231" spans="1:18" x14ac:dyDescent="0.15">
      <c r="A231" s="132" t="s">
        <v>435</v>
      </c>
      <c r="B231" s="132" t="s">
        <v>116</v>
      </c>
      <c r="C231" s="132" t="s">
        <v>212</v>
      </c>
      <c r="D231" s="132">
        <v>8</v>
      </c>
      <c r="E231" s="132" t="s">
        <v>115</v>
      </c>
      <c r="F231" s="132" t="s">
        <v>115</v>
      </c>
      <c r="G231" s="132">
        <v>10</v>
      </c>
      <c r="H231" s="132" t="s">
        <v>48</v>
      </c>
      <c r="I231" s="132" t="s">
        <v>193</v>
      </c>
      <c r="J231" s="132" t="s">
        <v>178</v>
      </c>
      <c r="K231" s="132" t="s">
        <v>142</v>
      </c>
      <c r="L231" s="132" t="s">
        <v>595</v>
      </c>
      <c r="M231" s="132">
        <v>1</v>
      </c>
      <c r="N231" s="141">
        <v>1</v>
      </c>
      <c r="O231" s="141">
        <v>1</v>
      </c>
      <c r="P231" s="141">
        <v>1</v>
      </c>
      <c r="Q231" s="141">
        <v>1</v>
      </c>
      <c r="R231" s="141">
        <v>1</v>
      </c>
    </row>
    <row r="232" spans="1:18" x14ac:dyDescent="0.15">
      <c r="A232" s="132" t="s">
        <v>436</v>
      </c>
      <c r="B232" s="132" t="s">
        <v>41</v>
      </c>
      <c r="C232" s="132" t="s">
        <v>212</v>
      </c>
      <c r="D232" s="132">
        <v>9</v>
      </c>
      <c r="E232" s="132" t="s">
        <v>40</v>
      </c>
      <c r="F232" s="132" t="s">
        <v>38</v>
      </c>
      <c r="G232" s="132">
        <v>71</v>
      </c>
      <c r="H232" s="132" t="s">
        <v>39</v>
      </c>
      <c r="I232" s="132" t="s">
        <v>177</v>
      </c>
      <c r="J232" s="132" t="s">
        <v>178</v>
      </c>
      <c r="K232" s="132" t="s">
        <v>142</v>
      </c>
      <c r="L232" s="132" t="s">
        <v>210</v>
      </c>
      <c r="M232" s="132">
        <v>1</v>
      </c>
      <c r="N232" s="141">
        <v>1</v>
      </c>
      <c r="O232" s="141">
        <v>1</v>
      </c>
      <c r="P232" s="141">
        <v>1</v>
      </c>
      <c r="Q232" s="141">
        <v>1</v>
      </c>
      <c r="R232" s="141">
        <v>1</v>
      </c>
    </row>
    <row r="233" spans="1:18" x14ac:dyDescent="0.15">
      <c r="A233" s="132" t="s">
        <v>437</v>
      </c>
      <c r="B233" s="132" t="s">
        <v>44</v>
      </c>
      <c r="C233" s="132" t="s">
        <v>212</v>
      </c>
      <c r="D233" s="132">
        <v>9</v>
      </c>
      <c r="E233" s="132" t="s">
        <v>43</v>
      </c>
      <c r="F233" s="132" t="s">
        <v>38</v>
      </c>
      <c r="G233" s="132">
        <v>71</v>
      </c>
      <c r="H233" s="132" t="s">
        <v>39</v>
      </c>
      <c r="I233" s="132" t="s">
        <v>182</v>
      </c>
      <c r="J233" s="132" t="s">
        <v>178</v>
      </c>
      <c r="K233" s="132" t="s">
        <v>142</v>
      </c>
      <c r="L233" s="132" t="s">
        <v>598</v>
      </c>
      <c r="M233" s="132">
        <v>1</v>
      </c>
      <c r="N233" s="141">
        <v>1</v>
      </c>
      <c r="O233" s="141">
        <v>1</v>
      </c>
      <c r="P233" s="141">
        <v>1</v>
      </c>
      <c r="Q233" s="141">
        <v>1</v>
      </c>
      <c r="R233" s="141">
        <v>1</v>
      </c>
    </row>
    <row r="234" spans="1:18" x14ac:dyDescent="0.15">
      <c r="A234" s="132" t="s">
        <v>438</v>
      </c>
      <c r="B234" s="132" t="s">
        <v>50</v>
      </c>
      <c r="C234" s="132" t="s">
        <v>212</v>
      </c>
      <c r="D234" s="132">
        <v>9</v>
      </c>
      <c r="E234" s="132" t="s">
        <v>49</v>
      </c>
      <c r="F234" s="132" t="s">
        <v>47</v>
      </c>
      <c r="G234" s="132">
        <v>22</v>
      </c>
      <c r="H234" s="132" t="s">
        <v>48</v>
      </c>
      <c r="I234" s="132" t="s">
        <v>183</v>
      </c>
      <c r="J234" s="132" t="s">
        <v>178</v>
      </c>
      <c r="K234" s="132" t="s">
        <v>142</v>
      </c>
      <c r="L234" s="132" t="s">
        <v>598</v>
      </c>
      <c r="M234" s="132">
        <v>1</v>
      </c>
      <c r="N234" s="141">
        <v>1</v>
      </c>
      <c r="O234" s="141">
        <v>1</v>
      </c>
      <c r="P234" s="141">
        <v>1</v>
      </c>
      <c r="Q234" s="141">
        <v>1</v>
      </c>
      <c r="R234" s="141">
        <v>1</v>
      </c>
    </row>
    <row r="235" spans="1:18" x14ac:dyDescent="0.15">
      <c r="A235" s="132" t="s">
        <v>439</v>
      </c>
      <c r="B235" s="132" t="s">
        <v>54</v>
      </c>
      <c r="C235" s="132" t="s">
        <v>212</v>
      </c>
      <c r="D235" s="132">
        <v>9</v>
      </c>
      <c r="E235" s="132" t="s">
        <v>53</v>
      </c>
      <c r="F235" s="132" t="s">
        <v>52</v>
      </c>
      <c r="G235" s="132">
        <v>74</v>
      </c>
      <c r="H235" s="132" t="s">
        <v>48</v>
      </c>
      <c r="I235" s="132" t="s">
        <v>184</v>
      </c>
      <c r="J235" s="132" t="s">
        <v>178</v>
      </c>
      <c r="K235" s="132" t="s">
        <v>142</v>
      </c>
      <c r="L235" s="132" t="s">
        <v>597</v>
      </c>
      <c r="M235" s="132">
        <v>1</v>
      </c>
      <c r="N235" s="141">
        <v>1</v>
      </c>
      <c r="O235" s="141">
        <v>1</v>
      </c>
      <c r="P235" s="141">
        <v>1</v>
      </c>
      <c r="Q235" s="141">
        <v>1</v>
      </c>
      <c r="R235" s="141">
        <v>1</v>
      </c>
    </row>
    <row r="236" spans="1:18" x14ac:dyDescent="0.15">
      <c r="A236" s="132" t="s">
        <v>440</v>
      </c>
      <c r="B236" s="132" t="s">
        <v>56</v>
      </c>
      <c r="C236" s="132" t="s">
        <v>212</v>
      </c>
      <c r="D236" s="132">
        <v>9</v>
      </c>
      <c r="E236" s="132" t="s">
        <v>55</v>
      </c>
      <c r="F236" s="132" t="s">
        <v>47</v>
      </c>
      <c r="G236" s="132">
        <v>23</v>
      </c>
      <c r="H236" s="132" t="s">
        <v>39</v>
      </c>
      <c r="I236" s="132" t="s">
        <v>183</v>
      </c>
      <c r="J236" s="132" t="s">
        <v>178</v>
      </c>
      <c r="K236" s="132" t="s">
        <v>142</v>
      </c>
      <c r="L236" s="132" t="s">
        <v>597</v>
      </c>
      <c r="M236" s="132">
        <v>1</v>
      </c>
      <c r="N236" s="141">
        <v>1</v>
      </c>
      <c r="O236" s="141">
        <v>1</v>
      </c>
      <c r="P236" s="141">
        <v>1</v>
      </c>
      <c r="Q236" s="141">
        <v>1</v>
      </c>
      <c r="R236" s="141">
        <v>1</v>
      </c>
    </row>
    <row r="237" spans="1:18" x14ac:dyDescent="0.15">
      <c r="A237" s="132" t="s">
        <v>441</v>
      </c>
      <c r="B237" s="132" t="s">
        <v>60</v>
      </c>
      <c r="C237" s="132" t="s">
        <v>212</v>
      </c>
      <c r="D237" s="132">
        <v>9</v>
      </c>
      <c r="E237" s="132" t="s">
        <v>59</v>
      </c>
      <c r="F237" s="132" t="s">
        <v>58</v>
      </c>
      <c r="G237" s="132">
        <v>7</v>
      </c>
      <c r="H237" s="132" t="s">
        <v>39</v>
      </c>
      <c r="I237" s="132" t="s">
        <v>185</v>
      </c>
      <c r="J237" s="132" t="s">
        <v>178</v>
      </c>
      <c r="K237" s="132" t="s">
        <v>142</v>
      </c>
      <c r="L237" s="132" t="s">
        <v>595</v>
      </c>
      <c r="M237" s="132">
        <v>1</v>
      </c>
      <c r="N237" s="141">
        <v>1</v>
      </c>
      <c r="O237" s="141">
        <v>1</v>
      </c>
      <c r="P237" s="141">
        <v>1</v>
      </c>
      <c r="Q237" s="141">
        <v>1</v>
      </c>
      <c r="R237" s="141">
        <v>1</v>
      </c>
    </row>
    <row r="238" spans="1:18" x14ac:dyDescent="0.15">
      <c r="A238" s="132" t="s">
        <v>442</v>
      </c>
      <c r="B238" s="132" t="s">
        <v>65</v>
      </c>
      <c r="C238" s="132" t="s">
        <v>212</v>
      </c>
      <c r="D238" s="132">
        <v>9</v>
      </c>
      <c r="E238" s="132" t="s">
        <v>64</v>
      </c>
      <c r="F238" s="132" t="s">
        <v>63</v>
      </c>
      <c r="G238" s="132">
        <v>18</v>
      </c>
      <c r="H238" s="132" t="s">
        <v>48</v>
      </c>
      <c r="I238" s="132" t="s">
        <v>186</v>
      </c>
      <c r="J238" s="132" t="s">
        <v>178</v>
      </c>
      <c r="K238" s="132" t="s">
        <v>142</v>
      </c>
      <c r="L238" s="132" t="s">
        <v>210</v>
      </c>
      <c r="M238" s="132">
        <v>1</v>
      </c>
      <c r="N238" s="141">
        <v>1</v>
      </c>
      <c r="O238" s="141">
        <v>1</v>
      </c>
      <c r="P238" s="141">
        <v>1</v>
      </c>
      <c r="Q238" s="141">
        <v>1</v>
      </c>
      <c r="R238" s="141">
        <v>1</v>
      </c>
    </row>
    <row r="239" spans="1:18" x14ac:dyDescent="0.15">
      <c r="A239" s="132" t="s">
        <v>443</v>
      </c>
      <c r="B239" s="132" t="s">
        <v>69</v>
      </c>
      <c r="C239" s="132" t="s">
        <v>212</v>
      </c>
      <c r="D239" s="132">
        <v>9</v>
      </c>
      <c r="E239" s="132" t="s">
        <v>68</v>
      </c>
      <c r="F239" s="132" t="s">
        <v>67</v>
      </c>
      <c r="G239" s="132">
        <v>31</v>
      </c>
      <c r="H239" s="132" t="s">
        <v>39</v>
      </c>
      <c r="I239" s="132" t="s">
        <v>187</v>
      </c>
      <c r="J239" s="132" t="s">
        <v>178</v>
      </c>
      <c r="K239" s="132" t="s">
        <v>142</v>
      </c>
      <c r="L239" s="132" t="s">
        <v>597</v>
      </c>
      <c r="M239" s="132">
        <v>1</v>
      </c>
      <c r="N239" s="141">
        <v>1</v>
      </c>
      <c r="O239" s="141">
        <v>1</v>
      </c>
      <c r="P239" s="141">
        <v>1</v>
      </c>
      <c r="Q239" s="141">
        <v>1</v>
      </c>
      <c r="R239" s="141">
        <v>1</v>
      </c>
    </row>
    <row r="240" spans="1:18" x14ac:dyDescent="0.15">
      <c r="A240" s="132" t="s">
        <v>444</v>
      </c>
      <c r="B240" s="132" t="s">
        <v>73</v>
      </c>
      <c r="C240" s="132" t="s">
        <v>212</v>
      </c>
      <c r="D240" s="132">
        <v>9</v>
      </c>
      <c r="E240" s="132" t="s">
        <v>72</v>
      </c>
      <c r="F240" s="132" t="s">
        <v>71</v>
      </c>
      <c r="G240" s="132">
        <v>47</v>
      </c>
      <c r="H240" s="132" t="s">
        <v>39</v>
      </c>
      <c r="I240" s="132" t="s">
        <v>188</v>
      </c>
      <c r="J240" s="132" t="s">
        <v>178</v>
      </c>
      <c r="K240" s="132" t="s">
        <v>142</v>
      </c>
      <c r="L240" s="132" t="s">
        <v>597</v>
      </c>
      <c r="M240" s="132">
        <v>1</v>
      </c>
      <c r="N240" s="141">
        <v>1</v>
      </c>
      <c r="O240" s="141">
        <v>1</v>
      </c>
      <c r="P240" s="141">
        <v>1</v>
      </c>
      <c r="Q240" s="141">
        <v>1</v>
      </c>
      <c r="R240" s="141">
        <v>1</v>
      </c>
    </row>
    <row r="241" spans="1:18" x14ac:dyDescent="0.15">
      <c r="A241" s="132" t="s">
        <v>445</v>
      </c>
      <c r="B241" s="132" t="s">
        <v>75</v>
      </c>
      <c r="C241" s="132" t="s">
        <v>212</v>
      </c>
      <c r="D241" s="132">
        <v>9</v>
      </c>
      <c r="E241" s="132" t="s">
        <v>74</v>
      </c>
      <c r="F241" s="132" t="s">
        <v>58</v>
      </c>
      <c r="G241" s="132">
        <v>7</v>
      </c>
      <c r="H241" s="132" t="s">
        <v>39</v>
      </c>
      <c r="I241" s="132" t="s">
        <v>185</v>
      </c>
      <c r="J241" s="132" t="s">
        <v>178</v>
      </c>
      <c r="K241" s="132" t="s">
        <v>142</v>
      </c>
      <c r="L241" s="132" t="s">
        <v>595</v>
      </c>
      <c r="M241" s="132">
        <v>1</v>
      </c>
      <c r="N241" s="141">
        <v>1</v>
      </c>
      <c r="O241" s="141">
        <v>1</v>
      </c>
      <c r="P241" s="141">
        <v>1</v>
      </c>
      <c r="Q241" s="141">
        <v>1</v>
      </c>
      <c r="R241" s="141">
        <v>1</v>
      </c>
    </row>
    <row r="242" spans="1:18" x14ac:dyDescent="0.15">
      <c r="A242" s="132" t="s">
        <v>446</v>
      </c>
      <c r="B242" s="132" t="s">
        <v>78</v>
      </c>
      <c r="C242" s="132" t="s">
        <v>212</v>
      </c>
      <c r="D242" s="132">
        <v>9</v>
      </c>
      <c r="E242" s="132" t="s">
        <v>77</v>
      </c>
      <c r="F242" s="132" t="s">
        <v>71</v>
      </c>
      <c r="G242" s="132">
        <v>46</v>
      </c>
      <c r="H242" s="132" t="s">
        <v>48</v>
      </c>
      <c r="I242" s="132" t="s">
        <v>189</v>
      </c>
      <c r="J242" s="132" t="s">
        <v>178</v>
      </c>
      <c r="K242" s="132" t="s">
        <v>142</v>
      </c>
      <c r="L242" s="132" t="s">
        <v>597</v>
      </c>
      <c r="M242" s="132">
        <v>1</v>
      </c>
      <c r="N242" s="141">
        <v>1</v>
      </c>
      <c r="O242" s="141">
        <v>1</v>
      </c>
      <c r="P242" s="141">
        <v>1</v>
      </c>
      <c r="Q242" s="141">
        <v>1</v>
      </c>
      <c r="R242" s="141">
        <v>1</v>
      </c>
    </row>
    <row r="243" spans="1:18" x14ac:dyDescent="0.15">
      <c r="A243" s="132" t="s">
        <v>447</v>
      </c>
      <c r="B243" s="132" t="s">
        <v>81</v>
      </c>
      <c r="C243" s="132" t="s">
        <v>212</v>
      </c>
      <c r="D243" s="132">
        <v>9</v>
      </c>
      <c r="E243" s="132" t="s">
        <v>80</v>
      </c>
      <c r="F243" s="132" t="s">
        <v>58</v>
      </c>
      <c r="G243" s="132">
        <v>8</v>
      </c>
      <c r="H243" s="132" t="s">
        <v>79</v>
      </c>
      <c r="I243" s="132" t="s">
        <v>185</v>
      </c>
      <c r="J243" s="132" t="s">
        <v>178</v>
      </c>
      <c r="K243" s="132" t="s">
        <v>142</v>
      </c>
      <c r="L243" s="132" t="s">
        <v>210</v>
      </c>
      <c r="M243" s="132">
        <v>1</v>
      </c>
      <c r="N243" s="141">
        <v>1</v>
      </c>
      <c r="O243" s="141">
        <v>1</v>
      </c>
      <c r="P243" s="141">
        <v>1</v>
      </c>
      <c r="Q243" s="141">
        <v>1</v>
      </c>
      <c r="R243" s="141">
        <v>1</v>
      </c>
    </row>
    <row r="244" spans="1:18" x14ac:dyDescent="0.15">
      <c r="A244" s="132" t="s">
        <v>448</v>
      </c>
      <c r="B244" s="132" t="s">
        <v>84</v>
      </c>
      <c r="C244" s="132" t="s">
        <v>212</v>
      </c>
      <c r="D244" s="132">
        <v>9</v>
      </c>
      <c r="E244" s="132" t="s">
        <v>83</v>
      </c>
      <c r="F244" s="132" t="s">
        <v>38</v>
      </c>
      <c r="G244" s="132">
        <v>70</v>
      </c>
      <c r="H244" s="132" t="s">
        <v>48</v>
      </c>
      <c r="I244" s="132" t="s">
        <v>190</v>
      </c>
      <c r="J244" s="132" t="s">
        <v>178</v>
      </c>
      <c r="K244" s="132" t="s">
        <v>142</v>
      </c>
      <c r="L244" s="132" t="s">
        <v>597</v>
      </c>
      <c r="M244" s="132">
        <v>1</v>
      </c>
      <c r="N244" s="141">
        <v>1</v>
      </c>
      <c r="O244" s="141">
        <v>1</v>
      </c>
      <c r="P244" s="141">
        <v>1</v>
      </c>
      <c r="Q244" s="141">
        <v>1</v>
      </c>
      <c r="R244" s="141">
        <v>1</v>
      </c>
    </row>
    <row r="245" spans="1:18" x14ac:dyDescent="0.15">
      <c r="A245" s="132" t="s">
        <v>449</v>
      </c>
      <c r="B245" s="132" t="s">
        <v>87</v>
      </c>
      <c r="C245" s="132" t="s">
        <v>212</v>
      </c>
      <c r="D245" s="132">
        <v>9</v>
      </c>
      <c r="E245" s="132" t="s">
        <v>86</v>
      </c>
      <c r="F245" s="132" t="s">
        <v>38</v>
      </c>
      <c r="G245" s="132">
        <v>71</v>
      </c>
      <c r="H245" s="132" t="s">
        <v>39</v>
      </c>
      <c r="I245" s="132" t="s">
        <v>191</v>
      </c>
      <c r="J245" s="132" t="s">
        <v>178</v>
      </c>
      <c r="K245" s="132" t="s">
        <v>142</v>
      </c>
      <c r="L245" s="132" t="s">
        <v>594</v>
      </c>
      <c r="M245" s="132">
        <v>1</v>
      </c>
      <c r="N245" s="141">
        <v>1</v>
      </c>
      <c r="O245" s="141">
        <v>1</v>
      </c>
      <c r="P245" s="141">
        <v>1</v>
      </c>
      <c r="Q245" s="141">
        <v>1</v>
      </c>
      <c r="R245" s="141">
        <v>1</v>
      </c>
    </row>
    <row r="246" spans="1:18" x14ac:dyDescent="0.15">
      <c r="A246" s="132" t="s">
        <v>450</v>
      </c>
      <c r="B246" s="132" t="s">
        <v>89</v>
      </c>
      <c r="C246" s="132" t="s">
        <v>212</v>
      </c>
      <c r="D246" s="132">
        <v>9</v>
      </c>
      <c r="E246" s="132" t="s">
        <v>88</v>
      </c>
      <c r="F246" s="132" t="s">
        <v>38</v>
      </c>
      <c r="G246" s="132">
        <v>71</v>
      </c>
      <c r="H246" s="132" t="s">
        <v>39</v>
      </c>
      <c r="I246" s="132" t="s">
        <v>191</v>
      </c>
      <c r="J246" s="132" t="s">
        <v>178</v>
      </c>
      <c r="K246" s="132" t="s">
        <v>142</v>
      </c>
      <c r="L246" s="132" t="s">
        <v>598</v>
      </c>
      <c r="M246" s="132">
        <v>1</v>
      </c>
      <c r="N246" s="141">
        <v>1</v>
      </c>
      <c r="O246" s="141">
        <v>1</v>
      </c>
      <c r="P246" s="141">
        <v>1</v>
      </c>
      <c r="Q246" s="141">
        <v>1</v>
      </c>
      <c r="R246" s="141">
        <v>1</v>
      </c>
    </row>
    <row r="247" spans="1:18" x14ac:dyDescent="0.15">
      <c r="A247" s="132" t="s">
        <v>451</v>
      </c>
      <c r="B247" s="132" t="s">
        <v>91</v>
      </c>
      <c r="C247" s="132" t="s">
        <v>212</v>
      </c>
      <c r="D247" s="132">
        <v>9</v>
      </c>
      <c r="E247" s="132" t="s">
        <v>90</v>
      </c>
      <c r="F247" s="132" t="s">
        <v>38</v>
      </c>
      <c r="G247" s="132">
        <v>71</v>
      </c>
      <c r="H247" s="132" t="s">
        <v>39</v>
      </c>
      <c r="I247" s="132" t="s">
        <v>191</v>
      </c>
      <c r="J247" s="132" t="s">
        <v>178</v>
      </c>
      <c r="K247" s="132" t="s">
        <v>142</v>
      </c>
      <c r="L247" s="132" t="s">
        <v>595</v>
      </c>
      <c r="M247" s="132">
        <v>1</v>
      </c>
      <c r="N247" s="141">
        <v>1</v>
      </c>
      <c r="O247" s="141">
        <v>1</v>
      </c>
      <c r="P247" s="141">
        <v>1</v>
      </c>
      <c r="Q247" s="141">
        <v>1</v>
      </c>
      <c r="R247" s="141">
        <v>1</v>
      </c>
    </row>
    <row r="248" spans="1:18" x14ac:dyDescent="0.15">
      <c r="A248" s="132" t="s">
        <v>452</v>
      </c>
      <c r="B248" s="132" t="s">
        <v>93</v>
      </c>
      <c r="C248" s="132" t="s">
        <v>212</v>
      </c>
      <c r="D248" s="132">
        <v>9</v>
      </c>
      <c r="E248" s="132" t="s">
        <v>92</v>
      </c>
      <c r="F248" s="132" t="s">
        <v>38</v>
      </c>
      <c r="G248" s="132">
        <v>71</v>
      </c>
      <c r="H248" s="132" t="s">
        <v>39</v>
      </c>
      <c r="I248" s="132" t="s">
        <v>191</v>
      </c>
      <c r="J248" s="132" t="s">
        <v>178</v>
      </c>
      <c r="K248" s="132" t="s">
        <v>142</v>
      </c>
      <c r="L248" s="132" t="s">
        <v>598</v>
      </c>
      <c r="M248" s="132">
        <v>1</v>
      </c>
      <c r="N248" s="141">
        <v>1</v>
      </c>
      <c r="O248" s="141">
        <v>1</v>
      </c>
      <c r="P248" s="141">
        <v>1</v>
      </c>
      <c r="Q248" s="141">
        <v>1</v>
      </c>
      <c r="R248" s="141">
        <v>1</v>
      </c>
    </row>
    <row r="249" spans="1:18" x14ac:dyDescent="0.15">
      <c r="A249" s="132" t="s">
        <v>453</v>
      </c>
      <c r="B249" s="132" t="s">
        <v>95</v>
      </c>
      <c r="C249" s="132" t="s">
        <v>212</v>
      </c>
      <c r="D249" s="132">
        <v>9</v>
      </c>
      <c r="E249" s="132" t="s">
        <v>94</v>
      </c>
      <c r="F249" s="132" t="s">
        <v>38</v>
      </c>
      <c r="G249" s="132">
        <v>71</v>
      </c>
      <c r="H249" s="132" t="s">
        <v>39</v>
      </c>
      <c r="I249" s="132" t="s">
        <v>191</v>
      </c>
      <c r="J249" s="132" t="s">
        <v>178</v>
      </c>
      <c r="K249" s="132" t="s">
        <v>142</v>
      </c>
      <c r="L249" s="132" t="s">
        <v>594</v>
      </c>
      <c r="M249" s="132">
        <v>1</v>
      </c>
      <c r="N249" s="141">
        <v>1</v>
      </c>
      <c r="O249" s="141">
        <v>1</v>
      </c>
      <c r="P249" s="141">
        <v>1</v>
      </c>
      <c r="Q249" s="141">
        <v>1</v>
      </c>
      <c r="R249" s="141">
        <v>1</v>
      </c>
    </row>
    <row r="250" spans="1:18" x14ac:dyDescent="0.15">
      <c r="A250" s="132" t="s">
        <v>454</v>
      </c>
      <c r="B250" s="132" t="s">
        <v>97</v>
      </c>
      <c r="C250" s="132" t="s">
        <v>212</v>
      </c>
      <c r="D250" s="132">
        <v>9</v>
      </c>
      <c r="E250" s="132" t="s">
        <v>96</v>
      </c>
      <c r="F250" s="132" t="s">
        <v>67</v>
      </c>
      <c r="G250" s="132">
        <v>32</v>
      </c>
      <c r="H250" s="132" t="s">
        <v>79</v>
      </c>
      <c r="I250" s="132" t="s">
        <v>187</v>
      </c>
      <c r="J250" s="132" t="s">
        <v>178</v>
      </c>
      <c r="K250" s="132" t="s">
        <v>142</v>
      </c>
      <c r="L250" s="132" t="s">
        <v>595</v>
      </c>
      <c r="M250" s="132">
        <v>1</v>
      </c>
      <c r="N250" s="141">
        <v>1</v>
      </c>
      <c r="O250" s="141">
        <v>1</v>
      </c>
      <c r="P250" s="141">
        <v>1</v>
      </c>
      <c r="Q250" s="141">
        <v>1</v>
      </c>
      <c r="R250" s="141">
        <v>1</v>
      </c>
    </row>
    <row r="251" spans="1:18" x14ac:dyDescent="0.15">
      <c r="A251" s="132" t="s">
        <v>455</v>
      </c>
      <c r="B251" s="132" t="s">
        <v>100</v>
      </c>
      <c r="C251" s="132" t="s">
        <v>212</v>
      </c>
      <c r="D251" s="132">
        <v>9</v>
      </c>
      <c r="E251" s="132" t="s">
        <v>99</v>
      </c>
      <c r="F251" s="132" t="s">
        <v>71</v>
      </c>
      <c r="G251" s="132">
        <v>46</v>
      </c>
      <c r="H251" s="132" t="s">
        <v>48</v>
      </c>
      <c r="I251" s="132" t="s">
        <v>192</v>
      </c>
      <c r="J251" s="132" t="s">
        <v>178</v>
      </c>
      <c r="K251" s="132" t="s">
        <v>142</v>
      </c>
      <c r="L251" s="132" t="s">
        <v>595</v>
      </c>
      <c r="M251" s="132">
        <v>1</v>
      </c>
      <c r="N251" s="141">
        <v>1</v>
      </c>
      <c r="O251" s="141">
        <v>1</v>
      </c>
      <c r="P251" s="141">
        <v>1</v>
      </c>
      <c r="Q251" s="141">
        <v>1</v>
      </c>
      <c r="R251" s="141">
        <v>1</v>
      </c>
    </row>
    <row r="252" spans="1:18" x14ac:dyDescent="0.15">
      <c r="A252" s="132" t="s">
        <v>456</v>
      </c>
      <c r="B252" s="132" t="s">
        <v>102</v>
      </c>
      <c r="C252" s="132" t="s">
        <v>212</v>
      </c>
      <c r="D252" s="132">
        <v>9</v>
      </c>
      <c r="E252" s="132" t="s">
        <v>101</v>
      </c>
      <c r="F252" s="132" t="s">
        <v>71</v>
      </c>
      <c r="G252" s="132">
        <v>46</v>
      </c>
      <c r="H252" s="132" t="s">
        <v>48</v>
      </c>
      <c r="I252" s="132" t="s">
        <v>189</v>
      </c>
      <c r="J252" s="132" t="s">
        <v>178</v>
      </c>
      <c r="K252" s="132" t="s">
        <v>142</v>
      </c>
      <c r="L252" s="132" t="s">
        <v>597</v>
      </c>
      <c r="M252" s="132">
        <v>1</v>
      </c>
      <c r="N252" s="141">
        <v>1</v>
      </c>
      <c r="O252" s="141">
        <v>1</v>
      </c>
      <c r="P252" s="141">
        <v>1</v>
      </c>
      <c r="Q252" s="141">
        <v>1</v>
      </c>
      <c r="R252" s="141">
        <v>1</v>
      </c>
    </row>
    <row r="253" spans="1:18" x14ac:dyDescent="0.15">
      <c r="A253" s="132" t="s">
        <v>457</v>
      </c>
      <c r="B253" s="132" t="s">
        <v>104</v>
      </c>
      <c r="C253" s="132" t="s">
        <v>212</v>
      </c>
      <c r="D253" s="132">
        <v>9</v>
      </c>
      <c r="E253" s="132" t="s">
        <v>103</v>
      </c>
      <c r="F253" s="132" t="s">
        <v>67</v>
      </c>
      <c r="G253" s="132">
        <v>31</v>
      </c>
      <c r="H253" s="132" t="s">
        <v>39</v>
      </c>
      <c r="I253" s="132" t="s">
        <v>187</v>
      </c>
      <c r="J253" s="132" t="s">
        <v>178</v>
      </c>
      <c r="K253" s="132" t="s">
        <v>142</v>
      </c>
      <c r="L253" s="132" t="s">
        <v>595</v>
      </c>
      <c r="M253" s="132">
        <v>1</v>
      </c>
      <c r="N253" s="141">
        <v>1</v>
      </c>
      <c r="O253" s="141">
        <v>1</v>
      </c>
      <c r="P253" s="141">
        <v>1</v>
      </c>
      <c r="Q253" s="141">
        <v>1</v>
      </c>
      <c r="R253" s="141">
        <v>1</v>
      </c>
    </row>
    <row r="254" spans="1:18" x14ac:dyDescent="0.15">
      <c r="A254" s="132" t="s">
        <v>458</v>
      </c>
      <c r="B254" s="132" t="s">
        <v>107</v>
      </c>
      <c r="C254" s="132" t="s">
        <v>212</v>
      </c>
      <c r="D254" s="132">
        <v>9</v>
      </c>
      <c r="E254" s="132" t="s">
        <v>106</v>
      </c>
      <c r="F254" s="132" t="s">
        <v>38</v>
      </c>
      <c r="G254" s="132">
        <v>69</v>
      </c>
      <c r="H254" s="132" t="s">
        <v>105</v>
      </c>
      <c r="I254" s="132" t="s">
        <v>190</v>
      </c>
      <c r="J254" s="132" t="s">
        <v>178</v>
      </c>
      <c r="K254" s="132" t="s">
        <v>142</v>
      </c>
      <c r="L254" s="132" t="s">
        <v>595</v>
      </c>
      <c r="M254" s="132">
        <v>1</v>
      </c>
      <c r="N254" s="141">
        <v>1</v>
      </c>
      <c r="O254" s="141">
        <v>1</v>
      </c>
      <c r="P254" s="141">
        <v>1</v>
      </c>
      <c r="Q254" s="141">
        <v>1</v>
      </c>
      <c r="R254" s="141">
        <v>1</v>
      </c>
    </row>
    <row r="255" spans="1:18" x14ac:dyDescent="0.15">
      <c r="A255" s="132" t="s">
        <v>459</v>
      </c>
      <c r="B255" s="132" t="s">
        <v>108</v>
      </c>
      <c r="C255" s="132" t="s">
        <v>212</v>
      </c>
      <c r="D255" s="132">
        <v>9</v>
      </c>
      <c r="E255" s="132" t="s">
        <v>96</v>
      </c>
      <c r="F255" s="132" t="s">
        <v>67</v>
      </c>
      <c r="G255" s="132">
        <v>32</v>
      </c>
      <c r="H255" s="132" t="s">
        <v>79</v>
      </c>
      <c r="I255" s="132" t="s">
        <v>187</v>
      </c>
      <c r="J255" s="132" t="s">
        <v>178</v>
      </c>
      <c r="K255" s="132" t="s">
        <v>142</v>
      </c>
      <c r="L255" s="132" t="s">
        <v>597</v>
      </c>
      <c r="M255" s="132">
        <v>1</v>
      </c>
      <c r="N255" s="141">
        <v>1</v>
      </c>
      <c r="O255" s="141">
        <v>1</v>
      </c>
      <c r="P255" s="141">
        <v>1</v>
      </c>
      <c r="Q255" s="141">
        <v>1</v>
      </c>
      <c r="R255" s="141">
        <v>1</v>
      </c>
    </row>
    <row r="256" spans="1:18" x14ac:dyDescent="0.15">
      <c r="A256" s="132" t="s">
        <v>460</v>
      </c>
      <c r="B256" s="132" t="s">
        <v>110</v>
      </c>
      <c r="C256" s="132" t="s">
        <v>212</v>
      </c>
      <c r="D256" s="132">
        <v>9</v>
      </c>
      <c r="E256" s="132" t="s">
        <v>109</v>
      </c>
      <c r="F256" s="132" t="s">
        <v>67</v>
      </c>
      <c r="G256" s="132">
        <v>31</v>
      </c>
      <c r="H256" s="132" t="s">
        <v>39</v>
      </c>
      <c r="I256" s="132" t="s">
        <v>187</v>
      </c>
      <c r="J256" s="132" t="s">
        <v>178</v>
      </c>
      <c r="K256" s="132" t="s">
        <v>142</v>
      </c>
      <c r="L256" s="132" t="s">
        <v>595</v>
      </c>
      <c r="M256" s="132">
        <v>1</v>
      </c>
      <c r="N256" s="141">
        <v>1</v>
      </c>
      <c r="O256" s="141">
        <v>1</v>
      </c>
      <c r="P256" s="141">
        <v>1</v>
      </c>
      <c r="Q256" s="141">
        <v>1</v>
      </c>
      <c r="R256" s="141">
        <v>1</v>
      </c>
    </row>
    <row r="257" spans="1:18" x14ac:dyDescent="0.15">
      <c r="A257" s="132" t="s">
        <v>461</v>
      </c>
      <c r="B257" s="132" t="s">
        <v>111</v>
      </c>
      <c r="C257" s="132" t="s">
        <v>212</v>
      </c>
      <c r="D257" s="132">
        <v>9</v>
      </c>
      <c r="E257" s="132" t="s">
        <v>67</v>
      </c>
      <c r="F257" s="132" t="s">
        <v>67</v>
      </c>
      <c r="G257" s="132">
        <v>30</v>
      </c>
      <c r="H257" s="132" t="s">
        <v>48</v>
      </c>
      <c r="I257" s="132" t="s">
        <v>187</v>
      </c>
      <c r="J257" s="132" t="s">
        <v>178</v>
      </c>
      <c r="K257" s="132" t="s">
        <v>142</v>
      </c>
      <c r="L257" s="132" t="s">
        <v>597</v>
      </c>
      <c r="M257" s="132">
        <v>1</v>
      </c>
      <c r="N257" s="141">
        <v>1</v>
      </c>
      <c r="O257" s="141">
        <v>1</v>
      </c>
      <c r="P257" s="141">
        <v>1</v>
      </c>
      <c r="Q257" s="141">
        <v>1</v>
      </c>
      <c r="R257" s="141">
        <v>1</v>
      </c>
    </row>
    <row r="258" spans="1:18" x14ac:dyDescent="0.15">
      <c r="A258" s="132" t="s">
        <v>462</v>
      </c>
      <c r="B258" s="132" t="s">
        <v>113</v>
      </c>
      <c r="C258" s="132" t="s">
        <v>212</v>
      </c>
      <c r="D258" s="132">
        <v>9</v>
      </c>
      <c r="E258" s="132" t="s">
        <v>112</v>
      </c>
      <c r="F258" s="132" t="s">
        <v>67</v>
      </c>
      <c r="G258" s="132">
        <v>30</v>
      </c>
      <c r="H258" s="132" t="s">
        <v>48</v>
      </c>
      <c r="I258" s="132" t="s">
        <v>187</v>
      </c>
      <c r="J258" s="132" t="s">
        <v>178</v>
      </c>
      <c r="K258" s="132" t="s">
        <v>142</v>
      </c>
      <c r="L258" s="132" t="s">
        <v>597</v>
      </c>
      <c r="M258" s="132">
        <v>1</v>
      </c>
      <c r="N258" s="141">
        <v>1</v>
      </c>
      <c r="O258" s="141">
        <v>1</v>
      </c>
      <c r="P258" s="141">
        <v>1</v>
      </c>
      <c r="Q258" s="141">
        <v>1</v>
      </c>
      <c r="R258" s="141">
        <v>1</v>
      </c>
    </row>
    <row r="259" spans="1:18" x14ac:dyDescent="0.15">
      <c r="A259" s="132" t="s">
        <v>463</v>
      </c>
      <c r="B259" s="132" t="s">
        <v>116</v>
      </c>
      <c r="C259" s="132" t="s">
        <v>212</v>
      </c>
      <c r="D259" s="132">
        <v>9</v>
      </c>
      <c r="E259" s="132" t="s">
        <v>115</v>
      </c>
      <c r="F259" s="132" t="s">
        <v>115</v>
      </c>
      <c r="G259" s="132">
        <v>10</v>
      </c>
      <c r="H259" s="132" t="s">
        <v>48</v>
      </c>
      <c r="I259" s="132" t="s">
        <v>193</v>
      </c>
      <c r="J259" s="132" t="s">
        <v>178</v>
      </c>
      <c r="K259" s="132" t="s">
        <v>142</v>
      </c>
      <c r="L259" s="132" t="s">
        <v>595</v>
      </c>
      <c r="M259" s="132">
        <v>1</v>
      </c>
      <c r="N259" s="141">
        <v>1</v>
      </c>
      <c r="O259" s="141">
        <v>1</v>
      </c>
      <c r="P259" s="141">
        <v>1</v>
      </c>
      <c r="Q259" s="141">
        <v>1</v>
      </c>
      <c r="R259" s="141">
        <v>1</v>
      </c>
    </row>
    <row r="260" spans="1:18" x14ac:dyDescent="0.15">
      <c r="A260" s="132" t="s">
        <v>464</v>
      </c>
      <c r="B260" s="132" t="s">
        <v>41</v>
      </c>
      <c r="C260" s="132" t="s">
        <v>212</v>
      </c>
      <c r="D260" s="132">
        <v>10</v>
      </c>
      <c r="E260" s="132" t="s">
        <v>40</v>
      </c>
      <c r="F260" s="132" t="s">
        <v>38</v>
      </c>
      <c r="G260" s="132">
        <v>71</v>
      </c>
      <c r="H260" s="132" t="s">
        <v>39</v>
      </c>
      <c r="I260" s="132" t="s">
        <v>177</v>
      </c>
      <c r="J260" s="132" t="s">
        <v>178</v>
      </c>
      <c r="K260" s="132" t="s">
        <v>142</v>
      </c>
      <c r="L260" s="132" t="s">
        <v>210</v>
      </c>
      <c r="M260" s="132">
        <v>1</v>
      </c>
      <c r="N260" s="141">
        <v>1</v>
      </c>
      <c r="O260" s="141">
        <v>1</v>
      </c>
      <c r="P260" s="141">
        <v>1</v>
      </c>
      <c r="Q260" s="141">
        <v>1</v>
      </c>
      <c r="R260" s="141">
        <v>1</v>
      </c>
    </row>
    <row r="261" spans="1:18" x14ac:dyDescent="0.15">
      <c r="A261" s="132" t="s">
        <v>465</v>
      </c>
      <c r="B261" s="132" t="s">
        <v>44</v>
      </c>
      <c r="C261" s="132" t="s">
        <v>212</v>
      </c>
      <c r="D261" s="132">
        <v>10</v>
      </c>
      <c r="E261" s="132" t="s">
        <v>43</v>
      </c>
      <c r="F261" s="132" t="s">
        <v>38</v>
      </c>
      <c r="G261" s="132">
        <v>71</v>
      </c>
      <c r="H261" s="132" t="s">
        <v>39</v>
      </c>
      <c r="I261" s="132" t="s">
        <v>182</v>
      </c>
      <c r="J261" s="132" t="s">
        <v>178</v>
      </c>
      <c r="K261" s="132" t="s">
        <v>142</v>
      </c>
      <c r="L261" s="132" t="s">
        <v>598</v>
      </c>
      <c r="M261" s="132">
        <v>1</v>
      </c>
      <c r="N261" s="141">
        <v>1</v>
      </c>
      <c r="O261" s="141">
        <v>1</v>
      </c>
      <c r="P261" s="141">
        <v>1</v>
      </c>
      <c r="Q261" s="141">
        <v>1</v>
      </c>
      <c r="R261" s="141">
        <v>1</v>
      </c>
    </row>
    <row r="262" spans="1:18" x14ac:dyDescent="0.15">
      <c r="A262" s="132" t="s">
        <v>466</v>
      </c>
      <c r="B262" s="132" t="s">
        <v>50</v>
      </c>
      <c r="C262" s="132" t="s">
        <v>212</v>
      </c>
      <c r="D262" s="132">
        <v>10</v>
      </c>
      <c r="E262" s="132" t="s">
        <v>49</v>
      </c>
      <c r="F262" s="132" t="s">
        <v>47</v>
      </c>
      <c r="G262" s="132">
        <v>22</v>
      </c>
      <c r="H262" s="132" t="s">
        <v>48</v>
      </c>
      <c r="I262" s="132" t="s">
        <v>183</v>
      </c>
      <c r="J262" s="132" t="s">
        <v>178</v>
      </c>
      <c r="K262" s="132" t="s">
        <v>142</v>
      </c>
      <c r="L262" s="132" t="s">
        <v>598</v>
      </c>
      <c r="M262" s="132">
        <v>1</v>
      </c>
      <c r="N262" s="141">
        <v>1</v>
      </c>
      <c r="O262" s="141">
        <v>1</v>
      </c>
      <c r="P262" s="141">
        <v>1</v>
      </c>
      <c r="Q262" s="141">
        <v>1</v>
      </c>
      <c r="R262" s="141">
        <v>1</v>
      </c>
    </row>
    <row r="263" spans="1:18" x14ac:dyDescent="0.15">
      <c r="A263" s="132" t="s">
        <v>467</v>
      </c>
      <c r="B263" s="132" t="s">
        <v>54</v>
      </c>
      <c r="C263" s="132" t="s">
        <v>212</v>
      </c>
      <c r="D263" s="132">
        <v>10</v>
      </c>
      <c r="E263" s="132" t="s">
        <v>53</v>
      </c>
      <c r="F263" s="132" t="s">
        <v>52</v>
      </c>
      <c r="G263" s="132">
        <v>74</v>
      </c>
      <c r="H263" s="132" t="s">
        <v>48</v>
      </c>
      <c r="I263" s="132" t="s">
        <v>184</v>
      </c>
      <c r="J263" s="132" t="s">
        <v>178</v>
      </c>
      <c r="K263" s="132" t="s">
        <v>142</v>
      </c>
      <c r="L263" s="132" t="s">
        <v>597</v>
      </c>
      <c r="M263" s="132">
        <v>1</v>
      </c>
      <c r="N263" s="141">
        <v>1</v>
      </c>
      <c r="O263" s="141">
        <v>1</v>
      </c>
      <c r="P263" s="141">
        <v>1</v>
      </c>
      <c r="Q263" s="141">
        <v>1</v>
      </c>
      <c r="R263" s="141">
        <v>1</v>
      </c>
    </row>
    <row r="264" spans="1:18" x14ac:dyDescent="0.15">
      <c r="A264" s="132" t="s">
        <v>468</v>
      </c>
      <c r="B264" s="132" t="s">
        <v>56</v>
      </c>
      <c r="C264" s="132" t="s">
        <v>212</v>
      </c>
      <c r="D264" s="132">
        <v>10</v>
      </c>
      <c r="E264" s="132" t="s">
        <v>55</v>
      </c>
      <c r="F264" s="132" t="s">
        <v>47</v>
      </c>
      <c r="G264" s="132">
        <v>23</v>
      </c>
      <c r="H264" s="132" t="s">
        <v>39</v>
      </c>
      <c r="I264" s="132" t="s">
        <v>183</v>
      </c>
      <c r="J264" s="132" t="s">
        <v>178</v>
      </c>
      <c r="K264" s="132" t="s">
        <v>142</v>
      </c>
      <c r="L264" s="132" t="s">
        <v>597</v>
      </c>
      <c r="M264" s="132">
        <v>1</v>
      </c>
      <c r="N264" s="141">
        <v>1</v>
      </c>
      <c r="O264" s="141">
        <v>1</v>
      </c>
      <c r="P264" s="141">
        <v>1</v>
      </c>
      <c r="Q264" s="141">
        <v>1</v>
      </c>
      <c r="R264" s="141">
        <v>1</v>
      </c>
    </row>
    <row r="265" spans="1:18" x14ac:dyDescent="0.15">
      <c r="A265" s="132" t="s">
        <v>469</v>
      </c>
      <c r="B265" s="132" t="s">
        <v>60</v>
      </c>
      <c r="C265" s="132" t="s">
        <v>212</v>
      </c>
      <c r="D265" s="132">
        <v>10</v>
      </c>
      <c r="E265" s="132" t="s">
        <v>59</v>
      </c>
      <c r="F265" s="132" t="s">
        <v>58</v>
      </c>
      <c r="G265" s="132">
        <v>7</v>
      </c>
      <c r="H265" s="132" t="s">
        <v>39</v>
      </c>
      <c r="I265" s="132" t="s">
        <v>185</v>
      </c>
      <c r="J265" s="132" t="s">
        <v>178</v>
      </c>
      <c r="K265" s="132" t="s">
        <v>142</v>
      </c>
      <c r="L265" s="132" t="s">
        <v>595</v>
      </c>
      <c r="M265" s="132">
        <v>1</v>
      </c>
      <c r="N265" s="141">
        <v>1</v>
      </c>
      <c r="O265" s="141">
        <v>1</v>
      </c>
      <c r="P265" s="141">
        <v>1</v>
      </c>
      <c r="Q265" s="141">
        <v>1</v>
      </c>
      <c r="R265" s="141">
        <v>1</v>
      </c>
    </row>
    <row r="266" spans="1:18" x14ac:dyDescent="0.15">
      <c r="A266" s="132" t="s">
        <v>470</v>
      </c>
      <c r="B266" s="132" t="s">
        <v>65</v>
      </c>
      <c r="C266" s="132" t="s">
        <v>212</v>
      </c>
      <c r="D266" s="132">
        <v>10</v>
      </c>
      <c r="E266" s="132" t="s">
        <v>64</v>
      </c>
      <c r="F266" s="132" t="s">
        <v>63</v>
      </c>
      <c r="G266" s="132">
        <v>18</v>
      </c>
      <c r="H266" s="132" t="s">
        <v>48</v>
      </c>
      <c r="I266" s="132" t="s">
        <v>186</v>
      </c>
      <c r="J266" s="132" t="s">
        <v>178</v>
      </c>
      <c r="K266" s="132" t="s">
        <v>142</v>
      </c>
      <c r="L266" s="132" t="s">
        <v>210</v>
      </c>
      <c r="M266" s="132">
        <v>1</v>
      </c>
      <c r="N266" s="141">
        <v>1</v>
      </c>
      <c r="O266" s="141">
        <v>1</v>
      </c>
      <c r="P266" s="141">
        <v>1</v>
      </c>
      <c r="Q266" s="141">
        <v>1</v>
      </c>
      <c r="R266" s="141">
        <v>1</v>
      </c>
    </row>
    <row r="267" spans="1:18" x14ac:dyDescent="0.15">
      <c r="A267" s="132" t="s">
        <v>471</v>
      </c>
      <c r="B267" s="132" t="s">
        <v>69</v>
      </c>
      <c r="C267" s="132" t="s">
        <v>212</v>
      </c>
      <c r="D267" s="132">
        <v>10</v>
      </c>
      <c r="E267" s="132" t="s">
        <v>68</v>
      </c>
      <c r="F267" s="132" t="s">
        <v>67</v>
      </c>
      <c r="G267" s="132">
        <v>31</v>
      </c>
      <c r="H267" s="132" t="s">
        <v>39</v>
      </c>
      <c r="I267" s="132" t="s">
        <v>187</v>
      </c>
      <c r="J267" s="132" t="s">
        <v>178</v>
      </c>
      <c r="K267" s="132" t="s">
        <v>142</v>
      </c>
      <c r="L267" s="132" t="s">
        <v>597</v>
      </c>
      <c r="M267" s="132">
        <v>1</v>
      </c>
      <c r="N267" s="141">
        <v>1</v>
      </c>
      <c r="O267" s="141">
        <v>1</v>
      </c>
      <c r="P267" s="141">
        <v>1</v>
      </c>
      <c r="Q267" s="141">
        <v>1</v>
      </c>
      <c r="R267" s="141">
        <v>1</v>
      </c>
    </row>
    <row r="268" spans="1:18" x14ac:dyDescent="0.15">
      <c r="A268" s="132" t="s">
        <v>472</v>
      </c>
      <c r="B268" s="132" t="s">
        <v>73</v>
      </c>
      <c r="C268" s="132" t="s">
        <v>212</v>
      </c>
      <c r="D268" s="132">
        <v>10</v>
      </c>
      <c r="E268" s="132" t="s">
        <v>72</v>
      </c>
      <c r="F268" s="132" t="s">
        <v>71</v>
      </c>
      <c r="G268" s="132">
        <v>47</v>
      </c>
      <c r="H268" s="132" t="s">
        <v>39</v>
      </c>
      <c r="I268" s="132" t="s">
        <v>188</v>
      </c>
      <c r="J268" s="132" t="s">
        <v>178</v>
      </c>
      <c r="K268" s="132" t="s">
        <v>142</v>
      </c>
      <c r="L268" s="132" t="s">
        <v>597</v>
      </c>
      <c r="M268" s="132">
        <v>1</v>
      </c>
      <c r="N268" s="141">
        <v>1</v>
      </c>
      <c r="O268" s="141">
        <v>1</v>
      </c>
      <c r="P268" s="141">
        <v>1</v>
      </c>
      <c r="Q268" s="141">
        <v>1</v>
      </c>
      <c r="R268" s="141">
        <v>1</v>
      </c>
    </row>
    <row r="269" spans="1:18" x14ac:dyDescent="0.15">
      <c r="A269" s="132" t="s">
        <v>473</v>
      </c>
      <c r="B269" s="132" t="s">
        <v>75</v>
      </c>
      <c r="C269" s="132" t="s">
        <v>212</v>
      </c>
      <c r="D269" s="132">
        <v>10</v>
      </c>
      <c r="E269" s="132" t="s">
        <v>74</v>
      </c>
      <c r="F269" s="132" t="s">
        <v>58</v>
      </c>
      <c r="G269" s="132">
        <v>7</v>
      </c>
      <c r="H269" s="132" t="s">
        <v>39</v>
      </c>
      <c r="I269" s="132" t="s">
        <v>185</v>
      </c>
      <c r="J269" s="132" t="s">
        <v>178</v>
      </c>
      <c r="K269" s="132" t="s">
        <v>142</v>
      </c>
      <c r="L269" s="132" t="s">
        <v>595</v>
      </c>
      <c r="M269" s="132">
        <v>1</v>
      </c>
      <c r="N269" s="141">
        <v>1</v>
      </c>
      <c r="O269" s="141">
        <v>1</v>
      </c>
      <c r="P269" s="141">
        <v>1</v>
      </c>
      <c r="Q269" s="141">
        <v>1</v>
      </c>
      <c r="R269" s="141">
        <v>1</v>
      </c>
    </row>
    <row r="270" spans="1:18" x14ac:dyDescent="0.15">
      <c r="A270" s="132" t="s">
        <v>474</v>
      </c>
      <c r="B270" s="132" t="s">
        <v>78</v>
      </c>
      <c r="C270" s="132" t="s">
        <v>212</v>
      </c>
      <c r="D270" s="132">
        <v>10</v>
      </c>
      <c r="E270" s="132" t="s">
        <v>77</v>
      </c>
      <c r="F270" s="132" t="s">
        <v>71</v>
      </c>
      <c r="G270" s="132">
        <v>46</v>
      </c>
      <c r="H270" s="132" t="s">
        <v>48</v>
      </c>
      <c r="I270" s="132" t="s">
        <v>189</v>
      </c>
      <c r="J270" s="132" t="s">
        <v>178</v>
      </c>
      <c r="K270" s="132" t="s">
        <v>142</v>
      </c>
      <c r="L270" s="132" t="s">
        <v>597</v>
      </c>
      <c r="M270" s="132">
        <v>1</v>
      </c>
      <c r="N270" s="141">
        <v>1</v>
      </c>
      <c r="O270" s="141">
        <v>1</v>
      </c>
      <c r="P270" s="141">
        <v>1</v>
      </c>
      <c r="Q270" s="141">
        <v>1</v>
      </c>
      <c r="R270" s="141">
        <v>1</v>
      </c>
    </row>
    <row r="271" spans="1:18" x14ac:dyDescent="0.15">
      <c r="A271" s="132" t="s">
        <v>475</v>
      </c>
      <c r="B271" s="132" t="s">
        <v>81</v>
      </c>
      <c r="C271" s="132" t="s">
        <v>212</v>
      </c>
      <c r="D271" s="132">
        <v>10</v>
      </c>
      <c r="E271" s="132" t="s">
        <v>80</v>
      </c>
      <c r="F271" s="132" t="s">
        <v>58</v>
      </c>
      <c r="G271" s="132">
        <v>8</v>
      </c>
      <c r="H271" s="132" t="s">
        <v>79</v>
      </c>
      <c r="I271" s="132" t="s">
        <v>185</v>
      </c>
      <c r="J271" s="132" t="s">
        <v>178</v>
      </c>
      <c r="K271" s="132" t="s">
        <v>142</v>
      </c>
      <c r="L271" s="132" t="s">
        <v>210</v>
      </c>
      <c r="M271" s="132">
        <v>1</v>
      </c>
      <c r="N271" s="141">
        <v>1</v>
      </c>
      <c r="O271" s="141">
        <v>1</v>
      </c>
      <c r="P271" s="141">
        <v>1</v>
      </c>
      <c r="Q271" s="141">
        <v>1</v>
      </c>
      <c r="R271" s="141">
        <v>1</v>
      </c>
    </row>
    <row r="272" spans="1:18" x14ac:dyDescent="0.15">
      <c r="A272" s="132" t="s">
        <v>476</v>
      </c>
      <c r="B272" s="132" t="s">
        <v>84</v>
      </c>
      <c r="C272" s="132" t="s">
        <v>212</v>
      </c>
      <c r="D272" s="132">
        <v>10</v>
      </c>
      <c r="E272" s="132" t="s">
        <v>83</v>
      </c>
      <c r="F272" s="132" t="s">
        <v>38</v>
      </c>
      <c r="G272" s="132">
        <v>70</v>
      </c>
      <c r="H272" s="132" t="s">
        <v>48</v>
      </c>
      <c r="I272" s="132" t="s">
        <v>190</v>
      </c>
      <c r="J272" s="132" t="s">
        <v>178</v>
      </c>
      <c r="K272" s="132" t="s">
        <v>142</v>
      </c>
      <c r="L272" s="132" t="s">
        <v>597</v>
      </c>
      <c r="M272" s="132">
        <v>1</v>
      </c>
      <c r="N272" s="141">
        <v>1</v>
      </c>
      <c r="O272" s="141">
        <v>1</v>
      </c>
      <c r="P272" s="141">
        <v>1</v>
      </c>
      <c r="Q272" s="141">
        <v>1</v>
      </c>
      <c r="R272" s="141">
        <v>1</v>
      </c>
    </row>
    <row r="273" spans="1:18" x14ac:dyDescent="0.15">
      <c r="A273" s="132" t="s">
        <v>477</v>
      </c>
      <c r="B273" s="132" t="s">
        <v>87</v>
      </c>
      <c r="C273" s="132" t="s">
        <v>212</v>
      </c>
      <c r="D273" s="132">
        <v>10</v>
      </c>
      <c r="E273" s="132" t="s">
        <v>86</v>
      </c>
      <c r="F273" s="132" t="s">
        <v>38</v>
      </c>
      <c r="G273" s="132">
        <v>71</v>
      </c>
      <c r="H273" s="132" t="s">
        <v>39</v>
      </c>
      <c r="I273" s="132" t="s">
        <v>191</v>
      </c>
      <c r="J273" s="132" t="s">
        <v>178</v>
      </c>
      <c r="K273" s="132" t="s">
        <v>142</v>
      </c>
      <c r="L273" s="132" t="s">
        <v>594</v>
      </c>
      <c r="M273" s="132">
        <v>1</v>
      </c>
      <c r="N273" s="141">
        <v>1</v>
      </c>
      <c r="O273" s="141">
        <v>1</v>
      </c>
      <c r="P273" s="141">
        <v>1</v>
      </c>
      <c r="Q273" s="141">
        <v>1</v>
      </c>
      <c r="R273" s="141">
        <v>1</v>
      </c>
    </row>
    <row r="274" spans="1:18" x14ac:dyDescent="0.15">
      <c r="A274" s="132" t="s">
        <v>478</v>
      </c>
      <c r="B274" s="132" t="s">
        <v>89</v>
      </c>
      <c r="C274" s="132" t="s">
        <v>212</v>
      </c>
      <c r="D274" s="132">
        <v>10</v>
      </c>
      <c r="E274" s="132" t="s">
        <v>88</v>
      </c>
      <c r="F274" s="132" t="s">
        <v>38</v>
      </c>
      <c r="G274" s="132">
        <v>71</v>
      </c>
      <c r="H274" s="132" t="s">
        <v>39</v>
      </c>
      <c r="I274" s="132" t="s">
        <v>191</v>
      </c>
      <c r="J274" s="132" t="s">
        <v>178</v>
      </c>
      <c r="K274" s="132" t="s">
        <v>142</v>
      </c>
      <c r="L274" s="132" t="s">
        <v>594</v>
      </c>
      <c r="M274" s="132">
        <v>1</v>
      </c>
      <c r="N274" s="141">
        <v>1</v>
      </c>
      <c r="O274" s="141">
        <v>1</v>
      </c>
      <c r="P274" s="141">
        <v>1</v>
      </c>
      <c r="Q274" s="141">
        <v>1</v>
      </c>
      <c r="R274" s="141">
        <v>1</v>
      </c>
    </row>
    <row r="275" spans="1:18" x14ac:dyDescent="0.15">
      <c r="A275" s="132" t="s">
        <v>479</v>
      </c>
      <c r="B275" s="132" t="s">
        <v>91</v>
      </c>
      <c r="C275" s="132" t="s">
        <v>212</v>
      </c>
      <c r="D275" s="132">
        <v>10</v>
      </c>
      <c r="E275" s="132" t="s">
        <v>90</v>
      </c>
      <c r="F275" s="132" t="s">
        <v>38</v>
      </c>
      <c r="G275" s="132">
        <v>71</v>
      </c>
      <c r="H275" s="132" t="s">
        <v>39</v>
      </c>
      <c r="I275" s="132" t="s">
        <v>191</v>
      </c>
      <c r="J275" s="132" t="s">
        <v>178</v>
      </c>
      <c r="K275" s="132" t="s">
        <v>142</v>
      </c>
      <c r="L275" s="132" t="s">
        <v>595</v>
      </c>
      <c r="M275" s="132">
        <v>1</v>
      </c>
      <c r="N275" s="141">
        <v>1</v>
      </c>
      <c r="O275" s="141">
        <v>1</v>
      </c>
      <c r="P275" s="141">
        <v>1</v>
      </c>
      <c r="Q275" s="141">
        <v>1</v>
      </c>
      <c r="R275" s="141">
        <v>1</v>
      </c>
    </row>
    <row r="276" spans="1:18" x14ac:dyDescent="0.15">
      <c r="A276" s="132" t="s">
        <v>480</v>
      </c>
      <c r="B276" s="132" t="s">
        <v>93</v>
      </c>
      <c r="C276" s="132" t="s">
        <v>212</v>
      </c>
      <c r="D276" s="132">
        <v>10</v>
      </c>
      <c r="E276" s="132" t="s">
        <v>92</v>
      </c>
      <c r="F276" s="132" t="s">
        <v>38</v>
      </c>
      <c r="G276" s="132">
        <v>71</v>
      </c>
      <c r="H276" s="132" t="s">
        <v>39</v>
      </c>
      <c r="I276" s="132" t="s">
        <v>191</v>
      </c>
      <c r="J276" s="132" t="s">
        <v>178</v>
      </c>
      <c r="K276" s="132" t="s">
        <v>142</v>
      </c>
      <c r="L276" s="132" t="s">
        <v>594</v>
      </c>
      <c r="M276" s="132">
        <v>1</v>
      </c>
      <c r="N276" s="141">
        <v>1</v>
      </c>
      <c r="O276" s="141">
        <v>1</v>
      </c>
      <c r="P276" s="141">
        <v>1</v>
      </c>
      <c r="Q276" s="141">
        <v>1</v>
      </c>
      <c r="R276" s="141">
        <v>1</v>
      </c>
    </row>
    <row r="277" spans="1:18" x14ac:dyDescent="0.15">
      <c r="A277" s="132" t="s">
        <v>481</v>
      </c>
      <c r="B277" s="132" t="s">
        <v>95</v>
      </c>
      <c r="C277" s="132" t="s">
        <v>212</v>
      </c>
      <c r="D277" s="132">
        <v>10</v>
      </c>
      <c r="E277" s="132" t="s">
        <v>94</v>
      </c>
      <c r="F277" s="132" t="s">
        <v>38</v>
      </c>
      <c r="G277" s="132">
        <v>71</v>
      </c>
      <c r="H277" s="132" t="s">
        <v>39</v>
      </c>
      <c r="I277" s="132" t="s">
        <v>191</v>
      </c>
      <c r="J277" s="132" t="s">
        <v>178</v>
      </c>
      <c r="K277" s="132" t="s">
        <v>142</v>
      </c>
      <c r="L277" s="132" t="s">
        <v>594</v>
      </c>
      <c r="M277" s="132">
        <v>1</v>
      </c>
      <c r="N277" s="141">
        <v>1</v>
      </c>
      <c r="O277" s="141">
        <v>1</v>
      </c>
      <c r="P277" s="141">
        <v>1</v>
      </c>
      <c r="Q277" s="141">
        <v>1</v>
      </c>
      <c r="R277" s="141">
        <v>1</v>
      </c>
    </row>
    <row r="278" spans="1:18" x14ac:dyDescent="0.15">
      <c r="A278" s="132" t="s">
        <v>482</v>
      </c>
      <c r="B278" s="132" t="s">
        <v>97</v>
      </c>
      <c r="C278" s="132" t="s">
        <v>212</v>
      </c>
      <c r="D278" s="132">
        <v>10</v>
      </c>
      <c r="E278" s="132" t="s">
        <v>96</v>
      </c>
      <c r="F278" s="132" t="s">
        <v>67</v>
      </c>
      <c r="G278" s="132">
        <v>32</v>
      </c>
      <c r="H278" s="132" t="s">
        <v>79</v>
      </c>
      <c r="I278" s="132" t="s">
        <v>187</v>
      </c>
      <c r="J278" s="132" t="s">
        <v>178</v>
      </c>
      <c r="K278" s="132" t="s">
        <v>142</v>
      </c>
      <c r="L278" s="132" t="s">
        <v>595</v>
      </c>
      <c r="M278" s="132">
        <v>1</v>
      </c>
      <c r="N278" s="141">
        <v>1</v>
      </c>
      <c r="O278" s="141">
        <v>1</v>
      </c>
      <c r="P278" s="141">
        <v>1</v>
      </c>
      <c r="Q278" s="141">
        <v>1</v>
      </c>
      <c r="R278" s="141">
        <v>1</v>
      </c>
    </row>
    <row r="279" spans="1:18" x14ac:dyDescent="0.15">
      <c r="A279" s="132" t="s">
        <v>483</v>
      </c>
      <c r="B279" s="132" t="s">
        <v>100</v>
      </c>
      <c r="C279" s="132" t="s">
        <v>212</v>
      </c>
      <c r="D279" s="132">
        <v>10</v>
      </c>
      <c r="E279" s="132" t="s">
        <v>99</v>
      </c>
      <c r="F279" s="132" t="s">
        <v>71</v>
      </c>
      <c r="G279" s="132">
        <v>46</v>
      </c>
      <c r="H279" s="132" t="s">
        <v>48</v>
      </c>
      <c r="I279" s="132" t="s">
        <v>192</v>
      </c>
      <c r="J279" s="132" t="s">
        <v>178</v>
      </c>
      <c r="K279" s="132" t="s">
        <v>142</v>
      </c>
      <c r="L279" s="132" t="s">
        <v>595</v>
      </c>
      <c r="M279" s="132">
        <v>1</v>
      </c>
      <c r="N279" s="141">
        <v>1</v>
      </c>
      <c r="O279" s="141">
        <v>1</v>
      </c>
      <c r="P279" s="141">
        <v>1</v>
      </c>
      <c r="Q279" s="141">
        <v>1</v>
      </c>
      <c r="R279" s="141">
        <v>1</v>
      </c>
    </row>
    <row r="280" spans="1:18" x14ac:dyDescent="0.15">
      <c r="A280" s="132" t="s">
        <v>484</v>
      </c>
      <c r="B280" s="132" t="s">
        <v>102</v>
      </c>
      <c r="C280" s="132" t="s">
        <v>212</v>
      </c>
      <c r="D280" s="132">
        <v>10</v>
      </c>
      <c r="E280" s="132" t="s">
        <v>101</v>
      </c>
      <c r="F280" s="132" t="s">
        <v>71</v>
      </c>
      <c r="G280" s="132">
        <v>46</v>
      </c>
      <c r="H280" s="132" t="s">
        <v>48</v>
      </c>
      <c r="I280" s="132" t="s">
        <v>189</v>
      </c>
      <c r="J280" s="132" t="s">
        <v>178</v>
      </c>
      <c r="K280" s="132" t="s">
        <v>142</v>
      </c>
      <c r="L280" s="132" t="s">
        <v>597</v>
      </c>
      <c r="M280" s="132">
        <v>1</v>
      </c>
      <c r="N280" s="141">
        <v>1</v>
      </c>
      <c r="O280" s="141">
        <v>1</v>
      </c>
      <c r="P280" s="141">
        <v>1</v>
      </c>
      <c r="Q280" s="141">
        <v>1</v>
      </c>
      <c r="R280" s="141">
        <v>1</v>
      </c>
    </row>
    <row r="281" spans="1:18" x14ac:dyDescent="0.15">
      <c r="A281" s="132" t="s">
        <v>485</v>
      </c>
      <c r="B281" s="132" t="s">
        <v>104</v>
      </c>
      <c r="C281" s="132" t="s">
        <v>212</v>
      </c>
      <c r="D281" s="132">
        <v>10</v>
      </c>
      <c r="E281" s="132" t="s">
        <v>103</v>
      </c>
      <c r="F281" s="132" t="s">
        <v>67</v>
      </c>
      <c r="G281" s="132">
        <v>31</v>
      </c>
      <c r="H281" s="132" t="s">
        <v>39</v>
      </c>
      <c r="I281" s="132" t="s">
        <v>187</v>
      </c>
      <c r="J281" s="132" t="s">
        <v>178</v>
      </c>
      <c r="K281" s="132" t="s">
        <v>142</v>
      </c>
      <c r="L281" s="132" t="s">
        <v>595</v>
      </c>
      <c r="M281" s="132">
        <v>1</v>
      </c>
      <c r="N281" s="141">
        <v>1</v>
      </c>
      <c r="O281" s="141">
        <v>1</v>
      </c>
      <c r="P281" s="141">
        <v>1</v>
      </c>
      <c r="Q281" s="141">
        <v>1</v>
      </c>
      <c r="R281" s="141">
        <v>1</v>
      </c>
    </row>
    <row r="282" spans="1:18" x14ac:dyDescent="0.15">
      <c r="A282" s="132" t="s">
        <v>486</v>
      </c>
      <c r="B282" s="132" t="s">
        <v>107</v>
      </c>
      <c r="C282" s="132" t="s">
        <v>212</v>
      </c>
      <c r="D282" s="132">
        <v>10</v>
      </c>
      <c r="E282" s="132" t="s">
        <v>106</v>
      </c>
      <c r="F282" s="132" t="s">
        <v>38</v>
      </c>
      <c r="G282" s="132">
        <v>69</v>
      </c>
      <c r="H282" s="132" t="s">
        <v>105</v>
      </c>
      <c r="I282" s="132" t="s">
        <v>190</v>
      </c>
      <c r="J282" s="132" t="s">
        <v>178</v>
      </c>
      <c r="K282" s="132" t="s">
        <v>142</v>
      </c>
      <c r="L282" s="132" t="s">
        <v>595</v>
      </c>
      <c r="M282" s="132">
        <v>1</v>
      </c>
      <c r="N282" s="141">
        <v>1</v>
      </c>
      <c r="O282" s="141">
        <v>1</v>
      </c>
      <c r="P282" s="141">
        <v>1</v>
      </c>
      <c r="Q282" s="141">
        <v>1</v>
      </c>
      <c r="R282" s="141">
        <v>1</v>
      </c>
    </row>
    <row r="283" spans="1:18" x14ac:dyDescent="0.15">
      <c r="A283" s="132" t="s">
        <v>487</v>
      </c>
      <c r="B283" s="132" t="s">
        <v>108</v>
      </c>
      <c r="C283" s="132" t="s">
        <v>212</v>
      </c>
      <c r="D283" s="132">
        <v>10</v>
      </c>
      <c r="E283" s="132" t="s">
        <v>96</v>
      </c>
      <c r="F283" s="132" t="s">
        <v>67</v>
      </c>
      <c r="G283" s="132">
        <v>32</v>
      </c>
      <c r="H283" s="132" t="s">
        <v>79</v>
      </c>
      <c r="I283" s="132" t="s">
        <v>187</v>
      </c>
      <c r="J283" s="132" t="s">
        <v>178</v>
      </c>
      <c r="K283" s="132" t="s">
        <v>142</v>
      </c>
      <c r="L283" s="132" t="s">
        <v>595</v>
      </c>
      <c r="M283" s="132">
        <v>1</v>
      </c>
      <c r="N283" s="141">
        <v>1</v>
      </c>
      <c r="O283" s="141">
        <v>1</v>
      </c>
      <c r="P283" s="141">
        <v>1</v>
      </c>
      <c r="Q283" s="141">
        <v>1</v>
      </c>
      <c r="R283" s="141">
        <v>1</v>
      </c>
    </row>
    <row r="284" spans="1:18" x14ac:dyDescent="0.15">
      <c r="A284" s="132" t="s">
        <v>488</v>
      </c>
      <c r="B284" s="132" t="s">
        <v>110</v>
      </c>
      <c r="C284" s="132" t="s">
        <v>212</v>
      </c>
      <c r="D284" s="132">
        <v>10</v>
      </c>
      <c r="E284" s="132" t="s">
        <v>109</v>
      </c>
      <c r="F284" s="132" t="s">
        <v>67</v>
      </c>
      <c r="G284" s="132">
        <v>31</v>
      </c>
      <c r="H284" s="132" t="s">
        <v>39</v>
      </c>
      <c r="I284" s="132" t="s">
        <v>187</v>
      </c>
      <c r="J284" s="132" t="s">
        <v>178</v>
      </c>
      <c r="K284" s="132" t="s">
        <v>142</v>
      </c>
      <c r="L284" s="132" t="s">
        <v>595</v>
      </c>
      <c r="M284" s="132">
        <v>1</v>
      </c>
      <c r="N284" s="141">
        <v>1</v>
      </c>
      <c r="O284" s="141">
        <v>1</v>
      </c>
      <c r="P284" s="141">
        <v>1</v>
      </c>
      <c r="Q284" s="141">
        <v>1</v>
      </c>
      <c r="R284" s="141">
        <v>1</v>
      </c>
    </row>
    <row r="285" spans="1:18" x14ac:dyDescent="0.15">
      <c r="A285" s="132" t="s">
        <v>489</v>
      </c>
      <c r="B285" s="132" t="s">
        <v>111</v>
      </c>
      <c r="C285" s="132" t="s">
        <v>212</v>
      </c>
      <c r="D285" s="132">
        <v>10</v>
      </c>
      <c r="E285" s="132" t="s">
        <v>67</v>
      </c>
      <c r="F285" s="132" t="s">
        <v>67</v>
      </c>
      <c r="G285" s="132">
        <v>30</v>
      </c>
      <c r="H285" s="132" t="s">
        <v>48</v>
      </c>
      <c r="I285" s="132" t="s">
        <v>187</v>
      </c>
      <c r="J285" s="132" t="s">
        <v>178</v>
      </c>
      <c r="K285" s="132" t="s">
        <v>142</v>
      </c>
      <c r="L285" s="132" t="s">
        <v>597</v>
      </c>
      <c r="M285" s="132">
        <v>1</v>
      </c>
      <c r="N285" s="141">
        <v>1</v>
      </c>
      <c r="O285" s="141">
        <v>1</v>
      </c>
      <c r="P285" s="141">
        <v>1</v>
      </c>
      <c r="Q285" s="141">
        <v>1</v>
      </c>
      <c r="R285" s="141">
        <v>1</v>
      </c>
    </row>
    <row r="286" spans="1:18" x14ac:dyDescent="0.15">
      <c r="A286" s="132" t="s">
        <v>490</v>
      </c>
      <c r="B286" s="132" t="s">
        <v>113</v>
      </c>
      <c r="C286" s="132" t="s">
        <v>212</v>
      </c>
      <c r="D286" s="132">
        <v>10</v>
      </c>
      <c r="E286" s="132" t="s">
        <v>112</v>
      </c>
      <c r="F286" s="132" t="s">
        <v>67</v>
      </c>
      <c r="G286" s="132">
        <v>30</v>
      </c>
      <c r="H286" s="132" t="s">
        <v>48</v>
      </c>
      <c r="I286" s="132" t="s">
        <v>187</v>
      </c>
      <c r="J286" s="132" t="s">
        <v>178</v>
      </c>
      <c r="K286" s="132" t="s">
        <v>142</v>
      </c>
      <c r="L286" s="132" t="s">
        <v>597</v>
      </c>
      <c r="M286" s="132">
        <v>1</v>
      </c>
      <c r="N286" s="141">
        <v>1</v>
      </c>
      <c r="O286" s="141">
        <v>1</v>
      </c>
      <c r="P286" s="141">
        <v>1</v>
      </c>
      <c r="Q286" s="141">
        <v>1</v>
      </c>
      <c r="R286" s="141">
        <v>1</v>
      </c>
    </row>
    <row r="287" spans="1:18" x14ac:dyDescent="0.15">
      <c r="A287" s="132" t="s">
        <v>491</v>
      </c>
      <c r="B287" s="132" t="s">
        <v>116</v>
      </c>
      <c r="C287" s="132" t="s">
        <v>212</v>
      </c>
      <c r="D287" s="132">
        <v>10</v>
      </c>
      <c r="E287" s="132" t="s">
        <v>115</v>
      </c>
      <c r="F287" s="132" t="s">
        <v>115</v>
      </c>
      <c r="G287" s="132">
        <v>10</v>
      </c>
      <c r="H287" s="132" t="s">
        <v>48</v>
      </c>
      <c r="I287" s="132" t="s">
        <v>193</v>
      </c>
      <c r="J287" s="132" t="s">
        <v>178</v>
      </c>
      <c r="K287" s="132" t="s">
        <v>142</v>
      </c>
      <c r="L287" s="132" t="s">
        <v>595</v>
      </c>
      <c r="M287" s="132">
        <v>1</v>
      </c>
      <c r="N287" s="141">
        <v>1</v>
      </c>
      <c r="O287" s="141">
        <v>1</v>
      </c>
      <c r="P287" s="141">
        <v>1</v>
      </c>
      <c r="Q287" s="141">
        <v>1</v>
      </c>
      <c r="R287" s="141">
        <v>1</v>
      </c>
    </row>
    <row r="288" spans="1:18" x14ac:dyDescent="0.15">
      <c r="A288" s="132" t="s">
        <v>492</v>
      </c>
      <c r="B288" s="132" t="s">
        <v>41</v>
      </c>
      <c r="C288" s="132" t="s">
        <v>212</v>
      </c>
      <c r="D288" s="132">
        <v>11</v>
      </c>
      <c r="E288" s="132" t="s">
        <v>40</v>
      </c>
      <c r="F288" s="132" t="s">
        <v>38</v>
      </c>
      <c r="G288" s="132">
        <v>71</v>
      </c>
      <c r="H288" s="132" t="s">
        <v>39</v>
      </c>
      <c r="I288" s="132" t="s">
        <v>177</v>
      </c>
      <c r="J288" s="132" t="s">
        <v>178</v>
      </c>
      <c r="K288" s="132" t="s">
        <v>142</v>
      </c>
      <c r="L288" s="132" t="s">
        <v>210</v>
      </c>
      <c r="M288" s="132">
        <v>1</v>
      </c>
      <c r="N288" s="141">
        <v>1</v>
      </c>
      <c r="O288" s="141">
        <v>1</v>
      </c>
      <c r="P288" s="141">
        <v>1</v>
      </c>
      <c r="Q288" s="141">
        <v>1</v>
      </c>
      <c r="R288" s="141">
        <v>1</v>
      </c>
    </row>
    <row r="289" spans="1:18" x14ac:dyDescent="0.15">
      <c r="A289" s="132" t="s">
        <v>493</v>
      </c>
      <c r="B289" s="132" t="s">
        <v>44</v>
      </c>
      <c r="C289" s="132" t="s">
        <v>212</v>
      </c>
      <c r="D289" s="132">
        <v>11</v>
      </c>
      <c r="E289" s="132" t="s">
        <v>43</v>
      </c>
      <c r="F289" s="132" t="s">
        <v>38</v>
      </c>
      <c r="G289" s="132">
        <v>71</v>
      </c>
      <c r="H289" s="132" t="s">
        <v>39</v>
      </c>
      <c r="I289" s="132" t="s">
        <v>182</v>
      </c>
      <c r="J289" s="132" t="s">
        <v>178</v>
      </c>
      <c r="K289" s="132" t="s">
        <v>142</v>
      </c>
      <c r="L289" s="132" t="s">
        <v>598</v>
      </c>
      <c r="M289" s="132">
        <v>1</v>
      </c>
      <c r="N289" s="141">
        <v>1</v>
      </c>
      <c r="O289" s="141">
        <v>1</v>
      </c>
      <c r="P289" s="141">
        <v>1</v>
      </c>
      <c r="Q289" s="141">
        <v>1</v>
      </c>
      <c r="R289" s="141">
        <v>1</v>
      </c>
    </row>
    <row r="290" spans="1:18" x14ac:dyDescent="0.15">
      <c r="A290" s="132" t="s">
        <v>494</v>
      </c>
      <c r="B290" s="132" t="s">
        <v>50</v>
      </c>
      <c r="C290" s="132" t="s">
        <v>212</v>
      </c>
      <c r="D290" s="132">
        <v>11</v>
      </c>
      <c r="E290" s="132" t="s">
        <v>49</v>
      </c>
      <c r="F290" s="132" t="s">
        <v>47</v>
      </c>
      <c r="G290" s="132">
        <v>22</v>
      </c>
      <c r="H290" s="132" t="s">
        <v>48</v>
      </c>
      <c r="I290" s="132" t="s">
        <v>183</v>
      </c>
      <c r="J290" s="132" t="s">
        <v>178</v>
      </c>
      <c r="K290" s="132" t="s">
        <v>142</v>
      </c>
      <c r="L290" s="132" t="s">
        <v>598</v>
      </c>
      <c r="M290" s="132">
        <v>1</v>
      </c>
      <c r="N290" s="141">
        <v>1</v>
      </c>
      <c r="O290" s="141">
        <v>1</v>
      </c>
      <c r="P290" s="141">
        <v>1</v>
      </c>
      <c r="Q290" s="141">
        <v>1</v>
      </c>
      <c r="R290" s="141">
        <v>1</v>
      </c>
    </row>
    <row r="291" spans="1:18" x14ac:dyDescent="0.15">
      <c r="A291" s="132" t="s">
        <v>495</v>
      </c>
      <c r="B291" s="132" t="s">
        <v>54</v>
      </c>
      <c r="C291" s="132" t="s">
        <v>212</v>
      </c>
      <c r="D291" s="132">
        <v>11</v>
      </c>
      <c r="E291" s="132" t="s">
        <v>53</v>
      </c>
      <c r="F291" s="132" t="s">
        <v>52</v>
      </c>
      <c r="G291" s="132">
        <v>74</v>
      </c>
      <c r="H291" s="132" t="s">
        <v>48</v>
      </c>
      <c r="I291" s="132" t="s">
        <v>184</v>
      </c>
      <c r="J291" s="132" t="s">
        <v>178</v>
      </c>
      <c r="K291" s="132" t="s">
        <v>142</v>
      </c>
      <c r="L291" s="132" t="s">
        <v>597</v>
      </c>
      <c r="M291" s="132">
        <v>1</v>
      </c>
      <c r="N291" s="141">
        <v>1</v>
      </c>
      <c r="O291" s="141">
        <v>1</v>
      </c>
      <c r="P291" s="141">
        <v>1</v>
      </c>
      <c r="Q291" s="141">
        <v>1</v>
      </c>
      <c r="R291" s="141">
        <v>1</v>
      </c>
    </row>
    <row r="292" spans="1:18" x14ac:dyDescent="0.15">
      <c r="A292" s="132" t="s">
        <v>496</v>
      </c>
      <c r="B292" s="132" t="s">
        <v>56</v>
      </c>
      <c r="C292" s="132" t="s">
        <v>212</v>
      </c>
      <c r="D292" s="132">
        <v>11</v>
      </c>
      <c r="E292" s="132" t="s">
        <v>55</v>
      </c>
      <c r="F292" s="132" t="s">
        <v>47</v>
      </c>
      <c r="G292" s="132">
        <v>23</v>
      </c>
      <c r="H292" s="132" t="s">
        <v>39</v>
      </c>
      <c r="I292" s="132" t="s">
        <v>183</v>
      </c>
      <c r="J292" s="132" t="s">
        <v>178</v>
      </c>
      <c r="K292" s="132" t="s">
        <v>142</v>
      </c>
      <c r="L292" s="132" t="s">
        <v>597</v>
      </c>
      <c r="M292" s="132">
        <v>1</v>
      </c>
      <c r="N292" s="141">
        <v>1</v>
      </c>
      <c r="O292" s="141">
        <v>1</v>
      </c>
      <c r="P292" s="141">
        <v>1</v>
      </c>
      <c r="Q292" s="141">
        <v>1</v>
      </c>
      <c r="R292" s="141">
        <v>1</v>
      </c>
    </row>
    <row r="293" spans="1:18" x14ac:dyDescent="0.15">
      <c r="A293" s="132" t="s">
        <v>497</v>
      </c>
      <c r="B293" s="132" t="s">
        <v>60</v>
      </c>
      <c r="C293" s="132" t="s">
        <v>212</v>
      </c>
      <c r="D293" s="132">
        <v>11</v>
      </c>
      <c r="E293" s="132" t="s">
        <v>59</v>
      </c>
      <c r="F293" s="132" t="s">
        <v>58</v>
      </c>
      <c r="G293" s="132">
        <v>7</v>
      </c>
      <c r="H293" s="132" t="s">
        <v>39</v>
      </c>
      <c r="I293" s="132" t="s">
        <v>185</v>
      </c>
      <c r="J293" s="132" t="s">
        <v>178</v>
      </c>
      <c r="K293" s="132" t="s">
        <v>142</v>
      </c>
      <c r="L293" s="132" t="s">
        <v>595</v>
      </c>
      <c r="M293" s="132">
        <v>1</v>
      </c>
      <c r="N293" s="141">
        <v>1</v>
      </c>
      <c r="O293" s="141">
        <v>1</v>
      </c>
      <c r="P293" s="141">
        <v>1</v>
      </c>
      <c r="Q293" s="141">
        <v>1</v>
      </c>
      <c r="R293" s="141">
        <v>1</v>
      </c>
    </row>
    <row r="294" spans="1:18" x14ac:dyDescent="0.15">
      <c r="A294" s="132" t="s">
        <v>498</v>
      </c>
      <c r="B294" s="132" t="s">
        <v>65</v>
      </c>
      <c r="C294" s="132" t="s">
        <v>212</v>
      </c>
      <c r="D294" s="132">
        <v>11</v>
      </c>
      <c r="E294" s="132" t="s">
        <v>64</v>
      </c>
      <c r="F294" s="132" t="s">
        <v>63</v>
      </c>
      <c r="G294" s="132">
        <v>18</v>
      </c>
      <c r="H294" s="132" t="s">
        <v>48</v>
      </c>
      <c r="I294" s="132" t="s">
        <v>186</v>
      </c>
      <c r="J294" s="132" t="s">
        <v>178</v>
      </c>
      <c r="K294" s="132" t="s">
        <v>142</v>
      </c>
      <c r="L294" s="132" t="s">
        <v>210</v>
      </c>
      <c r="M294" s="132">
        <v>1</v>
      </c>
      <c r="N294" s="141">
        <v>1</v>
      </c>
      <c r="O294" s="141">
        <v>1</v>
      </c>
      <c r="P294" s="141">
        <v>1</v>
      </c>
      <c r="Q294" s="141">
        <v>1</v>
      </c>
      <c r="R294" s="141">
        <v>1</v>
      </c>
    </row>
    <row r="295" spans="1:18" x14ac:dyDescent="0.15">
      <c r="A295" s="132" t="s">
        <v>499</v>
      </c>
      <c r="B295" s="132" t="s">
        <v>69</v>
      </c>
      <c r="C295" s="132" t="s">
        <v>212</v>
      </c>
      <c r="D295" s="132">
        <v>11</v>
      </c>
      <c r="E295" s="132" t="s">
        <v>68</v>
      </c>
      <c r="F295" s="132" t="s">
        <v>67</v>
      </c>
      <c r="G295" s="132">
        <v>31</v>
      </c>
      <c r="H295" s="132" t="s">
        <v>39</v>
      </c>
      <c r="I295" s="132" t="s">
        <v>187</v>
      </c>
      <c r="J295" s="132" t="s">
        <v>178</v>
      </c>
      <c r="K295" s="132" t="s">
        <v>142</v>
      </c>
      <c r="L295" s="132" t="s">
        <v>597</v>
      </c>
      <c r="M295" s="132">
        <v>1</v>
      </c>
      <c r="N295" s="141">
        <v>1</v>
      </c>
      <c r="O295" s="141">
        <v>1</v>
      </c>
      <c r="P295" s="141">
        <v>1</v>
      </c>
      <c r="Q295" s="141">
        <v>1</v>
      </c>
      <c r="R295" s="141">
        <v>1</v>
      </c>
    </row>
    <row r="296" spans="1:18" x14ac:dyDescent="0.15">
      <c r="A296" s="132" t="s">
        <v>500</v>
      </c>
      <c r="B296" s="132" t="s">
        <v>73</v>
      </c>
      <c r="C296" s="132" t="s">
        <v>212</v>
      </c>
      <c r="D296" s="132">
        <v>11</v>
      </c>
      <c r="E296" s="132" t="s">
        <v>72</v>
      </c>
      <c r="F296" s="132" t="s">
        <v>71</v>
      </c>
      <c r="G296" s="132">
        <v>47</v>
      </c>
      <c r="H296" s="132" t="s">
        <v>39</v>
      </c>
      <c r="I296" s="132" t="s">
        <v>188</v>
      </c>
      <c r="J296" s="132" t="s">
        <v>178</v>
      </c>
      <c r="K296" s="132" t="s">
        <v>142</v>
      </c>
      <c r="L296" s="132" t="s">
        <v>597</v>
      </c>
      <c r="M296" s="132">
        <v>1</v>
      </c>
      <c r="N296" s="141">
        <v>1</v>
      </c>
      <c r="O296" s="141">
        <v>1</v>
      </c>
      <c r="P296" s="141">
        <v>1</v>
      </c>
      <c r="Q296" s="141">
        <v>1</v>
      </c>
      <c r="R296" s="141">
        <v>1</v>
      </c>
    </row>
    <row r="297" spans="1:18" x14ac:dyDescent="0.15">
      <c r="A297" s="132" t="s">
        <v>501</v>
      </c>
      <c r="B297" s="132" t="s">
        <v>75</v>
      </c>
      <c r="C297" s="132" t="s">
        <v>212</v>
      </c>
      <c r="D297" s="132">
        <v>11</v>
      </c>
      <c r="E297" s="132" t="s">
        <v>74</v>
      </c>
      <c r="F297" s="132" t="s">
        <v>58</v>
      </c>
      <c r="G297" s="132">
        <v>7</v>
      </c>
      <c r="H297" s="132" t="s">
        <v>39</v>
      </c>
      <c r="I297" s="132" t="s">
        <v>185</v>
      </c>
      <c r="J297" s="132" t="s">
        <v>178</v>
      </c>
      <c r="K297" s="132" t="s">
        <v>142</v>
      </c>
      <c r="L297" s="132" t="s">
        <v>595</v>
      </c>
      <c r="M297" s="132">
        <v>1</v>
      </c>
      <c r="N297" s="141">
        <v>1</v>
      </c>
      <c r="O297" s="141">
        <v>1</v>
      </c>
      <c r="P297" s="141">
        <v>1</v>
      </c>
      <c r="Q297" s="141">
        <v>1</v>
      </c>
      <c r="R297" s="141">
        <v>1</v>
      </c>
    </row>
    <row r="298" spans="1:18" x14ac:dyDescent="0.15">
      <c r="A298" s="132" t="s">
        <v>502</v>
      </c>
      <c r="B298" s="132" t="s">
        <v>78</v>
      </c>
      <c r="C298" s="132" t="s">
        <v>212</v>
      </c>
      <c r="D298" s="132">
        <v>11</v>
      </c>
      <c r="E298" s="132" t="s">
        <v>77</v>
      </c>
      <c r="F298" s="132" t="s">
        <v>71</v>
      </c>
      <c r="G298" s="132">
        <v>46</v>
      </c>
      <c r="H298" s="132" t="s">
        <v>48</v>
      </c>
      <c r="I298" s="132" t="s">
        <v>189</v>
      </c>
      <c r="J298" s="132" t="s">
        <v>178</v>
      </c>
      <c r="K298" s="132" t="s">
        <v>142</v>
      </c>
      <c r="L298" s="132" t="s">
        <v>597</v>
      </c>
      <c r="M298" s="132">
        <v>1</v>
      </c>
      <c r="N298" s="141">
        <v>1</v>
      </c>
      <c r="O298" s="141">
        <v>1</v>
      </c>
      <c r="P298" s="141">
        <v>1</v>
      </c>
      <c r="Q298" s="141">
        <v>1</v>
      </c>
      <c r="R298" s="141">
        <v>1</v>
      </c>
    </row>
    <row r="299" spans="1:18" x14ac:dyDescent="0.15">
      <c r="A299" s="132" t="s">
        <v>503</v>
      </c>
      <c r="B299" s="132" t="s">
        <v>81</v>
      </c>
      <c r="C299" s="132" t="s">
        <v>212</v>
      </c>
      <c r="D299" s="132">
        <v>11</v>
      </c>
      <c r="E299" s="132" t="s">
        <v>80</v>
      </c>
      <c r="F299" s="132" t="s">
        <v>58</v>
      </c>
      <c r="G299" s="132">
        <v>8</v>
      </c>
      <c r="H299" s="132" t="s">
        <v>79</v>
      </c>
      <c r="I299" s="132" t="s">
        <v>185</v>
      </c>
      <c r="J299" s="132" t="s">
        <v>178</v>
      </c>
      <c r="K299" s="132" t="s">
        <v>142</v>
      </c>
      <c r="L299" s="132" t="s">
        <v>210</v>
      </c>
      <c r="M299" s="132">
        <v>1</v>
      </c>
      <c r="N299" s="141">
        <v>1</v>
      </c>
      <c r="O299" s="141">
        <v>1</v>
      </c>
      <c r="P299" s="141">
        <v>1</v>
      </c>
      <c r="Q299" s="141">
        <v>1</v>
      </c>
      <c r="R299" s="141">
        <v>1</v>
      </c>
    </row>
    <row r="300" spans="1:18" x14ac:dyDescent="0.15">
      <c r="A300" s="132" t="s">
        <v>504</v>
      </c>
      <c r="B300" s="132" t="s">
        <v>84</v>
      </c>
      <c r="C300" s="132" t="s">
        <v>212</v>
      </c>
      <c r="D300" s="132">
        <v>11</v>
      </c>
      <c r="E300" s="132" t="s">
        <v>83</v>
      </c>
      <c r="F300" s="132" t="s">
        <v>38</v>
      </c>
      <c r="G300" s="132">
        <v>70</v>
      </c>
      <c r="H300" s="132" t="s">
        <v>48</v>
      </c>
      <c r="I300" s="132" t="s">
        <v>190</v>
      </c>
      <c r="J300" s="132" t="s">
        <v>178</v>
      </c>
      <c r="K300" s="132" t="s">
        <v>142</v>
      </c>
      <c r="L300" s="132" t="s">
        <v>597</v>
      </c>
      <c r="M300" s="132">
        <v>1</v>
      </c>
      <c r="N300" s="141">
        <v>1</v>
      </c>
      <c r="O300" s="141">
        <v>1</v>
      </c>
      <c r="P300" s="141">
        <v>1</v>
      </c>
      <c r="Q300" s="141">
        <v>1</v>
      </c>
      <c r="R300" s="141">
        <v>1</v>
      </c>
    </row>
    <row r="301" spans="1:18" x14ac:dyDescent="0.15">
      <c r="A301" s="132" t="s">
        <v>505</v>
      </c>
      <c r="B301" s="132" t="s">
        <v>87</v>
      </c>
      <c r="C301" s="132" t="s">
        <v>212</v>
      </c>
      <c r="D301" s="132">
        <v>11</v>
      </c>
      <c r="E301" s="132" t="s">
        <v>86</v>
      </c>
      <c r="F301" s="132" t="s">
        <v>38</v>
      </c>
      <c r="G301" s="132">
        <v>71</v>
      </c>
      <c r="H301" s="132" t="s">
        <v>39</v>
      </c>
      <c r="I301" s="132" t="s">
        <v>191</v>
      </c>
      <c r="J301" s="132" t="s">
        <v>178</v>
      </c>
      <c r="K301" s="132" t="s">
        <v>142</v>
      </c>
      <c r="L301" s="132" t="s">
        <v>594</v>
      </c>
      <c r="M301" s="132">
        <v>1</v>
      </c>
      <c r="N301" s="141">
        <v>1</v>
      </c>
      <c r="O301" s="141">
        <v>1</v>
      </c>
      <c r="P301" s="141">
        <v>1</v>
      </c>
      <c r="Q301" s="141">
        <v>1</v>
      </c>
      <c r="R301" s="141">
        <v>1</v>
      </c>
    </row>
    <row r="302" spans="1:18" x14ac:dyDescent="0.15">
      <c r="A302" s="132" t="s">
        <v>506</v>
      </c>
      <c r="B302" s="132" t="s">
        <v>89</v>
      </c>
      <c r="C302" s="132" t="s">
        <v>212</v>
      </c>
      <c r="D302" s="132">
        <v>11</v>
      </c>
      <c r="E302" s="132" t="s">
        <v>88</v>
      </c>
      <c r="F302" s="132" t="s">
        <v>38</v>
      </c>
      <c r="G302" s="132">
        <v>71</v>
      </c>
      <c r="H302" s="132" t="s">
        <v>39</v>
      </c>
      <c r="I302" s="132" t="s">
        <v>191</v>
      </c>
      <c r="J302" s="132" t="s">
        <v>178</v>
      </c>
      <c r="K302" s="132" t="s">
        <v>142</v>
      </c>
      <c r="L302" s="132" t="s">
        <v>598</v>
      </c>
      <c r="M302" s="132">
        <v>1</v>
      </c>
      <c r="N302" s="141">
        <v>1</v>
      </c>
      <c r="O302" s="141">
        <v>1</v>
      </c>
      <c r="P302" s="141">
        <v>1</v>
      </c>
      <c r="Q302" s="141">
        <v>1</v>
      </c>
      <c r="R302" s="141">
        <v>1</v>
      </c>
    </row>
    <row r="303" spans="1:18" x14ac:dyDescent="0.15">
      <c r="A303" s="132" t="s">
        <v>507</v>
      </c>
      <c r="B303" s="132" t="s">
        <v>91</v>
      </c>
      <c r="C303" s="132" t="s">
        <v>212</v>
      </c>
      <c r="D303" s="132">
        <v>11</v>
      </c>
      <c r="E303" s="132" t="s">
        <v>90</v>
      </c>
      <c r="F303" s="132" t="s">
        <v>38</v>
      </c>
      <c r="G303" s="132">
        <v>71</v>
      </c>
      <c r="H303" s="132" t="s">
        <v>39</v>
      </c>
      <c r="I303" s="132" t="s">
        <v>191</v>
      </c>
      <c r="J303" s="132" t="s">
        <v>178</v>
      </c>
      <c r="K303" s="132" t="s">
        <v>142</v>
      </c>
      <c r="L303" s="132" t="s">
        <v>595</v>
      </c>
      <c r="M303" s="132">
        <v>1</v>
      </c>
      <c r="N303" s="141">
        <v>1</v>
      </c>
      <c r="O303" s="141">
        <v>1</v>
      </c>
      <c r="P303" s="141">
        <v>1</v>
      </c>
      <c r="Q303" s="141">
        <v>1</v>
      </c>
      <c r="R303" s="141">
        <v>1</v>
      </c>
    </row>
    <row r="304" spans="1:18" x14ac:dyDescent="0.15">
      <c r="A304" s="132" t="s">
        <v>508</v>
      </c>
      <c r="B304" s="132" t="s">
        <v>93</v>
      </c>
      <c r="C304" s="132" t="s">
        <v>212</v>
      </c>
      <c r="D304" s="132">
        <v>11</v>
      </c>
      <c r="E304" s="132" t="s">
        <v>92</v>
      </c>
      <c r="F304" s="132" t="s">
        <v>38</v>
      </c>
      <c r="G304" s="132">
        <v>71</v>
      </c>
      <c r="H304" s="132" t="s">
        <v>39</v>
      </c>
      <c r="I304" s="132" t="s">
        <v>191</v>
      </c>
      <c r="J304" s="132" t="s">
        <v>178</v>
      </c>
      <c r="K304" s="132" t="s">
        <v>142</v>
      </c>
      <c r="L304" s="132" t="s">
        <v>598</v>
      </c>
      <c r="M304" s="132">
        <v>1</v>
      </c>
      <c r="N304" s="141">
        <v>1</v>
      </c>
      <c r="O304" s="141">
        <v>1</v>
      </c>
      <c r="P304" s="141">
        <v>1</v>
      </c>
      <c r="Q304" s="141">
        <v>1</v>
      </c>
      <c r="R304" s="141">
        <v>1</v>
      </c>
    </row>
    <row r="305" spans="1:18" x14ac:dyDescent="0.15">
      <c r="A305" s="132" t="s">
        <v>509</v>
      </c>
      <c r="B305" s="132" t="s">
        <v>95</v>
      </c>
      <c r="C305" s="132" t="s">
        <v>212</v>
      </c>
      <c r="D305" s="132">
        <v>11</v>
      </c>
      <c r="E305" s="132" t="s">
        <v>94</v>
      </c>
      <c r="F305" s="132" t="s">
        <v>38</v>
      </c>
      <c r="G305" s="132">
        <v>71</v>
      </c>
      <c r="H305" s="132" t="s">
        <v>39</v>
      </c>
      <c r="I305" s="132" t="s">
        <v>191</v>
      </c>
      <c r="J305" s="132" t="s">
        <v>178</v>
      </c>
      <c r="K305" s="132" t="s">
        <v>142</v>
      </c>
      <c r="L305" s="132" t="s">
        <v>594</v>
      </c>
      <c r="M305" s="132">
        <v>1</v>
      </c>
      <c r="N305" s="141">
        <v>1</v>
      </c>
      <c r="O305" s="141">
        <v>1</v>
      </c>
      <c r="P305" s="141">
        <v>1</v>
      </c>
      <c r="Q305" s="141">
        <v>1</v>
      </c>
      <c r="R305" s="141">
        <v>1</v>
      </c>
    </row>
    <row r="306" spans="1:18" x14ac:dyDescent="0.15">
      <c r="A306" s="132" t="s">
        <v>510</v>
      </c>
      <c r="B306" s="132" t="s">
        <v>97</v>
      </c>
      <c r="C306" s="132" t="s">
        <v>212</v>
      </c>
      <c r="D306" s="132">
        <v>11</v>
      </c>
      <c r="E306" s="132" t="s">
        <v>96</v>
      </c>
      <c r="F306" s="132" t="s">
        <v>67</v>
      </c>
      <c r="G306" s="132">
        <v>32</v>
      </c>
      <c r="H306" s="132" t="s">
        <v>79</v>
      </c>
      <c r="I306" s="132" t="s">
        <v>187</v>
      </c>
      <c r="J306" s="132" t="s">
        <v>178</v>
      </c>
      <c r="K306" s="132" t="s">
        <v>142</v>
      </c>
      <c r="L306" s="132" t="s">
        <v>595</v>
      </c>
      <c r="M306" s="132">
        <v>1</v>
      </c>
      <c r="N306" s="141">
        <v>1</v>
      </c>
      <c r="O306" s="141">
        <v>1</v>
      </c>
      <c r="P306" s="141">
        <v>1</v>
      </c>
      <c r="Q306" s="141">
        <v>1</v>
      </c>
      <c r="R306" s="141">
        <v>1</v>
      </c>
    </row>
    <row r="307" spans="1:18" x14ac:dyDescent="0.15">
      <c r="A307" s="132" t="s">
        <v>511</v>
      </c>
      <c r="B307" s="132" t="s">
        <v>100</v>
      </c>
      <c r="C307" s="132" t="s">
        <v>212</v>
      </c>
      <c r="D307" s="132">
        <v>11</v>
      </c>
      <c r="E307" s="132" t="s">
        <v>99</v>
      </c>
      <c r="F307" s="132" t="s">
        <v>71</v>
      </c>
      <c r="G307" s="132">
        <v>46</v>
      </c>
      <c r="H307" s="132" t="s">
        <v>48</v>
      </c>
      <c r="I307" s="132" t="s">
        <v>192</v>
      </c>
      <c r="J307" s="132" t="s">
        <v>178</v>
      </c>
      <c r="K307" s="132" t="s">
        <v>142</v>
      </c>
      <c r="L307" s="132" t="s">
        <v>595</v>
      </c>
      <c r="M307" s="132">
        <v>1</v>
      </c>
      <c r="N307" s="141">
        <v>1</v>
      </c>
      <c r="O307" s="141">
        <v>1</v>
      </c>
      <c r="P307" s="141">
        <v>1</v>
      </c>
      <c r="Q307" s="141">
        <v>1</v>
      </c>
      <c r="R307" s="141">
        <v>1</v>
      </c>
    </row>
    <row r="308" spans="1:18" x14ac:dyDescent="0.15">
      <c r="A308" s="132" t="s">
        <v>512</v>
      </c>
      <c r="B308" s="132" t="s">
        <v>102</v>
      </c>
      <c r="C308" s="132" t="s">
        <v>212</v>
      </c>
      <c r="D308" s="132">
        <v>11</v>
      </c>
      <c r="E308" s="132" t="s">
        <v>101</v>
      </c>
      <c r="F308" s="132" t="s">
        <v>71</v>
      </c>
      <c r="G308" s="132">
        <v>46</v>
      </c>
      <c r="H308" s="132" t="s">
        <v>48</v>
      </c>
      <c r="I308" s="132" t="s">
        <v>189</v>
      </c>
      <c r="J308" s="132" t="s">
        <v>178</v>
      </c>
      <c r="K308" s="132" t="s">
        <v>142</v>
      </c>
      <c r="L308" s="132" t="s">
        <v>597</v>
      </c>
      <c r="M308" s="132">
        <v>1</v>
      </c>
      <c r="N308" s="141">
        <v>1</v>
      </c>
      <c r="O308" s="141">
        <v>1</v>
      </c>
      <c r="P308" s="141">
        <v>1</v>
      </c>
      <c r="Q308" s="141">
        <v>1</v>
      </c>
      <c r="R308" s="141">
        <v>1</v>
      </c>
    </row>
    <row r="309" spans="1:18" x14ac:dyDescent="0.15">
      <c r="A309" s="132" t="s">
        <v>513</v>
      </c>
      <c r="B309" s="132" t="s">
        <v>104</v>
      </c>
      <c r="C309" s="132" t="s">
        <v>212</v>
      </c>
      <c r="D309" s="132">
        <v>11</v>
      </c>
      <c r="E309" s="132" t="s">
        <v>103</v>
      </c>
      <c r="F309" s="132" t="s">
        <v>67</v>
      </c>
      <c r="G309" s="132">
        <v>31</v>
      </c>
      <c r="H309" s="132" t="s">
        <v>39</v>
      </c>
      <c r="I309" s="132" t="s">
        <v>187</v>
      </c>
      <c r="J309" s="132" t="s">
        <v>178</v>
      </c>
      <c r="K309" s="132" t="s">
        <v>142</v>
      </c>
      <c r="L309" s="132" t="s">
        <v>595</v>
      </c>
      <c r="M309" s="132">
        <v>1</v>
      </c>
      <c r="N309" s="141">
        <v>1</v>
      </c>
      <c r="O309" s="141">
        <v>1</v>
      </c>
      <c r="P309" s="141">
        <v>1</v>
      </c>
      <c r="Q309" s="141">
        <v>1</v>
      </c>
      <c r="R309" s="141">
        <v>1</v>
      </c>
    </row>
    <row r="310" spans="1:18" x14ac:dyDescent="0.15">
      <c r="A310" s="132" t="s">
        <v>514</v>
      </c>
      <c r="B310" s="132" t="s">
        <v>107</v>
      </c>
      <c r="C310" s="132" t="s">
        <v>212</v>
      </c>
      <c r="D310" s="132">
        <v>11</v>
      </c>
      <c r="E310" s="132" t="s">
        <v>106</v>
      </c>
      <c r="F310" s="132" t="s">
        <v>38</v>
      </c>
      <c r="G310" s="132">
        <v>69</v>
      </c>
      <c r="H310" s="132" t="s">
        <v>105</v>
      </c>
      <c r="I310" s="132" t="s">
        <v>190</v>
      </c>
      <c r="J310" s="132" t="s">
        <v>178</v>
      </c>
      <c r="K310" s="132" t="s">
        <v>142</v>
      </c>
      <c r="L310" s="132" t="s">
        <v>595</v>
      </c>
      <c r="M310" s="132">
        <v>1</v>
      </c>
      <c r="N310" s="141">
        <v>1</v>
      </c>
      <c r="O310" s="141">
        <v>1</v>
      </c>
      <c r="P310" s="141">
        <v>1</v>
      </c>
      <c r="Q310" s="141">
        <v>1</v>
      </c>
      <c r="R310" s="141">
        <v>1</v>
      </c>
    </row>
    <row r="311" spans="1:18" x14ac:dyDescent="0.15">
      <c r="A311" s="132" t="s">
        <v>515</v>
      </c>
      <c r="B311" s="132" t="s">
        <v>108</v>
      </c>
      <c r="C311" s="132" t="s">
        <v>212</v>
      </c>
      <c r="D311" s="132">
        <v>11</v>
      </c>
      <c r="E311" s="132" t="s">
        <v>96</v>
      </c>
      <c r="F311" s="132" t="s">
        <v>67</v>
      </c>
      <c r="G311" s="132">
        <v>32</v>
      </c>
      <c r="H311" s="132" t="s">
        <v>79</v>
      </c>
      <c r="I311" s="132" t="s">
        <v>187</v>
      </c>
      <c r="J311" s="132" t="s">
        <v>178</v>
      </c>
      <c r="K311" s="132" t="s">
        <v>142</v>
      </c>
      <c r="L311" s="132" t="s">
        <v>595</v>
      </c>
      <c r="M311" s="132">
        <v>1</v>
      </c>
      <c r="N311" s="141">
        <v>1</v>
      </c>
      <c r="O311" s="141">
        <v>1</v>
      </c>
      <c r="P311" s="141">
        <v>1</v>
      </c>
      <c r="Q311" s="141">
        <v>1</v>
      </c>
      <c r="R311" s="141">
        <v>1</v>
      </c>
    </row>
    <row r="312" spans="1:18" x14ac:dyDescent="0.15">
      <c r="A312" s="132" t="s">
        <v>516</v>
      </c>
      <c r="B312" s="132" t="s">
        <v>110</v>
      </c>
      <c r="C312" s="132" t="s">
        <v>212</v>
      </c>
      <c r="D312" s="132">
        <v>11</v>
      </c>
      <c r="E312" s="132" t="s">
        <v>109</v>
      </c>
      <c r="F312" s="132" t="s">
        <v>67</v>
      </c>
      <c r="G312" s="132">
        <v>31</v>
      </c>
      <c r="H312" s="132" t="s">
        <v>39</v>
      </c>
      <c r="I312" s="132" t="s">
        <v>187</v>
      </c>
      <c r="J312" s="132" t="s">
        <v>178</v>
      </c>
      <c r="K312" s="132" t="s">
        <v>142</v>
      </c>
      <c r="L312" s="132" t="s">
        <v>595</v>
      </c>
      <c r="M312" s="132">
        <v>1</v>
      </c>
      <c r="N312" s="141">
        <v>1</v>
      </c>
      <c r="O312" s="141">
        <v>1</v>
      </c>
      <c r="P312" s="141">
        <v>1</v>
      </c>
      <c r="Q312" s="141">
        <v>1</v>
      </c>
      <c r="R312" s="141">
        <v>1</v>
      </c>
    </row>
    <row r="313" spans="1:18" x14ac:dyDescent="0.15">
      <c r="A313" s="132" t="s">
        <v>517</v>
      </c>
      <c r="B313" s="132" t="s">
        <v>111</v>
      </c>
      <c r="C313" s="132" t="s">
        <v>212</v>
      </c>
      <c r="D313" s="132">
        <v>11</v>
      </c>
      <c r="E313" s="132" t="s">
        <v>67</v>
      </c>
      <c r="F313" s="132" t="s">
        <v>67</v>
      </c>
      <c r="G313" s="132">
        <v>30</v>
      </c>
      <c r="H313" s="132" t="s">
        <v>48</v>
      </c>
      <c r="I313" s="132" t="s">
        <v>187</v>
      </c>
      <c r="J313" s="132" t="s">
        <v>178</v>
      </c>
      <c r="K313" s="132" t="s">
        <v>142</v>
      </c>
      <c r="L313" s="132" t="s">
        <v>597</v>
      </c>
      <c r="M313" s="132">
        <v>1</v>
      </c>
      <c r="N313" s="141">
        <v>1</v>
      </c>
      <c r="O313" s="141">
        <v>1</v>
      </c>
      <c r="P313" s="141">
        <v>1</v>
      </c>
      <c r="Q313" s="141">
        <v>1</v>
      </c>
      <c r="R313" s="141">
        <v>1</v>
      </c>
    </row>
    <row r="314" spans="1:18" x14ac:dyDescent="0.15">
      <c r="A314" s="132" t="s">
        <v>518</v>
      </c>
      <c r="B314" s="132" t="s">
        <v>113</v>
      </c>
      <c r="C314" s="132" t="s">
        <v>212</v>
      </c>
      <c r="D314" s="132">
        <v>11</v>
      </c>
      <c r="E314" s="132" t="s">
        <v>112</v>
      </c>
      <c r="F314" s="132" t="s">
        <v>67</v>
      </c>
      <c r="G314" s="132">
        <v>30</v>
      </c>
      <c r="H314" s="132" t="s">
        <v>48</v>
      </c>
      <c r="I314" s="132" t="s">
        <v>187</v>
      </c>
      <c r="J314" s="132" t="s">
        <v>178</v>
      </c>
      <c r="K314" s="132" t="s">
        <v>142</v>
      </c>
      <c r="L314" s="132" t="s">
        <v>597</v>
      </c>
      <c r="M314" s="132">
        <v>1</v>
      </c>
      <c r="N314" s="141">
        <v>1</v>
      </c>
      <c r="O314" s="141">
        <v>1</v>
      </c>
      <c r="P314" s="141">
        <v>1</v>
      </c>
      <c r="Q314" s="141">
        <v>1</v>
      </c>
      <c r="R314" s="141">
        <v>1</v>
      </c>
    </row>
    <row r="315" spans="1:18" x14ac:dyDescent="0.15">
      <c r="A315" s="132" t="s">
        <v>519</v>
      </c>
      <c r="B315" s="132" t="s">
        <v>116</v>
      </c>
      <c r="C315" s="132" t="s">
        <v>212</v>
      </c>
      <c r="D315" s="132">
        <v>11</v>
      </c>
      <c r="E315" s="132" t="s">
        <v>115</v>
      </c>
      <c r="F315" s="132" t="s">
        <v>115</v>
      </c>
      <c r="G315" s="132">
        <v>10</v>
      </c>
      <c r="H315" s="132" t="s">
        <v>48</v>
      </c>
      <c r="I315" s="132" t="s">
        <v>193</v>
      </c>
      <c r="J315" s="132" t="s">
        <v>178</v>
      </c>
      <c r="K315" s="132" t="s">
        <v>142</v>
      </c>
      <c r="L315" s="132" t="s">
        <v>595</v>
      </c>
      <c r="M315" s="132">
        <v>1</v>
      </c>
      <c r="N315" s="141">
        <v>1</v>
      </c>
      <c r="O315" s="141">
        <v>1</v>
      </c>
      <c r="P315" s="141">
        <v>1</v>
      </c>
      <c r="Q315" s="141">
        <v>1</v>
      </c>
      <c r="R315" s="141">
        <v>1</v>
      </c>
    </row>
    <row r="316" spans="1:18" x14ac:dyDescent="0.15">
      <c r="A316" s="132" t="s">
        <v>520</v>
      </c>
      <c r="B316" s="132" t="s">
        <v>41</v>
      </c>
      <c r="C316" s="132" t="s">
        <v>212</v>
      </c>
      <c r="D316" s="132">
        <v>12</v>
      </c>
      <c r="E316" s="132" t="s">
        <v>40</v>
      </c>
      <c r="F316" s="132" t="s">
        <v>38</v>
      </c>
      <c r="G316" s="132">
        <v>71</v>
      </c>
      <c r="H316" s="132" t="s">
        <v>39</v>
      </c>
      <c r="I316" s="132" t="s">
        <v>177</v>
      </c>
      <c r="J316" s="132" t="s">
        <v>178</v>
      </c>
      <c r="K316" s="132" t="s">
        <v>142</v>
      </c>
      <c r="L316" s="132" t="s">
        <v>210</v>
      </c>
      <c r="M316" s="132">
        <v>1</v>
      </c>
      <c r="N316" s="141">
        <v>1</v>
      </c>
      <c r="O316" s="141">
        <v>1</v>
      </c>
      <c r="P316" s="141">
        <v>1</v>
      </c>
      <c r="Q316" s="141">
        <v>1</v>
      </c>
      <c r="R316" s="141">
        <v>1</v>
      </c>
    </row>
    <row r="317" spans="1:18" x14ac:dyDescent="0.15">
      <c r="A317" s="132" t="s">
        <v>521</v>
      </c>
      <c r="B317" s="132" t="s">
        <v>44</v>
      </c>
      <c r="C317" s="132" t="s">
        <v>212</v>
      </c>
      <c r="D317" s="132">
        <v>12</v>
      </c>
      <c r="E317" s="132" t="s">
        <v>43</v>
      </c>
      <c r="F317" s="132" t="s">
        <v>38</v>
      </c>
      <c r="G317" s="132">
        <v>71</v>
      </c>
      <c r="H317" s="132" t="s">
        <v>39</v>
      </c>
      <c r="I317" s="132" t="s">
        <v>182</v>
      </c>
      <c r="J317" s="132" t="s">
        <v>178</v>
      </c>
      <c r="K317" s="132" t="s">
        <v>142</v>
      </c>
      <c r="L317" s="132" t="s">
        <v>598</v>
      </c>
      <c r="M317" s="132">
        <v>1</v>
      </c>
      <c r="N317" s="141">
        <v>1</v>
      </c>
      <c r="O317" s="141">
        <v>1</v>
      </c>
      <c r="P317" s="141">
        <v>1</v>
      </c>
      <c r="Q317" s="141">
        <v>1</v>
      </c>
      <c r="R317" s="141">
        <v>1</v>
      </c>
    </row>
    <row r="318" spans="1:18" x14ac:dyDescent="0.15">
      <c r="A318" s="132" t="s">
        <v>522</v>
      </c>
      <c r="B318" s="132" t="s">
        <v>50</v>
      </c>
      <c r="C318" s="132" t="s">
        <v>212</v>
      </c>
      <c r="D318" s="132">
        <v>12</v>
      </c>
      <c r="E318" s="132" t="s">
        <v>49</v>
      </c>
      <c r="F318" s="132" t="s">
        <v>47</v>
      </c>
      <c r="G318" s="132">
        <v>22</v>
      </c>
      <c r="H318" s="132" t="s">
        <v>48</v>
      </c>
      <c r="I318" s="132" t="s">
        <v>183</v>
      </c>
      <c r="J318" s="132" t="s">
        <v>178</v>
      </c>
      <c r="K318" s="132" t="s">
        <v>142</v>
      </c>
      <c r="L318" s="132" t="s">
        <v>598</v>
      </c>
      <c r="M318" s="132">
        <v>1</v>
      </c>
      <c r="N318" s="141">
        <v>1</v>
      </c>
      <c r="O318" s="141">
        <v>1</v>
      </c>
      <c r="P318" s="141">
        <v>1</v>
      </c>
      <c r="Q318" s="141">
        <v>1</v>
      </c>
      <c r="R318" s="141">
        <v>1</v>
      </c>
    </row>
    <row r="319" spans="1:18" x14ac:dyDescent="0.15">
      <c r="A319" s="132" t="s">
        <v>523</v>
      </c>
      <c r="B319" s="132" t="s">
        <v>54</v>
      </c>
      <c r="C319" s="132" t="s">
        <v>212</v>
      </c>
      <c r="D319" s="132">
        <v>12</v>
      </c>
      <c r="E319" s="132" t="s">
        <v>53</v>
      </c>
      <c r="F319" s="132" t="s">
        <v>52</v>
      </c>
      <c r="G319" s="132">
        <v>74</v>
      </c>
      <c r="H319" s="132" t="s">
        <v>48</v>
      </c>
      <c r="I319" s="132" t="s">
        <v>184</v>
      </c>
      <c r="J319" s="132" t="s">
        <v>178</v>
      </c>
      <c r="K319" s="132" t="s">
        <v>142</v>
      </c>
      <c r="L319" s="132" t="s">
        <v>597</v>
      </c>
      <c r="M319" s="132">
        <v>1</v>
      </c>
      <c r="N319" s="141">
        <v>1</v>
      </c>
      <c r="O319" s="141">
        <v>1</v>
      </c>
      <c r="P319" s="141">
        <v>1</v>
      </c>
      <c r="Q319" s="141">
        <v>1</v>
      </c>
      <c r="R319" s="141">
        <v>1</v>
      </c>
    </row>
    <row r="320" spans="1:18" x14ac:dyDescent="0.15">
      <c r="A320" s="132" t="s">
        <v>524</v>
      </c>
      <c r="B320" s="132" t="s">
        <v>56</v>
      </c>
      <c r="C320" s="132" t="s">
        <v>212</v>
      </c>
      <c r="D320" s="132">
        <v>12</v>
      </c>
      <c r="E320" s="132" t="s">
        <v>55</v>
      </c>
      <c r="F320" s="132" t="s">
        <v>47</v>
      </c>
      <c r="G320" s="132">
        <v>23</v>
      </c>
      <c r="H320" s="132" t="s">
        <v>39</v>
      </c>
      <c r="I320" s="132" t="s">
        <v>183</v>
      </c>
      <c r="J320" s="132" t="s">
        <v>178</v>
      </c>
      <c r="K320" s="132" t="s">
        <v>142</v>
      </c>
      <c r="L320" s="132" t="s">
        <v>597</v>
      </c>
      <c r="M320" s="132">
        <v>1</v>
      </c>
      <c r="N320" s="141">
        <v>1</v>
      </c>
      <c r="O320" s="141">
        <v>1</v>
      </c>
      <c r="P320" s="141">
        <v>1</v>
      </c>
      <c r="Q320" s="141">
        <v>1</v>
      </c>
      <c r="R320" s="141">
        <v>1</v>
      </c>
    </row>
    <row r="321" spans="1:18" x14ac:dyDescent="0.15">
      <c r="A321" s="132" t="s">
        <v>525</v>
      </c>
      <c r="B321" s="132" t="s">
        <v>60</v>
      </c>
      <c r="C321" s="132" t="s">
        <v>212</v>
      </c>
      <c r="D321" s="132">
        <v>12</v>
      </c>
      <c r="E321" s="132" t="s">
        <v>59</v>
      </c>
      <c r="F321" s="132" t="s">
        <v>58</v>
      </c>
      <c r="G321" s="132">
        <v>7</v>
      </c>
      <c r="H321" s="132" t="s">
        <v>39</v>
      </c>
      <c r="I321" s="132" t="s">
        <v>185</v>
      </c>
      <c r="J321" s="132" t="s">
        <v>178</v>
      </c>
      <c r="K321" s="132" t="s">
        <v>142</v>
      </c>
      <c r="L321" s="132" t="s">
        <v>595</v>
      </c>
      <c r="M321" s="132">
        <v>1</v>
      </c>
      <c r="N321" s="141">
        <v>1</v>
      </c>
      <c r="O321" s="141">
        <v>1</v>
      </c>
      <c r="P321" s="141">
        <v>1</v>
      </c>
      <c r="Q321" s="141">
        <v>1</v>
      </c>
      <c r="R321" s="141">
        <v>1</v>
      </c>
    </row>
    <row r="322" spans="1:18" x14ac:dyDescent="0.15">
      <c r="A322" s="132" t="s">
        <v>526</v>
      </c>
      <c r="B322" s="132" t="s">
        <v>65</v>
      </c>
      <c r="C322" s="132" t="s">
        <v>212</v>
      </c>
      <c r="D322" s="132">
        <v>12</v>
      </c>
      <c r="E322" s="132" t="s">
        <v>64</v>
      </c>
      <c r="F322" s="132" t="s">
        <v>63</v>
      </c>
      <c r="G322" s="132">
        <v>18</v>
      </c>
      <c r="H322" s="132" t="s">
        <v>48</v>
      </c>
      <c r="I322" s="132" t="s">
        <v>186</v>
      </c>
      <c r="J322" s="132" t="s">
        <v>178</v>
      </c>
      <c r="K322" s="132" t="s">
        <v>142</v>
      </c>
      <c r="L322" s="132" t="s">
        <v>210</v>
      </c>
      <c r="M322" s="132">
        <v>1</v>
      </c>
      <c r="N322" s="141">
        <v>1</v>
      </c>
      <c r="O322" s="141">
        <v>1</v>
      </c>
      <c r="P322" s="141">
        <v>1</v>
      </c>
      <c r="Q322" s="141">
        <v>1</v>
      </c>
      <c r="R322" s="141">
        <v>1</v>
      </c>
    </row>
    <row r="323" spans="1:18" x14ac:dyDescent="0.15">
      <c r="A323" s="132" t="s">
        <v>527</v>
      </c>
      <c r="B323" s="132" t="s">
        <v>69</v>
      </c>
      <c r="C323" s="132" t="s">
        <v>212</v>
      </c>
      <c r="D323" s="132">
        <v>12</v>
      </c>
      <c r="E323" s="132" t="s">
        <v>68</v>
      </c>
      <c r="F323" s="132" t="s">
        <v>67</v>
      </c>
      <c r="G323" s="132">
        <v>31</v>
      </c>
      <c r="H323" s="132" t="s">
        <v>39</v>
      </c>
      <c r="I323" s="132" t="s">
        <v>187</v>
      </c>
      <c r="J323" s="132" t="s">
        <v>178</v>
      </c>
      <c r="K323" s="132" t="s">
        <v>142</v>
      </c>
      <c r="L323" s="132" t="s">
        <v>597</v>
      </c>
      <c r="M323" s="132">
        <v>1</v>
      </c>
      <c r="N323" s="141">
        <v>1</v>
      </c>
      <c r="O323" s="141">
        <v>1</v>
      </c>
      <c r="P323" s="141">
        <v>1</v>
      </c>
      <c r="Q323" s="141">
        <v>1</v>
      </c>
      <c r="R323" s="141">
        <v>1</v>
      </c>
    </row>
    <row r="324" spans="1:18" x14ac:dyDescent="0.15">
      <c r="A324" s="132" t="s">
        <v>528</v>
      </c>
      <c r="B324" s="132" t="s">
        <v>73</v>
      </c>
      <c r="C324" s="132" t="s">
        <v>212</v>
      </c>
      <c r="D324" s="132">
        <v>12</v>
      </c>
      <c r="E324" s="132" t="s">
        <v>72</v>
      </c>
      <c r="F324" s="132" t="s">
        <v>71</v>
      </c>
      <c r="G324" s="132">
        <v>47</v>
      </c>
      <c r="H324" s="132" t="s">
        <v>39</v>
      </c>
      <c r="I324" s="132" t="s">
        <v>188</v>
      </c>
      <c r="J324" s="132" t="s">
        <v>178</v>
      </c>
      <c r="K324" s="132" t="s">
        <v>142</v>
      </c>
      <c r="L324" s="132" t="s">
        <v>597</v>
      </c>
      <c r="M324" s="132">
        <v>1</v>
      </c>
      <c r="N324" s="141">
        <v>1</v>
      </c>
      <c r="O324" s="141">
        <v>1</v>
      </c>
      <c r="P324" s="141">
        <v>1</v>
      </c>
      <c r="Q324" s="141">
        <v>1</v>
      </c>
      <c r="R324" s="141">
        <v>1</v>
      </c>
    </row>
    <row r="325" spans="1:18" x14ac:dyDescent="0.15">
      <c r="A325" s="132" t="s">
        <v>529</v>
      </c>
      <c r="B325" s="132" t="s">
        <v>75</v>
      </c>
      <c r="C325" s="132" t="s">
        <v>212</v>
      </c>
      <c r="D325" s="132">
        <v>12</v>
      </c>
      <c r="E325" s="132" t="s">
        <v>74</v>
      </c>
      <c r="F325" s="132" t="s">
        <v>58</v>
      </c>
      <c r="G325" s="132">
        <v>7</v>
      </c>
      <c r="H325" s="132" t="s">
        <v>39</v>
      </c>
      <c r="I325" s="132" t="s">
        <v>185</v>
      </c>
      <c r="J325" s="132" t="s">
        <v>178</v>
      </c>
      <c r="K325" s="132" t="s">
        <v>142</v>
      </c>
      <c r="L325" s="132" t="s">
        <v>595</v>
      </c>
      <c r="M325" s="132">
        <v>1</v>
      </c>
      <c r="N325" s="141">
        <v>1</v>
      </c>
      <c r="O325" s="141">
        <v>1</v>
      </c>
      <c r="P325" s="141">
        <v>1</v>
      </c>
      <c r="Q325" s="141">
        <v>1</v>
      </c>
      <c r="R325" s="141">
        <v>1</v>
      </c>
    </row>
    <row r="326" spans="1:18" x14ac:dyDescent="0.15">
      <c r="A326" s="132" t="s">
        <v>530</v>
      </c>
      <c r="B326" s="132" t="s">
        <v>78</v>
      </c>
      <c r="C326" s="132" t="s">
        <v>212</v>
      </c>
      <c r="D326" s="132">
        <v>12</v>
      </c>
      <c r="E326" s="132" t="s">
        <v>77</v>
      </c>
      <c r="F326" s="132" t="s">
        <v>71</v>
      </c>
      <c r="G326" s="132">
        <v>46</v>
      </c>
      <c r="H326" s="132" t="s">
        <v>48</v>
      </c>
      <c r="I326" s="132" t="s">
        <v>189</v>
      </c>
      <c r="J326" s="132" t="s">
        <v>178</v>
      </c>
      <c r="K326" s="132" t="s">
        <v>142</v>
      </c>
      <c r="L326" s="132" t="s">
        <v>597</v>
      </c>
      <c r="M326" s="132">
        <v>1</v>
      </c>
      <c r="N326" s="141">
        <v>1</v>
      </c>
      <c r="O326" s="141">
        <v>1</v>
      </c>
      <c r="P326" s="141">
        <v>1</v>
      </c>
      <c r="Q326" s="141">
        <v>1</v>
      </c>
      <c r="R326" s="141">
        <v>1</v>
      </c>
    </row>
    <row r="327" spans="1:18" x14ac:dyDescent="0.15">
      <c r="A327" s="132" t="s">
        <v>531</v>
      </c>
      <c r="B327" s="132" t="s">
        <v>81</v>
      </c>
      <c r="C327" s="132" t="s">
        <v>212</v>
      </c>
      <c r="D327" s="132">
        <v>12</v>
      </c>
      <c r="E327" s="132" t="s">
        <v>80</v>
      </c>
      <c r="F327" s="132" t="s">
        <v>58</v>
      </c>
      <c r="G327" s="132">
        <v>8</v>
      </c>
      <c r="H327" s="132" t="s">
        <v>79</v>
      </c>
      <c r="I327" s="132" t="s">
        <v>185</v>
      </c>
      <c r="J327" s="132" t="s">
        <v>178</v>
      </c>
      <c r="K327" s="132" t="s">
        <v>142</v>
      </c>
      <c r="L327" s="132" t="s">
        <v>210</v>
      </c>
      <c r="M327" s="132">
        <v>1</v>
      </c>
      <c r="N327" s="141">
        <v>1</v>
      </c>
      <c r="O327" s="141">
        <v>1</v>
      </c>
      <c r="P327" s="141">
        <v>1</v>
      </c>
      <c r="Q327" s="141">
        <v>1</v>
      </c>
      <c r="R327" s="141">
        <v>1</v>
      </c>
    </row>
    <row r="328" spans="1:18" x14ac:dyDescent="0.15">
      <c r="A328" s="132" t="s">
        <v>532</v>
      </c>
      <c r="B328" s="132" t="s">
        <v>84</v>
      </c>
      <c r="C328" s="132" t="s">
        <v>212</v>
      </c>
      <c r="D328" s="132">
        <v>12</v>
      </c>
      <c r="E328" s="132" t="s">
        <v>83</v>
      </c>
      <c r="F328" s="132" t="s">
        <v>38</v>
      </c>
      <c r="G328" s="132">
        <v>70</v>
      </c>
      <c r="H328" s="132" t="s">
        <v>48</v>
      </c>
      <c r="I328" s="132" t="s">
        <v>190</v>
      </c>
      <c r="J328" s="132" t="s">
        <v>178</v>
      </c>
      <c r="K328" s="132" t="s">
        <v>142</v>
      </c>
      <c r="L328" s="132" t="s">
        <v>597</v>
      </c>
      <c r="M328" s="132">
        <v>1</v>
      </c>
      <c r="N328" s="141">
        <v>1</v>
      </c>
      <c r="O328" s="141">
        <v>1</v>
      </c>
      <c r="P328" s="141">
        <v>1</v>
      </c>
      <c r="Q328" s="141">
        <v>1</v>
      </c>
      <c r="R328" s="141">
        <v>1</v>
      </c>
    </row>
    <row r="329" spans="1:18" x14ac:dyDescent="0.15">
      <c r="A329" s="132" t="s">
        <v>533</v>
      </c>
      <c r="B329" s="132" t="s">
        <v>87</v>
      </c>
      <c r="C329" s="132" t="s">
        <v>212</v>
      </c>
      <c r="D329" s="132">
        <v>12</v>
      </c>
      <c r="E329" s="132" t="s">
        <v>86</v>
      </c>
      <c r="F329" s="132" t="s">
        <v>38</v>
      </c>
      <c r="G329" s="132">
        <v>71</v>
      </c>
      <c r="H329" s="132" t="s">
        <v>39</v>
      </c>
      <c r="I329" s="132" t="s">
        <v>191</v>
      </c>
      <c r="J329" s="132" t="s">
        <v>178</v>
      </c>
      <c r="K329" s="132" t="s">
        <v>142</v>
      </c>
      <c r="L329" s="132" t="s">
        <v>594</v>
      </c>
      <c r="M329" s="132">
        <v>1</v>
      </c>
      <c r="N329" s="141">
        <v>1</v>
      </c>
      <c r="O329" s="141">
        <v>1</v>
      </c>
      <c r="P329" s="141">
        <v>1</v>
      </c>
      <c r="Q329" s="141">
        <v>1</v>
      </c>
      <c r="R329" s="141">
        <v>1</v>
      </c>
    </row>
    <row r="330" spans="1:18" x14ac:dyDescent="0.15">
      <c r="A330" s="132" t="s">
        <v>534</v>
      </c>
      <c r="B330" s="132" t="s">
        <v>89</v>
      </c>
      <c r="C330" s="132" t="s">
        <v>212</v>
      </c>
      <c r="D330" s="132">
        <v>12</v>
      </c>
      <c r="E330" s="132" t="s">
        <v>88</v>
      </c>
      <c r="F330" s="132" t="s">
        <v>38</v>
      </c>
      <c r="G330" s="132">
        <v>71</v>
      </c>
      <c r="H330" s="132" t="s">
        <v>39</v>
      </c>
      <c r="I330" s="132" t="s">
        <v>191</v>
      </c>
      <c r="J330" s="132" t="s">
        <v>178</v>
      </c>
      <c r="K330" s="132" t="s">
        <v>142</v>
      </c>
      <c r="L330" s="132" t="s">
        <v>598</v>
      </c>
      <c r="M330" s="132">
        <v>1</v>
      </c>
      <c r="N330" s="141">
        <v>1</v>
      </c>
      <c r="O330" s="141">
        <v>1</v>
      </c>
      <c r="P330" s="141">
        <v>1</v>
      </c>
      <c r="Q330" s="141">
        <v>1</v>
      </c>
      <c r="R330" s="141">
        <v>1</v>
      </c>
    </row>
    <row r="331" spans="1:18" x14ac:dyDescent="0.15">
      <c r="A331" s="132" t="s">
        <v>535</v>
      </c>
      <c r="B331" s="132" t="s">
        <v>91</v>
      </c>
      <c r="C331" s="132" t="s">
        <v>212</v>
      </c>
      <c r="D331" s="132">
        <v>12</v>
      </c>
      <c r="E331" s="132" t="s">
        <v>90</v>
      </c>
      <c r="F331" s="132" t="s">
        <v>38</v>
      </c>
      <c r="G331" s="132">
        <v>71</v>
      </c>
      <c r="H331" s="132" t="s">
        <v>39</v>
      </c>
      <c r="I331" s="132" t="s">
        <v>191</v>
      </c>
      <c r="J331" s="132" t="s">
        <v>178</v>
      </c>
      <c r="K331" s="132" t="s">
        <v>142</v>
      </c>
      <c r="L331" s="132" t="s">
        <v>595</v>
      </c>
      <c r="M331" s="132">
        <v>1</v>
      </c>
      <c r="N331" s="141">
        <v>1</v>
      </c>
      <c r="O331" s="141">
        <v>1</v>
      </c>
      <c r="P331" s="141">
        <v>1</v>
      </c>
      <c r="Q331" s="141">
        <v>1</v>
      </c>
      <c r="R331" s="141">
        <v>1</v>
      </c>
    </row>
    <row r="332" spans="1:18" x14ac:dyDescent="0.15">
      <c r="A332" s="132" t="s">
        <v>536</v>
      </c>
      <c r="B332" s="132" t="s">
        <v>93</v>
      </c>
      <c r="C332" s="132" t="s">
        <v>212</v>
      </c>
      <c r="D332" s="132">
        <v>12</v>
      </c>
      <c r="E332" s="132" t="s">
        <v>92</v>
      </c>
      <c r="F332" s="132" t="s">
        <v>38</v>
      </c>
      <c r="G332" s="132">
        <v>71</v>
      </c>
      <c r="H332" s="132" t="s">
        <v>39</v>
      </c>
      <c r="I332" s="132" t="s">
        <v>191</v>
      </c>
      <c r="J332" s="132" t="s">
        <v>178</v>
      </c>
      <c r="K332" s="132" t="s">
        <v>142</v>
      </c>
      <c r="L332" s="132" t="s">
        <v>598</v>
      </c>
      <c r="M332" s="132">
        <v>1</v>
      </c>
      <c r="N332" s="141">
        <v>1</v>
      </c>
      <c r="O332" s="141">
        <v>1</v>
      </c>
      <c r="P332" s="141">
        <v>1</v>
      </c>
      <c r="Q332" s="141">
        <v>1</v>
      </c>
      <c r="R332" s="141">
        <v>1</v>
      </c>
    </row>
    <row r="333" spans="1:18" x14ac:dyDescent="0.15">
      <c r="A333" s="132" t="s">
        <v>537</v>
      </c>
      <c r="B333" s="132" t="s">
        <v>95</v>
      </c>
      <c r="C333" s="132" t="s">
        <v>212</v>
      </c>
      <c r="D333" s="132">
        <v>12</v>
      </c>
      <c r="E333" s="132" t="s">
        <v>94</v>
      </c>
      <c r="F333" s="132" t="s">
        <v>38</v>
      </c>
      <c r="G333" s="132">
        <v>71</v>
      </c>
      <c r="H333" s="132" t="s">
        <v>39</v>
      </c>
      <c r="I333" s="132" t="s">
        <v>191</v>
      </c>
      <c r="J333" s="132" t="s">
        <v>178</v>
      </c>
      <c r="K333" s="132" t="s">
        <v>142</v>
      </c>
      <c r="L333" s="132" t="s">
        <v>594</v>
      </c>
      <c r="M333" s="132">
        <v>1</v>
      </c>
      <c r="N333" s="141">
        <v>1</v>
      </c>
      <c r="O333" s="141">
        <v>1</v>
      </c>
      <c r="P333" s="141">
        <v>1</v>
      </c>
      <c r="Q333" s="141">
        <v>1</v>
      </c>
      <c r="R333" s="141">
        <v>1</v>
      </c>
    </row>
    <row r="334" spans="1:18" x14ac:dyDescent="0.15">
      <c r="A334" s="132" t="s">
        <v>538</v>
      </c>
      <c r="B334" s="132" t="s">
        <v>97</v>
      </c>
      <c r="C334" s="132" t="s">
        <v>212</v>
      </c>
      <c r="D334" s="132">
        <v>12</v>
      </c>
      <c r="E334" s="132" t="s">
        <v>96</v>
      </c>
      <c r="F334" s="132" t="s">
        <v>67</v>
      </c>
      <c r="G334" s="132">
        <v>32</v>
      </c>
      <c r="H334" s="132" t="s">
        <v>79</v>
      </c>
      <c r="I334" s="132" t="s">
        <v>187</v>
      </c>
      <c r="J334" s="132" t="s">
        <v>178</v>
      </c>
      <c r="K334" s="132" t="s">
        <v>142</v>
      </c>
      <c r="L334" s="132" t="s">
        <v>595</v>
      </c>
      <c r="M334" s="132">
        <v>1</v>
      </c>
      <c r="N334" s="141">
        <v>1</v>
      </c>
      <c r="O334" s="141">
        <v>1</v>
      </c>
      <c r="P334" s="141">
        <v>1</v>
      </c>
      <c r="Q334" s="141">
        <v>1</v>
      </c>
      <c r="R334" s="141">
        <v>1</v>
      </c>
    </row>
    <row r="335" spans="1:18" x14ac:dyDescent="0.15">
      <c r="A335" s="132" t="s">
        <v>539</v>
      </c>
      <c r="B335" s="132" t="s">
        <v>100</v>
      </c>
      <c r="C335" s="132" t="s">
        <v>212</v>
      </c>
      <c r="D335" s="132">
        <v>12</v>
      </c>
      <c r="E335" s="132" t="s">
        <v>99</v>
      </c>
      <c r="F335" s="132" t="s">
        <v>71</v>
      </c>
      <c r="G335" s="132">
        <v>46</v>
      </c>
      <c r="H335" s="132" t="s">
        <v>48</v>
      </c>
      <c r="I335" s="132" t="s">
        <v>192</v>
      </c>
      <c r="J335" s="132" t="s">
        <v>178</v>
      </c>
      <c r="K335" s="132" t="s">
        <v>142</v>
      </c>
      <c r="L335" s="132" t="s">
        <v>595</v>
      </c>
      <c r="M335" s="132">
        <v>1</v>
      </c>
      <c r="N335" s="141">
        <v>1</v>
      </c>
      <c r="O335" s="141">
        <v>1</v>
      </c>
      <c r="P335" s="141">
        <v>1</v>
      </c>
      <c r="Q335" s="141">
        <v>1</v>
      </c>
      <c r="R335" s="141">
        <v>1</v>
      </c>
    </row>
    <row r="336" spans="1:18" x14ac:dyDescent="0.15">
      <c r="A336" s="132" t="s">
        <v>540</v>
      </c>
      <c r="B336" s="132" t="s">
        <v>102</v>
      </c>
      <c r="C336" s="132" t="s">
        <v>212</v>
      </c>
      <c r="D336" s="132">
        <v>12</v>
      </c>
      <c r="E336" s="132" t="s">
        <v>101</v>
      </c>
      <c r="F336" s="132" t="s">
        <v>71</v>
      </c>
      <c r="G336" s="132">
        <v>46</v>
      </c>
      <c r="H336" s="132" t="s">
        <v>48</v>
      </c>
      <c r="I336" s="132" t="s">
        <v>189</v>
      </c>
      <c r="J336" s="132" t="s">
        <v>178</v>
      </c>
      <c r="K336" s="132" t="s">
        <v>142</v>
      </c>
      <c r="L336" s="132" t="s">
        <v>597</v>
      </c>
      <c r="M336" s="132">
        <v>1</v>
      </c>
      <c r="N336" s="141">
        <v>1</v>
      </c>
      <c r="O336" s="141">
        <v>1</v>
      </c>
      <c r="P336" s="141">
        <v>1</v>
      </c>
      <c r="Q336" s="141">
        <v>1</v>
      </c>
      <c r="R336" s="141">
        <v>1</v>
      </c>
    </row>
    <row r="337" spans="1:18" x14ac:dyDescent="0.15">
      <c r="A337" s="132" t="s">
        <v>541</v>
      </c>
      <c r="B337" s="132" t="s">
        <v>104</v>
      </c>
      <c r="C337" s="132" t="s">
        <v>212</v>
      </c>
      <c r="D337" s="132">
        <v>12</v>
      </c>
      <c r="E337" s="132" t="s">
        <v>103</v>
      </c>
      <c r="F337" s="132" t="s">
        <v>67</v>
      </c>
      <c r="G337" s="132">
        <v>31</v>
      </c>
      <c r="H337" s="132" t="s">
        <v>39</v>
      </c>
      <c r="I337" s="132" t="s">
        <v>187</v>
      </c>
      <c r="J337" s="132" t="s">
        <v>178</v>
      </c>
      <c r="K337" s="132" t="s">
        <v>142</v>
      </c>
      <c r="L337" s="132" t="s">
        <v>595</v>
      </c>
      <c r="M337" s="132">
        <v>1</v>
      </c>
      <c r="N337" s="141">
        <v>1</v>
      </c>
      <c r="O337" s="141">
        <v>1</v>
      </c>
      <c r="P337" s="141">
        <v>1</v>
      </c>
      <c r="Q337" s="141">
        <v>1</v>
      </c>
      <c r="R337" s="141">
        <v>1</v>
      </c>
    </row>
    <row r="338" spans="1:18" x14ac:dyDescent="0.15">
      <c r="A338" s="132" t="s">
        <v>542</v>
      </c>
      <c r="B338" s="132" t="s">
        <v>107</v>
      </c>
      <c r="C338" s="132" t="s">
        <v>212</v>
      </c>
      <c r="D338" s="132">
        <v>12</v>
      </c>
      <c r="E338" s="132" t="s">
        <v>106</v>
      </c>
      <c r="F338" s="132" t="s">
        <v>38</v>
      </c>
      <c r="G338" s="132">
        <v>69</v>
      </c>
      <c r="H338" s="132" t="s">
        <v>105</v>
      </c>
      <c r="I338" s="132" t="s">
        <v>190</v>
      </c>
      <c r="J338" s="132" t="s">
        <v>178</v>
      </c>
      <c r="K338" s="132" t="s">
        <v>142</v>
      </c>
      <c r="L338" s="132" t="s">
        <v>595</v>
      </c>
      <c r="M338" s="132">
        <v>1</v>
      </c>
      <c r="N338" s="141">
        <v>1</v>
      </c>
      <c r="O338" s="141">
        <v>1</v>
      </c>
      <c r="P338" s="141">
        <v>1</v>
      </c>
      <c r="Q338" s="141">
        <v>1</v>
      </c>
      <c r="R338" s="141">
        <v>1</v>
      </c>
    </row>
    <row r="339" spans="1:18" x14ac:dyDescent="0.15">
      <c r="A339" s="132" t="s">
        <v>543</v>
      </c>
      <c r="B339" s="132" t="s">
        <v>108</v>
      </c>
      <c r="C339" s="132" t="s">
        <v>212</v>
      </c>
      <c r="D339" s="132">
        <v>12</v>
      </c>
      <c r="E339" s="132" t="s">
        <v>96</v>
      </c>
      <c r="F339" s="132" t="s">
        <v>67</v>
      </c>
      <c r="G339" s="132">
        <v>32</v>
      </c>
      <c r="H339" s="132" t="s">
        <v>79</v>
      </c>
      <c r="I339" s="132" t="s">
        <v>187</v>
      </c>
      <c r="J339" s="132" t="s">
        <v>178</v>
      </c>
      <c r="K339" s="132" t="s">
        <v>142</v>
      </c>
      <c r="L339" s="132" t="s">
        <v>595</v>
      </c>
      <c r="M339" s="132">
        <v>1</v>
      </c>
      <c r="N339" s="141">
        <v>1</v>
      </c>
      <c r="O339" s="141">
        <v>1</v>
      </c>
      <c r="P339" s="141">
        <v>1</v>
      </c>
      <c r="Q339" s="141">
        <v>1</v>
      </c>
      <c r="R339" s="141">
        <v>1</v>
      </c>
    </row>
    <row r="340" spans="1:18" x14ac:dyDescent="0.15">
      <c r="A340" s="132" t="s">
        <v>544</v>
      </c>
      <c r="B340" s="132" t="s">
        <v>110</v>
      </c>
      <c r="C340" s="132" t="s">
        <v>212</v>
      </c>
      <c r="D340" s="132">
        <v>12</v>
      </c>
      <c r="E340" s="132" t="s">
        <v>109</v>
      </c>
      <c r="F340" s="132" t="s">
        <v>67</v>
      </c>
      <c r="G340" s="132">
        <v>31</v>
      </c>
      <c r="H340" s="132" t="s">
        <v>39</v>
      </c>
      <c r="I340" s="132" t="s">
        <v>187</v>
      </c>
      <c r="J340" s="132" t="s">
        <v>178</v>
      </c>
      <c r="K340" s="132" t="s">
        <v>142</v>
      </c>
      <c r="L340" s="132" t="s">
        <v>595</v>
      </c>
      <c r="M340" s="132">
        <v>1</v>
      </c>
      <c r="N340" s="141">
        <v>1</v>
      </c>
      <c r="O340" s="141">
        <v>1</v>
      </c>
      <c r="P340" s="141">
        <v>1</v>
      </c>
      <c r="Q340" s="141">
        <v>1</v>
      </c>
      <c r="R340" s="141">
        <v>1</v>
      </c>
    </row>
    <row r="341" spans="1:18" x14ac:dyDescent="0.15">
      <c r="A341" s="132" t="s">
        <v>545</v>
      </c>
      <c r="B341" s="132" t="s">
        <v>111</v>
      </c>
      <c r="C341" s="132" t="s">
        <v>212</v>
      </c>
      <c r="D341" s="132">
        <v>12</v>
      </c>
      <c r="E341" s="132" t="s">
        <v>67</v>
      </c>
      <c r="F341" s="132" t="s">
        <v>67</v>
      </c>
      <c r="G341" s="132">
        <v>30</v>
      </c>
      <c r="H341" s="132" t="s">
        <v>48</v>
      </c>
      <c r="I341" s="132" t="s">
        <v>187</v>
      </c>
      <c r="J341" s="132" t="s">
        <v>178</v>
      </c>
      <c r="K341" s="132" t="s">
        <v>142</v>
      </c>
      <c r="L341" s="132" t="s">
        <v>597</v>
      </c>
      <c r="M341" s="132">
        <v>1</v>
      </c>
      <c r="N341" s="141">
        <v>1</v>
      </c>
      <c r="O341" s="141">
        <v>1</v>
      </c>
      <c r="P341" s="141">
        <v>1</v>
      </c>
      <c r="Q341" s="141">
        <v>1</v>
      </c>
      <c r="R341" s="141">
        <v>1</v>
      </c>
    </row>
    <row r="342" spans="1:18" x14ac:dyDescent="0.15">
      <c r="A342" s="132" t="s">
        <v>546</v>
      </c>
      <c r="B342" s="132" t="s">
        <v>113</v>
      </c>
      <c r="C342" s="132" t="s">
        <v>212</v>
      </c>
      <c r="D342" s="132">
        <v>12</v>
      </c>
      <c r="E342" s="132" t="s">
        <v>112</v>
      </c>
      <c r="F342" s="132" t="s">
        <v>67</v>
      </c>
      <c r="G342" s="132">
        <v>30</v>
      </c>
      <c r="H342" s="132" t="s">
        <v>48</v>
      </c>
      <c r="I342" s="132" t="s">
        <v>187</v>
      </c>
      <c r="J342" s="132" t="s">
        <v>178</v>
      </c>
      <c r="K342" s="132" t="s">
        <v>142</v>
      </c>
      <c r="L342" s="132" t="s">
        <v>597</v>
      </c>
      <c r="M342" s="132">
        <v>1</v>
      </c>
      <c r="N342" s="141">
        <v>1</v>
      </c>
      <c r="O342" s="141">
        <v>1</v>
      </c>
      <c r="P342" s="141">
        <v>1</v>
      </c>
      <c r="Q342" s="141">
        <v>1</v>
      </c>
      <c r="R342" s="141">
        <v>1</v>
      </c>
    </row>
    <row r="343" spans="1:18" x14ac:dyDescent="0.15">
      <c r="A343" s="132" t="s">
        <v>547</v>
      </c>
      <c r="B343" s="132" t="s">
        <v>116</v>
      </c>
      <c r="C343" s="132" t="s">
        <v>212</v>
      </c>
      <c r="D343" s="132">
        <v>12</v>
      </c>
      <c r="E343" s="132" t="s">
        <v>115</v>
      </c>
      <c r="F343" s="132" t="s">
        <v>115</v>
      </c>
      <c r="G343" s="132">
        <v>10</v>
      </c>
      <c r="H343" s="132" t="s">
        <v>48</v>
      </c>
      <c r="I343" s="132" t="s">
        <v>193</v>
      </c>
      <c r="J343" s="132" t="s">
        <v>178</v>
      </c>
      <c r="K343" s="132" t="s">
        <v>142</v>
      </c>
      <c r="L343" s="132" t="s">
        <v>595</v>
      </c>
      <c r="M343" s="132">
        <v>1</v>
      </c>
      <c r="N343" s="141">
        <v>1</v>
      </c>
      <c r="O343" s="141">
        <v>1</v>
      </c>
      <c r="P343" s="141">
        <v>1</v>
      </c>
      <c r="Q343" s="141">
        <v>1</v>
      </c>
      <c r="R343" s="141">
        <v>1</v>
      </c>
    </row>
    <row r="344" spans="1:18" x14ac:dyDescent="0.15">
      <c r="A344" s="132" t="s">
        <v>548</v>
      </c>
      <c r="B344" s="132" t="s">
        <v>41</v>
      </c>
      <c r="C344" s="132" t="s">
        <v>212</v>
      </c>
      <c r="D344" s="132">
        <v>13</v>
      </c>
      <c r="E344" s="132" t="s">
        <v>40</v>
      </c>
      <c r="F344" s="132" t="s">
        <v>38</v>
      </c>
      <c r="G344" s="132">
        <v>71</v>
      </c>
      <c r="H344" s="132" t="s">
        <v>39</v>
      </c>
      <c r="I344" s="132" t="s">
        <v>177</v>
      </c>
      <c r="J344" s="132" t="s">
        <v>178</v>
      </c>
      <c r="K344" s="132" t="s">
        <v>142</v>
      </c>
      <c r="L344" s="132" t="s">
        <v>210</v>
      </c>
      <c r="M344" s="132">
        <v>1</v>
      </c>
      <c r="N344" s="141">
        <v>1</v>
      </c>
      <c r="O344" s="141">
        <v>1</v>
      </c>
      <c r="P344" s="141">
        <v>1</v>
      </c>
      <c r="Q344" s="141">
        <v>1</v>
      </c>
      <c r="R344" s="141">
        <v>1</v>
      </c>
    </row>
    <row r="345" spans="1:18" x14ac:dyDescent="0.15">
      <c r="A345" s="132" t="s">
        <v>549</v>
      </c>
      <c r="B345" s="132" t="s">
        <v>44</v>
      </c>
      <c r="C345" s="132" t="s">
        <v>212</v>
      </c>
      <c r="D345" s="132">
        <v>13</v>
      </c>
      <c r="E345" s="132" t="s">
        <v>43</v>
      </c>
      <c r="F345" s="132" t="s">
        <v>38</v>
      </c>
      <c r="G345" s="132">
        <v>71</v>
      </c>
      <c r="H345" s="132" t="s">
        <v>39</v>
      </c>
      <c r="I345" s="132" t="s">
        <v>182</v>
      </c>
      <c r="J345" s="132" t="s">
        <v>178</v>
      </c>
      <c r="K345" s="132" t="s">
        <v>142</v>
      </c>
      <c r="L345" s="132" t="s">
        <v>598</v>
      </c>
      <c r="M345" s="132">
        <v>1</v>
      </c>
      <c r="N345" s="141">
        <v>1</v>
      </c>
      <c r="O345" s="141">
        <v>1</v>
      </c>
      <c r="P345" s="141">
        <v>1</v>
      </c>
      <c r="Q345" s="141">
        <v>1</v>
      </c>
      <c r="R345" s="141">
        <v>1</v>
      </c>
    </row>
    <row r="346" spans="1:18" x14ac:dyDescent="0.15">
      <c r="A346" s="132" t="s">
        <v>550</v>
      </c>
      <c r="B346" s="132" t="s">
        <v>50</v>
      </c>
      <c r="C346" s="132" t="s">
        <v>212</v>
      </c>
      <c r="D346" s="132">
        <v>13</v>
      </c>
      <c r="E346" s="132" t="s">
        <v>49</v>
      </c>
      <c r="F346" s="132" t="s">
        <v>47</v>
      </c>
      <c r="G346" s="132">
        <v>22</v>
      </c>
      <c r="H346" s="132" t="s">
        <v>48</v>
      </c>
      <c r="I346" s="132" t="s">
        <v>183</v>
      </c>
      <c r="J346" s="132" t="s">
        <v>178</v>
      </c>
      <c r="K346" s="132" t="s">
        <v>142</v>
      </c>
      <c r="L346" s="132" t="s">
        <v>598</v>
      </c>
      <c r="M346" s="132">
        <v>1</v>
      </c>
      <c r="N346" s="141">
        <v>1</v>
      </c>
      <c r="O346" s="141">
        <v>1</v>
      </c>
      <c r="P346" s="141">
        <v>1</v>
      </c>
      <c r="Q346" s="141">
        <v>1</v>
      </c>
      <c r="R346" s="141">
        <v>1</v>
      </c>
    </row>
    <row r="347" spans="1:18" x14ac:dyDescent="0.15">
      <c r="A347" s="132" t="s">
        <v>551</v>
      </c>
      <c r="B347" s="132" t="s">
        <v>54</v>
      </c>
      <c r="C347" s="132" t="s">
        <v>212</v>
      </c>
      <c r="D347" s="132">
        <v>13</v>
      </c>
      <c r="E347" s="132" t="s">
        <v>53</v>
      </c>
      <c r="F347" s="132" t="s">
        <v>52</v>
      </c>
      <c r="G347" s="132">
        <v>74</v>
      </c>
      <c r="H347" s="132" t="s">
        <v>48</v>
      </c>
      <c r="I347" s="132" t="s">
        <v>184</v>
      </c>
      <c r="J347" s="132" t="s">
        <v>178</v>
      </c>
      <c r="K347" s="132" t="s">
        <v>142</v>
      </c>
      <c r="L347" s="132" t="s">
        <v>597</v>
      </c>
      <c r="M347" s="132">
        <v>1</v>
      </c>
      <c r="N347" s="141">
        <v>1</v>
      </c>
      <c r="O347" s="141">
        <v>1</v>
      </c>
      <c r="P347" s="141">
        <v>1</v>
      </c>
      <c r="Q347" s="141">
        <v>1</v>
      </c>
      <c r="R347" s="141">
        <v>1</v>
      </c>
    </row>
    <row r="348" spans="1:18" x14ac:dyDescent="0.15">
      <c r="A348" s="132" t="s">
        <v>552</v>
      </c>
      <c r="B348" s="132" t="s">
        <v>56</v>
      </c>
      <c r="C348" s="132" t="s">
        <v>212</v>
      </c>
      <c r="D348" s="132">
        <v>13</v>
      </c>
      <c r="E348" s="132" t="s">
        <v>55</v>
      </c>
      <c r="F348" s="132" t="s">
        <v>47</v>
      </c>
      <c r="G348" s="132">
        <v>23</v>
      </c>
      <c r="H348" s="132" t="s">
        <v>39</v>
      </c>
      <c r="I348" s="132" t="s">
        <v>183</v>
      </c>
      <c r="J348" s="132" t="s">
        <v>178</v>
      </c>
      <c r="K348" s="132" t="s">
        <v>142</v>
      </c>
      <c r="L348" s="132" t="s">
        <v>597</v>
      </c>
      <c r="M348" s="132">
        <v>1</v>
      </c>
      <c r="N348" s="141">
        <v>1</v>
      </c>
      <c r="O348" s="141">
        <v>1</v>
      </c>
      <c r="P348" s="141">
        <v>1</v>
      </c>
      <c r="Q348" s="141">
        <v>1</v>
      </c>
      <c r="R348" s="141">
        <v>1</v>
      </c>
    </row>
    <row r="349" spans="1:18" x14ac:dyDescent="0.15">
      <c r="A349" s="132" t="s">
        <v>553</v>
      </c>
      <c r="B349" s="132" t="s">
        <v>60</v>
      </c>
      <c r="C349" s="132" t="s">
        <v>212</v>
      </c>
      <c r="D349" s="132">
        <v>13</v>
      </c>
      <c r="E349" s="132" t="s">
        <v>59</v>
      </c>
      <c r="F349" s="132" t="s">
        <v>58</v>
      </c>
      <c r="G349" s="132">
        <v>7</v>
      </c>
      <c r="H349" s="132" t="s">
        <v>39</v>
      </c>
      <c r="I349" s="132" t="s">
        <v>185</v>
      </c>
      <c r="J349" s="132" t="s">
        <v>178</v>
      </c>
      <c r="K349" s="132" t="s">
        <v>142</v>
      </c>
      <c r="L349" s="132" t="s">
        <v>595</v>
      </c>
      <c r="M349" s="132">
        <v>1</v>
      </c>
      <c r="N349" s="141">
        <v>1</v>
      </c>
      <c r="O349" s="141">
        <v>1</v>
      </c>
      <c r="P349" s="141">
        <v>1</v>
      </c>
      <c r="Q349" s="141">
        <v>1</v>
      </c>
      <c r="R349" s="141">
        <v>1</v>
      </c>
    </row>
    <row r="350" spans="1:18" x14ac:dyDescent="0.15">
      <c r="A350" s="132" t="s">
        <v>554</v>
      </c>
      <c r="B350" s="132" t="s">
        <v>65</v>
      </c>
      <c r="C350" s="132" t="s">
        <v>212</v>
      </c>
      <c r="D350" s="132">
        <v>13</v>
      </c>
      <c r="E350" s="132" t="s">
        <v>64</v>
      </c>
      <c r="F350" s="132" t="s">
        <v>63</v>
      </c>
      <c r="G350" s="132">
        <v>18</v>
      </c>
      <c r="H350" s="132" t="s">
        <v>48</v>
      </c>
      <c r="I350" s="132" t="s">
        <v>186</v>
      </c>
      <c r="J350" s="132" t="s">
        <v>178</v>
      </c>
      <c r="K350" s="132" t="s">
        <v>142</v>
      </c>
      <c r="L350" s="132" t="s">
        <v>210</v>
      </c>
      <c r="M350" s="132">
        <v>1</v>
      </c>
      <c r="N350" s="141">
        <v>1</v>
      </c>
      <c r="O350" s="141">
        <v>1</v>
      </c>
      <c r="P350" s="141">
        <v>1</v>
      </c>
      <c r="Q350" s="141">
        <v>1</v>
      </c>
      <c r="R350" s="141">
        <v>1</v>
      </c>
    </row>
    <row r="351" spans="1:18" x14ac:dyDescent="0.15">
      <c r="A351" s="132" t="s">
        <v>555</v>
      </c>
      <c r="B351" s="132" t="s">
        <v>69</v>
      </c>
      <c r="C351" s="132" t="s">
        <v>212</v>
      </c>
      <c r="D351" s="132">
        <v>13</v>
      </c>
      <c r="E351" s="132" t="s">
        <v>68</v>
      </c>
      <c r="F351" s="132" t="s">
        <v>67</v>
      </c>
      <c r="G351" s="132">
        <v>31</v>
      </c>
      <c r="H351" s="132" t="s">
        <v>39</v>
      </c>
      <c r="I351" s="132" t="s">
        <v>187</v>
      </c>
      <c r="J351" s="132" t="s">
        <v>178</v>
      </c>
      <c r="K351" s="132" t="s">
        <v>142</v>
      </c>
      <c r="L351" s="132" t="s">
        <v>597</v>
      </c>
      <c r="M351" s="132">
        <v>1</v>
      </c>
      <c r="N351" s="141">
        <v>1</v>
      </c>
      <c r="O351" s="141">
        <v>1</v>
      </c>
      <c r="P351" s="141">
        <v>1</v>
      </c>
      <c r="Q351" s="141">
        <v>1</v>
      </c>
      <c r="R351" s="141">
        <v>1</v>
      </c>
    </row>
    <row r="352" spans="1:18" x14ac:dyDescent="0.15">
      <c r="A352" s="132" t="s">
        <v>556</v>
      </c>
      <c r="B352" s="132" t="s">
        <v>73</v>
      </c>
      <c r="C352" s="132" t="s">
        <v>212</v>
      </c>
      <c r="D352" s="132">
        <v>13</v>
      </c>
      <c r="E352" s="132" t="s">
        <v>72</v>
      </c>
      <c r="F352" s="132" t="s">
        <v>71</v>
      </c>
      <c r="G352" s="132">
        <v>47</v>
      </c>
      <c r="H352" s="132" t="s">
        <v>39</v>
      </c>
      <c r="I352" s="132" t="s">
        <v>188</v>
      </c>
      <c r="J352" s="132" t="s">
        <v>178</v>
      </c>
      <c r="K352" s="132" t="s">
        <v>142</v>
      </c>
      <c r="L352" s="132" t="s">
        <v>597</v>
      </c>
      <c r="M352" s="132">
        <v>1</v>
      </c>
      <c r="N352" s="141">
        <v>1</v>
      </c>
      <c r="O352" s="141">
        <v>1</v>
      </c>
      <c r="P352" s="141">
        <v>1</v>
      </c>
      <c r="Q352" s="141">
        <v>1</v>
      </c>
      <c r="R352" s="141">
        <v>1</v>
      </c>
    </row>
    <row r="353" spans="1:18" x14ac:dyDescent="0.15">
      <c r="A353" s="132" t="s">
        <v>557</v>
      </c>
      <c r="B353" s="132" t="s">
        <v>75</v>
      </c>
      <c r="C353" s="132" t="s">
        <v>212</v>
      </c>
      <c r="D353" s="132">
        <v>13</v>
      </c>
      <c r="E353" s="132" t="s">
        <v>74</v>
      </c>
      <c r="F353" s="132" t="s">
        <v>58</v>
      </c>
      <c r="G353" s="132">
        <v>7</v>
      </c>
      <c r="H353" s="132" t="s">
        <v>39</v>
      </c>
      <c r="I353" s="132" t="s">
        <v>185</v>
      </c>
      <c r="J353" s="132" t="s">
        <v>178</v>
      </c>
      <c r="K353" s="132" t="s">
        <v>142</v>
      </c>
      <c r="L353" s="132" t="s">
        <v>595</v>
      </c>
      <c r="M353" s="132">
        <v>1</v>
      </c>
      <c r="N353" s="141">
        <v>1</v>
      </c>
      <c r="O353" s="141">
        <v>1</v>
      </c>
      <c r="P353" s="141">
        <v>1</v>
      </c>
      <c r="Q353" s="141">
        <v>1</v>
      </c>
      <c r="R353" s="141">
        <v>1</v>
      </c>
    </row>
    <row r="354" spans="1:18" x14ac:dyDescent="0.15">
      <c r="A354" s="132" t="s">
        <v>558</v>
      </c>
      <c r="B354" s="132" t="s">
        <v>78</v>
      </c>
      <c r="C354" s="132" t="s">
        <v>212</v>
      </c>
      <c r="D354" s="132">
        <v>13</v>
      </c>
      <c r="E354" s="132" t="s">
        <v>77</v>
      </c>
      <c r="F354" s="132" t="s">
        <v>71</v>
      </c>
      <c r="G354" s="132">
        <v>46</v>
      </c>
      <c r="H354" s="132" t="s">
        <v>48</v>
      </c>
      <c r="I354" s="132" t="s">
        <v>189</v>
      </c>
      <c r="J354" s="132" t="s">
        <v>178</v>
      </c>
      <c r="K354" s="132" t="s">
        <v>142</v>
      </c>
      <c r="L354" s="132" t="s">
        <v>597</v>
      </c>
      <c r="M354" s="132">
        <v>1</v>
      </c>
      <c r="N354" s="141">
        <v>1</v>
      </c>
      <c r="O354" s="141">
        <v>1</v>
      </c>
      <c r="P354" s="141">
        <v>1</v>
      </c>
      <c r="Q354" s="141">
        <v>1</v>
      </c>
      <c r="R354" s="141">
        <v>1</v>
      </c>
    </row>
    <row r="355" spans="1:18" x14ac:dyDescent="0.15">
      <c r="A355" s="132" t="s">
        <v>559</v>
      </c>
      <c r="B355" s="132" t="s">
        <v>81</v>
      </c>
      <c r="C355" s="132" t="s">
        <v>212</v>
      </c>
      <c r="D355" s="132">
        <v>13</v>
      </c>
      <c r="E355" s="132" t="s">
        <v>80</v>
      </c>
      <c r="F355" s="132" t="s">
        <v>58</v>
      </c>
      <c r="G355" s="132">
        <v>8</v>
      </c>
      <c r="H355" s="132" t="s">
        <v>79</v>
      </c>
      <c r="I355" s="132" t="s">
        <v>185</v>
      </c>
      <c r="J355" s="132" t="s">
        <v>178</v>
      </c>
      <c r="K355" s="132" t="s">
        <v>142</v>
      </c>
      <c r="L355" s="132" t="s">
        <v>210</v>
      </c>
      <c r="M355" s="132">
        <v>1</v>
      </c>
      <c r="N355" s="141">
        <v>1</v>
      </c>
      <c r="O355" s="141">
        <v>1</v>
      </c>
      <c r="P355" s="141">
        <v>1</v>
      </c>
      <c r="Q355" s="141">
        <v>1</v>
      </c>
      <c r="R355" s="141">
        <v>1</v>
      </c>
    </row>
    <row r="356" spans="1:18" x14ac:dyDescent="0.15">
      <c r="A356" s="132" t="s">
        <v>560</v>
      </c>
      <c r="B356" s="132" t="s">
        <v>84</v>
      </c>
      <c r="C356" s="132" t="s">
        <v>212</v>
      </c>
      <c r="D356" s="132">
        <v>13</v>
      </c>
      <c r="E356" s="132" t="s">
        <v>83</v>
      </c>
      <c r="F356" s="132" t="s">
        <v>38</v>
      </c>
      <c r="G356" s="132">
        <v>70</v>
      </c>
      <c r="H356" s="132" t="s">
        <v>48</v>
      </c>
      <c r="I356" s="132" t="s">
        <v>190</v>
      </c>
      <c r="J356" s="132" t="s">
        <v>178</v>
      </c>
      <c r="K356" s="132" t="s">
        <v>142</v>
      </c>
      <c r="L356" s="132" t="s">
        <v>597</v>
      </c>
      <c r="M356" s="132">
        <v>0</v>
      </c>
      <c r="N356" s="141">
        <v>0</v>
      </c>
      <c r="O356" s="141">
        <v>0</v>
      </c>
      <c r="P356" s="141">
        <v>0</v>
      </c>
      <c r="Q356" s="141">
        <v>0</v>
      </c>
      <c r="R356" s="141">
        <v>0</v>
      </c>
    </row>
    <row r="357" spans="1:18" x14ac:dyDescent="0.15">
      <c r="A357" s="132" t="s">
        <v>561</v>
      </c>
      <c r="B357" s="132" t="s">
        <v>87</v>
      </c>
      <c r="C357" s="132" t="s">
        <v>212</v>
      </c>
      <c r="D357" s="132">
        <v>13</v>
      </c>
      <c r="E357" s="132" t="s">
        <v>86</v>
      </c>
      <c r="F357" s="132" t="s">
        <v>38</v>
      </c>
      <c r="G357" s="132">
        <v>71</v>
      </c>
      <c r="H357" s="132" t="s">
        <v>39</v>
      </c>
      <c r="I357" s="132" t="s">
        <v>191</v>
      </c>
      <c r="J357" s="132" t="s">
        <v>178</v>
      </c>
      <c r="K357" s="132" t="s">
        <v>142</v>
      </c>
      <c r="L357" s="132" t="s">
        <v>594</v>
      </c>
      <c r="M357" s="132">
        <v>0</v>
      </c>
      <c r="N357" s="141">
        <v>0</v>
      </c>
      <c r="O357" s="141">
        <v>0</v>
      </c>
      <c r="P357" s="141">
        <v>0</v>
      </c>
      <c r="Q357" s="141">
        <v>0</v>
      </c>
      <c r="R357" s="141">
        <v>0</v>
      </c>
    </row>
    <row r="358" spans="1:18" x14ac:dyDescent="0.15">
      <c r="A358" s="132" t="s">
        <v>562</v>
      </c>
      <c r="B358" s="132" t="s">
        <v>89</v>
      </c>
      <c r="C358" s="132" t="s">
        <v>212</v>
      </c>
      <c r="D358" s="132">
        <v>13</v>
      </c>
      <c r="E358" s="132" t="s">
        <v>88</v>
      </c>
      <c r="F358" s="132" t="s">
        <v>38</v>
      </c>
      <c r="G358" s="132">
        <v>71</v>
      </c>
      <c r="H358" s="132" t="s">
        <v>39</v>
      </c>
      <c r="I358" s="132" t="s">
        <v>191</v>
      </c>
      <c r="J358" s="132" t="s">
        <v>178</v>
      </c>
      <c r="K358" s="132" t="s">
        <v>142</v>
      </c>
      <c r="L358" s="132" t="s">
        <v>598</v>
      </c>
      <c r="M358" s="132">
        <v>0</v>
      </c>
      <c r="N358" s="141">
        <v>0</v>
      </c>
      <c r="O358" s="141">
        <v>0</v>
      </c>
      <c r="P358" s="141">
        <v>0</v>
      </c>
      <c r="Q358" s="141">
        <v>0</v>
      </c>
      <c r="R358" s="141">
        <v>0</v>
      </c>
    </row>
    <row r="359" spans="1:18" x14ac:dyDescent="0.15">
      <c r="A359" s="132" t="s">
        <v>563</v>
      </c>
      <c r="B359" s="132" t="s">
        <v>91</v>
      </c>
      <c r="C359" s="132" t="s">
        <v>212</v>
      </c>
      <c r="D359" s="132">
        <v>13</v>
      </c>
      <c r="E359" s="132" t="s">
        <v>90</v>
      </c>
      <c r="F359" s="132" t="s">
        <v>38</v>
      </c>
      <c r="G359" s="132">
        <v>71</v>
      </c>
      <c r="H359" s="132" t="s">
        <v>39</v>
      </c>
      <c r="I359" s="132" t="s">
        <v>191</v>
      </c>
      <c r="J359" s="132" t="s">
        <v>178</v>
      </c>
      <c r="K359" s="132" t="s">
        <v>142</v>
      </c>
      <c r="L359" s="132" t="s">
        <v>595</v>
      </c>
      <c r="M359" s="132">
        <v>0</v>
      </c>
      <c r="N359" s="141">
        <v>0</v>
      </c>
      <c r="O359" s="141">
        <v>0</v>
      </c>
      <c r="P359" s="141">
        <v>0</v>
      </c>
      <c r="Q359" s="141">
        <v>0</v>
      </c>
      <c r="R359" s="141">
        <v>0</v>
      </c>
    </row>
    <row r="360" spans="1:18" x14ac:dyDescent="0.15">
      <c r="A360" s="132" t="s">
        <v>564</v>
      </c>
      <c r="B360" s="132" t="s">
        <v>93</v>
      </c>
      <c r="C360" s="132" t="s">
        <v>212</v>
      </c>
      <c r="D360" s="132">
        <v>13</v>
      </c>
      <c r="E360" s="132" t="s">
        <v>92</v>
      </c>
      <c r="F360" s="132" t="s">
        <v>38</v>
      </c>
      <c r="G360" s="132">
        <v>71</v>
      </c>
      <c r="H360" s="132" t="s">
        <v>39</v>
      </c>
      <c r="I360" s="132" t="s">
        <v>191</v>
      </c>
      <c r="J360" s="132" t="s">
        <v>178</v>
      </c>
      <c r="K360" s="132" t="s">
        <v>142</v>
      </c>
      <c r="L360" s="132" t="s">
        <v>598</v>
      </c>
      <c r="M360" s="132">
        <v>0</v>
      </c>
      <c r="N360" s="141">
        <v>0</v>
      </c>
      <c r="O360" s="141">
        <v>0</v>
      </c>
      <c r="P360" s="141">
        <v>0</v>
      </c>
      <c r="Q360" s="141">
        <v>0</v>
      </c>
      <c r="R360" s="141">
        <v>0</v>
      </c>
    </row>
    <row r="361" spans="1:18" x14ac:dyDescent="0.15">
      <c r="A361" s="132" t="s">
        <v>565</v>
      </c>
      <c r="B361" s="132" t="s">
        <v>95</v>
      </c>
      <c r="C361" s="132" t="s">
        <v>212</v>
      </c>
      <c r="D361" s="132">
        <v>13</v>
      </c>
      <c r="E361" s="132" t="s">
        <v>94</v>
      </c>
      <c r="F361" s="132" t="s">
        <v>38</v>
      </c>
      <c r="G361" s="132">
        <v>71</v>
      </c>
      <c r="H361" s="132" t="s">
        <v>39</v>
      </c>
      <c r="I361" s="132" t="s">
        <v>191</v>
      </c>
      <c r="J361" s="132" t="s">
        <v>178</v>
      </c>
      <c r="K361" s="132" t="s">
        <v>142</v>
      </c>
      <c r="L361" s="132" t="s">
        <v>594</v>
      </c>
      <c r="M361" s="132">
        <v>0</v>
      </c>
      <c r="N361" s="141">
        <v>0</v>
      </c>
      <c r="O361" s="141">
        <v>0</v>
      </c>
      <c r="P361" s="141">
        <v>0</v>
      </c>
      <c r="Q361" s="141">
        <v>0</v>
      </c>
      <c r="R361" s="141">
        <v>0</v>
      </c>
    </row>
    <row r="362" spans="1:18" x14ac:dyDescent="0.15">
      <c r="A362" s="132" t="s">
        <v>566</v>
      </c>
      <c r="B362" s="132" t="s">
        <v>97</v>
      </c>
      <c r="C362" s="132" t="s">
        <v>212</v>
      </c>
      <c r="D362" s="132">
        <v>13</v>
      </c>
      <c r="E362" s="132" t="s">
        <v>96</v>
      </c>
      <c r="F362" s="132" t="s">
        <v>67</v>
      </c>
      <c r="G362" s="132">
        <v>32</v>
      </c>
      <c r="H362" s="132" t="s">
        <v>79</v>
      </c>
      <c r="I362" s="132" t="s">
        <v>187</v>
      </c>
      <c r="J362" s="132" t="s">
        <v>178</v>
      </c>
      <c r="K362" s="132" t="s">
        <v>142</v>
      </c>
      <c r="L362" s="132" t="s">
        <v>595</v>
      </c>
      <c r="M362" s="132">
        <v>0</v>
      </c>
      <c r="N362" s="141">
        <v>0</v>
      </c>
      <c r="O362" s="141">
        <v>0</v>
      </c>
      <c r="P362" s="141">
        <v>0</v>
      </c>
      <c r="Q362" s="141">
        <v>0</v>
      </c>
      <c r="R362" s="141">
        <v>0</v>
      </c>
    </row>
    <row r="363" spans="1:18" x14ac:dyDescent="0.15">
      <c r="A363" s="132" t="s">
        <v>567</v>
      </c>
      <c r="B363" s="132" t="s">
        <v>100</v>
      </c>
      <c r="C363" s="132" t="s">
        <v>212</v>
      </c>
      <c r="D363" s="132">
        <v>13</v>
      </c>
      <c r="E363" s="132" t="s">
        <v>99</v>
      </c>
      <c r="F363" s="132" t="s">
        <v>71</v>
      </c>
      <c r="G363" s="132">
        <v>46</v>
      </c>
      <c r="H363" s="132" t="s">
        <v>48</v>
      </c>
      <c r="I363" s="132" t="s">
        <v>192</v>
      </c>
      <c r="J363" s="132" t="s">
        <v>178</v>
      </c>
      <c r="K363" s="132" t="s">
        <v>142</v>
      </c>
      <c r="L363" s="132" t="s">
        <v>595</v>
      </c>
      <c r="M363" s="132">
        <v>0</v>
      </c>
      <c r="N363" s="141">
        <v>0</v>
      </c>
      <c r="O363" s="141">
        <v>0</v>
      </c>
      <c r="P363" s="141">
        <v>0</v>
      </c>
      <c r="Q363" s="141">
        <v>0</v>
      </c>
      <c r="R363" s="141">
        <v>0</v>
      </c>
    </row>
    <row r="364" spans="1:18" x14ac:dyDescent="0.15">
      <c r="A364" s="132" t="s">
        <v>568</v>
      </c>
      <c r="B364" s="132" t="s">
        <v>102</v>
      </c>
      <c r="C364" s="132" t="s">
        <v>212</v>
      </c>
      <c r="D364" s="132">
        <v>13</v>
      </c>
      <c r="E364" s="132" t="s">
        <v>101</v>
      </c>
      <c r="F364" s="132" t="s">
        <v>71</v>
      </c>
      <c r="G364" s="132">
        <v>46</v>
      </c>
      <c r="H364" s="132" t="s">
        <v>48</v>
      </c>
      <c r="I364" s="132" t="s">
        <v>189</v>
      </c>
      <c r="J364" s="132" t="s">
        <v>178</v>
      </c>
      <c r="K364" s="132" t="s">
        <v>142</v>
      </c>
      <c r="L364" s="132" t="s">
        <v>597</v>
      </c>
      <c r="M364" s="132">
        <v>0</v>
      </c>
      <c r="N364" s="141">
        <v>0</v>
      </c>
      <c r="O364" s="141">
        <v>0</v>
      </c>
      <c r="P364" s="141">
        <v>0</v>
      </c>
      <c r="Q364" s="141">
        <v>0</v>
      </c>
      <c r="R364" s="141">
        <v>0</v>
      </c>
    </row>
    <row r="365" spans="1:18" x14ac:dyDescent="0.15">
      <c r="A365" s="132" t="s">
        <v>569</v>
      </c>
      <c r="B365" s="132" t="s">
        <v>104</v>
      </c>
      <c r="C365" s="132" t="s">
        <v>212</v>
      </c>
      <c r="D365" s="132">
        <v>13</v>
      </c>
      <c r="E365" s="132" t="s">
        <v>103</v>
      </c>
      <c r="F365" s="132" t="s">
        <v>67</v>
      </c>
      <c r="G365" s="132">
        <v>31</v>
      </c>
      <c r="H365" s="132" t="s">
        <v>39</v>
      </c>
      <c r="I365" s="132" t="s">
        <v>187</v>
      </c>
      <c r="J365" s="132" t="s">
        <v>178</v>
      </c>
      <c r="K365" s="132" t="s">
        <v>142</v>
      </c>
      <c r="L365" s="132" t="s">
        <v>595</v>
      </c>
      <c r="M365" s="132">
        <v>0</v>
      </c>
      <c r="N365" s="141">
        <v>0</v>
      </c>
      <c r="O365" s="141">
        <v>0</v>
      </c>
      <c r="P365" s="141">
        <v>0</v>
      </c>
      <c r="Q365" s="141">
        <v>0</v>
      </c>
      <c r="R365" s="141">
        <v>0</v>
      </c>
    </row>
    <row r="366" spans="1:18" x14ac:dyDescent="0.15">
      <c r="A366" s="132" t="s">
        <v>570</v>
      </c>
      <c r="B366" s="132" t="s">
        <v>107</v>
      </c>
      <c r="C366" s="132" t="s">
        <v>212</v>
      </c>
      <c r="D366" s="132">
        <v>13</v>
      </c>
      <c r="E366" s="132" t="s">
        <v>106</v>
      </c>
      <c r="F366" s="132" t="s">
        <v>38</v>
      </c>
      <c r="G366" s="132">
        <v>69</v>
      </c>
      <c r="H366" s="132" t="s">
        <v>105</v>
      </c>
      <c r="I366" s="132" t="s">
        <v>190</v>
      </c>
      <c r="J366" s="132" t="s">
        <v>178</v>
      </c>
      <c r="K366" s="132" t="s">
        <v>142</v>
      </c>
      <c r="L366" s="132" t="s">
        <v>595</v>
      </c>
      <c r="M366" s="132">
        <v>0</v>
      </c>
      <c r="N366" s="141">
        <v>0</v>
      </c>
      <c r="O366" s="141">
        <v>0</v>
      </c>
      <c r="P366" s="141">
        <v>0</v>
      </c>
      <c r="Q366" s="141">
        <v>0</v>
      </c>
      <c r="R366" s="141">
        <v>0</v>
      </c>
    </row>
    <row r="367" spans="1:18" x14ac:dyDescent="0.15">
      <c r="A367" s="132" t="s">
        <v>571</v>
      </c>
      <c r="B367" s="132" t="s">
        <v>108</v>
      </c>
      <c r="C367" s="132" t="s">
        <v>212</v>
      </c>
      <c r="D367" s="132">
        <v>13</v>
      </c>
      <c r="E367" s="132" t="s">
        <v>96</v>
      </c>
      <c r="F367" s="132" t="s">
        <v>67</v>
      </c>
      <c r="G367" s="132">
        <v>32</v>
      </c>
      <c r="H367" s="132" t="s">
        <v>79</v>
      </c>
      <c r="I367" s="132" t="s">
        <v>187</v>
      </c>
      <c r="J367" s="132" t="s">
        <v>178</v>
      </c>
      <c r="K367" s="132" t="s">
        <v>142</v>
      </c>
      <c r="L367" s="132" t="s">
        <v>595</v>
      </c>
      <c r="M367" s="132">
        <v>0</v>
      </c>
      <c r="N367" s="141">
        <v>0</v>
      </c>
      <c r="O367" s="141">
        <v>0</v>
      </c>
      <c r="P367" s="141">
        <v>0</v>
      </c>
      <c r="Q367" s="141">
        <v>0</v>
      </c>
      <c r="R367" s="141">
        <v>0</v>
      </c>
    </row>
    <row r="368" spans="1:18" x14ac:dyDescent="0.15">
      <c r="A368" s="132" t="s">
        <v>572</v>
      </c>
      <c r="B368" s="132" t="s">
        <v>110</v>
      </c>
      <c r="C368" s="132" t="s">
        <v>212</v>
      </c>
      <c r="D368" s="132">
        <v>13</v>
      </c>
      <c r="E368" s="132" t="s">
        <v>109</v>
      </c>
      <c r="F368" s="132" t="s">
        <v>67</v>
      </c>
      <c r="G368" s="132">
        <v>31</v>
      </c>
      <c r="H368" s="132" t="s">
        <v>39</v>
      </c>
      <c r="I368" s="132" t="s">
        <v>187</v>
      </c>
      <c r="J368" s="132" t="s">
        <v>178</v>
      </c>
      <c r="K368" s="132" t="s">
        <v>142</v>
      </c>
      <c r="L368" s="132" t="s">
        <v>595</v>
      </c>
      <c r="M368" s="132">
        <v>0</v>
      </c>
      <c r="N368" s="141">
        <v>0</v>
      </c>
      <c r="O368" s="141">
        <v>0</v>
      </c>
      <c r="P368" s="141">
        <v>0</v>
      </c>
      <c r="Q368" s="141">
        <v>0</v>
      </c>
      <c r="R368" s="141">
        <v>0</v>
      </c>
    </row>
    <row r="369" spans="1:18" x14ac:dyDescent="0.15">
      <c r="A369" s="132" t="s">
        <v>573</v>
      </c>
      <c r="B369" s="132" t="s">
        <v>111</v>
      </c>
      <c r="C369" s="132" t="s">
        <v>212</v>
      </c>
      <c r="D369" s="132">
        <v>13</v>
      </c>
      <c r="E369" s="132" t="s">
        <v>67</v>
      </c>
      <c r="F369" s="132" t="s">
        <v>67</v>
      </c>
      <c r="G369" s="132">
        <v>30</v>
      </c>
      <c r="H369" s="132" t="s">
        <v>48</v>
      </c>
      <c r="I369" s="132" t="s">
        <v>187</v>
      </c>
      <c r="J369" s="132" t="s">
        <v>178</v>
      </c>
      <c r="K369" s="132" t="s">
        <v>142</v>
      </c>
      <c r="L369" s="132" t="s">
        <v>597</v>
      </c>
      <c r="M369" s="132">
        <v>0</v>
      </c>
      <c r="N369" s="141">
        <v>0</v>
      </c>
      <c r="O369" s="141">
        <v>0</v>
      </c>
      <c r="P369" s="141">
        <v>0</v>
      </c>
      <c r="Q369" s="141">
        <v>0</v>
      </c>
      <c r="R369" s="141">
        <v>0</v>
      </c>
    </row>
    <row r="370" spans="1:18" x14ac:dyDescent="0.15">
      <c r="A370" s="132" t="s">
        <v>574</v>
      </c>
      <c r="B370" s="132" t="s">
        <v>113</v>
      </c>
      <c r="C370" s="132" t="s">
        <v>212</v>
      </c>
      <c r="D370" s="132">
        <v>13</v>
      </c>
      <c r="E370" s="132" t="s">
        <v>112</v>
      </c>
      <c r="F370" s="132" t="s">
        <v>67</v>
      </c>
      <c r="G370" s="132">
        <v>30</v>
      </c>
      <c r="H370" s="132" t="s">
        <v>48</v>
      </c>
      <c r="I370" s="132" t="s">
        <v>187</v>
      </c>
      <c r="J370" s="132" t="s">
        <v>178</v>
      </c>
      <c r="K370" s="132" t="s">
        <v>142</v>
      </c>
      <c r="L370" s="132" t="s">
        <v>597</v>
      </c>
      <c r="M370" s="132">
        <v>0</v>
      </c>
      <c r="N370" s="141">
        <v>0</v>
      </c>
      <c r="O370" s="141">
        <v>0</v>
      </c>
      <c r="P370" s="141">
        <v>0</v>
      </c>
      <c r="Q370" s="141">
        <v>0</v>
      </c>
      <c r="R370" s="141">
        <v>0</v>
      </c>
    </row>
    <row r="371" spans="1:18" x14ac:dyDescent="0.15">
      <c r="A371" s="132" t="s">
        <v>575</v>
      </c>
      <c r="B371" s="132" t="s">
        <v>116</v>
      </c>
      <c r="C371" s="132" t="s">
        <v>212</v>
      </c>
      <c r="D371" s="132">
        <v>13</v>
      </c>
      <c r="E371" s="132" t="s">
        <v>115</v>
      </c>
      <c r="F371" s="132" t="s">
        <v>115</v>
      </c>
      <c r="G371" s="132">
        <v>10</v>
      </c>
      <c r="H371" s="132" t="s">
        <v>48</v>
      </c>
      <c r="I371" s="132" t="s">
        <v>193</v>
      </c>
      <c r="J371" s="132" t="s">
        <v>178</v>
      </c>
      <c r="K371" s="132" t="s">
        <v>142</v>
      </c>
      <c r="L371" s="132" t="s">
        <v>595</v>
      </c>
      <c r="M371" s="132">
        <v>0</v>
      </c>
      <c r="N371" s="141">
        <v>0</v>
      </c>
      <c r="O371" s="141">
        <v>0</v>
      </c>
      <c r="P371" s="141">
        <v>0</v>
      </c>
      <c r="Q371" s="141">
        <v>0</v>
      </c>
      <c r="R371" s="141">
        <v>0</v>
      </c>
    </row>
  </sheetData>
  <autoFilter ref="A7:R371" xr:uid="{FFC2EEF7-6C04-4E27-9165-0A46436B934D}"/>
  <mergeCells count="1">
    <mergeCell ref="A1:R1"/>
  </mergeCells>
  <printOptions horizontalCentered="1"/>
  <pageMargins left="0.7" right="0.7" top="1" bottom="0.75" header="0.3" footer="0.3"/>
  <pageSetup scale="47" orientation="portrait" r:id="rId1"/>
  <headerFooter>
    <oddHeader>&amp;LUSAID M/OAA Foreign Operations Institutional Support for Acquisition and Assistance
Response to Solicitation No. 7200AA21R00054
Part 2 - Cost-Business Proposal Budget Workbook&amp;RJuly 01, 2021</oddHeader>
    <oddFooter>&amp;RUSmax Corporation&amp;LUse or disclosure of data contained
on this sheet subject to
the restriction on the title page of this proposal.&amp;CSch F-Staffing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4962-681D-44E9-AB54-44521974EA91}">
  <sheetPr>
    <tabColor theme="1"/>
  </sheetPr>
  <dimension ref="A1:AH140"/>
  <sheetViews>
    <sheetView zoomScale="85" zoomScaleNormal="85" workbookViewId="0">
      <selection activeCell="AE22" sqref="AE22"/>
    </sheetView>
  </sheetViews>
  <sheetFormatPr baseColWidth="10" defaultColWidth="8.83203125" defaultRowHeight="15" x14ac:dyDescent="0.2"/>
  <cols>
    <col min="1" max="1" width="3.5" customWidth="1"/>
    <col min="2" max="2" width="84.5" customWidth="1"/>
    <col min="3" max="3" width="12.6640625" bestFit="1" customWidth="1"/>
    <col min="4" max="5" width="21.1640625" customWidth="1"/>
    <col min="6" max="6" width="12.5" customWidth="1"/>
    <col min="7" max="7" width="19.5" hidden="1" customWidth="1"/>
    <col min="8" max="11" width="14.5" hidden="1" customWidth="1"/>
    <col min="12" max="12" width="9.1640625" hidden="1" customWidth="1"/>
    <col min="13" max="13" width="9.1640625" customWidth="1"/>
    <col min="14" max="16" width="11.5" bestFit="1" customWidth="1"/>
    <col min="20" max="20" width="12.83203125" customWidth="1"/>
    <col min="23" max="23" width="9.83203125" customWidth="1"/>
    <col min="29" max="29" width="96.33203125" bestFit="1" customWidth="1"/>
    <col min="33" max="33" width="14.33203125" bestFit="1" customWidth="1"/>
  </cols>
  <sheetData>
    <row r="1" spans="1:34" ht="16" thickBot="1" x14ac:dyDescent="0.25">
      <c r="B1" s="197" t="s">
        <v>592</v>
      </c>
      <c r="C1" s="197"/>
      <c r="D1" s="197"/>
      <c r="E1" s="197"/>
      <c r="F1" s="197"/>
      <c r="G1" s="197"/>
      <c r="H1" s="197"/>
      <c r="I1" s="197"/>
      <c r="J1" s="197"/>
      <c r="K1" s="197"/>
    </row>
    <row r="2" spans="1:34" ht="90" customHeight="1" thickBot="1" x14ac:dyDescent="0.25">
      <c r="B2" s="142" t="s">
        <v>17</v>
      </c>
      <c r="C2" s="143" t="s">
        <v>576</v>
      </c>
      <c r="D2" s="144" t="s">
        <v>577</v>
      </c>
      <c r="E2" s="144" t="s">
        <v>578</v>
      </c>
      <c r="F2" s="143" t="s">
        <v>132</v>
      </c>
      <c r="G2" s="144" t="s">
        <v>579</v>
      </c>
      <c r="H2" s="144" t="s">
        <v>580</v>
      </c>
      <c r="I2" s="144" t="s">
        <v>581</v>
      </c>
      <c r="J2" s="144" t="s">
        <v>582</v>
      </c>
      <c r="K2" s="144" t="s">
        <v>583</v>
      </c>
      <c r="M2" s="145" t="s">
        <v>584</v>
      </c>
      <c r="N2" s="145" t="s">
        <v>18</v>
      </c>
      <c r="O2" s="145" t="s">
        <v>19</v>
      </c>
      <c r="P2" s="145" t="s">
        <v>20</v>
      </c>
      <c r="Q2" s="145" t="s">
        <v>21</v>
      </c>
      <c r="R2" s="145" t="s">
        <v>22</v>
      </c>
      <c r="S2" s="145" t="s">
        <v>23</v>
      </c>
      <c r="T2" s="145" t="s">
        <v>24</v>
      </c>
      <c r="U2" s="145" t="s">
        <v>25</v>
      </c>
      <c r="V2" s="145" t="s">
        <v>26</v>
      </c>
      <c r="W2" s="145" t="s">
        <v>27</v>
      </c>
      <c r="X2" s="145" t="s">
        <v>28</v>
      </c>
      <c r="Y2" s="145" t="s">
        <v>29</v>
      </c>
      <c r="Z2" s="145" t="s">
        <v>30</v>
      </c>
      <c r="AA2" s="145" t="s">
        <v>8</v>
      </c>
    </row>
    <row r="3" spans="1:34" ht="15.75" customHeight="1" thickBot="1" x14ac:dyDescent="0.25">
      <c r="B3" s="142"/>
      <c r="C3" s="143"/>
      <c r="D3" s="144"/>
      <c r="E3" s="144"/>
      <c r="F3" s="143"/>
      <c r="G3" s="146"/>
      <c r="H3" s="147"/>
      <c r="I3" s="148"/>
      <c r="J3" s="148"/>
      <c r="K3" s="148"/>
      <c r="L3" s="149"/>
      <c r="M3" s="149"/>
      <c r="N3" s="149"/>
      <c r="O3" s="149"/>
      <c r="P3" s="149"/>
      <c r="Q3" s="149"/>
      <c r="R3" s="149"/>
    </row>
    <row r="4" spans="1:34" ht="18.75" customHeight="1" thickBot="1" x14ac:dyDescent="0.25">
      <c r="A4" t="s">
        <v>41</v>
      </c>
      <c r="B4" s="150" t="s">
        <v>40</v>
      </c>
      <c r="C4" s="151">
        <v>71</v>
      </c>
      <c r="D4" s="152" t="s">
        <v>37</v>
      </c>
      <c r="E4" s="152" t="s">
        <v>39</v>
      </c>
      <c r="F4" s="151" t="s">
        <v>38</v>
      </c>
      <c r="G4" s="153"/>
      <c r="H4" s="153"/>
      <c r="I4" s="153"/>
      <c r="J4" s="154"/>
      <c r="K4" s="153"/>
      <c r="M4">
        <v>1</v>
      </c>
      <c r="N4" s="155">
        <v>0.01</v>
      </c>
      <c r="O4" s="155">
        <v>0.01</v>
      </c>
      <c r="P4" s="155">
        <v>0.01</v>
      </c>
      <c r="Q4" s="155">
        <v>0.01</v>
      </c>
      <c r="R4" s="155">
        <v>0.01</v>
      </c>
      <c r="S4" s="155">
        <v>0.01</v>
      </c>
      <c r="T4" s="155">
        <v>0.01</v>
      </c>
      <c r="U4" s="155">
        <v>0.01</v>
      </c>
      <c r="V4" s="155">
        <v>0.01</v>
      </c>
      <c r="W4" s="155">
        <v>0.01</v>
      </c>
      <c r="X4" s="155">
        <v>0.01</v>
      </c>
      <c r="Y4" s="155">
        <v>0.01</v>
      </c>
      <c r="Z4" s="155">
        <v>0.01</v>
      </c>
      <c r="AA4" s="156">
        <v>1</v>
      </c>
      <c r="AC4" t="s">
        <v>40</v>
      </c>
    </row>
    <row r="5" spans="1:34" ht="18.75" customHeight="1" thickBot="1" x14ac:dyDescent="0.25">
      <c r="A5" t="s">
        <v>44</v>
      </c>
      <c r="B5" s="157" t="s">
        <v>43</v>
      </c>
      <c r="C5" s="151">
        <v>71</v>
      </c>
      <c r="D5" s="158" t="s">
        <v>82</v>
      </c>
      <c r="E5" s="158" t="s">
        <v>39</v>
      </c>
      <c r="F5" s="159" t="s">
        <v>38</v>
      </c>
      <c r="G5" s="153"/>
      <c r="H5" s="153"/>
      <c r="I5" s="153"/>
      <c r="J5" s="154"/>
      <c r="K5" s="153"/>
      <c r="M5">
        <v>1</v>
      </c>
      <c r="N5" s="155">
        <v>0.01</v>
      </c>
      <c r="O5" s="155">
        <v>0.01</v>
      </c>
      <c r="P5" s="155">
        <v>0.01</v>
      </c>
      <c r="Q5" s="155">
        <v>0.01</v>
      </c>
      <c r="R5" s="155">
        <v>0.01</v>
      </c>
      <c r="S5" s="155">
        <v>0.01</v>
      </c>
      <c r="T5" s="155">
        <v>0.01</v>
      </c>
      <c r="U5" s="155">
        <v>0.01</v>
      </c>
      <c r="V5" s="155">
        <v>0.01</v>
      </c>
      <c r="W5" s="155">
        <v>0.01</v>
      </c>
      <c r="X5" s="155">
        <v>0.01</v>
      </c>
      <c r="Y5" s="155">
        <v>0.01</v>
      </c>
      <c r="Z5" s="155">
        <v>0.01</v>
      </c>
      <c r="AA5" s="156">
        <v>1</v>
      </c>
      <c r="AC5" t="s">
        <v>43</v>
      </c>
      <c r="AF5">
        <v>1</v>
      </c>
      <c r="AG5" s="160">
        <v>0.01</v>
      </c>
      <c r="AH5" t="s">
        <v>210</v>
      </c>
    </row>
    <row r="6" spans="1:34" ht="18.75" customHeight="1" thickBot="1" x14ac:dyDescent="0.25">
      <c r="A6" t="s">
        <v>50</v>
      </c>
      <c r="B6" s="157" t="s">
        <v>49</v>
      </c>
      <c r="C6" s="151">
        <v>22</v>
      </c>
      <c r="D6" s="158" t="s">
        <v>46</v>
      </c>
      <c r="E6" s="158" t="s">
        <v>48</v>
      </c>
      <c r="F6" s="159" t="s">
        <v>47</v>
      </c>
      <c r="G6" s="153"/>
      <c r="H6" s="153"/>
      <c r="I6" s="154"/>
      <c r="J6" s="153"/>
      <c r="K6" s="153"/>
      <c r="M6">
        <v>1</v>
      </c>
      <c r="N6" s="155">
        <v>0.01</v>
      </c>
      <c r="O6" s="155">
        <v>0.01</v>
      </c>
      <c r="P6" s="155">
        <v>0.01</v>
      </c>
      <c r="Q6" s="155">
        <v>0.01</v>
      </c>
      <c r="R6" s="155">
        <v>0.01</v>
      </c>
      <c r="S6" s="155">
        <v>0.01</v>
      </c>
      <c r="T6" s="155">
        <v>0.01</v>
      </c>
      <c r="U6" s="155">
        <v>0.01</v>
      </c>
      <c r="V6" s="155">
        <v>0.01</v>
      </c>
      <c r="W6" s="155">
        <v>0.01</v>
      </c>
      <c r="X6" s="155">
        <v>0.01</v>
      </c>
      <c r="Y6" s="155">
        <v>0.01</v>
      </c>
      <c r="Z6" s="155">
        <v>0.01</v>
      </c>
      <c r="AA6" s="156">
        <v>1.0000000000000002</v>
      </c>
      <c r="AC6" t="s">
        <v>49</v>
      </c>
      <c r="AF6">
        <v>1</v>
      </c>
      <c r="AG6" s="160">
        <v>0.01</v>
      </c>
      <c r="AH6" t="s">
        <v>594</v>
      </c>
    </row>
    <row r="7" spans="1:34" ht="18.75" customHeight="1" thickBot="1" x14ac:dyDescent="0.25">
      <c r="A7" t="s">
        <v>54</v>
      </c>
      <c r="B7" s="157" t="s">
        <v>53</v>
      </c>
      <c r="C7" s="151">
        <v>74</v>
      </c>
      <c r="D7" s="158" t="s">
        <v>51</v>
      </c>
      <c r="E7" s="158" t="s">
        <v>48</v>
      </c>
      <c r="F7" s="159" t="s">
        <v>52</v>
      </c>
      <c r="G7" s="153"/>
      <c r="H7" s="153"/>
      <c r="I7" s="154"/>
      <c r="J7" s="153"/>
      <c r="K7" s="153"/>
      <c r="M7">
        <v>1</v>
      </c>
      <c r="N7" s="155">
        <v>0.01</v>
      </c>
      <c r="O7" s="155">
        <v>0.01</v>
      </c>
      <c r="P7" s="155">
        <v>0.01</v>
      </c>
      <c r="Q7" s="155">
        <v>0.01</v>
      </c>
      <c r="R7" s="155">
        <v>0.01</v>
      </c>
      <c r="S7" s="155">
        <v>0.01</v>
      </c>
      <c r="T7" s="155">
        <v>0.01</v>
      </c>
      <c r="U7" s="155">
        <v>0.01</v>
      </c>
      <c r="V7" s="155">
        <v>0.01</v>
      </c>
      <c r="W7" s="155">
        <v>0.01</v>
      </c>
      <c r="X7" s="155">
        <v>0.01</v>
      </c>
      <c r="Y7" s="155">
        <v>0.01</v>
      </c>
      <c r="Z7" s="155">
        <v>0.01</v>
      </c>
      <c r="AA7" s="156">
        <v>1.0000000000000004</v>
      </c>
      <c r="AC7" t="s">
        <v>53</v>
      </c>
      <c r="AF7">
        <v>1</v>
      </c>
      <c r="AG7" s="160">
        <v>0.01</v>
      </c>
      <c r="AH7" t="s">
        <v>595</v>
      </c>
    </row>
    <row r="8" spans="1:34" ht="18.75" customHeight="1" thickBot="1" x14ac:dyDescent="0.25">
      <c r="A8" t="s">
        <v>56</v>
      </c>
      <c r="B8" s="161" t="s">
        <v>55</v>
      </c>
      <c r="C8" s="151">
        <v>23</v>
      </c>
      <c r="D8" s="158" t="s">
        <v>46</v>
      </c>
      <c r="E8" s="158" t="s">
        <v>39</v>
      </c>
      <c r="F8" s="162" t="s">
        <v>47</v>
      </c>
      <c r="G8" s="153"/>
      <c r="H8" s="153"/>
      <c r="I8" s="153"/>
      <c r="J8" s="154"/>
      <c r="K8" s="153"/>
      <c r="M8">
        <v>1</v>
      </c>
      <c r="N8" s="155">
        <v>0.01</v>
      </c>
      <c r="O8" s="155">
        <v>0.01</v>
      </c>
      <c r="P8" s="155">
        <v>0.01</v>
      </c>
      <c r="Q8" s="155">
        <v>0.01</v>
      </c>
      <c r="R8" s="155">
        <v>0.01</v>
      </c>
      <c r="S8" s="155">
        <v>0.01</v>
      </c>
      <c r="T8" s="155">
        <v>0.01</v>
      </c>
      <c r="U8" s="155">
        <v>0.01</v>
      </c>
      <c r="V8" s="155">
        <v>0.01</v>
      </c>
      <c r="W8" s="155">
        <v>0.01</v>
      </c>
      <c r="X8" s="155">
        <v>0.01</v>
      </c>
      <c r="Y8" s="155">
        <v>0.01</v>
      </c>
      <c r="Z8" s="155">
        <v>0.01</v>
      </c>
      <c r="AA8" s="156">
        <v>1</v>
      </c>
      <c r="AC8" t="s">
        <v>55</v>
      </c>
      <c r="AF8">
        <v>1</v>
      </c>
      <c r="AG8" s="160">
        <v>0.01</v>
      </c>
      <c r="AH8" t="s">
        <v>596</v>
      </c>
    </row>
    <row r="9" spans="1:34" ht="18.75" customHeight="1" thickBot="1" x14ac:dyDescent="0.25">
      <c r="A9" t="s">
        <v>60</v>
      </c>
      <c r="B9" s="161" t="s">
        <v>59</v>
      </c>
      <c r="C9" s="151">
        <v>7</v>
      </c>
      <c r="D9" s="158" t="s">
        <v>57</v>
      </c>
      <c r="E9" s="158" t="s">
        <v>39</v>
      </c>
      <c r="F9" s="162" t="s">
        <v>58</v>
      </c>
      <c r="G9" s="153"/>
      <c r="H9" s="153"/>
      <c r="I9" s="153"/>
      <c r="J9" s="154"/>
      <c r="K9" s="153"/>
      <c r="M9">
        <v>1</v>
      </c>
      <c r="N9" s="155">
        <v>0.01</v>
      </c>
      <c r="O9" s="155">
        <v>0.01</v>
      </c>
      <c r="P9" s="155">
        <v>0.01</v>
      </c>
      <c r="Q9" s="155">
        <v>0.01</v>
      </c>
      <c r="R9" s="155">
        <v>0.01</v>
      </c>
      <c r="S9" s="155">
        <v>0.01</v>
      </c>
      <c r="T9" s="155">
        <v>0.01</v>
      </c>
      <c r="U9" s="155">
        <v>0.01</v>
      </c>
      <c r="V9" s="155">
        <v>0.01</v>
      </c>
      <c r="W9" s="155">
        <v>0.01</v>
      </c>
      <c r="X9" s="155">
        <v>0.01</v>
      </c>
      <c r="Y9" s="155">
        <v>0.01</v>
      </c>
      <c r="Z9" s="155">
        <v>0.01</v>
      </c>
      <c r="AA9" s="156">
        <v>1</v>
      </c>
      <c r="AC9" t="s">
        <v>59</v>
      </c>
      <c r="AF9">
        <v>1</v>
      </c>
      <c r="AG9" s="160">
        <v>0.01</v>
      </c>
      <c r="AH9" t="s">
        <v>597</v>
      </c>
    </row>
    <row r="10" spans="1:34" ht="18.75" customHeight="1" thickBot="1" x14ac:dyDescent="0.25">
      <c r="A10" t="s">
        <v>65</v>
      </c>
      <c r="B10" s="161" t="s">
        <v>64</v>
      </c>
      <c r="C10" s="151">
        <v>18</v>
      </c>
      <c r="D10" s="158" t="s">
        <v>62</v>
      </c>
      <c r="E10" s="158" t="s">
        <v>48</v>
      </c>
      <c r="F10" s="162" t="s">
        <v>63</v>
      </c>
      <c r="G10" s="153"/>
      <c r="H10" s="153"/>
      <c r="I10" s="153"/>
      <c r="J10" s="154"/>
      <c r="K10" s="153"/>
      <c r="M10">
        <v>1</v>
      </c>
      <c r="N10" s="155">
        <v>0.01</v>
      </c>
      <c r="O10" s="155">
        <v>0.01</v>
      </c>
      <c r="P10" s="155">
        <v>0.01</v>
      </c>
      <c r="Q10" s="155">
        <v>0.01</v>
      </c>
      <c r="R10" s="155">
        <v>0.01</v>
      </c>
      <c r="S10" s="155">
        <v>0.01</v>
      </c>
      <c r="T10" s="155">
        <v>0.01</v>
      </c>
      <c r="U10" s="155">
        <v>0.01</v>
      </c>
      <c r="V10" s="155">
        <v>0.01</v>
      </c>
      <c r="W10" s="155">
        <v>0.01</v>
      </c>
      <c r="X10" s="155">
        <v>0.01</v>
      </c>
      <c r="Y10" s="155">
        <v>0.01</v>
      </c>
      <c r="Z10" s="155">
        <v>0.01</v>
      </c>
      <c r="AA10" s="156">
        <v>1</v>
      </c>
      <c r="AC10" t="s">
        <v>64</v>
      </c>
      <c r="AF10">
        <v>1</v>
      </c>
      <c r="AG10" s="160">
        <v>0.01</v>
      </c>
      <c r="AH10" t="s">
        <v>598</v>
      </c>
    </row>
    <row r="11" spans="1:34" ht="18.75" customHeight="1" thickBot="1" x14ac:dyDescent="0.25">
      <c r="A11" t="s">
        <v>69</v>
      </c>
      <c r="B11" s="161" t="s">
        <v>68</v>
      </c>
      <c r="C11" s="151">
        <v>31</v>
      </c>
      <c r="D11" s="158" t="s">
        <v>66</v>
      </c>
      <c r="E11" s="158" t="s">
        <v>39</v>
      </c>
      <c r="F11" s="162" t="s">
        <v>67</v>
      </c>
      <c r="G11" s="153"/>
      <c r="H11" s="153"/>
      <c r="I11" s="154"/>
      <c r="J11" s="153"/>
      <c r="K11" s="153"/>
      <c r="M11">
        <v>1</v>
      </c>
      <c r="N11" s="155">
        <v>0.01</v>
      </c>
      <c r="O11" s="155">
        <v>0.01</v>
      </c>
      <c r="P11" s="155">
        <v>0.01</v>
      </c>
      <c r="Q11" s="155">
        <v>0.01</v>
      </c>
      <c r="R11" s="155">
        <v>0.01</v>
      </c>
      <c r="S11" s="155">
        <v>0.01</v>
      </c>
      <c r="T11" s="155">
        <v>0.01</v>
      </c>
      <c r="U11" s="155">
        <v>0.01</v>
      </c>
      <c r="V11" s="155">
        <v>0.01</v>
      </c>
      <c r="W11" s="155">
        <v>0.01</v>
      </c>
      <c r="X11" s="155">
        <v>0.01</v>
      </c>
      <c r="Y11" s="155">
        <v>0.01</v>
      </c>
      <c r="Z11" s="155"/>
      <c r="AA11" s="156">
        <v>1</v>
      </c>
      <c r="AC11" t="s">
        <v>68</v>
      </c>
    </row>
    <row r="12" spans="1:34" ht="18.75" customHeight="1" thickBot="1" x14ac:dyDescent="0.25">
      <c r="A12" t="s">
        <v>73</v>
      </c>
      <c r="B12" s="161" t="s">
        <v>72</v>
      </c>
      <c r="C12" s="151">
        <v>47</v>
      </c>
      <c r="D12" s="158" t="s">
        <v>70</v>
      </c>
      <c r="E12" s="158" t="s">
        <v>39</v>
      </c>
      <c r="F12" s="162" t="s">
        <v>71</v>
      </c>
      <c r="G12" s="153"/>
      <c r="H12" s="153"/>
      <c r="I12" s="154"/>
      <c r="J12" s="153"/>
      <c r="K12" s="153"/>
      <c r="M12">
        <v>1</v>
      </c>
      <c r="N12" s="155">
        <v>0.01</v>
      </c>
      <c r="O12" s="155">
        <v>0.01</v>
      </c>
      <c r="P12" s="155">
        <v>0.01</v>
      </c>
      <c r="Q12" s="155">
        <v>0.01</v>
      </c>
      <c r="R12" s="155">
        <v>0.01</v>
      </c>
      <c r="S12" s="155">
        <v>0.01</v>
      </c>
      <c r="T12" s="155">
        <v>0.01</v>
      </c>
      <c r="U12" s="155">
        <v>0.01</v>
      </c>
      <c r="V12" s="155">
        <v>0.01</v>
      </c>
      <c r="W12" s="155">
        <v>0.01</v>
      </c>
      <c r="X12" s="155">
        <v>0.01</v>
      </c>
      <c r="Y12" s="155">
        <v>0.01</v>
      </c>
      <c r="Z12" s="155"/>
      <c r="AA12" s="156">
        <v>1</v>
      </c>
      <c r="AC12" t="s">
        <v>72</v>
      </c>
      <c r="AG12" s="163">
        <v>1</v>
      </c>
    </row>
    <row r="13" spans="1:34" ht="18.75" customHeight="1" thickBot="1" x14ac:dyDescent="0.25">
      <c r="A13" t="s">
        <v>75</v>
      </c>
      <c r="B13" s="164" t="s">
        <v>74</v>
      </c>
      <c r="C13" s="151">
        <v>7</v>
      </c>
      <c r="D13" s="158" t="s">
        <v>57</v>
      </c>
      <c r="E13" s="158" t="s">
        <v>39</v>
      </c>
      <c r="F13" s="162" t="s">
        <v>58</v>
      </c>
      <c r="G13" s="153"/>
      <c r="H13" s="153"/>
      <c r="I13" s="154"/>
      <c r="J13" s="153"/>
      <c r="K13" s="153"/>
      <c r="M13">
        <v>1</v>
      </c>
      <c r="N13" s="155">
        <v>0.01</v>
      </c>
      <c r="O13" s="155">
        <v>0.01</v>
      </c>
      <c r="P13" s="155">
        <v>0.01</v>
      </c>
      <c r="Q13" s="155">
        <v>0.01</v>
      </c>
      <c r="R13" s="155">
        <v>0.01</v>
      </c>
      <c r="S13" s="155">
        <v>0.01</v>
      </c>
      <c r="T13" s="155">
        <v>0.01</v>
      </c>
      <c r="U13" s="155">
        <v>0.01</v>
      </c>
      <c r="V13" s="155">
        <v>0.01</v>
      </c>
      <c r="W13" s="155">
        <v>0.01</v>
      </c>
      <c r="X13" s="155">
        <v>0.01</v>
      </c>
      <c r="Y13" s="155">
        <v>0.01</v>
      </c>
      <c r="Z13" s="155">
        <v>0.01</v>
      </c>
      <c r="AA13" s="156">
        <v>1.0000000000000002</v>
      </c>
      <c r="AC13" t="s">
        <v>74</v>
      </c>
    </row>
    <row r="14" spans="1:34" ht="18.75" customHeight="1" thickBot="1" x14ac:dyDescent="0.25">
      <c r="A14" t="s">
        <v>78</v>
      </c>
      <c r="B14" s="164" t="s">
        <v>77</v>
      </c>
      <c r="C14" s="151">
        <v>46</v>
      </c>
      <c r="D14" s="158" t="s">
        <v>76</v>
      </c>
      <c r="E14" s="158" t="s">
        <v>48</v>
      </c>
      <c r="F14" s="162" t="s">
        <v>71</v>
      </c>
      <c r="G14" s="153"/>
      <c r="H14" s="153"/>
      <c r="I14" s="154"/>
      <c r="J14" s="153"/>
      <c r="K14" s="153"/>
      <c r="M14">
        <v>1</v>
      </c>
      <c r="N14" s="155">
        <v>0.01</v>
      </c>
      <c r="O14" s="155">
        <v>0.01</v>
      </c>
      <c r="P14" s="155">
        <v>0.01</v>
      </c>
      <c r="Q14" s="155">
        <v>0.01</v>
      </c>
      <c r="R14" s="155">
        <v>0.01</v>
      </c>
      <c r="S14" s="155">
        <v>0.01</v>
      </c>
      <c r="T14" s="155">
        <v>0.01</v>
      </c>
      <c r="U14" s="155">
        <v>0.01</v>
      </c>
      <c r="V14" s="155">
        <v>0.01</v>
      </c>
      <c r="W14" s="155">
        <v>0.01</v>
      </c>
      <c r="X14" s="155">
        <v>0.01</v>
      </c>
      <c r="Y14" s="155">
        <v>0.01</v>
      </c>
      <c r="Z14" s="155"/>
      <c r="AA14" s="156">
        <v>1</v>
      </c>
      <c r="AC14" t="s">
        <v>77</v>
      </c>
    </row>
    <row r="15" spans="1:34" ht="18.75" customHeight="1" thickBot="1" x14ac:dyDescent="0.25">
      <c r="A15" t="s">
        <v>81</v>
      </c>
      <c r="B15" s="164" t="s">
        <v>80</v>
      </c>
      <c r="C15" s="151">
        <v>8</v>
      </c>
      <c r="D15" s="158" t="s">
        <v>57</v>
      </c>
      <c r="E15" s="158" t="s">
        <v>585</v>
      </c>
      <c r="F15" s="162" t="s">
        <v>58</v>
      </c>
      <c r="G15" s="153"/>
      <c r="H15" s="154"/>
      <c r="I15" s="153"/>
      <c r="J15" s="153"/>
      <c r="K15" s="153"/>
      <c r="M15">
        <v>1</v>
      </c>
      <c r="N15" s="155">
        <v>0.01</v>
      </c>
      <c r="O15" s="155">
        <v>0.01</v>
      </c>
      <c r="P15" s="155">
        <v>0.01</v>
      </c>
      <c r="Q15" s="155">
        <v>0.01</v>
      </c>
      <c r="R15" s="155">
        <v>0.01</v>
      </c>
      <c r="S15" s="155">
        <v>0.01</v>
      </c>
      <c r="T15" s="155">
        <v>0.01</v>
      </c>
      <c r="U15" s="155">
        <v>0.01</v>
      </c>
      <c r="V15" s="155">
        <v>0.01</v>
      </c>
      <c r="W15" s="155">
        <v>0.01</v>
      </c>
      <c r="X15" s="155">
        <v>0.01</v>
      </c>
      <c r="Y15" s="155">
        <v>0.01</v>
      </c>
      <c r="Z15" s="155">
        <v>0.01</v>
      </c>
      <c r="AA15" s="156">
        <v>0.99999999999999989</v>
      </c>
      <c r="AC15" t="s">
        <v>80</v>
      </c>
    </row>
    <row r="16" spans="1:34" ht="18.75" customHeight="1" thickBot="1" x14ac:dyDescent="0.25">
      <c r="A16" t="s">
        <v>84</v>
      </c>
      <c r="B16" s="164" t="s">
        <v>83</v>
      </c>
      <c r="C16" s="151">
        <v>70</v>
      </c>
      <c r="D16" s="158" t="s">
        <v>82</v>
      </c>
      <c r="E16" s="158" t="s">
        <v>48</v>
      </c>
      <c r="F16" s="162" t="s">
        <v>38</v>
      </c>
      <c r="G16" s="153"/>
      <c r="H16" s="153"/>
      <c r="I16" s="154"/>
      <c r="J16" s="153"/>
      <c r="K16" s="153"/>
      <c r="M16">
        <v>1</v>
      </c>
      <c r="N16" s="155">
        <v>0.01</v>
      </c>
      <c r="O16" s="155">
        <v>0.01</v>
      </c>
      <c r="P16" s="155">
        <v>0.01</v>
      </c>
      <c r="Q16" s="155">
        <v>0.01</v>
      </c>
      <c r="R16" s="155">
        <v>0.01</v>
      </c>
      <c r="S16" s="155">
        <v>0.01</v>
      </c>
      <c r="T16" s="155">
        <v>0.01</v>
      </c>
      <c r="U16" s="155">
        <v>0.01</v>
      </c>
      <c r="V16" s="155">
        <v>0.01</v>
      </c>
      <c r="W16" s="155">
        <v>0.01</v>
      </c>
      <c r="X16" s="155">
        <v>0.01</v>
      </c>
      <c r="Y16" s="155">
        <v>0.01</v>
      </c>
      <c r="Z16" s="155"/>
      <c r="AA16" s="156">
        <v>1</v>
      </c>
      <c r="AC16" t="s">
        <v>83</v>
      </c>
    </row>
    <row r="17" spans="1:31" ht="18.75" customHeight="1" thickBot="1" x14ac:dyDescent="0.25">
      <c r="A17" t="s">
        <v>87</v>
      </c>
      <c r="B17" s="164" t="s">
        <v>86</v>
      </c>
      <c r="C17" s="151">
        <v>71</v>
      </c>
      <c r="D17" s="158" t="s">
        <v>85</v>
      </c>
      <c r="E17" s="158" t="s">
        <v>39</v>
      </c>
      <c r="F17" s="162" t="s">
        <v>38</v>
      </c>
      <c r="G17" s="153"/>
      <c r="H17" s="153"/>
      <c r="I17" s="153"/>
      <c r="J17" s="154"/>
      <c r="K17" s="153"/>
      <c r="M17">
        <v>1</v>
      </c>
      <c r="N17" s="155">
        <v>0.01</v>
      </c>
      <c r="O17" s="155">
        <v>0.01</v>
      </c>
      <c r="P17" s="155">
        <v>0.01</v>
      </c>
      <c r="Q17" s="155">
        <v>0.01</v>
      </c>
      <c r="R17" s="155">
        <v>0.01</v>
      </c>
      <c r="S17" s="155">
        <v>0.01</v>
      </c>
      <c r="T17" s="155">
        <v>0.01</v>
      </c>
      <c r="U17" s="155">
        <v>0.01</v>
      </c>
      <c r="V17" s="155">
        <v>0.01</v>
      </c>
      <c r="W17" s="155">
        <v>0.01</v>
      </c>
      <c r="X17" s="155">
        <v>0.01</v>
      </c>
      <c r="Y17" s="155">
        <v>0.01</v>
      </c>
      <c r="Z17" s="155"/>
      <c r="AA17" s="156">
        <v>1</v>
      </c>
      <c r="AC17" t="s">
        <v>86</v>
      </c>
    </row>
    <row r="18" spans="1:31" ht="18.75" customHeight="1" thickBot="1" x14ac:dyDescent="0.25">
      <c r="A18" t="s">
        <v>89</v>
      </c>
      <c r="B18" s="164" t="s">
        <v>88</v>
      </c>
      <c r="C18" s="151">
        <v>71</v>
      </c>
      <c r="D18" s="158" t="s">
        <v>85</v>
      </c>
      <c r="E18" s="158" t="s">
        <v>39</v>
      </c>
      <c r="F18" s="162" t="s">
        <v>38</v>
      </c>
      <c r="G18" s="153"/>
      <c r="H18" s="153"/>
      <c r="I18" s="153"/>
      <c r="J18" s="154"/>
      <c r="K18" s="153"/>
      <c r="M18">
        <v>1</v>
      </c>
      <c r="N18" s="155">
        <v>0.01</v>
      </c>
      <c r="O18" s="155">
        <v>0.01</v>
      </c>
      <c r="P18" s="155">
        <v>0.01</v>
      </c>
      <c r="Q18" s="155">
        <v>0.01</v>
      </c>
      <c r="R18" s="155">
        <v>0.01</v>
      </c>
      <c r="S18" s="155">
        <v>0.01</v>
      </c>
      <c r="T18" s="155">
        <v>0.01</v>
      </c>
      <c r="U18" s="155">
        <v>0.01</v>
      </c>
      <c r="V18" s="155">
        <v>0.01</v>
      </c>
      <c r="W18" s="155">
        <v>0.01</v>
      </c>
      <c r="X18" s="155">
        <v>0.01</v>
      </c>
      <c r="Y18" s="155">
        <v>0.01</v>
      </c>
      <c r="Z18" s="155"/>
      <c r="AA18" s="156">
        <v>1</v>
      </c>
      <c r="AC18" t="s">
        <v>88</v>
      </c>
    </row>
    <row r="19" spans="1:31" ht="18.75" customHeight="1" thickBot="1" x14ac:dyDescent="0.25">
      <c r="A19" t="s">
        <v>91</v>
      </c>
      <c r="B19" s="164" t="s">
        <v>90</v>
      </c>
      <c r="C19" s="151">
        <v>71</v>
      </c>
      <c r="D19" s="158" t="s">
        <v>85</v>
      </c>
      <c r="E19" s="158" t="s">
        <v>39</v>
      </c>
      <c r="F19" s="162" t="s">
        <v>38</v>
      </c>
      <c r="G19" s="153"/>
      <c r="H19" s="153"/>
      <c r="I19" s="153"/>
      <c r="J19" s="153"/>
      <c r="K19" s="154"/>
      <c r="M19">
        <v>1</v>
      </c>
      <c r="N19" s="155">
        <v>0.01</v>
      </c>
      <c r="O19" s="155">
        <v>0.01</v>
      </c>
      <c r="P19" s="155">
        <v>0.01</v>
      </c>
      <c r="Q19" s="155">
        <v>0.01</v>
      </c>
      <c r="R19" s="155">
        <v>0.01</v>
      </c>
      <c r="S19" s="155">
        <v>0.01</v>
      </c>
      <c r="T19" s="155">
        <v>0.01</v>
      </c>
      <c r="U19" s="155">
        <v>0.01</v>
      </c>
      <c r="V19" s="155">
        <v>0.01</v>
      </c>
      <c r="W19" s="155">
        <v>0.01</v>
      </c>
      <c r="X19" s="155">
        <v>0.01</v>
      </c>
      <c r="Y19" s="155">
        <v>0.01</v>
      </c>
      <c r="Z19" s="155"/>
      <c r="AA19" s="156">
        <v>1</v>
      </c>
      <c r="AC19" t="s">
        <v>90</v>
      </c>
    </row>
    <row r="20" spans="1:31" ht="18.75" customHeight="1" thickBot="1" x14ac:dyDescent="0.25">
      <c r="A20" t="s">
        <v>93</v>
      </c>
      <c r="B20" s="164" t="s">
        <v>92</v>
      </c>
      <c r="C20" s="151">
        <v>71</v>
      </c>
      <c r="D20" s="158" t="s">
        <v>85</v>
      </c>
      <c r="E20" s="158" t="s">
        <v>39</v>
      </c>
      <c r="F20" s="162" t="s">
        <v>38</v>
      </c>
      <c r="G20" s="153"/>
      <c r="H20" s="153"/>
      <c r="I20" s="153"/>
      <c r="J20" s="153"/>
      <c r="K20" s="154"/>
      <c r="M20">
        <v>1</v>
      </c>
      <c r="N20" s="155">
        <v>0.01</v>
      </c>
      <c r="O20" s="155">
        <v>0.01</v>
      </c>
      <c r="P20" s="155">
        <v>0.01</v>
      </c>
      <c r="Q20" s="155">
        <v>0.01</v>
      </c>
      <c r="R20" s="155">
        <v>0.01</v>
      </c>
      <c r="S20" s="155">
        <v>0.01</v>
      </c>
      <c r="T20" s="155">
        <v>0.01</v>
      </c>
      <c r="U20" s="155">
        <v>0.01</v>
      </c>
      <c r="V20" s="155">
        <v>0.01</v>
      </c>
      <c r="W20" s="155">
        <v>0.01</v>
      </c>
      <c r="X20" s="155">
        <v>0.01</v>
      </c>
      <c r="Y20" s="155">
        <v>0.01</v>
      </c>
      <c r="Z20" s="155"/>
      <c r="AA20" s="156">
        <v>1</v>
      </c>
      <c r="AC20" t="s">
        <v>92</v>
      </c>
    </row>
    <row r="21" spans="1:31" ht="18.75" customHeight="1" thickBot="1" x14ac:dyDescent="0.25">
      <c r="A21" t="s">
        <v>95</v>
      </c>
      <c r="B21" s="164" t="s">
        <v>94</v>
      </c>
      <c r="C21" s="151">
        <v>71</v>
      </c>
      <c r="D21" s="158" t="s">
        <v>85</v>
      </c>
      <c r="E21" s="158" t="s">
        <v>39</v>
      </c>
      <c r="F21" s="162" t="s">
        <v>38</v>
      </c>
      <c r="G21" s="153"/>
      <c r="H21" s="153"/>
      <c r="I21" s="153"/>
      <c r="J21" s="154"/>
      <c r="K21" s="153"/>
      <c r="M21">
        <v>1</v>
      </c>
      <c r="N21" s="155">
        <v>0.01</v>
      </c>
      <c r="O21" s="155">
        <v>0.01</v>
      </c>
      <c r="P21" s="155">
        <v>0.01</v>
      </c>
      <c r="Q21" s="155">
        <v>0.01</v>
      </c>
      <c r="R21" s="155">
        <v>0.01</v>
      </c>
      <c r="S21" s="155">
        <v>0.01</v>
      </c>
      <c r="T21" s="155">
        <v>0.01</v>
      </c>
      <c r="U21" s="155">
        <v>0.01</v>
      </c>
      <c r="V21" s="155">
        <v>0.01</v>
      </c>
      <c r="W21" s="155">
        <v>0.01</v>
      </c>
      <c r="X21" s="155">
        <v>0.01</v>
      </c>
      <c r="Y21" s="155">
        <v>0.01</v>
      </c>
      <c r="Z21" s="155"/>
      <c r="AA21" s="156">
        <v>1</v>
      </c>
      <c r="AC21" t="s">
        <v>94</v>
      </c>
      <c r="AE21">
        <v>1</v>
      </c>
    </row>
    <row r="22" spans="1:31" ht="18.75" customHeight="1" thickBot="1" x14ac:dyDescent="0.25">
      <c r="A22" t="s">
        <v>97</v>
      </c>
      <c r="B22" s="164" t="s">
        <v>96</v>
      </c>
      <c r="C22" s="151">
        <v>32</v>
      </c>
      <c r="D22" s="158" t="s">
        <v>66</v>
      </c>
      <c r="E22" s="158" t="s">
        <v>585</v>
      </c>
      <c r="F22" s="162" t="s">
        <v>67</v>
      </c>
      <c r="G22" s="153"/>
      <c r="H22" s="153"/>
      <c r="I22" s="153"/>
      <c r="J22" s="154"/>
      <c r="K22" s="153"/>
      <c r="M22">
        <v>1</v>
      </c>
      <c r="N22" s="155">
        <v>0.01</v>
      </c>
      <c r="O22" s="155">
        <v>0.01</v>
      </c>
      <c r="P22" s="155">
        <v>0.01</v>
      </c>
      <c r="Q22" s="155">
        <v>0.01</v>
      </c>
      <c r="R22" s="155">
        <v>0.01</v>
      </c>
      <c r="S22" s="155">
        <v>0.01</v>
      </c>
      <c r="T22" s="155">
        <v>0.01</v>
      </c>
      <c r="U22" s="155">
        <v>0.01</v>
      </c>
      <c r="V22" s="155">
        <v>0.01</v>
      </c>
      <c r="W22" s="155">
        <v>0.01</v>
      </c>
      <c r="X22" s="155">
        <v>0.01</v>
      </c>
      <c r="Y22" s="155">
        <v>0.01</v>
      </c>
      <c r="Z22" s="155"/>
      <c r="AA22" s="156">
        <v>1</v>
      </c>
      <c r="AC22" t="s">
        <v>96</v>
      </c>
    </row>
    <row r="23" spans="1:31" ht="18.75" customHeight="1" thickBot="1" x14ac:dyDescent="0.25">
      <c r="A23" t="s">
        <v>100</v>
      </c>
      <c r="B23" s="164" t="s">
        <v>99</v>
      </c>
      <c r="C23" s="151">
        <v>46</v>
      </c>
      <c r="D23" s="158" t="s">
        <v>98</v>
      </c>
      <c r="E23" s="158" t="s">
        <v>48</v>
      </c>
      <c r="F23" s="162" t="s">
        <v>71</v>
      </c>
      <c r="G23" s="153"/>
      <c r="H23" s="153"/>
      <c r="I23" s="153"/>
      <c r="J23" s="154"/>
      <c r="K23" s="153"/>
      <c r="M23">
        <v>1</v>
      </c>
      <c r="N23" s="155">
        <v>0.01</v>
      </c>
      <c r="O23" s="155">
        <v>0.01</v>
      </c>
      <c r="P23" s="155">
        <v>0.01</v>
      </c>
      <c r="Q23" s="155">
        <v>0.01</v>
      </c>
      <c r="R23" s="155">
        <v>0.01</v>
      </c>
      <c r="S23" s="155">
        <v>0.01</v>
      </c>
      <c r="T23" s="155">
        <v>0.01</v>
      </c>
      <c r="U23" s="155">
        <v>0.01</v>
      </c>
      <c r="V23" s="155">
        <v>0.01</v>
      </c>
      <c r="W23" s="155">
        <v>0.01</v>
      </c>
      <c r="X23" s="155">
        <v>0.01</v>
      </c>
      <c r="Y23" s="155">
        <v>0.01</v>
      </c>
      <c r="Z23" s="155"/>
      <c r="AA23" s="156">
        <v>1</v>
      </c>
      <c r="AC23" t="s">
        <v>99</v>
      </c>
    </row>
    <row r="24" spans="1:31" ht="18.75" customHeight="1" thickBot="1" x14ac:dyDescent="0.25">
      <c r="A24" t="s">
        <v>102</v>
      </c>
      <c r="B24" s="161" t="s">
        <v>101</v>
      </c>
      <c r="C24" s="151">
        <v>46</v>
      </c>
      <c r="D24" s="158" t="s">
        <v>76</v>
      </c>
      <c r="E24" s="165" t="s">
        <v>48</v>
      </c>
      <c r="F24" s="162" t="s">
        <v>71</v>
      </c>
      <c r="G24" s="153"/>
      <c r="H24" s="153"/>
      <c r="I24" s="154"/>
      <c r="J24" s="153"/>
      <c r="K24" s="153"/>
      <c r="M24">
        <v>1</v>
      </c>
      <c r="N24" s="155">
        <v>0.01</v>
      </c>
      <c r="O24" s="155">
        <v>0.01</v>
      </c>
      <c r="P24" s="155">
        <v>0.01</v>
      </c>
      <c r="Q24" s="155">
        <v>0.01</v>
      </c>
      <c r="R24" s="155">
        <v>0.01</v>
      </c>
      <c r="S24" s="155">
        <v>0.01</v>
      </c>
      <c r="T24" s="155">
        <v>0.01</v>
      </c>
      <c r="U24" s="155">
        <v>0.01</v>
      </c>
      <c r="V24" s="155">
        <v>0.01</v>
      </c>
      <c r="W24" s="155">
        <v>0.01</v>
      </c>
      <c r="X24" s="155">
        <v>0.01</v>
      </c>
      <c r="Y24" s="155">
        <v>0.01</v>
      </c>
      <c r="Z24" s="155"/>
      <c r="AA24" s="156">
        <v>1</v>
      </c>
      <c r="AC24" t="s">
        <v>101</v>
      </c>
    </row>
    <row r="25" spans="1:31" ht="18.75" customHeight="1" thickBot="1" x14ac:dyDescent="0.25">
      <c r="A25" t="s">
        <v>104</v>
      </c>
      <c r="B25" s="161" t="s">
        <v>103</v>
      </c>
      <c r="C25" s="151">
        <v>31</v>
      </c>
      <c r="D25" s="158" t="s">
        <v>66</v>
      </c>
      <c r="E25" s="158" t="s">
        <v>39</v>
      </c>
      <c r="F25" s="162" t="s">
        <v>67</v>
      </c>
      <c r="G25" s="153"/>
      <c r="H25" s="153"/>
      <c r="I25" s="154"/>
      <c r="J25" s="153"/>
      <c r="K25" s="153"/>
      <c r="M25">
        <v>1</v>
      </c>
      <c r="N25" s="155">
        <v>0.01</v>
      </c>
      <c r="O25" s="155">
        <v>0.01</v>
      </c>
      <c r="P25" s="155">
        <v>0.01</v>
      </c>
      <c r="Q25" s="155">
        <v>0.01</v>
      </c>
      <c r="R25" s="155">
        <v>0.01</v>
      </c>
      <c r="S25" s="155">
        <v>0.01</v>
      </c>
      <c r="T25" s="155">
        <v>0.01</v>
      </c>
      <c r="U25" s="155">
        <v>0.01</v>
      </c>
      <c r="V25" s="155">
        <v>0.01</v>
      </c>
      <c r="W25" s="155">
        <v>0.01</v>
      </c>
      <c r="X25" s="155">
        <v>0.01</v>
      </c>
      <c r="Y25" s="155">
        <v>0.01</v>
      </c>
      <c r="Z25" s="155"/>
      <c r="AA25" s="156">
        <v>1</v>
      </c>
      <c r="AC25" t="s">
        <v>103</v>
      </c>
    </row>
    <row r="26" spans="1:31" ht="18.75" customHeight="1" thickBot="1" x14ac:dyDescent="0.25">
      <c r="A26" t="s">
        <v>107</v>
      </c>
      <c r="B26" s="161" t="s">
        <v>106</v>
      </c>
      <c r="C26" s="151">
        <v>69</v>
      </c>
      <c r="D26" s="158" t="s">
        <v>82</v>
      </c>
      <c r="E26" s="158" t="s">
        <v>105</v>
      </c>
      <c r="F26" s="162" t="s">
        <v>38</v>
      </c>
      <c r="G26" s="153"/>
      <c r="H26" s="153"/>
      <c r="I26" s="153"/>
      <c r="J26" s="154"/>
      <c r="K26" s="153"/>
      <c r="M26">
        <v>1</v>
      </c>
      <c r="N26" s="155">
        <v>0.01</v>
      </c>
      <c r="O26" s="155">
        <v>0.01</v>
      </c>
      <c r="P26" s="155">
        <v>0.01</v>
      </c>
      <c r="Q26" s="155">
        <v>0.01</v>
      </c>
      <c r="R26" s="155">
        <v>0.01</v>
      </c>
      <c r="S26" s="155">
        <v>0.01</v>
      </c>
      <c r="T26" s="155">
        <v>0.01</v>
      </c>
      <c r="U26" s="155">
        <v>0.01</v>
      </c>
      <c r="V26" s="155">
        <v>0.01</v>
      </c>
      <c r="W26" s="155">
        <v>0.01</v>
      </c>
      <c r="X26" s="155">
        <v>0.01</v>
      </c>
      <c r="Y26" s="155">
        <v>0.01</v>
      </c>
      <c r="Z26" s="155"/>
      <c r="AA26" s="156">
        <v>1</v>
      </c>
      <c r="AC26" t="s">
        <v>106</v>
      </c>
    </row>
    <row r="27" spans="1:31" ht="18.75" customHeight="1" thickBot="1" x14ac:dyDescent="0.25">
      <c r="A27" t="s">
        <v>108</v>
      </c>
      <c r="B27" s="161" t="s">
        <v>96</v>
      </c>
      <c r="C27" s="151">
        <v>32</v>
      </c>
      <c r="D27" s="158" t="s">
        <v>66</v>
      </c>
      <c r="E27" s="158" t="s">
        <v>585</v>
      </c>
      <c r="F27" s="162" t="s">
        <v>67</v>
      </c>
      <c r="G27" s="153"/>
      <c r="H27" s="153"/>
      <c r="I27" s="153"/>
      <c r="J27" s="153"/>
      <c r="K27" s="154"/>
      <c r="M27">
        <v>1</v>
      </c>
      <c r="N27" s="155">
        <v>0.01</v>
      </c>
      <c r="O27" s="155">
        <v>0.01</v>
      </c>
      <c r="P27" s="155">
        <v>0.01</v>
      </c>
      <c r="Q27" s="155">
        <v>0.01</v>
      </c>
      <c r="R27" s="155">
        <v>0.01</v>
      </c>
      <c r="S27" s="155">
        <v>0.01</v>
      </c>
      <c r="T27" s="155">
        <v>0.01</v>
      </c>
      <c r="U27" s="155">
        <v>0.01</v>
      </c>
      <c r="V27" s="155">
        <v>0.01</v>
      </c>
      <c r="W27" s="155">
        <v>0.01</v>
      </c>
      <c r="X27" s="155">
        <v>0.01</v>
      </c>
      <c r="Y27" s="155">
        <v>0.01</v>
      </c>
      <c r="Z27" s="155"/>
      <c r="AA27" s="156">
        <v>0.99999999999999989</v>
      </c>
      <c r="AC27" t="s">
        <v>96</v>
      </c>
    </row>
    <row r="28" spans="1:31" ht="18.75" customHeight="1" x14ac:dyDescent="0.2">
      <c r="A28" t="s">
        <v>110</v>
      </c>
      <c r="B28" s="166" t="s">
        <v>109</v>
      </c>
      <c r="C28">
        <v>31</v>
      </c>
      <c r="D28" t="s">
        <v>66</v>
      </c>
      <c r="E28" t="s">
        <v>39</v>
      </c>
      <c r="F28" t="s">
        <v>67</v>
      </c>
      <c r="M28">
        <v>1</v>
      </c>
      <c r="N28" s="155">
        <v>0.01</v>
      </c>
      <c r="O28" s="155">
        <v>0.01</v>
      </c>
      <c r="P28" s="155">
        <v>0.01</v>
      </c>
      <c r="Q28" s="155">
        <v>0.01</v>
      </c>
      <c r="R28" s="155">
        <v>0.01</v>
      </c>
      <c r="S28" s="155">
        <v>0.01</v>
      </c>
      <c r="T28" s="155">
        <v>0.01</v>
      </c>
      <c r="U28" s="155">
        <v>0.01</v>
      </c>
      <c r="V28" s="155">
        <v>0.01</v>
      </c>
      <c r="W28" s="155">
        <v>0.01</v>
      </c>
      <c r="X28" s="155">
        <v>0.01</v>
      </c>
      <c r="Y28" s="155">
        <v>0.01</v>
      </c>
      <c r="Z28" s="155"/>
      <c r="AA28" s="156">
        <v>1</v>
      </c>
      <c r="AC28" t="s">
        <v>109</v>
      </c>
    </row>
    <row r="29" spans="1:31" ht="18.75" customHeight="1" x14ac:dyDescent="0.2">
      <c r="A29" t="s">
        <v>111</v>
      </c>
      <c r="B29" s="166" t="s">
        <v>67</v>
      </c>
      <c r="C29">
        <v>30</v>
      </c>
      <c r="D29" t="s">
        <v>66</v>
      </c>
      <c r="E29" t="s">
        <v>48</v>
      </c>
      <c r="F29" t="s">
        <v>67</v>
      </c>
      <c r="M29">
        <v>1</v>
      </c>
      <c r="N29" s="155">
        <v>0.01</v>
      </c>
      <c r="O29" s="155">
        <v>0.01</v>
      </c>
      <c r="P29" s="155">
        <v>0.01</v>
      </c>
      <c r="Q29" s="155">
        <v>0.01</v>
      </c>
      <c r="R29" s="155">
        <v>0.01</v>
      </c>
      <c r="S29" s="155">
        <v>0.01</v>
      </c>
      <c r="T29" s="155">
        <v>0.01</v>
      </c>
      <c r="U29" s="155">
        <v>0.01</v>
      </c>
      <c r="V29" s="155">
        <v>0.01</v>
      </c>
      <c r="W29" s="155">
        <v>0.01</v>
      </c>
      <c r="X29" s="155">
        <v>0.01</v>
      </c>
      <c r="Y29" s="155">
        <v>0.01</v>
      </c>
      <c r="Z29" s="155"/>
      <c r="AA29" s="156">
        <v>1</v>
      </c>
      <c r="AC29" t="s">
        <v>67</v>
      </c>
    </row>
    <row r="30" spans="1:31" ht="18.75" customHeight="1" x14ac:dyDescent="0.2">
      <c r="A30" t="s">
        <v>113</v>
      </c>
      <c r="B30" t="s">
        <v>112</v>
      </c>
      <c r="C30">
        <v>30</v>
      </c>
      <c r="D30" t="s">
        <v>66</v>
      </c>
      <c r="E30" t="s">
        <v>48</v>
      </c>
      <c r="F30" t="s">
        <v>67</v>
      </c>
      <c r="M30">
        <v>1</v>
      </c>
      <c r="N30" s="155">
        <v>0.01</v>
      </c>
      <c r="O30" s="155">
        <v>0.01</v>
      </c>
      <c r="P30" s="155">
        <v>0.01</v>
      </c>
      <c r="Q30" s="155">
        <v>0.01</v>
      </c>
      <c r="R30" s="155">
        <v>0.01</v>
      </c>
      <c r="S30" s="155">
        <v>0.01</v>
      </c>
      <c r="T30" s="155">
        <v>0.01</v>
      </c>
      <c r="U30" s="155">
        <v>0.01</v>
      </c>
      <c r="V30" s="155">
        <v>0.01</v>
      </c>
      <c r="W30" s="155">
        <v>0.01</v>
      </c>
      <c r="X30" s="155">
        <v>0.01</v>
      </c>
      <c r="Y30" s="155">
        <v>0.01</v>
      </c>
      <c r="Z30" s="155"/>
      <c r="AA30" s="156">
        <v>1</v>
      </c>
      <c r="AC30" t="s">
        <v>112</v>
      </c>
    </row>
    <row r="31" spans="1:31" ht="18.75" customHeight="1" x14ac:dyDescent="0.2">
      <c r="A31" t="s">
        <v>116</v>
      </c>
      <c r="B31" t="s">
        <v>115</v>
      </c>
      <c r="C31">
        <v>10</v>
      </c>
      <c r="D31" t="s">
        <v>114</v>
      </c>
      <c r="E31" t="s">
        <v>48</v>
      </c>
      <c r="F31" t="s">
        <v>115</v>
      </c>
      <c r="M31">
        <v>1</v>
      </c>
      <c r="N31" s="155">
        <v>0.01</v>
      </c>
      <c r="O31" s="155">
        <v>0.01</v>
      </c>
      <c r="P31" s="155">
        <v>0.01</v>
      </c>
      <c r="Q31" s="155">
        <v>0.01</v>
      </c>
      <c r="R31" s="155">
        <v>0.01</v>
      </c>
      <c r="S31" s="155">
        <v>0.01</v>
      </c>
      <c r="T31" s="155">
        <v>0.01</v>
      </c>
      <c r="U31" s="155">
        <v>0.01</v>
      </c>
      <c r="V31" s="155">
        <v>0.01</v>
      </c>
      <c r="W31" s="155">
        <v>0.01</v>
      </c>
      <c r="X31" s="155">
        <v>0.01</v>
      </c>
      <c r="Y31" s="155">
        <v>0.01</v>
      </c>
      <c r="Z31" s="155"/>
      <c r="AA31" s="156">
        <v>1</v>
      </c>
      <c r="AC31" t="s">
        <v>115</v>
      </c>
    </row>
    <row r="32" spans="1:31" x14ac:dyDescent="0.2"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</row>
    <row r="33" spans="2:27" x14ac:dyDescent="0.2">
      <c r="B33" t="s">
        <v>586</v>
      </c>
      <c r="N33" s="155">
        <v>0.01</v>
      </c>
      <c r="O33" s="155">
        <v>0.01</v>
      </c>
      <c r="P33" s="155">
        <v>0.01</v>
      </c>
      <c r="Q33" s="155">
        <v>0.01</v>
      </c>
      <c r="R33" s="155">
        <v>0.01</v>
      </c>
      <c r="S33" s="155">
        <v>0.01</v>
      </c>
      <c r="T33" s="155">
        <v>0.01</v>
      </c>
      <c r="U33" s="155">
        <v>0.01</v>
      </c>
      <c r="V33" s="155">
        <v>0.01</v>
      </c>
      <c r="W33" s="155">
        <v>0.01</v>
      </c>
      <c r="X33" s="155">
        <v>0.01</v>
      </c>
      <c r="Y33" s="155">
        <v>0.01</v>
      </c>
      <c r="Z33" s="155">
        <v>0.01</v>
      </c>
      <c r="AA33" s="156">
        <v>1</v>
      </c>
    </row>
    <row r="34" spans="2:27" x14ac:dyDescent="0.2"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</row>
    <row r="35" spans="2:27" x14ac:dyDescent="0.2"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</row>
    <row r="36" spans="2:27" x14ac:dyDescent="0.2"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</row>
    <row r="37" spans="2:27" x14ac:dyDescent="0.2">
      <c r="O37" s="167"/>
    </row>
    <row r="38" spans="2:27" x14ac:dyDescent="0.2">
      <c r="Q38" s="167"/>
    </row>
    <row r="41" spans="2:27" x14ac:dyDescent="0.2">
      <c r="O41" s="167"/>
    </row>
    <row r="42" spans="2:27" x14ac:dyDescent="0.2">
      <c r="Q42" s="167"/>
    </row>
    <row r="45" spans="2:27" x14ac:dyDescent="0.2">
      <c r="O45" s="167"/>
    </row>
    <row r="46" spans="2:27" x14ac:dyDescent="0.2">
      <c r="Q46" s="167"/>
    </row>
    <row r="49" spans="15:17" x14ac:dyDescent="0.2">
      <c r="O49" s="167"/>
    </row>
    <row r="50" spans="15:17" x14ac:dyDescent="0.2">
      <c r="Q50" s="167"/>
    </row>
    <row r="53" spans="15:17" x14ac:dyDescent="0.2">
      <c r="O53" s="167"/>
    </row>
    <row r="54" spans="15:17" x14ac:dyDescent="0.2">
      <c r="Q54" s="167"/>
    </row>
    <row r="57" spans="15:17" x14ac:dyDescent="0.2">
      <c r="O57" s="167"/>
    </row>
    <row r="58" spans="15:17" x14ac:dyDescent="0.2">
      <c r="Q58" s="167"/>
    </row>
    <row r="61" spans="15:17" x14ac:dyDescent="0.2">
      <c r="O61" s="167"/>
    </row>
    <row r="62" spans="15:17" x14ac:dyDescent="0.2">
      <c r="Q62" s="167"/>
    </row>
    <row r="65" spans="15:17" x14ac:dyDescent="0.2">
      <c r="O65" s="167"/>
    </row>
    <row r="66" spans="15:17" x14ac:dyDescent="0.2">
      <c r="Q66" s="167"/>
    </row>
    <row r="69" spans="15:17" x14ac:dyDescent="0.2">
      <c r="O69" s="167"/>
    </row>
    <row r="70" spans="15:17" x14ac:dyDescent="0.2">
      <c r="Q70" s="167"/>
    </row>
    <row r="73" spans="15:17" x14ac:dyDescent="0.2">
      <c r="O73" s="167"/>
    </row>
    <row r="77" spans="15:17" x14ac:dyDescent="0.2">
      <c r="O77" s="167"/>
    </row>
    <row r="78" spans="15:17" x14ac:dyDescent="0.2">
      <c r="Q78" s="167"/>
    </row>
    <row r="81" spans="15:17" x14ac:dyDescent="0.2">
      <c r="O81" s="167"/>
    </row>
    <row r="83" spans="15:17" x14ac:dyDescent="0.2">
      <c r="Q83" s="167"/>
    </row>
    <row r="85" spans="15:17" x14ac:dyDescent="0.2">
      <c r="O85" s="167"/>
    </row>
    <row r="87" spans="15:17" x14ac:dyDescent="0.2">
      <c r="Q87" s="167"/>
    </row>
    <row r="89" spans="15:17" x14ac:dyDescent="0.2">
      <c r="O89" s="167"/>
    </row>
    <row r="91" spans="15:17" x14ac:dyDescent="0.2">
      <c r="Q91" s="167"/>
    </row>
    <row r="93" spans="15:17" x14ac:dyDescent="0.2">
      <c r="O93" s="167"/>
    </row>
    <row r="95" spans="15:17" x14ac:dyDescent="0.2">
      <c r="Q95" s="167"/>
    </row>
    <row r="97" spans="15:17" x14ac:dyDescent="0.2">
      <c r="O97" s="167"/>
    </row>
    <row r="99" spans="15:17" x14ac:dyDescent="0.2">
      <c r="Q99" s="167"/>
    </row>
    <row r="101" spans="15:17" x14ac:dyDescent="0.2">
      <c r="O101" s="167"/>
    </row>
    <row r="103" spans="15:17" x14ac:dyDescent="0.2">
      <c r="Q103" s="167"/>
    </row>
    <row r="105" spans="15:17" x14ac:dyDescent="0.2">
      <c r="O105" s="167"/>
    </row>
    <row r="107" spans="15:17" x14ac:dyDescent="0.2">
      <c r="Q107" s="167"/>
    </row>
    <row r="109" spans="15:17" x14ac:dyDescent="0.2">
      <c r="O109" s="167"/>
    </row>
    <row r="111" spans="15:17" x14ac:dyDescent="0.2">
      <c r="Q111" s="167"/>
    </row>
    <row r="113" spans="15:17" x14ac:dyDescent="0.2">
      <c r="O113" s="167"/>
    </row>
    <row r="115" spans="15:17" x14ac:dyDescent="0.2">
      <c r="Q115" s="167"/>
    </row>
    <row r="117" spans="15:17" x14ac:dyDescent="0.2">
      <c r="O117" s="167"/>
    </row>
    <row r="119" spans="15:17" x14ac:dyDescent="0.2">
      <c r="Q119" s="167"/>
    </row>
    <row r="121" spans="15:17" x14ac:dyDescent="0.2">
      <c r="O121" s="167"/>
    </row>
    <row r="123" spans="15:17" x14ac:dyDescent="0.2">
      <c r="Q123" s="167"/>
    </row>
    <row r="131" spans="17:17" x14ac:dyDescent="0.2">
      <c r="Q131" s="167"/>
    </row>
    <row r="136" spans="17:17" x14ac:dyDescent="0.2">
      <c r="Q136" s="167"/>
    </row>
    <row r="140" spans="17:17" x14ac:dyDescent="0.2">
      <c r="Q140" s="167"/>
    </row>
  </sheetData>
  <mergeCells count="1">
    <mergeCell ref="B1:K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6b4429-6fd8-4efe-b5e5-21af8c9c56c5">
      <Terms xmlns="http://schemas.microsoft.com/office/infopath/2007/PartnerControls"/>
    </lcf76f155ced4ddcb4097134ff3c332f>
    <TaxCatchAll xmlns="ae3dc9f9-cef8-4230-aa0f-e9dd2f98230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5D7147D1B704CB47BAEF4801CC47B" ma:contentTypeVersion="" ma:contentTypeDescription="Create a new document." ma:contentTypeScope="" ma:versionID="5d9fbb948293f177aa359a4d9681ccaa">
  <xsd:schema xmlns:xsd="http://www.w3.org/2001/XMLSchema" xmlns:xs="http://www.w3.org/2001/XMLSchema" xmlns:p="http://schemas.microsoft.com/office/2006/metadata/properties" xmlns:ns2="126B4429-6FD8-4EFE-B5E5-21AF8C9C56C5" xmlns:ns3="05be15a8-fd8b-4ac2-94d3-d230f8830e12" xmlns:ns4="4860ebd6-27d9-4453-8e92-5fb52cb70dad" xmlns:ns5="126b4429-6fd8-4efe-b5e5-21af8c9c56c5" xmlns:ns6="ae3dc9f9-cef8-4230-aa0f-e9dd2f982304" targetNamespace="http://schemas.microsoft.com/office/2006/metadata/properties" ma:root="true" ma:fieldsID="3b7627c60bcd7d92c233ce3923ed43ed" ns2:_="" ns3:_="" ns4:_="" ns5:_="" ns6:_="">
    <xsd:import namespace="126B4429-6FD8-4EFE-B5E5-21AF8C9C56C5"/>
    <xsd:import namespace="05be15a8-fd8b-4ac2-94d3-d230f8830e12"/>
    <xsd:import namespace="4860ebd6-27d9-4453-8e92-5fb52cb70dad"/>
    <xsd:import namespace="126b4429-6fd8-4efe-b5e5-21af8c9c56c5"/>
    <xsd:import namespace="ae3dc9f9-cef8-4230-aa0f-e9dd2f9823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4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5:lcf76f155ced4ddcb4097134ff3c332f" minOccurs="0"/>
                <xsd:element ref="ns6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B4429-6FD8-4EFE-B5E5-21AF8C9C5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e15a8-fd8b-4ac2-94d3-d230f8830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0ebd6-27d9-4453-8e92-5fb52cb70dad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b4429-6fd8-4efe-b5e5-21af8c9c56c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eb13ae5-75b8-43f3-95df-a67f5b0dba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c9f9-cef8-4230-aa0f-e9dd2f98230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be5482b-6bc8-4ba7-9de5-475b29288ac4}" ma:internalName="TaxCatchAll" ma:showField="CatchAllData" ma:web="ae3dc9f9-cef8-4230-aa0f-e9dd2f9823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1BEFF-5A71-4D42-B456-3EB940B6E16C}">
  <ds:schemaRefs>
    <ds:schemaRef ds:uri="http://schemas.microsoft.com/office/2006/metadata/properties"/>
    <ds:schemaRef ds:uri="http://schemas.microsoft.com/office/infopath/2007/PartnerControls"/>
    <ds:schemaRef ds:uri="126b4429-6fd8-4efe-b5e5-21af8c9c56c5"/>
    <ds:schemaRef ds:uri="ae3dc9f9-cef8-4230-aa0f-e9dd2f982304"/>
  </ds:schemaRefs>
</ds:datastoreItem>
</file>

<file path=customXml/itemProps2.xml><?xml version="1.0" encoding="utf-8"?>
<ds:datastoreItem xmlns:ds="http://schemas.openxmlformats.org/officeDocument/2006/customXml" ds:itemID="{A96588FD-424D-4CDE-B34F-02F4DD9A3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6B4429-6FD8-4EFE-B5E5-21AF8C9C56C5"/>
    <ds:schemaRef ds:uri="05be15a8-fd8b-4ac2-94d3-d230f8830e12"/>
    <ds:schemaRef ds:uri="4860ebd6-27d9-4453-8e92-5fb52cb70dad"/>
    <ds:schemaRef ds:uri="126b4429-6fd8-4efe-b5e5-21af8c9c56c5"/>
    <ds:schemaRef ds:uri="ae3dc9f9-cef8-4230-aa0f-e9dd2f982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3CBC36-A023-40A5-857D-D3A46AEDC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Summary by Funding - NB</vt:lpstr>
      <vt:lpstr>Summary Rollup - NB</vt:lpstr>
      <vt:lpstr>Base - NB</vt:lpstr>
      <vt:lpstr>OY1 - NB</vt:lpstr>
      <vt:lpstr>OY2 - NB</vt:lpstr>
      <vt:lpstr>OY3 - NB</vt:lpstr>
      <vt:lpstr>OY4 - NB</vt:lpstr>
      <vt:lpstr>Total Staffing-NB</vt:lpstr>
      <vt:lpstr>Rate Analysis</vt:lpstr>
      <vt:lpstr>Sch F-Staffing</vt:lpstr>
      <vt:lpstr>CMS Labor Mapping</vt:lpstr>
      <vt:lpstr>'Base - NB'!Print_Area</vt:lpstr>
      <vt:lpstr>'OY1 - NB'!Print_Area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Paul DeVos</cp:lastModifiedBy>
  <cp:revision/>
  <dcterms:created xsi:type="dcterms:W3CDTF">2023-04-25T14:03:42Z</dcterms:created>
  <dcterms:modified xsi:type="dcterms:W3CDTF">2024-09-03T03:19:49Z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0x010100DC85D7147D1B704CB47BAEF4801CC47B</vt:lpwstr>
  </property>
  <property fmtid="{D5CDD505-2E9C-101B-9397-08002B2CF9AE}" pid="3" name="MediaServiceImageTags">
    <vt:lpwstr/>
  </property>
</Properties>
</file>