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<sst xmlns="http://schemas.openxmlformats.org/spreadsheetml/2006/main" count="64" uniqueCount="29">
  <si>
    <t xml:space="preserve"> https://digital.lib.ecu.edu/24078 </t>
  </si>
  <si>
    <t>OUTER LENGTHWISE CURVE OF BOTTOM PANEL</t>
  </si>
  <si>
    <t>Stations</t>
  </si>
  <si>
    <t>Inches</t>
  </si>
  <si>
    <t>Denominator</t>
  </si>
  <si>
    <t>Enumerator</t>
  </si>
  <si>
    <t>Millimeters</t>
  </si>
  <si>
    <t>X Position</t>
  </si>
  <si>
    <t>Y1 in MM</t>
  </si>
  <si>
    <t>Feet</t>
  </si>
  <si>
    <t>Y2 in MM</t>
  </si>
  <si>
    <t>N/A</t>
  </si>
  <si>
    <t>?</t>
  </si>
  <si>
    <t>&lt;--NOTE: I interpolated this point</t>
  </si>
  <si>
    <t>SIDE PANEL</t>
  </si>
  <si>
    <t>s1</t>
  </si>
  <si>
    <t>s2</t>
  </si>
  <si>
    <t>bs1</t>
  </si>
  <si>
    <t>bs2</t>
  </si>
  <si>
    <t>bs3</t>
  </si>
  <si>
    <t>bs4</t>
  </si>
  <si>
    <t>bs5</t>
  </si>
  <si>
    <t>bs6</t>
  </si>
  <si>
    <t>bs7</t>
  </si>
  <si>
    <t>bs8</t>
  </si>
  <si>
    <t>STERN TRANSOM</t>
  </si>
  <si>
    <t>BOW TRANSOM</t>
  </si>
  <si>
    <t>Partial Inches Numerator</t>
  </si>
  <si>
    <t>Partial Inches Denominator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</si>
</sst>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sz val="7.0"/>
      <color theme="1"/>
      <name val="Arial"/>
      <scheme val="minor"/>
    </font>
    <font>
      <sz val="9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EAD1DC"/>
        <bgColor rgb="FFEAD1DC"/>
      </patternFill>
    </fill>
    <fill>
      <patternFill patternType="solid">
        <fgColor rgb="FFFEF2CC"/>
        <bgColor rgb="FFFEF2CC"/>
      </patternFill>
    </fill>
    <fill>
      <patternFill patternType="solid">
        <fgColor rgb="FFEAD1DB"/>
        <bgColor rgb="FFEAD1DB"/>
      </patternFill>
    </fill>
    <fill>
      <patternFill patternType="solid">
        <fgColor rgb="FFFDF2CC"/>
        <bgColor rgb="FFFDF2C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1" fillId="0" fontId="2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2" fillId="5" fontId="2" numFmtId="0" xfId="0" applyAlignment="1" applyBorder="1" applyFill="1" applyFont="1">
      <alignment readingOrder="0"/>
    </xf>
    <xf borderId="2" fillId="6" fontId="2" numFmtId="0" xfId="0" applyAlignment="1" applyBorder="1" applyFill="1" applyFont="1">
      <alignment readingOrder="0"/>
    </xf>
    <xf borderId="2" fillId="7" fontId="2" numFmtId="0" xfId="0" applyAlignment="1" applyBorder="1" applyFill="1" applyFont="1">
      <alignment readingOrder="0"/>
    </xf>
    <xf borderId="2" fillId="8" fontId="2" numFmtId="0" xfId="0" applyAlignment="1" applyBorder="1" applyFill="1" applyFont="1">
      <alignment readingOrder="0"/>
    </xf>
    <xf borderId="3" fillId="9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5" fillId="9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Font="1"/>
    <xf borderId="0" fillId="6" fontId="2" numFmtId="0" xfId="0" applyFont="1"/>
    <xf borderId="0" fillId="10" fontId="2" numFmtId="0" xfId="0" applyAlignment="1" applyFill="1" applyFont="1">
      <alignment readingOrder="0"/>
    </xf>
    <xf borderId="5" fillId="9" fontId="3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5" fontId="2" numFmtId="0" xfId="0" applyBorder="1" applyFont="1"/>
    <xf borderId="7" fillId="6" fontId="2" numFmtId="0" xfId="0" applyBorder="1" applyFont="1"/>
    <xf borderId="7" fillId="7" fontId="2" numFmtId="0" xfId="0" applyAlignment="1" applyBorder="1" applyFont="1">
      <alignment readingOrder="0"/>
    </xf>
    <xf borderId="7" fillId="8" fontId="2" numFmtId="0" xfId="0" applyAlignment="1" applyBorder="1" applyFont="1">
      <alignment readingOrder="0"/>
    </xf>
    <xf borderId="8" fillId="9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9" fontId="2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3" fontId="2" numFmtId="0" xfId="0" applyAlignment="1" applyBorder="1" applyFont="1">
      <alignment readingOrder="0" shrinkToFit="0" wrapText="1"/>
    </xf>
    <xf borderId="2" fillId="3" fontId="2" numFmtId="0" xfId="0" applyAlignment="1" applyBorder="1" applyFont="1">
      <alignment readingOrder="0" shrinkToFit="0" wrapText="1"/>
    </xf>
    <xf borderId="2" fillId="8" fontId="2" numFmtId="0" xfId="0" applyAlignment="1" applyBorder="1" applyFont="1">
      <alignment readingOrder="0" shrinkToFit="0" wrapText="1"/>
    </xf>
    <xf borderId="3" fillId="9" fontId="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4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gital.lib.ecu.edu/2407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6.63"/>
    <col customWidth="1" min="3" max="3" width="10.63"/>
    <col customWidth="1" min="4" max="4" width="11.25"/>
    <col customWidth="1" min="5" max="5" width="9.38"/>
    <col customWidth="1" min="6" max="6" width="9.0"/>
    <col customWidth="1" min="7" max="7" width="8.63"/>
    <col customWidth="1" min="8" max="8" width="4.5"/>
    <col customWidth="1" min="9" max="9" width="9.25"/>
    <col customWidth="1" min="10" max="10" width="10.88"/>
    <col customWidth="1" min="11" max="11" width="10.13"/>
  </cols>
  <sheetData>
    <row r="1">
      <c r="A1" s="1" t="s">
        <v>0</v>
      </c>
    </row>
    <row r="2">
      <c r="E2" s="2" t="s">
        <v>1</v>
      </c>
      <c r="F2" s="3"/>
      <c r="G2" s="3"/>
      <c r="H2" s="3"/>
      <c r="I2" s="3"/>
    </row>
    <row r="3">
      <c r="A3" s="4" t="s">
        <v>2</v>
      </c>
      <c r="B3" s="5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5" t="s">
        <v>9</v>
      </c>
      <c r="I3" s="5" t="s">
        <v>3</v>
      </c>
      <c r="J3" s="10" t="s">
        <v>4</v>
      </c>
      <c r="K3" s="10" t="s">
        <v>5</v>
      </c>
      <c r="L3" s="11" t="s">
        <v>10</v>
      </c>
    </row>
    <row r="4">
      <c r="A4" s="12">
        <v>1.0</v>
      </c>
      <c r="B4" s="13">
        <v>0.0</v>
      </c>
      <c r="C4" s="14">
        <v>0.0</v>
      </c>
      <c r="D4" s="14">
        <v>0.0</v>
      </c>
      <c r="E4" s="15">
        <v>0.0</v>
      </c>
      <c r="F4" s="16">
        <v>0.0</v>
      </c>
      <c r="G4" s="17" t="s">
        <v>11</v>
      </c>
      <c r="H4" s="13" t="s">
        <v>12</v>
      </c>
      <c r="I4" s="13" t="s">
        <v>12</v>
      </c>
      <c r="J4" s="18" t="s">
        <v>12</v>
      </c>
      <c r="K4" s="18" t="s">
        <v>12</v>
      </c>
      <c r="L4" s="19">
        <v>397.9377</v>
      </c>
      <c r="M4" s="20" t="s">
        <v>13</v>
      </c>
    </row>
    <row r="5">
      <c r="A5" s="12">
        <f t="shared" ref="A5:A14" si="1">1+A4</f>
        <v>2</v>
      </c>
      <c r="B5" s="13">
        <v>0.0</v>
      </c>
      <c r="C5" s="14">
        <v>1.0</v>
      </c>
      <c r="D5" s="14">
        <v>2.0</v>
      </c>
      <c r="E5" s="21">
        <f t="shared" ref="E5:E14" si="2">(B5+(IFERROR(C5/D5,0)))*25.4</f>
        <v>12.7</v>
      </c>
      <c r="F5" s="22">
        <f>E5</f>
        <v>12.7</v>
      </c>
      <c r="G5" s="17">
        <v>0.0</v>
      </c>
      <c r="H5" s="13">
        <v>1.0</v>
      </c>
      <c r="I5" s="13">
        <v>3.0</v>
      </c>
      <c r="J5" s="18">
        <v>3.0</v>
      </c>
      <c r="K5" s="18">
        <v>4.0</v>
      </c>
      <c r="L5" s="19">
        <f t="shared" ref="L5:L12" si="3">(H5*12+ I5+ (IFERROR(J5/K5,0)))*25.4</f>
        <v>400.05</v>
      </c>
    </row>
    <row r="6">
      <c r="A6" s="12">
        <f t="shared" si="1"/>
        <v>3</v>
      </c>
      <c r="B6" s="13">
        <v>8.0</v>
      </c>
      <c r="C6" s="14">
        <v>7.0</v>
      </c>
      <c r="D6" s="14">
        <v>8.0</v>
      </c>
      <c r="E6" s="21">
        <f t="shared" si="2"/>
        <v>225.425</v>
      </c>
      <c r="F6" s="22">
        <f t="shared" ref="F6:F14" si="4">E6+F5</f>
        <v>238.125</v>
      </c>
      <c r="G6" s="17">
        <v>0.0</v>
      </c>
      <c r="H6" s="13">
        <v>1.0</v>
      </c>
      <c r="I6" s="13">
        <v>5.0</v>
      </c>
      <c r="J6" s="23">
        <v>1.0</v>
      </c>
      <c r="K6" s="23">
        <v>8.0</v>
      </c>
      <c r="L6" s="19">
        <f t="shared" si="3"/>
        <v>434.975</v>
      </c>
    </row>
    <row r="7">
      <c r="A7" s="12">
        <f t="shared" si="1"/>
        <v>4</v>
      </c>
      <c r="B7" s="13">
        <v>12.0</v>
      </c>
      <c r="C7" s="14">
        <v>1.0</v>
      </c>
      <c r="D7" s="14">
        <v>16.0</v>
      </c>
      <c r="E7" s="21">
        <f t="shared" si="2"/>
        <v>306.3875</v>
      </c>
      <c r="F7" s="22">
        <f t="shared" si="4"/>
        <v>544.5125</v>
      </c>
      <c r="G7" s="17">
        <v>0.0</v>
      </c>
      <c r="H7" s="13">
        <v>1.0</v>
      </c>
      <c r="I7" s="13">
        <v>6.0</v>
      </c>
      <c r="J7" s="18">
        <v>1.0</v>
      </c>
      <c r="K7" s="18">
        <v>2.0</v>
      </c>
      <c r="L7" s="19">
        <f t="shared" si="3"/>
        <v>469.9</v>
      </c>
    </row>
    <row r="8">
      <c r="A8" s="12">
        <f t="shared" si="1"/>
        <v>5</v>
      </c>
      <c r="B8" s="13">
        <v>12.0</v>
      </c>
      <c r="C8" s="14">
        <v>0.0</v>
      </c>
      <c r="D8" s="14">
        <v>0.0</v>
      </c>
      <c r="E8" s="21">
        <f t="shared" si="2"/>
        <v>304.8</v>
      </c>
      <c r="F8" s="22">
        <f t="shared" si="4"/>
        <v>849.3125</v>
      </c>
      <c r="G8" s="17">
        <v>0.0</v>
      </c>
      <c r="H8" s="13">
        <v>1.0</v>
      </c>
      <c r="I8" s="13">
        <v>7.0</v>
      </c>
      <c r="J8" s="18">
        <v>0.0</v>
      </c>
      <c r="K8" s="18">
        <v>0.0</v>
      </c>
      <c r="L8" s="19">
        <f t="shared" si="3"/>
        <v>482.6</v>
      </c>
    </row>
    <row r="9">
      <c r="A9" s="12">
        <f t="shared" si="1"/>
        <v>6</v>
      </c>
      <c r="B9" s="13">
        <v>12.0</v>
      </c>
      <c r="C9" s="14">
        <v>0.0</v>
      </c>
      <c r="D9" s="14">
        <v>0.0</v>
      </c>
      <c r="E9" s="21">
        <f t="shared" si="2"/>
        <v>304.8</v>
      </c>
      <c r="F9" s="22">
        <f t="shared" si="4"/>
        <v>1154.1125</v>
      </c>
      <c r="G9" s="17">
        <v>0.0</v>
      </c>
      <c r="H9" s="13">
        <v>1.0</v>
      </c>
      <c r="I9" s="13">
        <v>6.0</v>
      </c>
      <c r="J9" s="18">
        <v>1.0</v>
      </c>
      <c r="K9" s="18">
        <v>2.0</v>
      </c>
      <c r="L9" s="19">
        <f t="shared" si="3"/>
        <v>469.9</v>
      </c>
    </row>
    <row r="10">
      <c r="A10" s="12">
        <f t="shared" si="1"/>
        <v>7</v>
      </c>
      <c r="B10" s="13">
        <v>12.0</v>
      </c>
      <c r="C10" s="14">
        <v>1.0</v>
      </c>
      <c r="D10" s="14">
        <v>16.0</v>
      </c>
      <c r="E10" s="21">
        <f t="shared" si="2"/>
        <v>306.3875</v>
      </c>
      <c r="F10" s="22">
        <f t="shared" si="4"/>
        <v>1460.5</v>
      </c>
      <c r="G10" s="17">
        <v>0.0</v>
      </c>
      <c r="H10" s="13">
        <v>1.0</v>
      </c>
      <c r="I10" s="13">
        <v>5.0</v>
      </c>
      <c r="J10" s="18">
        <v>0.0</v>
      </c>
      <c r="K10" s="18">
        <v>0.0</v>
      </c>
      <c r="L10" s="19">
        <f t="shared" si="3"/>
        <v>431.8</v>
      </c>
    </row>
    <row r="11">
      <c r="A11" s="12">
        <f t="shared" si="1"/>
        <v>8</v>
      </c>
      <c r="B11" s="13">
        <v>12.0</v>
      </c>
      <c r="C11" s="14">
        <v>3.0</v>
      </c>
      <c r="D11" s="14">
        <v>16.0</v>
      </c>
      <c r="E11" s="21">
        <f t="shared" si="2"/>
        <v>309.5625</v>
      </c>
      <c r="F11" s="22">
        <f t="shared" si="4"/>
        <v>1770.0625</v>
      </c>
      <c r="G11" s="17">
        <v>0.0</v>
      </c>
      <c r="H11" s="13">
        <v>1.0</v>
      </c>
      <c r="I11" s="13">
        <v>2.0</v>
      </c>
      <c r="J11" s="18">
        <v>1.0</v>
      </c>
      <c r="K11" s="18">
        <v>2.0</v>
      </c>
      <c r="L11" s="19">
        <f t="shared" si="3"/>
        <v>368.3</v>
      </c>
    </row>
    <row r="12">
      <c r="A12" s="12">
        <f t="shared" si="1"/>
        <v>9</v>
      </c>
      <c r="B12" s="13">
        <v>12.0</v>
      </c>
      <c r="C12" s="14">
        <v>3.0</v>
      </c>
      <c r="D12" s="14">
        <v>8.0</v>
      </c>
      <c r="E12" s="21">
        <f t="shared" si="2"/>
        <v>314.325</v>
      </c>
      <c r="F12" s="22">
        <f t="shared" si="4"/>
        <v>2084.3875</v>
      </c>
      <c r="G12" s="17">
        <v>0.0</v>
      </c>
      <c r="H12" s="13">
        <v>0.0</v>
      </c>
      <c r="I12" s="13">
        <v>11.0</v>
      </c>
      <c r="J12" s="18">
        <v>1.0</v>
      </c>
      <c r="K12" s="18">
        <v>8.0</v>
      </c>
      <c r="L12" s="19">
        <f t="shared" si="3"/>
        <v>282.575</v>
      </c>
    </row>
    <row r="13">
      <c r="A13" s="12">
        <f t="shared" si="1"/>
        <v>10</v>
      </c>
      <c r="B13" s="13">
        <v>5.0</v>
      </c>
      <c r="C13" s="14">
        <v>1.0</v>
      </c>
      <c r="D13" s="14">
        <v>8.0</v>
      </c>
      <c r="E13" s="21">
        <f t="shared" si="2"/>
        <v>130.175</v>
      </c>
      <c r="F13" s="22">
        <f t="shared" si="4"/>
        <v>2214.5625</v>
      </c>
      <c r="G13" s="17">
        <v>0.0</v>
      </c>
      <c r="H13" s="13" t="s">
        <v>12</v>
      </c>
      <c r="I13" s="13" t="s">
        <v>12</v>
      </c>
      <c r="J13" s="18" t="s">
        <v>12</v>
      </c>
      <c r="K13" s="18" t="s">
        <v>12</v>
      </c>
      <c r="L13" s="24">
        <v>241.5975</v>
      </c>
    </row>
    <row r="14">
      <c r="A14" s="25">
        <f t="shared" si="1"/>
        <v>11</v>
      </c>
      <c r="B14" s="26">
        <v>1.0</v>
      </c>
      <c r="C14" s="27">
        <v>1.0</v>
      </c>
      <c r="D14" s="27">
        <v>2.0</v>
      </c>
      <c r="E14" s="28">
        <f t="shared" si="2"/>
        <v>38.1</v>
      </c>
      <c r="F14" s="29">
        <f t="shared" si="4"/>
        <v>2252.6625</v>
      </c>
      <c r="G14" s="30" t="s">
        <v>11</v>
      </c>
      <c r="H14" s="26">
        <v>0.0</v>
      </c>
      <c r="I14" s="26">
        <v>9.0</v>
      </c>
      <c r="J14" s="31">
        <v>1.0</v>
      </c>
      <c r="K14" s="31">
        <v>16.0</v>
      </c>
      <c r="L14" s="32">
        <f>(H14*12+ I14+ (IFERROR(J14/K14,0)))*25.4</f>
        <v>230.1875</v>
      </c>
      <c r="M14" s="20" t="s">
        <v>13</v>
      </c>
    </row>
    <row r="16">
      <c r="I16" s="33">
        <v>0.0</v>
      </c>
      <c r="J16" s="34">
        <f t="shared" ref="J16:J26" si="5">L4</f>
        <v>397.9377</v>
      </c>
    </row>
    <row r="17">
      <c r="I17" s="35">
        <f t="shared" ref="I17:I26" si="6">F5</f>
        <v>12.7</v>
      </c>
      <c r="J17" s="35">
        <f t="shared" si="5"/>
        <v>400.05</v>
      </c>
    </row>
    <row r="18">
      <c r="I18" s="35">
        <f t="shared" si="6"/>
        <v>238.125</v>
      </c>
      <c r="J18" s="35">
        <f t="shared" si="5"/>
        <v>434.975</v>
      </c>
    </row>
    <row r="19">
      <c r="I19" s="35">
        <f t="shared" si="6"/>
        <v>544.5125</v>
      </c>
      <c r="J19" s="35">
        <f t="shared" si="5"/>
        <v>469.9</v>
      </c>
    </row>
    <row r="20">
      <c r="I20" s="35">
        <f t="shared" si="6"/>
        <v>849.3125</v>
      </c>
      <c r="J20" s="35">
        <f t="shared" si="5"/>
        <v>482.6</v>
      </c>
    </row>
    <row r="21">
      <c r="I21" s="35">
        <f t="shared" si="6"/>
        <v>1154.1125</v>
      </c>
      <c r="J21" s="35">
        <f t="shared" si="5"/>
        <v>469.9</v>
      </c>
    </row>
    <row r="22">
      <c r="I22" s="35">
        <f t="shared" si="6"/>
        <v>1460.5</v>
      </c>
      <c r="J22" s="35">
        <f t="shared" si="5"/>
        <v>431.8</v>
      </c>
    </row>
    <row r="23">
      <c r="I23" s="35">
        <f t="shared" si="6"/>
        <v>1770.0625</v>
      </c>
      <c r="J23" s="35">
        <f t="shared" si="5"/>
        <v>368.3</v>
      </c>
    </row>
    <row r="24">
      <c r="I24" s="35">
        <f t="shared" si="6"/>
        <v>2084.3875</v>
      </c>
      <c r="J24" s="35">
        <f t="shared" si="5"/>
        <v>282.575</v>
      </c>
    </row>
    <row r="25">
      <c r="I25" s="35">
        <f t="shared" si="6"/>
        <v>2214.5625</v>
      </c>
      <c r="J25" s="35">
        <f t="shared" si="5"/>
        <v>241.5975</v>
      </c>
    </row>
    <row r="26">
      <c r="I26" s="36">
        <f t="shared" si="6"/>
        <v>2252.6625</v>
      </c>
      <c r="J26" s="36">
        <f t="shared" si="5"/>
        <v>230.1875</v>
      </c>
    </row>
    <row r="28">
      <c r="E28" s="2" t="s">
        <v>14</v>
      </c>
      <c r="F28" s="3"/>
    </row>
    <row r="29">
      <c r="B29" s="13" t="s">
        <v>3</v>
      </c>
      <c r="C29" s="14" t="s">
        <v>4</v>
      </c>
      <c r="D29" s="14" t="s">
        <v>5</v>
      </c>
      <c r="E29" s="15" t="s">
        <v>6</v>
      </c>
      <c r="F29" s="16" t="s">
        <v>7</v>
      </c>
      <c r="G29" s="17" t="s">
        <v>8</v>
      </c>
      <c r="H29" s="13" t="s">
        <v>9</v>
      </c>
      <c r="I29" s="13" t="s">
        <v>3</v>
      </c>
      <c r="J29" s="18" t="s">
        <v>4</v>
      </c>
      <c r="K29" s="18" t="s">
        <v>5</v>
      </c>
      <c r="L29" s="37" t="s">
        <v>10</v>
      </c>
    </row>
    <row r="30">
      <c r="A30" s="20" t="s">
        <v>15</v>
      </c>
      <c r="B30" s="13">
        <v>0.0</v>
      </c>
      <c r="C30" s="14"/>
      <c r="D30" s="14"/>
      <c r="E30" s="21"/>
      <c r="F30" s="16">
        <v>0.0</v>
      </c>
      <c r="G30" s="17"/>
      <c r="H30" s="13"/>
      <c r="I30" s="13">
        <v>5.0</v>
      </c>
      <c r="J30" s="18">
        <v>1.0</v>
      </c>
      <c r="K30" s="18">
        <v>4.0</v>
      </c>
      <c r="L30" s="37">
        <f t="shared" ref="L30:L42" si="7">(H30*12+ I30+ (IFERROR(J30/K30,0)))*25.4</f>
        <v>133.35</v>
      </c>
    </row>
    <row r="31">
      <c r="A31" s="20" t="s">
        <v>16</v>
      </c>
      <c r="B31" s="13"/>
      <c r="C31" s="14"/>
      <c r="D31" s="14"/>
      <c r="E31" s="21"/>
      <c r="F31" s="22"/>
      <c r="G31" s="17"/>
      <c r="H31" s="13"/>
      <c r="I31" s="13"/>
      <c r="J31" s="18"/>
      <c r="K31" s="18"/>
      <c r="L31" s="37">
        <f t="shared" si="7"/>
        <v>0</v>
      </c>
    </row>
    <row r="32">
      <c r="A32" s="20">
        <v>7.0</v>
      </c>
      <c r="B32" s="13">
        <v>10.0</v>
      </c>
      <c r="C32" s="14">
        <v>0.0</v>
      </c>
      <c r="D32" s="14">
        <v>0.0</v>
      </c>
      <c r="E32" s="21">
        <f t="shared" ref="E32:E42" si="8">(B32+(IFERROR(C32/D32,0)))*25.4</f>
        <v>254</v>
      </c>
      <c r="F32" s="22">
        <f>E32</f>
        <v>254</v>
      </c>
      <c r="G32" s="17">
        <v>0.0</v>
      </c>
      <c r="H32" s="13">
        <v>0.0</v>
      </c>
      <c r="I32" s="13">
        <v>5.0</v>
      </c>
      <c r="J32" s="18">
        <v>15.0</v>
      </c>
      <c r="K32" s="18">
        <v>16.0</v>
      </c>
      <c r="L32" s="37">
        <f t="shared" si="7"/>
        <v>150.8125</v>
      </c>
    </row>
    <row r="33">
      <c r="A33" s="20">
        <v>6.0</v>
      </c>
      <c r="B33" s="13">
        <v>12.0</v>
      </c>
      <c r="C33" s="14">
        <v>1.0</v>
      </c>
      <c r="D33" s="14">
        <v>8.0</v>
      </c>
      <c r="E33" s="21">
        <f t="shared" si="8"/>
        <v>307.975</v>
      </c>
      <c r="F33" s="22">
        <f t="shared" ref="F33:F39" si="9">E33+F32</f>
        <v>561.975</v>
      </c>
      <c r="G33" s="17">
        <v>0.0</v>
      </c>
      <c r="H33" s="13">
        <v>0.0</v>
      </c>
      <c r="I33" s="13">
        <v>6.0</v>
      </c>
      <c r="J33" s="18">
        <v>1.0</v>
      </c>
      <c r="K33" s="18">
        <v>2.0</v>
      </c>
      <c r="L33" s="37">
        <f t="shared" si="7"/>
        <v>165.1</v>
      </c>
    </row>
    <row r="34">
      <c r="A34" s="20">
        <v>5.0</v>
      </c>
      <c r="B34" s="13">
        <v>12.0</v>
      </c>
      <c r="C34" s="14">
        <v>0.0</v>
      </c>
      <c r="D34" s="14">
        <v>0.0</v>
      </c>
      <c r="E34" s="21">
        <f t="shared" si="8"/>
        <v>304.8</v>
      </c>
      <c r="F34" s="22">
        <f t="shared" si="9"/>
        <v>866.775</v>
      </c>
      <c r="G34" s="17">
        <v>0.0</v>
      </c>
      <c r="H34" s="13">
        <v>0.0</v>
      </c>
      <c r="I34" s="13">
        <v>6.0</v>
      </c>
      <c r="J34" s="18">
        <v>7.0</v>
      </c>
      <c r="K34" s="18">
        <v>8.0</v>
      </c>
      <c r="L34" s="37">
        <f t="shared" si="7"/>
        <v>174.625</v>
      </c>
    </row>
    <row r="35">
      <c r="A35" s="20">
        <v>4.0</v>
      </c>
      <c r="B35" s="13">
        <v>12.0</v>
      </c>
      <c r="C35" s="14">
        <v>0.0</v>
      </c>
      <c r="D35" s="14">
        <v>0.0</v>
      </c>
      <c r="E35" s="21">
        <f t="shared" si="8"/>
        <v>304.8</v>
      </c>
      <c r="F35" s="22">
        <f t="shared" si="9"/>
        <v>1171.575</v>
      </c>
      <c r="G35" s="17">
        <v>0.0</v>
      </c>
      <c r="H35" s="13">
        <v>0.0</v>
      </c>
      <c r="I35" s="13">
        <v>7.0</v>
      </c>
      <c r="J35" s="18">
        <v>0.0</v>
      </c>
      <c r="K35" s="18">
        <v>0.0</v>
      </c>
      <c r="L35" s="37">
        <f t="shared" si="7"/>
        <v>177.8</v>
      </c>
    </row>
    <row r="36">
      <c r="A36" s="20">
        <v>3.0</v>
      </c>
      <c r="B36" s="13">
        <v>12.0</v>
      </c>
      <c r="C36" s="14">
        <v>1.0</v>
      </c>
      <c r="D36" s="14">
        <v>8.0</v>
      </c>
      <c r="E36" s="21">
        <f t="shared" si="8"/>
        <v>307.975</v>
      </c>
      <c r="F36" s="22">
        <f t="shared" si="9"/>
        <v>1479.55</v>
      </c>
      <c r="G36" s="17">
        <v>0.0</v>
      </c>
      <c r="H36" s="13">
        <v>0.0</v>
      </c>
      <c r="I36" s="13">
        <v>6.0</v>
      </c>
      <c r="J36" s="18">
        <v>15.0</v>
      </c>
      <c r="K36" s="18">
        <v>16.0</v>
      </c>
      <c r="L36" s="37">
        <f t="shared" si="7"/>
        <v>176.2125</v>
      </c>
    </row>
    <row r="37">
      <c r="A37" s="20">
        <v>2.0</v>
      </c>
      <c r="B37" s="13">
        <v>12.0</v>
      </c>
      <c r="C37" s="14">
        <v>3.0</v>
      </c>
      <c r="D37" s="14">
        <v>8.0</v>
      </c>
      <c r="E37" s="21">
        <f t="shared" si="8"/>
        <v>314.325</v>
      </c>
      <c r="F37" s="22">
        <f t="shared" si="9"/>
        <v>1793.875</v>
      </c>
      <c r="G37" s="17">
        <v>0.0</v>
      </c>
      <c r="H37" s="13">
        <v>0.0</v>
      </c>
      <c r="I37" s="13">
        <v>6.0</v>
      </c>
      <c r="J37" s="18">
        <v>5.0</v>
      </c>
      <c r="K37" s="18">
        <v>8.0</v>
      </c>
      <c r="L37" s="37">
        <f t="shared" si="7"/>
        <v>168.275</v>
      </c>
    </row>
    <row r="38">
      <c r="A38" s="20">
        <v>1.0</v>
      </c>
      <c r="B38" s="13">
        <v>12.0</v>
      </c>
      <c r="C38" s="14">
        <v>3.0</v>
      </c>
      <c r="D38" s="14">
        <v>4.0</v>
      </c>
      <c r="E38" s="21">
        <f t="shared" si="8"/>
        <v>323.85</v>
      </c>
      <c r="F38" s="22">
        <f t="shared" si="9"/>
        <v>2117.725</v>
      </c>
      <c r="G38" s="17">
        <v>0.0</v>
      </c>
      <c r="H38" s="13">
        <v>0.0</v>
      </c>
      <c r="I38" s="13">
        <v>6.0</v>
      </c>
      <c r="J38" s="18">
        <v>1.0</v>
      </c>
      <c r="K38" s="18">
        <v>4.0</v>
      </c>
      <c r="L38" s="37">
        <f t="shared" si="7"/>
        <v>158.75</v>
      </c>
    </row>
    <row r="39">
      <c r="A39" s="20">
        <v>0.0</v>
      </c>
      <c r="B39" s="13">
        <v>8.0</v>
      </c>
      <c r="C39" s="14">
        <v>3.0</v>
      </c>
      <c r="D39" s="14">
        <v>8.0</v>
      </c>
      <c r="E39" s="21">
        <f t="shared" si="8"/>
        <v>212.725</v>
      </c>
      <c r="F39" s="22">
        <f t="shared" si="9"/>
        <v>2330.45</v>
      </c>
      <c r="G39" s="17">
        <v>0.0</v>
      </c>
      <c r="H39" s="13">
        <v>0.0</v>
      </c>
      <c r="I39" s="13">
        <v>0.0</v>
      </c>
      <c r="J39" s="18">
        <v>0.0</v>
      </c>
      <c r="K39" s="18">
        <v>0.0</v>
      </c>
      <c r="L39" s="37">
        <f t="shared" si="7"/>
        <v>0</v>
      </c>
    </row>
    <row r="40">
      <c r="A40" s="20">
        <v>0.0</v>
      </c>
      <c r="B40" s="13">
        <v>10.0</v>
      </c>
      <c r="C40" s="14">
        <v>3.0</v>
      </c>
      <c r="D40" s="14">
        <v>4.0</v>
      </c>
      <c r="E40" s="21">
        <f t="shared" si="8"/>
        <v>273.05</v>
      </c>
      <c r="F40" s="22">
        <f>E40+F38</f>
        <v>2390.775</v>
      </c>
      <c r="G40" s="17">
        <v>0.0</v>
      </c>
      <c r="H40" s="13">
        <v>0.0</v>
      </c>
      <c r="I40" s="13">
        <v>6.0</v>
      </c>
      <c r="J40" s="18">
        <v>0.0</v>
      </c>
      <c r="K40" s="18">
        <v>0.0</v>
      </c>
      <c r="L40" s="37">
        <f t="shared" si="7"/>
        <v>152.4</v>
      </c>
    </row>
    <row r="41">
      <c r="A41" s="20">
        <v>0.0</v>
      </c>
      <c r="B41" s="13">
        <v>6.0</v>
      </c>
      <c r="C41" s="14">
        <v>1.0</v>
      </c>
      <c r="D41" s="14">
        <v>2.0</v>
      </c>
      <c r="E41" s="21">
        <f t="shared" si="8"/>
        <v>165.1</v>
      </c>
      <c r="F41" s="22">
        <f>E41+F38</f>
        <v>2282.825</v>
      </c>
      <c r="G41" s="17">
        <v>0.0</v>
      </c>
      <c r="H41" s="13">
        <v>0.0</v>
      </c>
      <c r="I41" s="13">
        <v>4.0</v>
      </c>
      <c r="J41" s="18">
        <v>1.0</v>
      </c>
      <c r="K41" s="18">
        <v>2.0</v>
      </c>
      <c r="L41" s="37">
        <f t="shared" si="7"/>
        <v>114.3</v>
      </c>
    </row>
    <row r="42">
      <c r="A42" s="20">
        <v>0.0</v>
      </c>
      <c r="B42" s="13">
        <v>0.0</v>
      </c>
      <c r="C42" s="14">
        <v>0.0</v>
      </c>
      <c r="D42" s="14">
        <v>0.0</v>
      </c>
      <c r="E42" s="21">
        <f t="shared" si="8"/>
        <v>0</v>
      </c>
      <c r="F42" s="22">
        <f>E42+F41</f>
        <v>2282.825</v>
      </c>
      <c r="G42" s="17">
        <v>0.0</v>
      </c>
      <c r="H42" s="13">
        <v>0.0</v>
      </c>
      <c r="I42" s="13">
        <v>0.0</v>
      </c>
      <c r="J42" s="18">
        <v>0.0</v>
      </c>
      <c r="K42" s="18">
        <v>0.0</v>
      </c>
      <c r="L42" s="37">
        <f t="shared" si="7"/>
        <v>0</v>
      </c>
    </row>
    <row r="44">
      <c r="E44" s="38">
        <f t="shared" ref="E44:E51" si="10">F32</f>
        <v>254</v>
      </c>
      <c r="F44" s="38">
        <f t="shared" ref="F44:F50" si="11">L32</f>
        <v>150.8125</v>
      </c>
      <c r="G44" s="39"/>
      <c r="H44" s="40"/>
      <c r="I44" s="5" t="s">
        <v>3</v>
      </c>
      <c r="J44" s="10" t="s">
        <v>4</v>
      </c>
      <c r="K44" s="10" t="s">
        <v>5</v>
      </c>
      <c r="L44" s="11" t="s">
        <v>10</v>
      </c>
    </row>
    <row r="45">
      <c r="E45" s="38">
        <f t="shared" si="10"/>
        <v>561.975</v>
      </c>
      <c r="F45" s="38">
        <f t="shared" si="11"/>
        <v>165.1</v>
      </c>
      <c r="G45" s="41"/>
      <c r="I45" s="13">
        <v>5.0</v>
      </c>
      <c r="J45" s="18">
        <v>1.0</v>
      </c>
      <c r="K45" s="18">
        <v>4.0</v>
      </c>
      <c r="L45" s="19">
        <f t="shared" ref="L45:L54" si="12">(H45*12+ I45+ (IFERROR(J45/K45,0)))*25.4</f>
        <v>133.35</v>
      </c>
    </row>
    <row r="46">
      <c r="E46" s="38">
        <f t="shared" si="10"/>
        <v>866.775</v>
      </c>
      <c r="F46" s="38">
        <f t="shared" si="11"/>
        <v>174.625</v>
      </c>
      <c r="G46" s="41"/>
      <c r="I46" s="13"/>
      <c r="J46" s="18"/>
      <c r="K46" s="18"/>
      <c r="L46" s="19">
        <f t="shared" si="12"/>
        <v>0</v>
      </c>
    </row>
    <row r="47">
      <c r="E47" s="38">
        <f t="shared" si="10"/>
        <v>1171.575</v>
      </c>
      <c r="F47" s="38">
        <f t="shared" si="11"/>
        <v>177.8</v>
      </c>
      <c r="G47" s="12" t="s">
        <v>17</v>
      </c>
      <c r="I47" s="13">
        <v>6.0</v>
      </c>
      <c r="J47" s="18">
        <v>3.0</v>
      </c>
      <c r="K47" s="18">
        <v>8.0</v>
      </c>
      <c r="L47" s="19">
        <f t="shared" si="12"/>
        <v>161.925</v>
      </c>
    </row>
    <row r="48">
      <c r="E48" s="38">
        <f t="shared" si="10"/>
        <v>1479.55</v>
      </c>
      <c r="F48" s="38">
        <f t="shared" si="11"/>
        <v>176.2125</v>
      </c>
      <c r="G48" s="12" t="s">
        <v>18</v>
      </c>
      <c r="I48" s="13">
        <v>7.0</v>
      </c>
      <c r="J48" s="18">
        <v>3.0</v>
      </c>
      <c r="K48" s="18">
        <v>8.0</v>
      </c>
      <c r="L48" s="19">
        <f t="shared" si="12"/>
        <v>187.325</v>
      </c>
    </row>
    <row r="49">
      <c r="E49" s="38">
        <f t="shared" si="10"/>
        <v>1793.875</v>
      </c>
      <c r="F49" s="38">
        <f t="shared" si="11"/>
        <v>168.275</v>
      </c>
      <c r="G49" s="12" t="s">
        <v>19</v>
      </c>
      <c r="I49" s="13">
        <v>7.0</v>
      </c>
      <c r="J49" s="18">
        <v>7.0</v>
      </c>
      <c r="K49" s="18">
        <v>8.0</v>
      </c>
      <c r="L49" s="19">
        <f t="shared" si="12"/>
        <v>200.025</v>
      </c>
    </row>
    <row r="50">
      <c r="E50" s="38">
        <f t="shared" si="10"/>
        <v>2117.725</v>
      </c>
      <c r="F50" s="38">
        <f t="shared" si="11"/>
        <v>158.75</v>
      </c>
      <c r="G50" s="12" t="s">
        <v>20</v>
      </c>
      <c r="I50" s="13">
        <v>7.0</v>
      </c>
      <c r="J50" s="18">
        <v>13.0</v>
      </c>
      <c r="K50" s="18">
        <v>16.0</v>
      </c>
      <c r="L50" s="19">
        <f t="shared" si="12"/>
        <v>198.4375</v>
      </c>
    </row>
    <row r="51">
      <c r="E51" s="38">
        <f t="shared" si="10"/>
        <v>2330.45</v>
      </c>
      <c r="G51" s="12" t="s">
        <v>21</v>
      </c>
      <c r="I51" s="13">
        <v>7.0</v>
      </c>
      <c r="J51" s="18">
        <v>1.0</v>
      </c>
      <c r="K51" s="18">
        <v>2.0</v>
      </c>
      <c r="L51" s="19">
        <f t="shared" si="12"/>
        <v>190.5</v>
      </c>
    </row>
    <row r="52">
      <c r="G52" s="12" t="s">
        <v>22</v>
      </c>
      <c r="I52" s="13">
        <v>6.0</v>
      </c>
      <c r="J52" s="18">
        <v>5.0</v>
      </c>
      <c r="K52" s="18">
        <v>8.0</v>
      </c>
      <c r="L52" s="19">
        <f t="shared" si="12"/>
        <v>168.275</v>
      </c>
    </row>
    <row r="53">
      <c r="G53" s="12" t="s">
        <v>23</v>
      </c>
      <c r="I53" s="13">
        <v>5.0</v>
      </c>
      <c r="J53" s="18">
        <v>1.0</v>
      </c>
      <c r="K53" s="18">
        <v>8.0</v>
      </c>
      <c r="L53" s="19">
        <f t="shared" si="12"/>
        <v>130.175</v>
      </c>
    </row>
    <row r="54">
      <c r="G54" s="12" t="s">
        <v>24</v>
      </c>
      <c r="I54" s="13">
        <v>4.0</v>
      </c>
      <c r="J54" s="18">
        <v>1.0</v>
      </c>
      <c r="K54" s="18">
        <v>2.0</v>
      </c>
      <c r="L54" s="19">
        <f t="shared" si="12"/>
        <v>114.3</v>
      </c>
    </row>
    <row r="55">
      <c r="G55" s="41"/>
      <c r="L55" s="42"/>
    </row>
    <row r="56">
      <c r="G56" s="41"/>
      <c r="L56" s="42"/>
    </row>
    <row r="57">
      <c r="G57" s="41"/>
      <c r="L57" s="42"/>
    </row>
    <row r="58">
      <c r="G58" s="41"/>
      <c r="L58" s="42"/>
    </row>
    <row r="59">
      <c r="G59" s="43"/>
      <c r="H59" s="44"/>
      <c r="I59" s="44"/>
      <c r="J59" s="44"/>
      <c r="K59" s="44"/>
      <c r="L59" s="45"/>
    </row>
    <row r="61">
      <c r="E61" s="2" t="s">
        <v>25</v>
      </c>
      <c r="F61" s="3"/>
      <c r="J61" s="20"/>
      <c r="K61" s="20"/>
      <c r="L61" s="20"/>
      <c r="M61" s="2" t="s">
        <v>26</v>
      </c>
      <c r="N61" s="2"/>
    </row>
    <row r="62">
      <c r="B62" s="46" t="s">
        <v>9</v>
      </c>
      <c r="C62" s="47" t="s">
        <v>3</v>
      </c>
      <c r="D62" s="48" t="s">
        <v>27</v>
      </c>
      <c r="E62" s="48" t="s">
        <v>28</v>
      </c>
      <c r="F62" s="49" t="s">
        <v>10</v>
      </c>
      <c r="J62" s="46" t="s">
        <v>9</v>
      </c>
      <c r="K62" s="47" t="s">
        <v>3</v>
      </c>
      <c r="L62" s="48" t="s">
        <v>27</v>
      </c>
      <c r="M62" s="48" t="s">
        <v>28</v>
      </c>
      <c r="N62" s="49" t="s">
        <v>10</v>
      </c>
    </row>
    <row r="63">
      <c r="A63" s="50"/>
      <c r="B63" s="51">
        <v>1.0</v>
      </c>
      <c r="C63" s="13">
        <v>7.0</v>
      </c>
      <c r="D63" s="18">
        <v>7.0</v>
      </c>
      <c r="E63" s="18">
        <v>8.0</v>
      </c>
      <c r="F63" s="19">
        <f t="shared" ref="F63:F67" si="13">(B63*12+ C63+ (IFERROR(D63/E63,0)))*25.4</f>
        <v>504.825</v>
      </c>
      <c r="J63" s="52"/>
      <c r="K63" s="5">
        <v>11.0</v>
      </c>
      <c r="L63" s="10">
        <v>1.0</v>
      </c>
      <c r="M63" s="10">
        <v>8.0</v>
      </c>
      <c r="N63" s="11">
        <f t="shared" ref="N63:N67" si="14">(J63*12+ K63+ (IFERROR(L63/M63,0)))*25.4</f>
        <v>282.575</v>
      </c>
    </row>
    <row r="64">
      <c r="B64" s="51">
        <v>1.0</v>
      </c>
      <c r="C64" s="13">
        <v>3.0</v>
      </c>
      <c r="D64" s="18">
        <v>3.0</v>
      </c>
      <c r="E64" s="18">
        <v>4.0</v>
      </c>
      <c r="F64" s="19">
        <f t="shared" si="13"/>
        <v>400.05</v>
      </c>
      <c r="J64" s="51"/>
      <c r="K64" s="13">
        <v>8.0</v>
      </c>
      <c r="L64" s="18">
        <v>7.0</v>
      </c>
      <c r="M64" s="18">
        <v>8.0</v>
      </c>
      <c r="N64" s="19">
        <f t="shared" si="14"/>
        <v>225.425</v>
      </c>
    </row>
    <row r="65">
      <c r="B65" s="51"/>
      <c r="C65" s="13">
        <v>1.0</v>
      </c>
      <c r="D65" s="18">
        <v>3.0</v>
      </c>
      <c r="E65" s="18">
        <v>8.0</v>
      </c>
      <c r="F65" s="19">
        <f t="shared" si="13"/>
        <v>34.925</v>
      </c>
      <c r="J65" s="51"/>
      <c r="K65" s="13">
        <v>2.0</v>
      </c>
      <c r="L65" s="18">
        <v>1.0</v>
      </c>
      <c r="M65" s="18">
        <v>2.0</v>
      </c>
      <c r="N65" s="19">
        <f t="shared" si="14"/>
        <v>63.5</v>
      </c>
    </row>
    <row r="66">
      <c r="B66" s="51"/>
      <c r="C66" s="13">
        <v>11.0</v>
      </c>
      <c r="D66" s="18">
        <v>1.0</v>
      </c>
      <c r="E66" s="18">
        <v>4.0</v>
      </c>
      <c r="F66" s="19">
        <f t="shared" si="13"/>
        <v>285.75</v>
      </c>
      <c r="J66" s="51"/>
      <c r="K66" s="13">
        <v>14.0</v>
      </c>
      <c r="L66" s="18">
        <v>1.0</v>
      </c>
      <c r="M66" s="18">
        <v>4.0</v>
      </c>
      <c r="N66" s="19">
        <f t="shared" si="14"/>
        <v>361.95</v>
      </c>
    </row>
    <row r="67">
      <c r="B67" s="53"/>
      <c r="C67" s="26">
        <v>12.0</v>
      </c>
      <c r="D67" s="31">
        <v>3.0</v>
      </c>
      <c r="E67" s="31">
        <v>4.0</v>
      </c>
      <c r="F67" s="32">
        <f t="shared" si="13"/>
        <v>323.85</v>
      </c>
      <c r="J67" s="53"/>
      <c r="K67" s="26">
        <v>12.0</v>
      </c>
      <c r="L67" s="31">
        <v>7.0</v>
      </c>
      <c r="M67" s="31">
        <v>8.0</v>
      </c>
      <c r="N67" s="32">
        <f t="shared" si="14"/>
        <v>327.025</v>
      </c>
    </row>
    <row r="69">
      <c r="A69" s="54"/>
    </row>
  </sheetData>
  <hyperlinks>
    <hyperlink r:id="rId1" ref="A1"/>
  </hyperlinks>
  <drawing r:id="rId2"/>
</worksheet>
</file>