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ulltest_without_contact" sheetId="2" r:id="rId1"/>
    <sheet name="fulltest_with_contact" sheetId="3" r:id="rId2"/>
    <sheet name="needle_comparison_without_conta" sheetId="4" r:id="rId3"/>
    <sheet name="needle_comparison_with_contact" sheetId="5" r:id="rId4"/>
    <sheet name="Hoja1" sheetId="1" r:id="rId5"/>
  </sheets>
  <calcPr calcId="145621"/>
</workbook>
</file>

<file path=xl/calcChain.xml><?xml version="1.0" encoding="utf-8"?>
<calcChain xmlns="http://schemas.openxmlformats.org/spreadsheetml/2006/main">
  <c r="X53" i="1" l="1"/>
  <c r="X54" i="1"/>
  <c r="X55" i="1"/>
  <c r="X56" i="1"/>
  <c r="X57" i="1"/>
  <c r="X58" i="1"/>
  <c r="W58" i="1"/>
  <c r="W57" i="1"/>
  <c r="W56" i="1"/>
  <c r="W55" i="1"/>
  <c r="W54" i="1"/>
  <c r="W53" i="1"/>
  <c r="R53" i="1"/>
  <c r="R54" i="1"/>
  <c r="R55" i="1"/>
  <c r="R56" i="1"/>
  <c r="R57" i="1"/>
  <c r="R58" i="1"/>
  <c r="R59" i="1"/>
  <c r="R60" i="1"/>
  <c r="Q60" i="1"/>
  <c r="Q59" i="1"/>
  <c r="Q58" i="1"/>
  <c r="Q57" i="1"/>
  <c r="Q56" i="1"/>
  <c r="Q55" i="1"/>
  <c r="Q54" i="1"/>
  <c r="Q53" i="1"/>
  <c r="X37" i="1"/>
  <c r="X38" i="1"/>
  <c r="X39" i="1"/>
  <c r="X40" i="1"/>
  <c r="X41" i="1"/>
  <c r="X42" i="1"/>
  <c r="X43" i="1"/>
  <c r="X44" i="1"/>
  <c r="X45" i="1"/>
  <c r="X46" i="1"/>
  <c r="W44" i="1"/>
  <c r="W45" i="1"/>
  <c r="W46" i="1"/>
  <c r="W43" i="1"/>
  <c r="W42" i="1"/>
  <c r="W41" i="1"/>
  <c r="W40" i="1"/>
  <c r="W39" i="1"/>
  <c r="W38" i="1"/>
  <c r="W37" i="1"/>
  <c r="R41" i="1"/>
  <c r="R37" i="1"/>
  <c r="R38" i="1"/>
  <c r="R39" i="1"/>
  <c r="R40" i="1"/>
  <c r="R42" i="1"/>
  <c r="R43" i="1"/>
  <c r="R44" i="1"/>
  <c r="R45" i="1"/>
  <c r="R46" i="1"/>
  <c r="R47" i="1"/>
  <c r="R48" i="1"/>
  <c r="Q46" i="1"/>
  <c r="Q47" i="1"/>
  <c r="Q48" i="1"/>
  <c r="Q45" i="1"/>
  <c r="Q44" i="1"/>
  <c r="Q43" i="1"/>
  <c r="Q42" i="1"/>
  <c r="Q41" i="1"/>
  <c r="Q40" i="1"/>
  <c r="Q39" i="1"/>
  <c r="Q38" i="1"/>
  <c r="Q37" i="1"/>
  <c r="K63" i="1"/>
  <c r="J63" i="1"/>
  <c r="F62" i="1"/>
  <c r="H62" i="1" s="1"/>
  <c r="G62" i="1"/>
  <c r="K62" i="1" s="1"/>
  <c r="I62" i="1"/>
  <c r="F63" i="1"/>
  <c r="G63" i="1"/>
  <c r="I63" i="1" s="1"/>
  <c r="H63" i="1"/>
  <c r="F64" i="1"/>
  <c r="H64" i="1" s="1"/>
  <c r="G64" i="1"/>
  <c r="K64" i="1" s="1"/>
  <c r="I64" i="1"/>
  <c r="J61" i="1"/>
  <c r="I61" i="1"/>
  <c r="F61" i="1"/>
  <c r="H61" i="1" s="1"/>
  <c r="G61" i="1"/>
  <c r="K61" i="1" s="1"/>
  <c r="J58" i="1"/>
  <c r="K56" i="1"/>
  <c r="K55" i="1"/>
  <c r="K53" i="1"/>
  <c r="F52" i="1"/>
  <c r="G52" i="1"/>
  <c r="I52" i="1" s="1"/>
  <c r="H52" i="1"/>
  <c r="J52" i="1"/>
  <c r="F53" i="1"/>
  <c r="H53" i="1" s="1"/>
  <c r="G53" i="1"/>
  <c r="I53" i="1" s="1"/>
  <c r="F54" i="1"/>
  <c r="J54" i="1" s="1"/>
  <c r="G54" i="1"/>
  <c r="I54" i="1" s="1"/>
  <c r="H54" i="1"/>
  <c r="F55" i="1"/>
  <c r="H55" i="1" s="1"/>
  <c r="G55" i="1"/>
  <c r="I55" i="1" s="1"/>
  <c r="F56" i="1"/>
  <c r="J56" i="1" s="1"/>
  <c r="G56" i="1"/>
  <c r="I56" i="1"/>
  <c r="F57" i="1"/>
  <c r="H57" i="1" s="1"/>
  <c r="G57" i="1"/>
  <c r="I57" i="1" s="1"/>
  <c r="F58" i="1"/>
  <c r="G58" i="1"/>
  <c r="I58" i="1" s="1"/>
  <c r="H58" i="1"/>
  <c r="J51" i="1"/>
  <c r="I51" i="1"/>
  <c r="F51" i="1"/>
  <c r="H51" i="1" s="1"/>
  <c r="G51" i="1"/>
  <c r="K51" i="1" s="1"/>
  <c r="J47" i="1"/>
  <c r="K46" i="1"/>
  <c r="J45" i="1"/>
  <c r="J43" i="1"/>
  <c r="J41" i="1"/>
  <c r="K42" i="1"/>
  <c r="K40" i="1"/>
  <c r="F38" i="1"/>
  <c r="G38" i="1"/>
  <c r="I38" i="1" s="1"/>
  <c r="H38" i="1"/>
  <c r="J38" i="1"/>
  <c r="K38" i="1"/>
  <c r="F39" i="1"/>
  <c r="H39" i="1" s="1"/>
  <c r="G39" i="1"/>
  <c r="I39" i="1" s="1"/>
  <c r="K39" i="1"/>
  <c r="F40" i="1"/>
  <c r="J40" i="1" s="1"/>
  <c r="G40" i="1"/>
  <c r="I40" i="1" s="1"/>
  <c r="F41" i="1"/>
  <c r="H41" i="1" s="1"/>
  <c r="G41" i="1"/>
  <c r="I41" i="1" s="1"/>
  <c r="F42" i="1"/>
  <c r="J42" i="1" s="1"/>
  <c r="G42" i="1"/>
  <c r="H42" i="1"/>
  <c r="I42" i="1"/>
  <c r="F43" i="1"/>
  <c r="H43" i="1" s="1"/>
  <c r="G43" i="1"/>
  <c r="I43" i="1" s="1"/>
  <c r="F44" i="1"/>
  <c r="H44" i="1" s="1"/>
  <c r="G44" i="1"/>
  <c r="K44" i="1" s="1"/>
  <c r="F45" i="1"/>
  <c r="H45" i="1" s="1"/>
  <c r="G45" i="1"/>
  <c r="I45" i="1" s="1"/>
  <c r="F46" i="1"/>
  <c r="J46" i="1" s="1"/>
  <c r="G46" i="1"/>
  <c r="H46" i="1"/>
  <c r="I46" i="1"/>
  <c r="F47" i="1"/>
  <c r="H47" i="1" s="1"/>
  <c r="G47" i="1"/>
  <c r="I47" i="1" s="1"/>
  <c r="F48" i="1"/>
  <c r="H48" i="1" s="1"/>
  <c r="G48" i="1"/>
  <c r="K48" i="1" s="1"/>
  <c r="G37" i="1"/>
  <c r="I37" i="1" s="1"/>
  <c r="F37" i="1"/>
  <c r="J37" i="1" s="1"/>
  <c r="H32" i="1"/>
  <c r="I29" i="1"/>
  <c r="G29" i="1"/>
  <c r="K29" i="1" s="1"/>
  <c r="G30" i="1"/>
  <c r="K30" i="1" s="1"/>
  <c r="G31" i="1"/>
  <c r="I31" i="1" s="1"/>
  <c r="G32" i="1"/>
  <c r="K32" i="1" s="1"/>
  <c r="F29" i="1"/>
  <c r="J29" i="1" s="1"/>
  <c r="F30" i="1"/>
  <c r="J30" i="1" s="1"/>
  <c r="F31" i="1"/>
  <c r="H31" i="1" s="1"/>
  <c r="F32" i="1"/>
  <c r="J32" i="1" s="1"/>
  <c r="J13" i="1"/>
  <c r="K11" i="1"/>
  <c r="J9" i="1"/>
  <c r="K7" i="1"/>
  <c r="F7" i="1"/>
  <c r="J7" i="1" s="1"/>
  <c r="G7" i="1"/>
  <c r="I7" i="1" s="1"/>
  <c r="H7" i="1"/>
  <c r="F8" i="1"/>
  <c r="J8" i="1" s="1"/>
  <c r="G8" i="1"/>
  <c r="K8" i="1" s="1"/>
  <c r="H8" i="1"/>
  <c r="F9" i="1"/>
  <c r="G9" i="1"/>
  <c r="I9" i="1" s="1"/>
  <c r="H9" i="1"/>
  <c r="F10" i="1"/>
  <c r="J10" i="1" s="1"/>
  <c r="G10" i="1"/>
  <c r="K10" i="1" s="1"/>
  <c r="H10" i="1"/>
  <c r="F11" i="1"/>
  <c r="J11" i="1" s="1"/>
  <c r="G11" i="1"/>
  <c r="I11" i="1" s="1"/>
  <c r="H11" i="1"/>
  <c r="F12" i="1"/>
  <c r="J12" i="1" s="1"/>
  <c r="G12" i="1"/>
  <c r="K12" i="1" s="1"/>
  <c r="H12" i="1"/>
  <c r="F13" i="1"/>
  <c r="G13" i="1"/>
  <c r="I13" i="1" s="1"/>
  <c r="H13" i="1"/>
  <c r="F14" i="1"/>
  <c r="J14" i="1" s="1"/>
  <c r="G14" i="1"/>
  <c r="K14" i="1" s="1"/>
  <c r="H14" i="1"/>
  <c r="K37" i="1" l="1"/>
  <c r="K52" i="1"/>
  <c r="K54" i="1"/>
  <c r="K58" i="1"/>
  <c r="K9" i="1"/>
  <c r="K13" i="1"/>
  <c r="I30" i="1"/>
  <c r="H37" i="1"/>
  <c r="I48" i="1"/>
  <c r="I44" i="1"/>
  <c r="H40" i="1"/>
  <c r="J39" i="1"/>
  <c r="K43" i="1"/>
  <c r="J44" i="1"/>
  <c r="J48" i="1"/>
  <c r="H56" i="1"/>
  <c r="K57" i="1"/>
  <c r="J64" i="1"/>
  <c r="I14" i="1"/>
  <c r="I12" i="1"/>
  <c r="I10" i="1"/>
  <c r="I8" i="1"/>
  <c r="H29" i="1"/>
  <c r="H30" i="1"/>
  <c r="K41" i="1"/>
  <c r="K45" i="1"/>
  <c r="K47" i="1"/>
  <c r="J53" i="1"/>
  <c r="J55" i="1"/>
  <c r="J57" i="1"/>
  <c r="J62" i="1"/>
  <c r="I32" i="1"/>
  <c r="J31" i="1"/>
  <c r="K31" i="1"/>
  <c r="F6" i="1"/>
  <c r="H6" i="1" s="1"/>
  <c r="G6" i="1"/>
  <c r="K6" i="1" s="1"/>
  <c r="J6" i="1"/>
  <c r="F5" i="1"/>
  <c r="H5" i="1" s="1"/>
  <c r="G5" i="1"/>
  <c r="K5" i="1" s="1"/>
  <c r="G4" i="1"/>
  <c r="I4" i="1" s="1"/>
  <c r="F4" i="1"/>
  <c r="H4" i="1" s="1"/>
  <c r="F3" i="1"/>
  <c r="H3" i="1" s="1"/>
  <c r="G3" i="1"/>
  <c r="I3" i="1" s="1"/>
  <c r="K3" i="1" l="1"/>
  <c r="K4" i="1"/>
  <c r="J3" i="1"/>
  <c r="J4" i="1"/>
  <c r="J5" i="1"/>
  <c r="I5" i="1"/>
  <c r="I6" i="1"/>
</calcChain>
</file>

<file path=xl/sharedStrings.xml><?xml version="1.0" encoding="utf-8"?>
<sst xmlns="http://schemas.openxmlformats.org/spreadsheetml/2006/main" count="90" uniqueCount="37">
  <si>
    <t>Syringe</t>
  </si>
  <si>
    <t>1ml</t>
  </si>
  <si>
    <t>Volume</t>
  </si>
  <si>
    <t>Systematic 
Error
(ul)</t>
  </si>
  <si>
    <t>Random 
Error
(ul)</t>
  </si>
  <si>
    <t>Systematic 
Error
(%)</t>
  </si>
  <si>
    <t>Random 
Error
(%)</t>
  </si>
  <si>
    <t>ISO Standard</t>
  </si>
  <si>
    <t>Needle</t>
  </si>
  <si>
    <t>With contact</t>
  </si>
  <si>
    <t>(max volume syr.)</t>
  </si>
  <si>
    <t>(measurement vol)</t>
  </si>
  <si>
    <t>Average
(g)</t>
  </si>
  <si>
    <t>Standard 
Desviation
(g)</t>
  </si>
  <si>
    <t>5ml</t>
  </si>
  <si>
    <t>20ml</t>
  </si>
  <si>
    <t>Without liquid contact</t>
  </si>
  <si>
    <t>tip</t>
  </si>
  <si>
    <t>Label</t>
  </si>
  <si>
    <t>S1000-10</t>
  </si>
  <si>
    <t>S1000-20</t>
  </si>
  <si>
    <t>S1000-100</t>
  </si>
  <si>
    <t>S1000-500</t>
  </si>
  <si>
    <t>S5000-50</t>
  </si>
  <si>
    <t>S5000-100</t>
  </si>
  <si>
    <t>S5000-500</t>
  </si>
  <si>
    <t>S5000-2500</t>
  </si>
  <si>
    <t>S20000-1000</t>
  </si>
  <si>
    <t>S20000-2000</t>
  </si>
  <si>
    <t>S20000-5000</t>
  </si>
  <si>
    <t>S20000-10000</t>
  </si>
  <si>
    <t>Systematic Error (%)</t>
  </si>
  <si>
    <t>Random Error (%)</t>
  </si>
  <si>
    <t>without contact</t>
  </si>
  <si>
    <t>with contact</t>
  </si>
  <si>
    <t>S1000-50</t>
  </si>
  <si>
    <t>S1000-200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</si>
</sst>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Pipetting</a:t>
            </a:r>
            <a:r>
              <a:rPr lang="en-US" sz="2400" baseline="0"/>
              <a:t> performance without liquid contact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Hoja1!$Q$36</c:f>
              <c:strCache>
                <c:ptCount val="1"/>
                <c:pt idx="0">
                  <c:v>Systematic Error (%)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0016736369216328E-2"/>
                  <c:y val="0.23180129447169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60102958730208E-2"/>
                  <c:y val="0.219102444655151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7878851053748E-2"/>
                  <c:y val="0.14001088345632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66206195645722E-2"/>
                  <c:y val="0.2818762419095519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860124506778639E-2"/>
                  <c:y val="0.2005839139217545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064142075764447E-2"/>
                  <c:y val="0.2397684792018798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0013611902193838E-2"/>
                  <c:y val="0.310111555427299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966206195645722E-2"/>
                  <c:y val="0.276406315702683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553623880753961E-2"/>
                  <c:y val="0.2292646246444325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8553623880753961E-2"/>
                  <c:y val="0.237785876241909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8553653489559539E-2"/>
                  <c:y val="0.432188318496741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553623880753961E-2"/>
                  <c:y val="0.447527229253411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600" baseline="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Hoja1!$P$37:$P$48</c:f>
              <c:strCache>
                <c:ptCount val="12"/>
                <c:pt idx="0">
                  <c:v>S1000-10</c:v>
                </c:pt>
                <c:pt idx="1">
                  <c:v>S1000-20</c:v>
                </c:pt>
                <c:pt idx="2">
                  <c:v>S1000-100</c:v>
                </c:pt>
                <c:pt idx="3">
                  <c:v>S1000-500</c:v>
                </c:pt>
                <c:pt idx="4">
                  <c:v>S5000-50</c:v>
                </c:pt>
                <c:pt idx="5">
                  <c:v>S5000-100</c:v>
                </c:pt>
                <c:pt idx="6">
                  <c:v>S5000-500</c:v>
                </c:pt>
                <c:pt idx="7">
                  <c:v>S5000-2500</c:v>
                </c:pt>
                <c:pt idx="8">
                  <c:v>S20000-1000</c:v>
                </c:pt>
                <c:pt idx="9">
                  <c:v>S20000-2000</c:v>
                </c:pt>
                <c:pt idx="10">
                  <c:v>S20000-5000</c:v>
                </c:pt>
                <c:pt idx="11">
                  <c:v>S20000-10000</c:v>
                </c:pt>
              </c:strCache>
            </c:strRef>
          </c:xVal>
          <c:yVal>
            <c:numRef>
              <c:f>Hoja1!$Q$37:$Q$48</c:f>
              <c:numCache>
                <c:formatCode>0.0</c:formatCode>
                <c:ptCount val="12"/>
                <c:pt idx="0">
                  <c:v>-4.5833333333333615</c:v>
                </c:pt>
                <c:pt idx="1">
                  <c:v>-8.3333333333337478</c:v>
                </c:pt>
                <c:pt idx="2">
                  <c:v>-24.583333333333712</c:v>
                </c:pt>
                <c:pt idx="3">
                  <c:v>8.7499999999877787</c:v>
                </c:pt>
                <c:pt idx="4">
                  <c:v>-12.333333333333503</c:v>
                </c:pt>
                <c:pt idx="5">
                  <c:v>-1.4166666666667282</c:v>
                </c:pt>
                <c:pt idx="6">
                  <c:v>15.249999999997499</c:v>
                </c:pt>
                <c:pt idx="7">
                  <c:v>9.0833333333250721</c:v>
                </c:pt>
                <c:pt idx="8">
                  <c:v>0.33333333333321963</c:v>
                </c:pt>
                <c:pt idx="9">
                  <c:v>2.2777783333333446</c:v>
                </c:pt>
                <c:pt idx="10">
                  <c:v>47.222222222215656</c:v>
                </c:pt>
                <c:pt idx="11">
                  <c:v>52.722222222167446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Hoja1!$R$36</c:f>
              <c:strCache>
                <c:ptCount val="1"/>
                <c:pt idx="0">
                  <c:v>Random Error (%)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Hoja1!$R$37:$R$48</c:f>
              <c:numCache>
                <c:formatCode>0.0</c:formatCode>
                <c:ptCount val="12"/>
                <c:pt idx="0">
                  <c:v>23.544022333796764</c:v>
                </c:pt>
                <c:pt idx="1">
                  <c:v>26.293687924887166</c:v>
                </c:pt>
                <c:pt idx="2">
                  <c:v>23.544022333796764</c:v>
                </c:pt>
                <c:pt idx="3">
                  <c:v>53.159438728469667</c:v>
                </c:pt>
                <c:pt idx="4">
                  <c:v>12.041081941461334</c:v>
                </c:pt>
                <c:pt idx="5">
                  <c:v>7.0307964531361327</c:v>
                </c:pt>
                <c:pt idx="6">
                  <c:v>25.725041842099667</c:v>
                </c:pt>
                <c:pt idx="7">
                  <c:v>70.626473545208668</c:v>
                </c:pt>
                <c:pt idx="8">
                  <c:v>12.153341256777999</c:v>
                </c:pt>
                <c:pt idx="9">
                  <c:v>16.152609999999999</c:v>
                </c:pt>
                <c:pt idx="10">
                  <c:v>16.894735829998535</c:v>
                </c:pt>
                <c:pt idx="11">
                  <c:v>18.865672006236835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6864"/>
        <c:axId val="149340160"/>
      </c:scatterChart>
      <c:valAx>
        <c:axId val="123316864"/>
        <c:scaling>
          <c:orientation val="minMax"/>
        </c:scaling>
        <c:delete val="0"/>
        <c:axPos val="b"/>
        <c:majorTickMark val="none"/>
        <c:minorTickMark val="none"/>
        <c:tickLblPos val="none"/>
        <c:crossAx val="149340160"/>
        <c:crosses val="autoZero"/>
        <c:crossBetween val="midCat"/>
      </c:valAx>
      <c:valAx>
        <c:axId val="149340160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3316864"/>
        <c:crosses val="autoZero"/>
        <c:crossBetween val="midCat"/>
        <c:majorUnit val="100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10056424175646984"/>
          <c:y val="0.12620579346641722"/>
          <c:w val="0.21057726749082742"/>
          <c:h val="8.2714417877921914E-2"/>
        </c:manualLayout>
      </c:layout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Pipetting performance with liquid contact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Hoja1!$W$36</c:f>
              <c:strCache>
                <c:ptCount val="1"/>
                <c:pt idx="0">
                  <c:v>Systematic Error (%)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5884266818082822E-2"/>
                  <c:y val="0.330691252594131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884266818082822E-2"/>
                  <c:y val="0.2767283616420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5884266818082822E-2"/>
                  <c:y val="0.24974691616595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884266818082822E-2"/>
                  <c:y val="0.180202417495024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588426681808287E-2"/>
                  <c:y val="0.189196232653710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588426681808278E-2"/>
                  <c:y val="0.476998317731660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884266818082822E-2"/>
                  <c:y val="0.292939890509152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5884266818082822E-2"/>
                  <c:y val="0.355896596619954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5884266818082822E-2"/>
                  <c:y val="0.432344025468784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5884266818082822E-2"/>
                  <c:y val="0.6011352744158179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 anchor="t" anchorCtr="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Hoja1!$V$37:$V$46</c:f>
              <c:strCache>
                <c:ptCount val="10"/>
                <c:pt idx="0">
                  <c:v>S1000-10</c:v>
                </c:pt>
                <c:pt idx="1">
                  <c:v>S1000-20</c:v>
                </c:pt>
                <c:pt idx="2">
                  <c:v>S1000-50</c:v>
                </c:pt>
                <c:pt idx="3">
                  <c:v>S1000-100</c:v>
                </c:pt>
                <c:pt idx="4">
                  <c:v>S1000-200</c:v>
                </c:pt>
                <c:pt idx="5">
                  <c:v>S1000-500</c:v>
                </c:pt>
                <c:pt idx="6">
                  <c:v>S20000-1000</c:v>
                </c:pt>
                <c:pt idx="7">
                  <c:v>S20000-2000</c:v>
                </c:pt>
                <c:pt idx="8">
                  <c:v>S20000-5000</c:v>
                </c:pt>
                <c:pt idx="9">
                  <c:v>S20000-10000</c:v>
                </c:pt>
              </c:strCache>
            </c:strRef>
          </c:xVal>
          <c:yVal>
            <c:numRef>
              <c:f>Hoja1!$W$37:$W$46</c:f>
              <c:numCache>
                <c:formatCode>0.0</c:formatCode>
                <c:ptCount val="10"/>
                <c:pt idx="0">
                  <c:v>-2.9166666666667451</c:v>
                </c:pt>
                <c:pt idx="1">
                  <c:v>-13.750000000000018</c:v>
                </c:pt>
                <c:pt idx="2">
                  <c:v>-20.833333333333748</c:v>
                </c:pt>
                <c:pt idx="3">
                  <c:v>-32.91666666666746</c:v>
                </c:pt>
                <c:pt idx="4">
                  <c:v>-32.916666666675098</c:v>
                </c:pt>
                <c:pt idx="5">
                  <c:v>34.166666666662593</c:v>
                </c:pt>
                <c:pt idx="6">
                  <c:v>-4.2222222222234977</c:v>
                </c:pt>
                <c:pt idx="7">
                  <c:v>10.777777777766838</c:v>
                </c:pt>
                <c:pt idx="8">
                  <c:v>30.66666666666606</c:v>
                </c:pt>
                <c:pt idx="9">
                  <c:v>67.222222222165627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Hoja1!$X$36</c:f>
              <c:strCache>
                <c:ptCount val="1"/>
                <c:pt idx="0">
                  <c:v>Random Error (%)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Hoja1!$X$37:$X$46</c:f>
              <c:numCache>
                <c:formatCode>0.0</c:formatCode>
                <c:ptCount val="10"/>
                <c:pt idx="0">
                  <c:v>48.444954125758997</c:v>
                </c:pt>
                <c:pt idx="1">
                  <c:v>41.588816160473002</c:v>
                </c:pt>
                <c:pt idx="2">
                  <c:v>32.58417399692263</c:v>
                </c:pt>
                <c:pt idx="3">
                  <c:v>51.267875533596992</c:v>
                </c:pt>
                <c:pt idx="4">
                  <c:v>62.35105709599199</c:v>
                </c:pt>
                <c:pt idx="5">
                  <c:v>33.259176771323936</c:v>
                </c:pt>
                <c:pt idx="6">
                  <c:v>23.940254853888536</c:v>
                </c:pt>
                <c:pt idx="7">
                  <c:v>15.769951110409</c:v>
                </c:pt>
                <c:pt idx="8">
                  <c:v>25.365476684016901</c:v>
                </c:pt>
                <c:pt idx="9">
                  <c:v>10.012338067616135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8960"/>
        <c:axId val="119850496"/>
      </c:scatterChart>
      <c:valAx>
        <c:axId val="119848960"/>
        <c:scaling>
          <c:orientation val="minMax"/>
        </c:scaling>
        <c:delete val="0"/>
        <c:axPos val="b"/>
        <c:majorTickMark val="none"/>
        <c:minorTickMark val="none"/>
        <c:tickLblPos val="none"/>
        <c:crossAx val="119850496"/>
        <c:crosses val="autoZero"/>
        <c:crossBetween val="midCat"/>
      </c:valAx>
      <c:valAx>
        <c:axId val="119850496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9848960"/>
        <c:crosses val="autoZero"/>
        <c:crossBetween val="midCat"/>
        <c:majorUnit val="100"/>
        <c:minorUnit val="4"/>
      </c:valAx>
    </c:plotArea>
    <c:legend>
      <c:legendPos val="r"/>
      <c:layout>
        <c:manualLayout>
          <c:xMode val="edge"/>
          <c:yMode val="edge"/>
          <c:x val="9.1770842459748661E-2"/>
          <c:y val="0.18034653098988976"/>
          <c:w val="0.23568167013540503"/>
          <c:h val="0.16263438052265397"/>
        </c:manualLayout>
      </c:layout>
      <c:overlay val="1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400"/>
            </a:pPr>
            <a:r>
              <a:rPr lang="en-US" sz="2400" b="1" i="0" baseline="0">
                <a:effectLst/>
              </a:rPr>
              <a:t>Pipetting performance without liquid contact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19733788395904439"/>
          <c:y val="3.55091383812010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71833597592121E-2"/>
          <c:y val="0.18661836722106864"/>
          <c:w val="0.87488430840342912"/>
          <c:h val="0.77028599826764044"/>
        </c:manualLayout>
      </c:layout>
      <c:scatterChart>
        <c:scatterStyle val="lineMarker"/>
        <c:varyColors val="0"/>
        <c:ser>
          <c:idx val="0"/>
          <c:order val="0"/>
          <c:tx>
            <c:v>Systematic Error (needle 1.70) (%)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1894278573540083E-2"/>
                  <c:y val="0.282979050595176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29090860229502E-2"/>
                  <c:y val="0.2640083879854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94278573540083E-2"/>
                  <c:y val="0.261855471721387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529198355325039E-2"/>
                  <c:y val="0.317410908492835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164010642014458E-2"/>
                  <c:y val="0.30657922328899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9163903146918921E-2"/>
                  <c:y val="0.303522049299973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163903146918921E-2"/>
                  <c:y val="0.30815172385436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3259358791755128E-2"/>
                  <c:y val="0.1077264036512407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 anchor="ctr" anchorCtr="0"/>
              <a:lstStyle/>
              <a:p>
                <a:pPr>
                  <a:defRPr sz="16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Hoja1!$P$53:$P$60</c:f>
              <c:strCache>
                <c:ptCount val="8"/>
                <c:pt idx="0">
                  <c:v>S1000-10</c:v>
                </c:pt>
                <c:pt idx="1">
                  <c:v>S1000-20</c:v>
                </c:pt>
                <c:pt idx="2">
                  <c:v>S1000-100</c:v>
                </c:pt>
                <c:pt idx="3">
                  <c:v>S1000-500</c:v>
                </c:pt>
                <c:pt idx="4">
                  <c:v>S5000-50</c:v>
                </c:pt>
                <c:pt idx="5">
                  <c:v>S5000-100</c:v>
                </c:pt>
                <c:pt idx="6">
                  <c:v>S5000-500</c:v>
                </c:pt>
                <c:pt idx="7">
                  <c:v>S5000-2500</c:v>
                </c:pt>
              </c:strCache>
            </c:strRef>
          </c:xVal>
          <c:yVal>
            <c:numRef>
              <c:f>Hoja1!$Q$53:$Q$60</c:f>
              <c:numCache>
                <c:formatCode>0.0</c:formatCode>
                <c:ptCount val="8"/>
                <c:pt idx="0">
                  <c:v>-25</c:v>
                </c:pt>
                <c:pt idx="1">
                  <c:v>-40.000000000001279</c:v>
                </c:pt>
                <c:pt idx="2">
                  <c:v>-34.583333333333854</c:v>
                </c:pt>
                <c:pt idx="3">
                  <c:v>8.3333333333257542</c:v>
                </c:pt>
                <c:pt idx="4">
                  <c:v>-6.5000000000000027</c:v>
                </c:pt>
                <c:pt idx="5">
                  <c:v>-2.6666666666667282</c:v>
                </c:pt>
                <c:pt idx="6">
                  <c:v>0.33333333333246173</c:v>
                </c:pt>
                <c:pt idx="7">
                  <c:v>-149.25000000002569</c:v>
                </c:pt>
              </c:numCache>
            </c:numRef>
          </c:yVal>
          <c:smooth val="0"/>
        </c:ser>
        <c:ser>
          <c:idx val="1"/>
          <c:order val="1"/>
          <c:tx>
            <c:v>Random error (needle 1.70) (%)</c:v>
          </c:tx>
          <c:spPr>
            <a:ln w="28575">
              <a:noFill/>
            </a:ln>
          </c:spPr>
          <c:marker>
            <c:symbol val="triangle"/>
            <c:size val="8"/>
            <c:spPr>
              <a:ln>
                <a:solidFill>
                  <a:schemeClr val="tx1"/>
                </a:solidFill>
              </a:ln>
            </c:spPr>
          </c:marker>
          <c:yVal>
            <c:numRef>
              <c:f>Hoja1!$R$53:$R$60</c:f>
              <c:numCache>
                <c:formatCode>0.0</c:formatCode>
                <c:ptCount val="8"/>
                <c:pt idx="0">
                  <c:v>141.68300559373401</c:v>
                </c:pt>
                <c:pt idx="1">
                  <c:v>251.42556515759233</c:v>
                </c:pt>
                <c:pt idx="2">
                  <c:v>104.94560613438533</c:v>
                </c:pt>
                <c:pt idx="3">
                  <c:v>30.225490019412099</c:v>
                </c:pt>
                <c:pt idx="4">
                  <c:v>16.830307758899067</c:v>
                </c:pt>
                <c:pt idx="5">
                  <c:v>15.098033556856002</c:v>
                </c:pt>
                <c:pt idx="6">
                  <c:v>62.033045753308805</c:v>
                </c:pt>
                <c:pt idx="7">
                  <c:v>126.27013957443801</c:v>
                </c:pt>
              </c:numCache>
            </c:numRef>
          </c:yVal>
          <c:smooth val="0"/>
        </c:ser>
        <c:ser>
          <c:idx val="2"/>
          <c:order val="2"/>
          <c:tx>
            <c:v>Systematic error (needle 0.96) (%)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Hoja1!$Q$37:$Q$44</c:f>
              <c:numCache>
                <c:formatCode>0.0</c:formatCode>
                <c:ptCount val="8"/>
                <c:pt idx="0">
                  <c:v>-4.5833333333333615</c:v>
                </c:pt>
                <c:pt idx="1">
                  <c:v>-8.3333333333337478</c:v>
                </c:pt>
                <c:pt idx="2">
                  <c:v>-24.583333333333712</c:v>
                </c:pt>
                <c:pt idx="3">
                  <c:v>8.7499999999877787</c:v>
                </c:pt>
                <c:pt idx="4">
                  <c:v>-12.333333333333503</c:v>
                </c:pt>
                <c:pt idx="5">
                  <c:v>-1.4166666666667282</c:v>
                </c:pt>
                <c:pt idx="6">
                  <c:v>15.249999999997499</c:v>
                </c:pt>
                <c:pt idx="7">
                  <c:v>9.0833333333250721</c:v>
                </c:pt>
              </c:numCache>
            </c:numRef>
          </c:yVal>
          <c:smooth val="0"/>
        </c:ser>
        <c:ser>
          <c:idx val="3"/>
          <c:order val="3"/>
          <c:tx>
            <c:v>Random error (needle 0.96) (%)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Hoja1!$R$37:$R$44</c:f>
              <c:numCache>
                <c:formatCode>0.0</c:formatCode>
                <c:ptCount val="8"/>
                <c:pt idx="0">
                  <c:v>23.544022333796764</c:v>
                </c:pt>
                <c:pt idx="1">
                  <c:v>26.293687924887166</c:v>
                </c:pt>
                <c:pt idx="2">
                  <c:v>23.544022333796764</c:v>
                </c:pt>
                <c:pt idx="3">
                  <c:v>53.159438728469667</c:v>
                </c:pt>
                <c:pt idx="4">
                  <c:v>12.041081941461334</c:v>
                </c:pt>
                <c:pt idx="5">
                  <c:v>7.0307964531361327</c:v>
                </c:pt>
                <c:pt idx="6">
                  <c:v>25.725041842099667</c:v>
                </c:pt>
                <c:pt idx="7">
                  <c:v>70.626473545208668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9296"/>
        <c:axId val="119532928"/>
      </c:scatterChart>
      <c:valAx>
        <c:axId val="119479296"/>
        <c:scaling>
          <c:orientation val="minMax"/>
        </c:scaling>
        <c:delete val="0"/>
        <c:axPos val="b"/>
        <c:majorTickMark val="none"/>
        <c:minorTickMark val="none"/>
        <c:tickLblPos val="none"/>
        <c:crossAx val="119532928"/>
        <c:crosses val="autoZero"/>
        <c:crossBetween val="midCat"/>
      </c:valAx>
      <c:valAx>
        <c:axId val="119532928"/>
        <c:scaling>
          <c:orientation val="minMax"/>
          <c:max val="300"/>
          <c:min val="-3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9479296"/>
        <c:crosses val="autoZero"/>
        <c:crossBetween val="midCat"/>
        <c:majorUnit val="100"/>
      </c:valAx>
    </c:plotArea>
    <c:legend>
      <c:legendPos val="tr"/>
      <c:layout>
        <c:manualLayout>
          <c:xMode val="edge"/>
          <c:yMode val="edge"/>
          <c:x val="0.63118454220526188"/>
          <c:y val="0.18860582636047779"/>
          <c:w val="0.33468576496197361"/>
          <c:h val="0.17198659567031926"/>
        </c:manualLayout>
      </c:layout>
      <c:overlay val="1"/>
      <c:spPr>
        <a:solidFill>
          <a:schemeClr val="bg1">
            <a:lumMod val="95000"/>
          </a:schemeClr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Pipetting performance with liquid contact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Systematic error (%) with needle 1.70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9173634223557109E-2"/>
                  <c:y val="0.31969668529011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2308177972598787E-2"/>
                  <c:y val="0.3359354826938616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890079461716768E-2"/>
                  <c:y val="0.292734690545335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2308177972598787E-2"/>
                  <c:y val="0.2398528389909259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308177972598787E-2"/>
                  <c:y val="0.290908320621002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2308177972598787E-2"/>
                  <c:y val="0.424438041807357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 anchor="ctr" anchorCtr="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Hoja1!$V$53:$V$58</c:f>
              <c:strCache>
                <c:ptCount val="6"/>
                <c:pt idx="0">
                  <c:v>S1000-10</c:v>
                </c:pt>
                <c:pt idx="1">
                  <c:v>S1000-20</c:v>
                </c:pt>
                <c:pt idx="2">
                  <c:v>S1000-50</c:v>
                </c:pt>
                <c:pt idx="3">
                  <c:v>S1000-100</c:v>
                </c:pt>
                <c:pt idx="4">
                  <c:v>S1000-200</c:v>
                </c:pt>
                <c:pt idx="5">
                  <c:v>S1000-500</c:v>
                </c:pt>
              </c:strCache>
            </c:strRef>
          </c:xVal>
          <c:yVal>
            <c:numRef>
              <c:f>Hoja1!$W$53:$W$58</c:f>
              <c:numCache>
                <c:formatCode>0.0</c:formatCode>
                <c:ptCount val="6"/>
                <c:pt idx="0">
                  <c:v>5.0000000000000044</c:v>
                </c:pt>
                <c:pt idx="1">
                  <c:v>8.3333333333325044</c:v>
                </c:pt>
                <c:pt idx="2">
                  <c:v>-1.2500000000000178</c:v>
                </c:pt>
                <c:pt idx="3">
                  <c:v>-13.749999999999929</c:v>
                </c:pt>
                <c:pt idx="4">
                  <c:v>-2.4999999999998579</c:v>
                </c:pt>
                <c:pt idx="5">
                  <c:v>34.166666666662593</c:v>
                </c:pt>
              </c:numCache>
            </c:numRef>
          </c:yVal>
          <c:smooth val="0"/>
        </c:ser>
        <c:ser>
          <c:idx val="1"/>
          <c:order val="1"/>
          <c:tx>
            <c:v>Random error (%) with needle 1.70</c:v>
          </c:tx>
          <c:spPr>
            <a:ln w="28575">
              <a:noFill/>
            </a:ln>
          </c:spPr>
          <c:yVal>
            <c:numRef>
              <c:f>Hoja1!$X$53:$X$58</c:f>
              <c:numCache>
                <c:formatCode>0.0</c:formatCode>
                <c:ptCount val="6"/>
                <c:pt idx="0">
                  <c:v>39.999999999999666</c:v>
                </c:pt>
                <c:pt idx="1">
                  <c:v>48.939367878989337</c:v>
                </c:pt>
                <c:pt idx="2">
                  <c:v>21.688023662158969</c:v>
                </c:pt>
                <c:pt idx="3">
                  <c:v>27.688746209726933</c:v>
                </c:pt>
                <c:pt idx="4">
                  <c:v>30.307070437746368</c:v>
                </c:pt>
                <c:pt idx="5">
                  <c:v>33.259166666666665</c:v>
                </c:pt>
              </c:numCache>
            </c:numRef>
          </c:yVal>
          <c:smooth val="0"/>
        </c:ser>
        <c:ser>
          <c:idx val="2"/>
          <c:order val="2"/>
          <c:tx>
            <c:v>Systematic error (%) with needle 0.96</c:v>
          </c:tx>
          <c:spPr>
            <a:ln w="28575">
              <a:noFill/>
            </a:ln>
          </c:spPr>
          <c:yVal>
            <c:numRef>
              <c:f>Hoja1!$W$37:$W$42</c:f>
              <c:numCache>
                <c:formatCode>0.0</c:formatCode>
                <c:ptCount val="6"/>
                <c:pt idx="0">
                  <c:v>-2.9166666666667451</c:v>
                </c:pt>
                <c:pt idx="1">
                  <c:v>-13.750000000000018</c:v>
                </c:pt>
                <c:pt idx="2">
                  <c:v>-20.833333333333748</c:v>
                </c:pt>
                <c:pt idx="3">
                  <c:v>-32.91666666666746</c:v>
                </c:pt>
                <c:pt idx="4">
                  <c:v>-32.916666666675098</c:v>
                </c:pt>
                <c:pt idx="5">
                  <c:v>34.166666666662593</c:v>
                </c:pt>
              </c:numCache>
            </c:numRef>
          </c:yVal>
          <c:smooth val="0"/>
        </c:ser>
        <c:ser>
          <c:idx val="3"/>
          <c:order val="3"/>
          <c:tx>
            <c:v>Random error (%) with needle 0.96</c:v>
          </c:tx>
          <c:spPr>
            <a:ln w="28575">
              <a:noFill/>
            </a:ln>
          </c:spPr>
          <c:yVal>
            <c:numRef>
              <c:f>Hoja1!$X$37:$X$42</c:f>
              <c:numCache>
                <c:formatCode>0.0</c:formatCode>
                <c:ptCount val="6"/>
                <c:pt idx="0">
                  <c:v>48.444954125758997</c:v>
                </c:pt>
                <c:pt idx="1">
                  <c:v>41.588816160473002</c:v>
                </c:pt>
                <c:pt idx="2">
                  <c:v>32.58417399692263</c:v>
                </c:pt>
                <c:pt idx="3">
                  <c:v>51.267875533596992</c:v>
                </c:pt>
                <c:pt idx="4">
                  <c:v>62.35105709599199</c:v>
                </c:pt>
                <c:pt idx="5">
                  <c:v>33.259176771323936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8752"/>
        <c:axId val="113100288"/>
      </c:scatterChart>
      <c:valAx>
        <c:axId val="113098752"/>
        <c:scaling>
          <c:orientation val="minMax"/>
        </c:scaling>
        <c:delete val="0"/>
        <c:axPos val="b"/>
        <c:majorTickMark val="none"/>
        <c:minorTickMark val="none"/>
        <c:tickLblPos val="none"/>
        <c:crossAx val="113100288"/>
        <c:crosses val="autoZero"/>
        <c:crossBetween val="midCat"/>
      </c:valAx>
      <c:valAx>
        <c:axId val="113100288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098752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70561282932416958"/>
          <c:y val="0.32388162673711562"/>
          <c:w val="0.28064146620847652"/>
          <c:h val="0.47388640449115066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64" workbookViewId="0">
      <selection activeCell="X86" sqref="X86"/>
    </sheetView>
  </sheetViews>
  <sheetFormatPr defaultColWidth="8.7109375" defaultRowHeight="15" x14ac:dyDescent="0.25"/>
  <cols>
    <col min="4" max="4" width="9.5703125" bestFit="1" customWidth="1"/>
    <col min="5" max="5" width="11.85546875" bestFit="1" customWidth="1"/>
    <col min="6" max="6" width="10.7109375" customWidth="1"/>
    <col min="8" max="8" width="10.5703125" customWidth="1"/>
    <col min="9" max="9" width="9.5703125" bestFit="1" customWidth="1"/>
    <col min="10" max="10" width="11.5703125" customWidth="1"/>
    <col min="11" max="11" width="11.5703125" bestFit="1" customWidth="1"/>
    <col min="13" max="13" width="9.5703125" bestFit="1" customWidth="1"/>
    <col min="16" max="16" width="12.28515625" customWidth="1"/>
    <col min="17" max="17" width="10.85546875" customWidth="1"/>
    <col min="21" max="21" width="10.42578125" customWidth="1"/>
    <col min="22" max="22" width="12.7109375" customWidth="1"/>
  </cols>
  <sheetData>
    <row r="1" spans="1:17" ht="14.45" x14ac:dyDescent="0.35">
      <c r="A1" t="s">
        <v>9</v>
      </c>
      <c r="H1" t="s">
        <v>10</v>
      </c>
      <c r="J1" t="s">
        <v>11</v>
      </c>
      <c r="P1" t="s">
        <v>7</v>
      </c>
    </row>
    <row r="2" spans="1:17" ht="44.1" customHeight="1" x14ac:dyDescent="0.25">
      <c r="A2" s="4" t="s">
        <v>0</v>
      </c>
      <c r="B2" s="4" t="s">
        <v>8</v>
      </c>
      <c r="C2" s="4" t="s">
        <v>2</v>
      </c>
      <c r="D2" s="5" t="s">
        <v>12</v>
      </c>
      <c r="E2" s="5" t="s">
        <v>13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5</v>
      </c>
      <c r="K2" s="5" t="s">
        <v>6</v>
      </c>
      <c r="L2" s="4"/>
      <c r="M2" s="4"/>
      <c r="N2" s="4"/>
      <c r="O2" s="5" t="s">
        <v>2</v>
      </c>
      <c r="P2" s="5" t="s">
        <v>3</v>
      </c>
      <c r="Q2" s="5" t="s">
        <v>4</v>
      </c>
    </row>
    <row r="3" spans="1:17" x14ac:dyDescent="0.25">
      <c r="A3" t="s">
        <v>1</v>
      </c>
      <c r="B3">
        <v>0.96</v>
      </c>
      <c r="C3">
        <v>10</v>
      </c>
      <c r="D3" s="1">
        <v>9.7666666666666596E-3</v>
      </c>
      <c r="E3" s="1">
        <v>1.4533486237727699E-3</v>
      </c>
      <c r="F3" s="2">
        <f>-(C3-D3*1000)</f>
        <v>-0.23333333333333961</v>
      </c>
      <c r="G3" s="2">
        <f>E3*1000</f>
        <v>1.45334862377277</v>
      </c>
      <c r="H3" s="3">
        <f>(F3)/$P$9*100</f>
        <v>-2.9166666666667451</v>
      </c>
      <c r="I3" s="3">
        <f>G3/$Q$9*100</f>
        <v>48.444954125758997</v>
      </c>
      <c r="J3" s="3">
        <f>(F3)/$P$3*100</f>
        <v>-194.44444444444969</v>
      </c>
      <c r="K3" s="3">
        <f>G3/$Q$3*100</f>
        <v>1816.6857797159626</v>
      </c>
      <c r="O3">
        <v>10</v>
      </c>
      <c r="P3">
        <v>0.12</v>
      </c>
      <c r="Q3">
        <v>0.08</v>
      </c>
    </row>
    <row r="4" spans="1:17" ht="14.45" x14ac:dyDescent="0.35">
      <c r="B4">
        <v>1.7</v>
      </c>
      <c r="C4">
        <v>10</v>
      </c>
      <c r="D4" s="1">
        <v>1.04E-2</v>
      </c>
      <c r="E4" s="1">
        <v>1.1999999999999899E-3</v>
      </c>
      <c r="F4" s="2">
        <f>-(C4-D4*1000)</f>
        <v>0.40000000000000036</v>
      </c>
      <c r="G4" s="2">
        <f>E4*1000</f>
        <v>1.19999999999999</v>
      </c>
      <c r="H4" s="3">
        <f>(F4)/$P$9*100</f>
        <v>5.0000000000000044</v>
      </c>
      <c r="I4" s="3">
        <f>G4/$Q$9*100</f>
        <v>39.999999999999666</v>
      </c>
      <c r="J4" s="3">
        <f>(F4)/$P$3*100</f>
        <v>333.33333333333366</v>
      </c>
      <c r="K4" s="3">
        <f>G4/$Q$3*100</f>
        <v>1499.9999999999875</v>
      </c>
      <c r="O4">
        <v>20</v>
      </c>
      <c r="P4">
        <v>0.2</v>
      </c>
      <c r="Q4">
        <v>0.1</v>
      </c>
    </row>
    <row r="5" spans="1:17" ht="14.45" x14ac:dyDescent="0.35">
      <c r="B5">
        <v>0.96</v>
      </c>
      <c r="C5">
        <v>20</v>
      </c>
      <c r="D5" s="1">
        <v>1.89E-2</v>
      </c>
      <c r="E5" s="1">
        <v>1.24766448481419E-3</v>
      </c>
      <c r="F5" s="2">
        <f>-(C5-D5*1000)</f>
        <v>-1.1000000000000014</v>
      </c>
      <c r="G5" s="2">
        <f>E5*1000</f>
        <v>1.24766448481419</v>
      </c>
      <c r="H5" s="3">
        <f>(F5)/$P$9*100</f>
        <v>-13.750000000000018</v>
      </c>
      <c r="I5" s="3">
        <f>G5/$Q$9*100</f>
        <v>41.588816160473002</v>
      </c>
      <c r="J5" s="3">
        <f>(F5)/$P$4*100</f>
        <v>-550.00000000000068</v>
      </c>
      <c r="K5" s="3">
        <f>G5/$Q$4*100</f>
        <v>1247.66448481419</v>
      </c>
      <c r="O5">
        <v>50</v>
      </c>
      <c r="P5">
        <v>0.5</v>
      </c>
      <c r="Q5">
        <v>0.2</v>
      </c>
    </row>
    <row r="6" spans="1:17" ht="14.45" x14ac:dyDescent="0.35">
      <c r="B6">
        <v>1.7</v>
      </c>
      <c r="C6">
        <v>20</v>
      </c>
      <c r="D6" s="1">
        <v>2.0666666666666601E-2</v>
      </c>
      <c r="E6" s="1">
        <v>1.4681810363696801E-3</v>
      </c>
      <c r="F6" s="2">
        <f>-(C6-D6*1000)</f>
        <v>0.66666666666660035</v>
      </c>
      <c r="G6" s="2">
        <f>E6*1000</f>
        <v>1.4681810363696801</v>
      </c>
      <c r="H6" s="3">
        <f>(F6)/$P$9*100</f>
        <v>8.3333333333325044</v>
      </c>
      <c r="I6" s="3">
        <f>G6/$Q$9*100</f>
        <v>48.939367878989337</v>
      </c>
      <c r="J6" s="3">
        <f>(F6)/$P$4*100</f>
        <v>333.33333333330017</v>
      </c>
      <c r="K6" s="3">
        <f>G6/$Q$4*100</f>
        <v>1468.1810363696802</v>
      </c>
      <c r="O6">
        <v>100</v>
      </c>
      <c r="P6">
        <v>0.8</v>
      </c>
      <c r="Q6">
        <v>0.3</v>
      </c>
    </row>
    <row r="7" spans="1:17" x14ac:dyDescent="0.25">
      <c r="B7">
        <v>0.96</v>
      </c>
      <c r="C7">
        <v>50</v>
      </c>
      <c r="D7" s="1">
        <v>4.8333333333333298E-2</v>
      </c>
      <c r="E7" s="1">
        <v>9.7752521990767901E-4</v>
      </c>
      <c r="F7" s="2">
        <f>-(C7-D7*1000)</f>
        <v>-1.6666666666666998</v>
      </c>
      <c r="G7" s="2">
        <f>E7*1000</f>
        <v>0.97752521990767904</v>
      </c>
      <c r="H7" s="3">
        <f>(F7)/$P$9*100</f>
        <v>-20.833333333333748</v>
      </c>
      <c r="I7" s="3">
        <f>G7/$Q$9*100</f>
        <v>32.58417399692263</v>
      </c>
      <c r="J7" s="3">
        <f>(F7)/$P$5*100</f>
        <v>-333.33333333333997</v>
      </c>
      <c r="K7" s="3">
        <f>G7/$Q$5*100</f>
        <v>488.76260995383956</v>
      </c>
      <c r="O7">
        <v>200</v>
      </c>
      <c r="P7">
        <v>1.6</v>
      </c>
      <c r="Q7">
        <v>0.6</v>
      </c>
    </row>
    <row r="8" spans="1:17" x14ac:dyDescent="0.25">
      <c r="B8">
        <v>1.7</v>
      </c>
      <c r="C8">
        <v>50</v>
      </c>
      <c r="D8" s="1">
        <v>4.99E-2</v>
      </c>
      <c r="E8" s="1">
        <v>6.5064070986476904E-4</v>
      </c>
      <c r="F8" s="2">
        <f>-(C8-D8*1000)</f>
        <v>-0.10000000000000142</v>
      </c>
      <c r="G8" s="2">
        <f>E8*1000</f>
        <v>0.65064070986476907</v>
      </c>
      <c r="H8" s="3">
        <f>(F8)/$P$9*100</f>
        <v>-1.2500000000000178</v>
      </c>
      <c r="I8" s="3">
        <f>G8/$Q$9*100</f>
        <v>21.688023662158969</v>
      </c>
      <c r="J8" s="3">
        <f>(F8)/$P$5*100</f>
        <v>-20.000000000000284</v>
      </c>
      <c r="K8" s="3">
        <f>G8/$Q$5*100</f>
        <v>325.32035493238453</v>
      </c>
      <c r="O8">
        <v>500</v>
      </c>
      <c r="P8">
        <v>4</v>
      </c>
      <c r="Q8">
        <v>1.5</v>
      </c>
    </row>
    <row r="9" spans="1:17" x14ac:dyDescent="0.25">
      <c r="B9">
        <v>0.96</v>
      </c>
      <c r="C9">
        <v>100</v>
      </c>
      <c r="D9" s="1">
        <v>9.7366666666666601E-2</v>
      </c>
      <c r="E9" s="1">
        <v>1.5380362660079099E-3</v>
      </c>
      <c r="F9" s="2">
        <f>-(C9-D9*1000)</f>
        <v>-2.6333333333333968</v>
      </c>
      <c r="G9" s="2">
        <f>E9*1000</f>
        <v>1.5380362660079099</v>
      </c>
      <c r="H9" s="3">
        <f>(F9)/$P$9*100</f>
        <v>-32.91666666666746</v>
      </c>
      <c r="I9" s="3">
        <f>G9/$Q$9*100</f>
        <v>51.267875533596992</v>
      </c>
      <c r="J9" s="3">
        <f>(F9)/$P$6*100</f>
        <v>-329.16666666667459</v>
      </c>
      <c r="K9" s="3">
        <f>G9/$Q$6*100</f>
        <v>512.67875533596998</v>
      </c>
      <c r="O9">
        <v>1000</v>
      </c>
      <c r="P9">
        <v>8</v>
      </c>
      <c r="Q9">
        <v>3</v>
      </c>
    </row>
    <row r="10" spans="1:17" x14ac:dyDescent="0.25">
      <c r="B10">
        <v>1.7</v>
      </c>
      <c r="C10">
        <v>100</v>
      </c>
      <c r="D10" s="1">
        <v>9.8900000000000002E-2</v>
      </c>
      <c r="E10" s="1">
        <v>8.3066238629180803E-4</v>
      </c>
      <c r="F10" s="2">
        <f>-(C10-D10*1000)</f>
        <v>-1.0999999999999943</v>
      </c>
      <c r="G10" s="2">
        <f>E10*1000</f>
        <v>0.830662386291808</v>
      </c>
      <c r="H10" s="3">
        <f>(F10)/$P$9*100</f>
        <v>-13.749999999999929</v>
      </c>
      <c r="I10" s="3">
        <f>G10/$Q$9*100</f>
        <v>27.688746209726933</v>
      </c>
      <c r="J10" s="3">
        <f>(F10)/$P$6*100</f>
        <v>-137.49999999999929</v>
      </c>
      <c r="K10" s="3">
        <f>G10/$Q$6*100</f>
        <v>276.88746209726935</v>
      </c>
      <c r="O10">
        <v>2000</v>
      </c>
      <c r="P10">
        <v>16</v>
      </c>
      <c r="Q10">
        <v>6</v>
      </c>
    </row>
    <row r="11" spans="1:17" x14ac:dyDescent="0.25">
      <c r="B11">
        <v>0.96</v>
      </c>
      <c r="C11">
        <v>200</v>
      </c>
      <c r="D11" s="1">
        <v>0.197366666666666</v>
      </c>
      <c r="E11" s="1">
        <v>1.8705317128797599E-3</v>
      </c>
      <c r="F11" s="2">
        <f>-(C11-D11*1000)</f>
        <v>-2.6333333333340079</v>
      </c>
      <c r="G11" s="2">
        <f>E11*1000</f>
        <v>1.8705317128797598</v>
      </c>
      <c r="H11" s="3">
        <f>(F11)/$P$9*100</f>
        <v>-32.916666666675098</v>
      </c>
      <c r="I11" s="3">
        <f>G11/$Q$9*100</f>
        <v>62.35105709599199</v>
      </c>
      <c r="J11" s="3">
        <f>(F11)/$P$7*100</f>
        <v>-164.58333333337549</v>
      </c>
      <c r="K11" s="3">
        <f>G11/$Q$7*100</f>
        <v>311.75528547995998</v>
      </c>
      <c r="O11">
        <v>5000</v>
      </c>
      <c r="P11">
        <v>40</v>
      </c>
      <c r="Q11">
        <v>15</v>
      </c>
    </row>
    <row r="12" spans="1:17" x14ac:dyDescent="0.25">
      <c r="B12">
        <v>1.7</v>
      </c>
      <c r="C12">
        <v>200</v>
      </c>
      <c r="D12" s="1">
        <v>0.19980000000000001</v>
      </c>
      <c r="E12" s="1">
        <v>9.09212113132391E-4</v>
      </c>
      <c r="F12" s="2">
        <f>-(C12-D12*1000)</f>
        <v>-0.19999999999998863</v>
      </c>
      <c r="G12" s="2">
        <f>E12*1000</f>
        <v>0.90921211313239103</v>
      </c>
      <c r="H12" s="3">
        <f>(F12)/$P$9*100</f>
        <v>-2.4999999999998579</v>
      </c>
      <c r="I12" s="3">
        <f>G12/$Q$9*100</f>
        <v>30.307070437746368</v>
      </c>
      <c r="J12" s="3">
        <f>(F12)/$P$7*100</f>
        <v>-12.499999999999289</v>
      </c>
      <c r="K12" s="3">
        <f>G12/$Q$7*100</f>
        <v>151.53535218873185</v>
      </c>
      <c r="O12">
        <v>10000</v>
      </c>
      <c r="P12">
        <v>60</v>
      </c>
      <c r="Q12">
        <v>30</v>
      </c>
    </row>
    <row r="13" spans="1:17" x14ac:dyDescent="0.25">
      <c r="B13">
        <v>0.96</v>
      </c>
      <c r="C13">
        <v>500</v>
      </c>
      <c r="D13" s="1">
        <v>0.50273333333333303</v>
      </c>
      <c r="E13" s="1">
        <v>9.9777530313971798E-4</v>
      </c>
      <c r="F13" s="2">
        <f>-(C13-D13*1000)</f>
        <v>2.7333333333330074</v>
      </c>
      <c r="G13" s="2">
        <f>E13*1000</f>
        <v>0.99777530313971796</v>
      </c>
      <c r="H13" s="3">
        <f>(F13)/$P$9*100</f>
        <v>34.166666666662593</v>
      </c>
      <c r="I13" s="3">
        <f>G13/$Q$9*100</f>
        <v>33.259176771323936</v>
      </c>
      <c r="J13" s="3">
        <f>(F13)/$P$8*100</f>
        <v>68.333333333325186</v>
      </c>
      <c r="K13" s="3">
        <f>G13/$Q$8*100</f>
        <v>66.518353542647873</v>
      </c>
      <c r="O13">
        <v>20000</v>
      </c>
    </row>
    <row r="14" spans="1:17" x14ac:dyDescent="0.25">
      <c r="B14">
        <v>1.7</v>
      </c>
      <c r="C14">
        <v>500</v>
      </c>
      <c r="D14" s="1">
        <v>0.50273333333333303</v>
      </c>
      <c r="E14" s="1">
        <v>9.9777500000000001E-4</v>
      </c>
      <c r="F14" s="2">
        <f>-(C14-D14*1000)</f>
        <v>2.7333333333330074</v>
      </c>
      <c r="G14" s="2">
        <f>E14*1000</f>
        <v>0.99777499999999997</v>
      </c>
      <c r="H14" s="3">
        <f>(F14)/$P$9*100</f>
        <v>34.166666666662593</v>
      </c>
      <c r="I14" s="3">
        <f>G14/$Q$9*100</f>
        <v>33.259166666666665</v>
      </c>
      <c r="J14" s="3">
        <f>(F14)/$P$8*100</f>
        <v>68.333333333325186</v>
      </c>
      <c r="K14" s="3">
        <f>G14/$Q$8*100</f>
        <v>66.518333333333331</v>
      </c>
    </row>
    <row r="15" spans="1:17" x14ac:dyDescent="0.25">
      <c r="F15" s="2"/>
      <c r="G15" s="2"/>
      <c r="H15" s="3"/>
      <c r="I15" s="3"/>
      <c r="J15" s="3"/>
      <c r="K15" s="3"/>
    </row>
    <row r="16" spans="1:17" x14ac:dyDescent="0.25">
      <c r="A16" t="s">
        <v>14</v>
      </c>
      <c r="F16" s="2"/>
      <c r="G16" s="2"/>
      <c r="H16" s="3"/>
      <c r="I16" s="3"/>
      <c r="J16" s="3"/>
      <c r="K16" s="3"/>
    </row>
    <row r="17" spans="1:11" x14ac:dyDescent="0.25">
      <c r="F17" s="2"/>
      <c r="G17" s="2"/>
      <c r="H17" s="3"/>
      <c r="I17" s="3"/>
      <c r="J17" s="3"/>
      <c r="K17" s="3"/>
    </row>
    <row r="18" spans="1:11" x14ac:dyDescent="0.25">
      <c r="F18" s="2"/>
      <c r="G18" s="2"/>
      <c r="H18" s="3"/>
      <c r="I18" s="3"/>
      <c r="J18" s="3"/>
      <c r="K18" s="3"/>
    </row>
    <row r="19" spans="1:11" x14ac:dyDescent="0.25">
      <c r="F19" s="2"/>
      <c r="G19" s="2"/>
      <c r="H19" s="3"/>
      <c r="I19" s="3"/>
      <c r="J19" s="3"/>
      <c r="K19" s="3"/>
    </row>
    <row r="20" spans="1:11" x14ac:dyDescent="0.25">
      <c r="F20" s="2"/>
      <c r="G20" s="2"/>
      <c r="H20" s="3"/>
      <c r="I20" s="3"/>
      <c r="J20" s="3"/>
      <c r="K20" s="3"/>
    </row>
    <row r="21" spans="1:11" x14ac:dyDescent="0.25">
      <c r="F21" s="2"/>
      <c r="G21" s="2"/>
      <c r="H21" s="3"/>
      <c r="I21" s="3"/>
      <c r="J21" s="3"/>
      <c r="K21" s="3"/>
    </row>
    <row r="22" spans="1:11" x14ac:dyDescent="0.25">
      <c r="F22" s="2"/>
      <c r="G22" s="2"/>
      <c r="H22" s="3"/>
      <c r="I22" s="3"/>
      <c r="J22" s="3"/>
      <c r="K22" s="3"/>
    </row>
    <row r="23" spans="1:11" x14ac:dyDescent="0.25">
      <c r="F23" s="2"/>
      <c r="G23" s="2"/>
      <c r="H23" s="3"/>
      <c r="I23" s="3"/>
      <c r="J23" s="3"/>
      <c r="K23" s="3"/>
    </row>
    <row r="24" spans="1:11" x14ac:dyDescent="0.25">
      <c r="F24" s="2"/>
      <c r="G24" s="2"/>
      <c r="H24" s="3"/>
      <c r="I24" s="3"/>
      <c r="J24" s="3"/>
      <c r="K24" s="3"/>
    </row>
    <row r="25" spans="1:11" x14ac:dyDescent="0.25">
      <c r="F25" s="2"/>
      <c r="G25" s="2"/>
      <c r="H25" s="3"/>
      <c r="I25" s="3"/>
      <c r="J25" s="3"/>
      <c r="K25" s="3"/>
    </row>
    <row r="26" spans="1:11" x14ac:dyDescent="0.25">
      <c r="F26" s="2"/>
      <c r="G26" s="2"/>
      <c r="H26" s="3"/>
      <c r="I26" s="3"/>
      <c r="J26" s="3"/>
      <c r="K26" s="3"/>
    </row>
    <row r="27" spans="1:11" x14ac:dyDescent="0.25">
      <c r="F27" s="2"/>
      <c r="G27" s="2"/>
      <c r="H27" s="3"/>
      <c r="I27" s="3"/>
      <c r="J27" s="3"/>
      <c r="K27" s="3"/>
    </row>
    <row r="28" spans="1:11" x14ac:dyDescent="0.25">
      <c r="F28" s="2"/>
      <c r="G28" s="2"/>
      <c r="H28" s="3"/>
      <c r="I28" s="3"/>
      <c r="J28" s="3"/>
      <c r="K28" s="3"/>
    </row>
    <row r="29" spans="1:11" x14ac:dyDescent="0.25">
      <c r="A29" t="s">
        <v>15</v>
      </c>
      <c r="B29">
        <v>1.7</v>
      </c>
      <c r="C29">
        <v>1000</v>
      </c>
      <c r="D29">
        <v>0.99746666666666595</v>
      </c>
      <c r="E29">
        <v>7.1820764561665602E-3</v>
      </c>
      <c r="F29" s="2">
        <f t="shared" ref="F29:F32" si="0">-(C29-D29*1000)</f>
        <v>-2.5333333333340988</v>
      </c>
      <c r="G29" s="2">
        <f t="shared" ref="G29:G32" si="1">E29*1000</f>
        <v>7.18207645616656</v>
      </c>
      <c r="H29" s="3">
        <f>(F29)/$P$12*100</f>
        <v>-4.2222222222234977</v>
      </c>
      <c r="I29" s="3">
        <f>G29/$Q$12*100</f>
        <v>23.940254853888536</v>
      </c>
      <c r="J29" s="3">
        <f>(F29)/$P$9*100</f>
        <v>-31.666666666676235</v>
      </c>
      <c r="K29" s="3">
        <f>G29/$Q$9*100</f>
        <v>239.40254853888533</v>
      </c>
    </row>
    <row r="30" spans="1:11" x14ac:dyDescent="0.25">
      <c r="B30">
        <v>1.7</v>
      </c>
      <c r="C30">
        <v>2000</v>
      </c>
      <c r="D30">
        <v>2.0064666666666602</v>
      </c>
      <c r="E30">
        <v>4.7309853331226996E-3</v>
      </c>
      <c r="F30" s="2">
        <f t="shared" si="0"/>
        <v>6.4666666666601031</v>
      </c>
      <c r="G30" s="2">
        <f t="shared" si="1"/>
        <v>4.7309853331226996</v>
      </c>
      <c r="H30" s="3">
        <f t="shared" ref="H30:H32" si="2">(F30)/$P$12*100</f>
        <v>10.777777777766838</v>
      </c>
      <c r="I30" s="3">
        <f t="shared" ref="I30:I32" si="3">G30/$Q$12*100</f>
        <v>15.769951110409</v>
      </c>
      <c r="J30" s="3">
        <f>(F30)/$P$10*100</f>
        <v>40.416666666625645</v>
      </c>
      <c r="K30" s="3">
        <f>G30/$Q$10*100</f>
        <v>78.849755552044996</v>
      </c>
    </row>
    <row r="31" spans="1:11" x14ac:dyDescent="0.25">
      <c r="B31">
        <v>1.7</v>
      </c>
      <c r="C31">
        <v>5000</v>
      </c>
      <c r="D31">
        <v>5.0183999999999997</v>
      </c>
      <c r="E31">
        <v>7.60964300520507E-3</v>
      </c>
      <c r="F31" s="2">
        <f t="shared" si="0"/>
        <v>18.399999999999636</v>
      </c>
      <c r="G31" s="2">
        <f t="shared" si="1"/>
        <v>7.6096430052050703</v>
      </c>
      <c r="H31" s="3">
        <f t="shared" si="2"/>
        <v>30.66666666666606</v>
      </c>
      <c r="I31" s="3">
        <f t="shared" si="3"/>
        <v>25.365476684016901</v>
      </c>
      <c r="J31" s="3">
        <f>(F31)/$P$11*100</f>
        <v>45.999999999999091</v>
      </c>
      <c r="K31" s="3">
        <f>G31/$Q$11*100</f>
        <v>50.730953368033802</v>
      </c>
    </row>
    <row r="32" spans="1:11" x14ac:dyDescent="0.25">
      <c r="B32">
        <v>1.7</v>
      </c>
      <c r="C32">
        <v>10000</v>
      </c>
      <c r="D32">
        <v>10.040333333333299</v>
      </c>
      <c r="E32">
        <v>3.00370142028484E-3</v>
      </c>
      <c r="F32" s="2">
        <f t="shared" si="0"/>
        <v>40.333333333299379</v>
      </c>
      <c r="G32" s="2">
        <f t="shared" si="1"/>
        <v>3.0037014202848402</v>
      </c>
      <c r="H32" s="3">
        <f t="shared" si="2"/>
        <v>67.222222222165627</v>
      </c>
      <c r="I32" s="3">
        <f t="shared" si="3"/>
        <v>10.012338067616135</v>
      </c>
      <c r="J32" s="3">
        <f>(F32)/$P$12*100</f>
        <v>67.222222222165627</v>
      </c>
      <c r="K32" s="3">
        <f>G32/$Q$12*100</f>
        <v>10.012338067616135</v>
      </c>
    </row>
    <row r="33" spans="1:24" x14ac:dyDescent="0.25">
      <c r="F33" s="2"/>
      <c r="G33" s="2"/>
      <c r="H33" s="3"/>
      <c r="I33" s="3"/>
      <c r="J33" s="3"/>
      <c r="K33" s="3"/>
    </row>
    <row r="34" spans="1:24" x14ac:dyDescent="0.25">
      <c r="F34" s="2"/>
      <c r="G34" s="2"/>
      <c r="H34" s="3"/>
      <c r="I34" s="3"/>
      <c r="J34" s="3"/>
      <c r="K34" s="3"/>
      <c r="Q34" t="s">
        <v>33</v>
      </c>
      <c r="W34" t="s">
        <v>34</v>
      </c>
    </row>
    <row r="35" spans="1:24" x14ac:dyDescent="0.25">
      <c r="A35" t="s">
        <v>16</v>
      </c>
      <c r="H35" t="s">
        <v>10</v>
      </c>
      <c r="J35" t="s">
        <v>11</v>
      </c>
      <c r="Q35" t="s">
        <v>10</v>
      </c>
      <c r="W35" t="s">
        <v>10</v>
      </c>
    </row>
    <row r="36" spans="1:24" ht="45" x14ac:dyDescent="0.25">
      <c r="A36" s="4" t="s">
        <v>0</v>
      </c>
      <c r="B36" s="4" t="s">
        <v>8</v>
      </c>
      <c r="C36" s="4" t="s">
        <v>2</v>
      </c>
      <c r="D36" s="5" t="s">
        <v>12</v>
      </c>
      <c r="E36" s="5" t="s">
        <v>13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5</v>
      </c>
      <c r="K36" s="5" t="s">
        <v>6</v>
      </c>
      <c r="O36" t="s">
        <v>8</v>
      </c>
      <c r="P36" t="s">
        <v>18</v>
      </c>
      <c r="Q36" s="5" t="s">
        <v>31</v>
      </c>
      <c r="R36" s="5" t="s">
        <v>32</v>
      </c>
      <c r="U36" t="s">
        <v>8</v>
      </c>
      <c r="V36" t="s">
        <v>18</v>
      </c>
      <c r="W36" s="5" t="s">
        <v>31</v>
      </c>
      <c r="X36" s="5" t="s">
        <v>32</v>
      </c>
    </row>
    <row r="37" spans="1:24" x14ac:dyDescent="0.25">
      <c r="A37" t="s">
        <v>1</v>
      </c>
      <c r="B37" t="s">
        <v>17</v>
      </c>
      <c r="C37">
        <v>10</v>
      </c>
      <c r="D37" s="1">
        <v>8.3333333333333297E-3</v>
      </c>
      <c r="E37" s="1">
        <v>1.3984117975602E-3</v>
      </c>
      <c r="F37" s="2">
        <f>-(C37-D37*1000)</f>
        <v>-1.6666666666666696</v>
      </c>
      <c r="G37" s="2">
        <f>E37*1000</f>
        <v>1.3984117975602</v>
      </c>
      <c r="H37" s="3">
        <f>(F37)/$P$9*100</f>
        <v>-20.833333333333371</v>
      </c>
      <c r="I37" s="3">
        <f>G37/$Q$9*100</f>
        <v>46.613726585339997</v>
      </c>
      <c r="J37" s="3">
        <f>(F37)/$P$3*100</f>
        <v>-1388.8888888888914</v>
      </c>
      <c r="K37" s="3">
        <f>G37/$Q$3*100</f>
        <v>1748.0147469502499</v>
      </c>
      <c r="O37">
        <v>0.96</v>
      </c>
      <c r="P37" t="s">
        <v>19</v>
      </c>
      <c r="Q37" s="3">
        <f>H38</f>
        <v>-4.5833333333333615</v>
      </c>
      <c r="R37" s="3">
        <f>I38</f>
        <v>23.544022333796764</v>
      </c>
      <c r="U37">
        <v>0.96</v>
      </c>
      <c r="V37" t="s">
        <v>19</v>
      </c>
      <c r="W37" s="3">
        <f>H3</f>
        <v>-2.9166666666667451</v>
      </c>
      <c r="X37" s="3">
        <f>I3</f>
        <v>48.444954125758997</v>
      </c>
    </row>
    <row r="38" spans="1:24" x14ac:dyDescent="0.25">
      <c r="B38">
        <v>0.96</v>
      </c>
      <c r="C38">
        <v>10</v>
      </c>
      <c r="D38" s="1">
        <v>9.6333333333333306E-3</v>
      </c>
      <c r="E38" s="1">
        <v>7.0632067001390295E-4</v>
      </c>
      <c r="F38" s="2">
        <f t="shared" ref="F38:F48" si="4">-(C38-D38*1000)</f>
        <v>-0.36666666666666892</v>
      </c>
      <c r="G38" s="2">
        <f t="shared" ref="G38:G48" si="5">E38*1000</f>
        <v>0.70632067001390297</v>
      </c>
      <c r="H38" s="3">
        <f t="shared" ref="H38:H48" si="6">(F38)/$P$9*100</f>
        <v>-4.5833333333333615</v>
      </c>
      <c r="I38" s="3">
        <f t="shared" ref="I38:I48" si="7">G38/$Q$9*100</f>
        <v>23.544022333796764</v>
      </c>
      <c r="J38" s="3">
        <f t="shared" ref="J38:J39" si="8">(F38)/$P$3*100</f>
        <v>-305.55555555555742</v>
      </c>
      <c r="K38" s="3">
        <f t="shared" ref="K38:K39" si="9">G38/$Q$3*100</f>
        <v>882.9008375173787</v>
      </c>
      <c r="O38">
        <v>0.96</v>
      </c>
      <c r="P38" t="s">
        <v>20</v>
      </c>
      <c r="Q38" s="3">
        <f>H41</f>
        <v>-8.3333333333337478</v>
      </c>
      <c r="R38" s="3">
        <f>I41</f>
        <v>26.293687924887166</v>
      </c>
      <c r="U38">
        <v>0.96</v>
      </c>
      <c r="V38" t="s">
        <v>20</v>
      </c>
      <c r="W38" s="3">
        <f>H5</f>
        <v>-13.750000000000018</v>
      </c>
      <c r="X38" s="3">
        <f>I5</f>
        <v>41.588816160473002</v>
      </c>
    </row>
    <row r="39" spans="1:24" x14ac:dyDescent="0.25">
      <c r="B39">
        <v>1.7</v>
      </c>
      <c r="C39">
        <v>10</v>
      </c>
      <c r="D39" s="1">
        <v>8.0000000000000002E-3</v>
      </c>
      <c r="E39" s="1">
        <v>4.2504901678120204E-3</v>
      </c>
      <c r="F39" s="2">
        <f t="shared" si="4"/>
        <v>-2</v>
      </c>
      <c r="G39" s="2">
        <f t="shared" si="5"/>
        <v>4.2504901678120204</v>
      </c>
      <c r="H39" s="3">
        <f t="shared" si="6"/>
        <v>-25</v>
      </c>
      <c r="I39" s="3">
        <f t="shared" si="7"/>
        <v>141.68300559373401</v>
      </c>
      <c r="J39" s="3">
        <f t="shared" si="8"/>
        <v>-1666.6666666666667</v>
      </c>
      <c r="K39" s="3">
        <f t="shared" si="9"/>
        <v>5313.112709765026</v>
      </c>
      <c r="O39">
        <v>0.96</v>
      </c>
      <c r="P39" t="s">
        <v>21</v>
      </c>
      <c r="Q39" s="3">
        <f>H44</f>
        <v>-24.583333333333712</v>
      </c>
      <c r="R39" s="3">
        <f>I44</f>
        <v>23.544022333796764</v>
      </c>
      <c r="U39">
        <v>0.96</v>
      </c>
      <c r="V39" t="s">
        <v>35</v>
      </c>
      <c r="W39" s="3">
        <f>H7</f>
        <v>-20.833333333333748</v>
      </c>
      <c r="X39" s="3">
        <f>I7</f>
        <v>32.58417399692263</v>
      </c>
    </row>
    <row r="40" spans="1:24" x14ac:dyDescent="0.25">
      <c r="B40" t="s">
        <v>17</v>
      </c>
      <c r="C40">
        <v>20</v>
      </c>
      <c r="D40" s="1">
        <v>1.7566666666666599E-2</v>
      </c>
      <c r="E40" s="1">
        <v>3.5372619668639499E-3</v>
      </c>
      <c r="F40" s="2">
        <f t="shared" si="4"/>
        <v>-2.4333333333334011</v>
      </c>
      <c r="G40" s="2">
        <f t="shared" si="5"/>
        <v>3.5372619668639498</v>
      </c>
      <c r="H40" s="3">
        <f t="shared" si="6"/>
        <v>-30.416666666667513</v>
      </c>
      <c r="I40" s="3">
        <f t="shared" si="7"/>
        <v>117.90873222879831</v>
      </c>
      <c r="J40" s="3">
        <f>(F40)/$P$4*100</f>
        <v>-1216.6666666667006</v>
      </c>
      <c r="K40" s="3">
        <f>G40/$Q$4*100</f>
        <v>3537.2619668639495</v>
      </c>
      <c r="O40">
        <v>0.96</v>
      </c>
      <c r="P40" t="s">
        <v>22</v>
      </c>
      <c r="Q40" s="3">
        <f>H47</f>
        <v>8.7499999999877787</v>
      </c>
      <c r="R40" s="3">
        <f>I47</f>
        <v>53.159438728469667</v>
      </c>
      <c r="U40">
        <v>0.96</v>
      </c>
      <c r="V40" t="s">
        <v>21</v>
      </c>
      <c r="W40" s="3">
        <f>H9</f>
        <v>-32.91666666666746</v>
      </c>
      <c r="X40" s="3">
        <f>I9</f>
        <v>51.267875533596992</v>
      </c>
    </row>
    <row r="41" spans="1:24" x14ac:dyDescent="0.25">
      <c r="B41">
        <v>0.96</v>
      </c>
      <c r="C41">
        <v>20</v>
      </c>
      <c r="D41" s="1">
        <v>1.93333333333333E-2</v>
      </c>
      <c r="E41" s="1">
        <v>7.8881063774661499E-4</v>
      </c>
      <c r="F41" s="2">
        <f t="shared" si="4"/>
        <v>-0.66666666666669983</v>
      </c>
      <c r="G41" s="2">
        <f t="shared" si="5"/>
        <v>0.78881063774661497</v>
      </c>
      <c r="H41" s="3">
        <f t="shared" si="6"/>
        <v>-8.3333333333337478</v>
      </c>
      <c r="I41" s="3">
        <f t="shared" si="7"/>
        <v>26.293687924887166</v>
      </c>
      <c r="J41" s="3">
        <f t="shared" ref="J41:J42" si="10">(F41)/$P$4*100</f>
        <v>-333.33333333334991</v>
      </c>
      <c r="K41" s="3">
        <f t="shared" ref="K41:K42" si="11">G41/$Q$4*100</f>
        <v>788.81063774661493</v>
      </c>
      <c r="O41">
        <v>0.96</v>
      </c>
      <c r="P41" t="s">
        <v>23</v>
      </c>
      <c r="Q41" s="3">
        <f>H51</f>
        <v>-12.333333333333503</v>
      </c>
      <c r="R41" s="3">
        <f>I51</f>
        <v>12.041081941461334</v>
      </c>
      <c r="U41">
        <v>0.96</v>
      </c>
      <c r="V41" t="s">
        <v>36</v>
      </c>
      <c r="W41" s="3">
        <f>H11</f>
        <v>-32.916666666675098</v>
      </c>
      <c r="X41" s="3">
        <f>I11</f>
        <v>62.35105709599199</v>
      </c>
    </row>
    <row r="42" spans="1:24" x14ac:dyDescent="0.25">
      <c r="B42">
        <v>1.7</v>
      </c>
      <c r="C42">
        <v>20</v>
      </c>
      <c r="D42" s="1">
        <v>1.6799999999999898E-2</v>
      </c>
      <c r="E42" s="1">
        <v>7.5427669547277702E-3</v>
      </c>
      <c r="F42" s="2">
        <f t="shared" si="4"/>
        <v>-3.2000000000001023</v>
      </c>
      <c r="G42" s="2">
        <f t="shared" si="5"/>
        <v>7.54276695472777</v>
      </c>
      <c r="H42" s="3">
        <f t="shared" si="6"/>
        <v>-40.000000000001279</v>
      </c>
      <c r="I42" s="3">
        <f t="shared" si="7"/>
        <v>251.42556515759233</v>
      </c>
      <c r="J42" s="3">
        <f t="shared" si="10"/>
        <v>-1600.0000000000512</v>
      </c>
      <c r="K42" s="3">
        <f t="shared" si="11"/>
        <v>7542.7669547277701</v>
      </c>
      <c r="O42">
        <v>0.96</v>
      </c>
      <c r="P42" t="s">
        <v>24</v>
      </c>
      <c r="Q42" s="3">
        <f>H53</f>
        <v>-1.4166666666667282</v>
      </c>
      <c r="R42" s="3">
        <f>I53</f>
        <v>7.0307964531361327</v>
      </c>
      <c r="U42">
        <v>0.96</v>
      </c>
      <c r="V42" t="s">
        <v>22</v>
      </c>
      <c r="W42" s="3">
        <f>H13</f>
        <v>34.166666666662593</v>
      </c>
      <c r="X42" s="3">
        <f>I13</f>
        <v>33.259176771323936</v>
      </c>
    </row>
    <row r="43" spans="1:24" x14ac:dyDescent="0.25">
      <c r="B43" t="s">
        <v>17</v>
      </c>
      <c r="C43">
        <v>100</v>
      </c>
      <c r="D43" s="1">
        <v>9.5233333333333295E-2</v>
      </c>
      <c r="E43" s="1">
        <v>1.02252411001186E-3</v>
      </c>
      <c r="F43" s="2">
        <f t="shared" si="4"/>
        <v>-4.7666666666667084</v>
      </c>
      <c r="G43" s="2">
        <f t="shared" si="5"/>
        <v>1.0225241100118601</v>
      </c>
      <c r="H43" s="3">
        <f t="shared" si="6"/>
        <v>-59.583333333333854</v>
      </c>
      <c r="I43" s="3">
        <f t="shared" si="7"/>
        <v>34.084137000395337</v>
      </c>
      <c r="J43" s="3">
        <f>(F43)/$P$6*100</f>
        <v>-595.83333333333849</v>
      </c>
      <c r="K43" s="3">
        <f>G43/$Q$6*100</f>
        <v>340.84137000395339</v>
      </c>
      <c r="O43">
        <v>0.96</v>
      </c>
      <c r="P43" t="s">
        <v>25</v>
      </c>
      <c r="Q43" s="3">
        <f>H55</f>
        <v>15.249999999997499</v>
      </c>
      <c r="R43" s="3">
        <f>I55</f>
        <v>25.725041842099667</v>
      </c>
      <c r="U43">
        <v>1.7</v>
      </c>
      <c r="V43" t="s">
        <v>27</v>
      </c>
      <c r="W43" s="3">
        <f>H29</f>
        <v>-4.2222222222234977</v>
      </c>
      <c r="X43" s="3">
        <f>I29</f>
        <v>23.940254853888536</v>
      </c>
    </row>
    <row r="44" spans="1:24" x14ac:dyDescent="0.25">
      <c r="B44">
        <v>0.96</v>
      </c>
      <c r="C44">
        <v>100</v>
      </c>
      <c r="D44" s="1">
        <v>9.8033333333333306E-2</v>
      </c>
      <c r="E44" s="1">
        <v>7.0632067001390295E-4</v>
      </c>
      <c r="F44" s="2">
        <f t="shared" si="4"/>
        <v>-1.966666666666697</v>
      </c>
      <c r="G44" s="2">
        <f t="shared" si="5"/>
        <v>0.70632067001390297</v>
      </c>
      <c r="H44" s="3">
        <f t="shared" si="6"/>
        <v>-24.583333333333712</v>
      </c>
      <c r="I44" s="3">
        <f t="shared" si="7"/>
        <v>23.544022333796764</v>
      </c>
      <c r="J44" s="3">
        <f t="shared" ref="J44:J45" si="12">(F44)/$P$6*100</f>
        <v>-245.83333333333712</v>
      </c>
      <c r="K44" s="3">
        <f t="shared" ref="K44:K45" si="13">G44/$Q$6*100</f>
        <v>235.44022333796767</v>
      </c>
      <c r="O44">
        <v>0.96</v>
      </c>
      <c r="P44" t="s">
        <v>26</v>
      </c>
      <c r="Q44" s="3">
        <f>H57</f>
        <v>9.0833333333250721</v>
      </c>
      <c r="R44" s="3">
        <f>I57</f>
        <v>70.626473545208668</v>
      </c>
      <c r="U44">
        <v>1.7</v>
      </c>
      <c r="V44" t="s">
        <v>28</v>
      </c>
      <c r="W44" s="3">
        <f t="shared" ref="W44:X46" si="14">H30</f>
        <v>10.777777777766838</v>
      </c>
      <c r="X44" s="3">
        <f t="shared" si="14"/>
        <v>15.769951110409</v>
      </c>
    </row>
    <row r="45" spans="1:24" x14ac:dyDescent="0.25">
      <c r="B45">
        <v>1.7</v>
      </c>
      <c r="C45">
        <v>100</v>
      </c>
      <c r="D45" s="1">
        <v>9.7233333333333297E-2</v>
      </c>
      <c r="E45" s="1">
        <v>3.1483681840315599E-3</v>
      </c>
      <c r="F45" s="2">
        <f t="shared" si="4"/>
        <v>-2.7666666666667084</v>
      </c>
      <c r="G45" s="2">
        <f t="shared" si="5"/>
        <v>3.1483681840315598</v>
      </c>
      <c r="H45" s="3">
        <f t="shared" si="6"/>
        <v>-34.583333333333854</v>
      </c>
      <c r="I45" s="3">
        <f t="shared" si="7"/>
        <v>104.94560613438533</v>
      </c>
      <c r="J45" s="3">
        <f t="shared" si="12"/>
        <v>-345.83333333333854</v>
      </c>
      <c r="K45" s="3">
        <f t="shared" si="13"/>
        <v>1049.4560613438534</v>
      </c>
      <c r="O45">
        <v>1.7</v>
      </c>
      <c r="P45" t="s">
        <v>27</v>
      </c>
      <c r="Q45" s="3">
        <f>H61</f>
        <v>0.33333333333321963</v>
      </c>
      <c r="R45" s="3">
        <f>I61</f>
        <v>12.153341256777999</v>
      </c>
      <c r="U45">
        <v>1.7</v>
      </c>
      <c r="V45" t="s">
        <v>29</v>
      </c>
      <c r="W45" s="3">
        <f t="shared" si="14"/>
        <v>30.66666666666606</v>
      </c>
      <c r="X45" s="3">
        <f t="shared" si="14"/>
        <v>25.365476684016901</v>
      </c>
    </row>
    <row r="46" spans="1:24" x14ac:dyDescent="0.25">
      <c r="B46" t="s">
        <v>17</v>
      </c>
      <c r="C46">
        <v>500</v>
      </c>
      <c r="D46" s="1">
        <v>0.49483333333333301</v>
      </c>
      <c r="E46" s="1">
        <v>2.65936500357176E-3</v>
      </c>
      <c r="F46" s="2">
        <f t="shared" si="4"/>
        <v>-5.1666666666669698</v>
      </c>
      <c r="G46" s="2">
        <f t="shared" si="5"/>
        <v>2.65936500357176</v>
      </c>
      <c r="H46" s="3">
        <f t="shared" si="6"/>
        <v>-64.583333333337123</v>
      </c>
      <c r="I46" s="3">
        <f t="shared" si="7"/>
        <v>88.645500119058667</v>
      </c>
      <c r="J46" s="3">
        <f>(F46)/$P$8*100</f>
        <v>-129.16666666667425</v>
      </c>
      <c r="K46" s="3">
        <f>G46/$Q$8*100</f>
        <v>177.29100023811733</v>
      </c>
      <c r="O46">
        <v>1.7</v>
      </c>
      <c r="P46" t="s">
        <v>28</v>
      </c>
      <c r="Q46" s="3">
        <f t="shared" ref="Q46:R48" si="15">H62</f>
        <v>2.2777783333333446</v>
      </c>
      <c r="R46" s="3">
        <f t="shared" si="15"/>
        <v>16.152609999999999</v>
      </c>
      <c r="U46">
        <v>1.7</v>
      </c>
      <c r="V46" t="s">
        <v>30</v>
      </c>
      <c r="W46" s="3">
        <f t="shared" si="14"/>
        <v>67.222222222165627</v>
      </c>
      <c r="X46" s="3">
        <f t="shared" si="14"/>
        <v>10.012338067616135</v>
      </c>
    </row>
    <row r="47" spans="1:24" x14ac:dyDescent="0.25">
      <c r="B47">
        <v>0.96</v>
      </c>
      <c r="C47">
        <v>500</v>
      </c>
      <c r="D47" s="1">
        <v>0.50069999999999903</v>
      </c>
      <c r="E47" s="1">
        <v>1.59478316185409E-3</v>
      </c>
      <c r="F47" s="2">
        <f t="shared" si="4"/>
        <v>0.69999999999902229</v>
      </c>
      <c r="G47" s="2">
        <f t="shared" si="5"/>
        <v>1.59478316185409</v>
      </c>
      <c r="H47" s="3">
        <f t="shared" si="6"/>
        <v>8.7499999999877787</v>
      </c>
      <c r="I47" s="3">
        <f t="shared" si="7"/>
        <v>53.159438728469667</v>
      </c>
      <c r="J47" s="3">
        <f t="shared" ref="J47:J48" si="16">(F47)/$P$8*100</f>
        <v>17.499999999975557</v>
      </c>
      <c r="K47" s="3">
        <f t="shared" ref="K47:K48" si="17">G47/$Q$8*100</f>
        <v>106.31887745693933</v>
      </c>
      <c r="O47">
        <v>1.7</v>
      </c>
      <c r="P47" t="s">
        <v>29</v>
      </c>
      <c r="Q47" s="3">
        <f t="shared" si="15"/>
        <v>47.222222222215656</v>
      </c>
      <c r="R47" s="3">
        <f t="shared" si="15"/>
        <v>16.894735829998535</v>
      </c>
    </row>
    <row r="48" spans="1:24" x14ac:dyDescent="0.25">
      <c r="B48">
        <v>1.7</v>
      </c>
      <c r="C48">
        <v>500</v>
      </c>
      <c r="D48" s="1">
        <v>0.50066666666666604</v>
      </c>
      <c r="E48" s="1">
        <v>9.0676470058236296E-4</v>
      </c>
      <c r="F48" s="2">
        <f t="shared" si="4"/>
        <v>0.66666666666606034</v>
      </c>
      <c r="G48" s="2">
        <f t="shared" si="5"/>
        <v>0.90676470058236291</v>
      </c>
      <c r="H48" s="3">
        <f t="shared" si="6"/>
        <v>8.3333333333257542</v>
      </c>
      <c r="I48" s="3">
        <f t="shared" si="7"/>
        <v>30.225490019412099</v>
      </c>
      <c r="J48" s="3">
        <f t="shared" si="16"/>
        <v>16.666666666651508</v>
      </c>
      <c r="K48" s="3">
        <f t="shared" si="17"/>
        <v>60.450980038824198</v>
      </c>
      <c r="O48">
        <v>1.7</v>
      </c>
      <c r="P48" t="s">
        <v>30</v>
      </c>
      <c r="Q48" s="3">
        <f t="shared" si="15"/>
        <v>52.722222222167446</v>
      </c>
      <c r="R48" s="3">
        <f t="shared" si="15"/>
        <v>18.865672006236835</v>
      </c>
    </row>
    <row r="49" spans="1:24" x14ac:dyDescent="0.25">
      <c r="D49" s="1"/>
      <c r="E49" s="1"/>
      <c r="F49" s="2"/>
      <c r="G49" s="2"/>
      <c r="H49" s="3"/>
      <c r="I49" s="3"/>
      <c r="J49" s="3"/>
      <c r="K49" s="3"/>
    </row>
    <row r="50" spans="1:24" x14ac:dyDescent="0.25">
      <c r="D50" s="1"/>
      <c r="E50" s="1"/>
      <c r="F50" s="2"/>
      <c r="G50" s="2"/>
      <c r="H50" s="3"/>
      <c r="I50" s="3"/>
      <c r="J50" s="3"/>
      <c r="K50" s="3"/>
    </row>
    <row r="51" spans="1:24" x14ac:dyDescent="0.25">
      <c r="A51" t="s">
        <v>14</v>
      </c>
      <c r="B51">
        <v>0.96</v>
      </c>
      <c r="C51">
        <v>50</v>
      </c>
      <c r="D51" s="1">
        <v>4.5066666666666602E-2</v>
      </c>
      <c r="E51" s="1">
        <v>1.8061622912192001E-3</v>
      </c>
      <c r="F51" s="2">
        <f t="shared" ref="F51" si="18">-(C51-D51*1000)</f>
        <v>-4.9333333333334011</v>
      </c>
      <c r="G51" s="2">
        <f t="shared" ref="G51" si="19">E51*1000</f>
        <v>1.8061622912192001</v>
      </c>
      <c r="H51" s="3">
        <f>(F51)/$P$11*100</f>
        <v>-12.333333333333503</v>
      </c>
      <c r="I51" s="3">
        <f>G51/$Q$11*100</f>
        <v>12.041081941461334</v>
      </c>
      <c r="J51" s="3">
        <f>(F51)/$P$5*100</f>
        <v>-986.66666666668016</v>
      </c>
      <c r="K51" s="3">
        <f>G51/$Q$5*100</f>
        <v>903.08114560959996</v>
      </c>
    </row>
    <row r="52" spans="1:24" x14ac:dyDescent="0.25">
      <c r="B52">
        <v>1.7</v>
      </c>
      <c r="C52">
        <v>50</v>
      </c>
      <c r="D52" s="1">
        <v>4.7399999999999998E-2</v>
      </c>
      <c r="E52" s="1">
        <v>2.5245461638348601E-3</v>
      </c>
      <c r="F52" s="2">
        <f t="shared" ref="F52:F58" si="20">-(C52-D52*1000)</f>
        <v>-2.6000000000000014</v>
      </c>
      <c r="G52" s="2">
        <f t="shared" ref="G52:G58" si="21">E52*1000</f>
        <v>2.5245461638348603</v>
      </c>
      <c r="H52" s="3">
        <f t="shared" ref="H52:H58" si="22">(F52)/$P$11*100</f>
        <v>-6.5000000000000027</v>
      </c>
      <c r="I52" s="3">
        <f t="shared" ref="I52:I58" si="23">G52/$Q$11*100</f>
        <v>16.830307758899067</v>
      </c>
      <c r="J52" s="3">
        <f t="shared" ref="J52" si="24">(F52)/$P$5*100</f>
        <v>-520.00000000000023</v>
      </c>
      <c r="K52" s="3">
        <f t="shared" ref="K52" si="25">G52/$Q$5*100</f>
        <v>1262.2730819174301</v>
      </c>
    </row>
    <row r="53" spans="1:24" x14ac:dyDescent="0.25">
      <c r="B53">
        <v>0.96</v>
      </c>
      <c r="C53">
        <v>100</v>
      </c>
      <c r="D53" s="1">
        <v>9.9433333333333304E-2</v>
      </c>
      <c r="E53" s="1">
        <v>1.0546194679704199E-3</v>
      </c>
      <c r="F53" s="2">
        <f t="shared" si="20"/>
        <v>-0.5666666666666913</v>
      </c>
      <c r="G53" s="2">
        <f t="shared" si="21"/>
        <v>1.0546194679704199</v>
      </c>
      <c r="H53" s="3">
        <f t="shared" si="22"/>
        <v>-1.4166666666667282</v>
      </c>
      <c r="I53" s="3">
        <f t="shared" si="23"/>
        <v>7.0307964531361327</v>
      </c>
      <c r="J53" s="3">
        <f>(F53)/$P$6*100</f>
        <v>-70.833333333336412</v>
      </c>
      <c r="K53" s="3">
        <f>G53/$Q$6*100</f>
        <v>351.53982265680668</v>
      </c>
      <c r="O53">
        <v>1.7</v>
      </c>
      <c r="P53" t="s">
        <v>19</v>
      </c>
      <c r="Q53" s="3">
        <f>H39</f>
        <v>-25</v>
      </c>
      <c r="R53" s="3">
        <f>I39</f>
        <v>141.68300559373401</v>
      </c>
      <c r="U53">
        <v>1.7</v>
      </c>
      <c r="V53" t="s">
        <v>19</v>
      </c>
      <c r="W53" s="3">
        <f>H4</f>
        <v>5.0000000000000044</v>
      </c>
      <c r="X53" s="3">
        <f>I4</f>
        <v>39.999999999999666</v>
      </c>
    </row>
    <row r="54" spans="1:24" x14ac:dyDescent="0.25">
      <c r="B54">
        <v>1.7</v>
      </c>
      <c r="C54">
        <v>100</v>
      </c>
      <c r="D54" s="1">
        <v>9.8933333333333304E-2</v>
      </c>
      <c r="E54" s="1">
        <v>2.2647050335284002E-3</v>
      </c>
      <c r="F54" s="2">
        <f t="shared" si="20"/>
        <v>-1.0666666666666913</v>
      </c>
      <c r="G54" s="2">
        <f t="shared" si="21"/>
        <v>2.2647050335284002</v>
      </c>
      <c r="H54" s="3">
        <f t="shared" si="22"/>
        <v>-2.6666666666667282</v>
      </c>
      <c r="I54" s="3">
        <f t="shared" si="23"/>
        <v>15.098033556856002</v>
      </c>
      <c r="J54" s="3">
        <f t="shared" ref="J54" si="26">(F54)/$P$6*100</f>
        <v>-133.33333333333641</v>
      </c>
      <c r="K54" s="3">
        <f t="shared" ref="K54" si="27">G54/$Q$6*100</f>
        <v>754.90167784280015</v>
      </c>
      <c r="O54">
        <v>1.7</v>
      </c>
      <c r="P54" t="s">
        <v>20</v>
      </c>
      <c r="Q54" s="3">
        <f>H42</f>
        <v>-40.000000000001279</v>
      </c>
      <c r="R54" s="3">
        <f>I42</f>
        <v>251.42556515759233</v>
      </c>
      <c r="U54">
        <v>1.7</v>
      </c>
      <c r="V54" t="s">
        <v>20</v>
      </c>
      <c r="W54" s="3">
        <f>H6</f>
        <v>8.3333333333325044</v>
      </c>
      <c r="X54" s="3">
        <f>I6</f>
        <v>48.939367878989337</v>
      </c>
    </row>
    <row r="55" spans="1:24" x14ac:dyDescent="0.25">
      <c r="B55">
        <v>0.96</v>
      </c>
      <c r="C55">
        <v>500</v>
      </c>
      <c r="D55" s="1">
        <v>0.506099999999999</v>
      </c>
      <c r="E55" s="1">
        <v>3.8587562763149502E-3</v>
      </c>
      <c r="F55" s="2">
        <f t="shared" si="20"/>
        <v>6.0999999999989996</v>
      </c>
      <c r="G55" s="2">
        <f t="shared" si="21"/>
        <v>3.8587562763149501</v>
      </c>
      <c r="H55" s="3">
        <f t="shared" si="22"/>
        <v>15.249999999997499</v>
      </c>
      <c r="I55" s="3">
        <f t="shared" si="23"/>
        <v>25.725041842099667</v>
      </c>
      <c r="J55" s="3">
        <f>(F55)/$P$8*100</f>
        <v>152.49999999997499</v>
      </c>
      <c r="K55" s="3">
        <f>G55/$Q$8*100</f>
        <v>257.25041842099665</v>
      </c>
      <c r="O55">
        <v>1.7</v>
      </c>
      <c r="P55" t="s">
        <v>21</v>
      </c>
      <c r="Q55" s="3">
        <f>H45</f>
        <v>-34.583333333333854</v>
      </c>
      <c r="R55" s="3">
        <f>I45</f>
        <v>104.94560613438533</v>
      </c>
      <c r="U55">
        <v>1.7</v>
      </c>
      <c r="V55" t="s">
        <v>35</v>
      </c>
      <c r="W55" s="3">
        <f>H8</f>
        <v>-1.2500000000000178</v>
      </c>
      <c r="X55" s="3">
        <f>I8</f>
        <v>21.688023662158969</v>
      </c>
    </row>
    <row r="56" spans="1:24" x14ac:dyDescent="0.25">
      <c r="B56">
        <v>1.7</v>
      </c>
      <c r="C56">
        <v>500</v>
      </c>
      <c r="D56" s="1">
        <v>0.50013333333333299</v>
      </c>
      <c r="E56" s="1">
        <v>9.3049568629963199E-3</v>
      </c>
      <c r="F56" s="2">
        <f t="shared" si="20"/>
        <v>0.13333333333298469</v>
      </c>
      <c r="G56" s="2">
        <f t="shared" si="21"/>
        <v>9.3049568629963204</v>
      </c>
      <c r="H56" s="3">
        <f t="shared" si="22"/>
        <v>0.33333333333246173</v>
      </c>
      <c r="I56" s="3">
        <f t="shared" si="23"/>
        <v>62.033045753308805</v>
      </c>
      <c r="J56" s="3">
        <f t="shared" ref="J56" si="28">(F56)/$P$8*100</f>
        <v>3.3333333333246173</v>
      </c>
      <c r="K56" s="3">
        <f t="shared" ref="K56" si="29">G56/$Q$8*100</f>
        <v>620.33045753308795</v>
      </c>
      <c r="O56">
        <v>1.7</v>
      </c>
      <c r="P56" t="s">
        <v>22</v>
      </c>
      <c r="Q56" s="3">
        <f>H48</f>
        <v>8.3333333333257542</v>
      </c>
      <c r="R56" s="3">
        <f>I48</f>
        <v>30.225490019412099</v>
      </c>
      <c r="U56">
        <v>1.7</v>
      </c>
      <c r="V56" t="s">
        <v>21</v>
      </c>
      <c r="W56" s="3">
        <f>H10</f>
        <v>-13.749999999999929</v>
      </c>
      <c r="X56" s="3">
        <f>I10</f>
        <v>27.688746209726933</v>
      </c>
    </row>
    <row r="57" spans="1:24" x14ac:dyDescent="0.25">
      <c r="B57">
        <v>0.96</v>
      </c>
      <c r="C57">
        <v>2500</v>
      </c>
      <c r="D57" s="1">
        <v>2.50363333333333</v>
      </c>
      <c r="E57" s="1">
        <v>1.05939710317813E-2</v>
      </c>
      <c r="F57" s="2">
        <f t="shared" si="20"/>
        <v>3.6333333333300288</v>
      </c>
      <c r="G57" s="2">
        <f t="shared" si="21"/>
        <v>10.593971031781301</v>
      </c>
      <c r="H57" s="3">
        <f t="shared" si="22"/>
        <v>9.0833333333250721</v>
      </c>
      <c r="I57" s="3">
        <f t="shared" si="23"/>
        <v>70.626473545208668</v>
      </c>
      <c r="J57" s="3">
        <f>(F57)/$P$10*100</f>
        <v>22.70833333331268</v>
      </c>
      <c r="K57" s="3">
        <f>G57/$Q$10*100</f>
        <v>176.56618386302168</v>
      </c>
      <c r="O57">
        <v>1.7</v>
      </c>
      <c r="P57" t="s">
        <v>23</v>
      </c>
      <c r="Q57" s="3">
        <f>H52</f>
        <v>-6.5000000000000027</v>
      </c>
      <c r="R57" s="3">
        <f>I52</f>
        <v>16.830307758899067</v>
      </c>
      <c r="U57">
        <v>1.7</v>
      </c>
      <c r="V57" t="s">
        <v>36</v>
      </c>
      <c r="W57" s="3">
        <f>H12</f>
        <v>-2.4999999999998579</v>
      </c>
      <c r="X57" s="3">
        <f>I12</f>
        <v>30.307070437746368</v>
      </c>
    </row>
    <row r="58" spans="1:24" x14ac:dyDescent="0.25">
      <c r="B58">
        <v>1.7</v>
      </c>
      <c r="C58">
        <v>2500</v>
      </c>
      <c r="D58" s="1">
        <v>2.4402999999999899</v>
      </c>
      <c r="E58" s="1">
        <v>1.8940520936165699E-2</v>
      </c>
      <c r="F58" s="2">
        <f t="shared" si="20"/>
        <v>-59.700000000010277</v>
      </c>
      <c r="G58" s="2">
        <f t="shared" si="21"/>
        <v>18.940520936165701</v>
      </c>
      <c r="H58" s="3">
        <f t="shared" si="22"/>
        <v>-149.25000000002569</v>
      </c>
      <c r="I58" s="3">
        <f t="shared" si="23"/>
        <v>126.27013957443801</v>
      </c>
      <c r="J58" s="3">
        <f>(F58)/$P$10*100</f>
        <v>-373.12500000006423</v>
      </c>
      <c r="K58" s="3">
        <f>G58/$Q$10*100</f>
        <v>315.67534893609502</v>
      </c>
      <c r="O58">
        <v>1.7</v>
      </c>
      <c r="P58" t="s">
        <v>24</v>
      </c>
      <c r="Q58" s="3">
        <f>H54</f>
        <v>-2.6666666666667282</v>
      </c>
      <c r="R58" s="3">
        <f>I54</f>
        <v>15.098033556856002</v>
      </c>
      <c r="U58">
        <v>1.7</v>
      </c>
      <c r="V58" t="s">
        <v>22</v>
      </c>
      <c r="W58" s="3">
        <f>H14</f>
        <v>34.166666666662593</v>
      </c>
      <c r="X58" s="3">
        <f>I14</f>
        <v>33.259166666666665</v>
      </c>
    </row>
    <row r="59" spans="1:24" x14ac:dyDescent="0.25">
      <c r="D59" s="1"/>
      <c r="E59" s="1"/>
      <c r="F59" s="2"/>
      <c r="G59" s="2"/>
      <c r="H59" s="3"/>
      <c r="I59" s="3"/>
      <c r="J59" s="3"/>
      <c r="K59" s="3"/>
      <c r="O59">
        <v>1.7</v>
      </c>
      <c r="P59" t="s">
        <v>25</v>
      </c>
      <c r="Q59" s="3">
        <f>H56</f>
        <v>0.33333333333246173</v>
      </c>
      <c r="R59" s="3">
        <f>I56</f>
        <v>62.033045753308805</v>
      </c>
    </row>
    <row r="60" spans="1:24" x14ac:dyDescent="0.25">
      <c r="D60" s="1"/>
      <c r="E60" s="1"/>
      <c r="F60" s="2"/>
      <c r="G60" s="2"/>
      <c r="H60" s="3"/>
      <c r="I60" s="3"/>
      <c r="J60" s="3"/>
      <c r="K60" s="3"/>
      <c r="O60">
        <v>1.7</v>
      </c>
      <c r="P60" t="s">
        <v>26</v>
      </c>
      <c r="Q60" s="3">
        <f>H58</f>
        <v>-149.25000000002569</v>
      </c>
      <c r="R60" s="3">
        <f>I58</f>
        <v>126.27013957443801</v>
      </c>
    </row>
    <row r="61" spans="1:24" x14ac:dyDescent="0.25">
      <c r="A61" t="s">
        <v>15</v>
      </c>
      <c r="B61">
        <v>1.7</v>
      </c>
      <c r="C61">
        <v>1000</v>
      </c>
      <c r="D61" s="1">
        <v>1.0002</v>
      </c>
      <c r="E61" s="1">
        <v>3.6460023770333999E-3</v>
      </c>
      <c r="F61" s="2">
        <f t="shared" ref="F61" si="30">-(C61-D61*1000)</f>
        <v>0.19999999999993179</v>
      </c>
      <c r="G61" s="2">
        <f t="shared" ref="G61" si="31">E61*1000</f>
        <v>3.6460023770333998</v>
      </c>
      <c r="H61" s="3">
        <f>(F61)/$P$12*100</f>
        <v>0.33333333333321963</v>
      </c>
      <c r="I61" s="3">
        <f>G61/$Q$12*100</f>
        <v>12.153341256777999</v>
      </c>
      <c r="J61" s="3">
        <f>(F61)/$P$9*100</f>
        <v>2.4999999999991473</v>
      </c>
      <c r="K61" s="3">
        <f>G61/$Q$9*100</f>
        <v>121.53341256777999</v>
      </c>
    </row>
    <row r="62" spans="1:24" x14ac:dyDescent="0.25">
      <c r="B62">
        <v>1.7</v>
      </c>
      <c r="C62">
        <v>2000</v>
      </c>
      <c r="D62" s="1">
        <v>2.0013666670000001</v>
      </c>
      <c r="E62" s="1">
        <v>4.8457830000000002E-3</v>
      </c>
      <c r="F62" s="2">
        <f t="shared" ref="F62:F64" si="32">-(C62-D62*1000)</f>
        <v>1.3666670000000067</v>
      </c>
      <c r="G62" s="2">
        <f t="shared" ref="G62:G64" si="33">E62*1000</f>
        <v>4.845783</v>
      </c>
      <c r="H62" s="3">
        <f t="shared" ref="H62:H64" si="34">(F62)/$P$12*100</f>
        <v>2.2777783333333446</v>
      </c>
      <c r="I62" s="3">
        <f t="shared" ref="I62:I64" si="35">G62/$Q$12*100</f>
        <v>16.152609999999999</v>
      </c>
      <c r="J62" s="3">
        <f>(F62)/$P$10*100</f>
        <v>8.5416687500000421</v>
      </c>
      <c r="K62" s="3">
        <f>G62/$Q$10*100</f>
        <v>80.763050000000007</v>
      </c>
    </row>
    <row r="63" spans="1:24" x14ac:dyDescent="0.25">
      <c r="B63">
        <v>1.7</v>
      </c>
      <c r="C63">
        <v>5000</v>
      </c>
      <c r="D63" s="1">
        <v>5.0283333333333298</v>
      </c>
      <c r="E63" s="1">
        <v>5.06842074899956E-3</v>
      </c>
      <c r="F63" s="2">
        <f t="shared" si="32"/>
        <v>28.333333333329392</v>
      </c>
      <c r="G63" s="2">
        <f t="shared" si="33"/>
        <v>5.0684207489995599</v>
      </c>
      <c r="H63" s="3">
        <f t="shared" si="34"/>
        <v>47.222222222215656</v>
      </c>
      <c r="I63" s="3">
        <f t="shared" si="35"/>
        <v>16.894735829998535</v>
      </c>
      <c r="J63" s="3">
        <f>(F63)/$P$11*100</f>
        <v>70.83333333332348</v>
      </c>
      <c r="K63" s="3">
        <f>G63/$Q$11*100</f>
        <v>33.789471659997069</v>
      </c>
    </row>
    <row r="64" spans="1:24" x14ac:dyDescent="0.25">
      <c r="B64">
        <v>1.7</v>
      </c>
      <c r="C64">
        <v>10000</v>
      </c>
      <c r="D64" s="1">
        <v>10.0316333333333</v>
      </c>
      <c r="E64" s="1">
        <v>5.65970160187105E-3</v>
      </c>
      <c r="F64" s="2">
        <f t="shared" si="32"/>
        <v>31.63333333330047</v>
      </c>
      <c r="G64" s="2">
        <f t="shared" si="33"/>
        <v>5.65970160187105</v>
      </c>
      <c r="H64" s="3">
        <f t="shared" si="34"/>
        <v>52.722222222167446</v>
      </c>
      <c r="I64" s="3">
        <f t="shared" si="35"/>
        <v>18.865672006236835</v>
      </c>
      <c r="J64" s="3">
        <f>(F64)/$P$12*100</f>
        <v>52.722222222167446</v>
      </c>
      <c r="K64" s="3">
        <f>G64/$Q$12*100</f>
        <v>18.865672006236835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Hoja1</vt:lpstr>
      <vt:lpstr>fulltest_without_contact</vt:lpstr>
      <vt:lpstr>fulltest_with_contact</vt:lpstr>
      <vt:lpstr>needle_comparison_without_conta</vt:lpstr>
      <vt:lpstr>needle_comparison_with_contact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2016-10-10T13:49:22Z</dcterms:modified>
</cp:coreProperties>
</file>