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archivist\Documentation\ProjectDocumentation\"/>
    </mc:Choice>
  </mc:AlternateContent>
  <bookViews>
    <workbookView xWindow="7425" yWindow="-15" windowWidth="7485" windowHeight="10590" activeTab="2"/>
  </bookViews>
  <sheets>
    <sheet name="Overview" sheetId="7" r:id="rId1"/>
    <sheet name="Std-A" sheetId="8" r:id="rId2"/>
    <sheet name="Std-B" sheetId="13" r:id="rId3"/>
    <sheet name="Std-C" sheetId="14" r:id="rId4"/>
    <sheet name="Std-D" sheetId="15" r:id="rId5"/>
    <sheet name="Std-E" sheetId="16" r:id="rId6"/>
    <sheet name="dynamic Data" sheetId="17" r:id="rId7"/>
  </sheets>
  <definedNames>
    <definedName name="_xlnm._FilterDatabase" localSheetId="0" hidden="1">Overview!$D$4:$D$25</definedName>
    <definedName name="_xlnm.Print_Area" localSheetId="0">Overview!$B$2:$AF$27</definedName>
    <definedName name="Project_Types">'dynamic Data'!$A$32:$A$37</definedName>
  </definedNames>
  <calcPr calcId="171027"/>
</workbook>
</file>

<file path=xl/calcChain.xml><?xml version="1.0" encoding="utf-8"?>
<calcChain xmlns="http://schemas.openxmlformats.org/spreadsheetml/2006/main">
  <c r="E4" i="7" l="1"/>
  <c r="C12" i="16" l="1"/>
  <c r="C199" i="15"/>
  <c r="C12" i="14"/>
  <c r="C12" i="13"/>
  <c r="C23" i="8"/>
  <c r="C12" i="8"/>
  <c r="J14" i="7" s="1"/>
  <c r="C166" i="16"/>
  <c r="C155" i="16"/>
  <c r="C144" i="16"/>
  <c r="C133" i="16"/>
  <c r="C122" i="16"/>
  <c r="C111" i="16"/>
  <c r="C100" i="16"/>
  <c r="C89" i="16"/>
  <c r="C78" i="16"/>
  <c r="C67" i="16"/>
  <c r="C56" i="16"/>
  <c r="C45" i="16"/>
  <c r="C34" i="16"/>
  <c r="C23" i="16"/>
  <c r="C166" i="15"/>
  <c r="C155" i="15"/>
  <c r="C144" i="15"/>
  <c r="C133" i="15"/>
  <c r="C122" i="15"/>
  <c r="C111" i="15"/>
  <c r="C100" i="15"/>
  <c r="C89" i="15"/>
  <c r="C78" i="15"/>
  <c r="C67" i="15"/>
  <c r="C56" i="15"/>
  <c r="C45" i="15"/>
  <c r="C34" i="15"/>
  <c r="C23" i="15"/>
  <c r="C12" i="15"/>
  <c r="C166" i="14"/>
  <c r="C155" i="14"/>
  <c r="C144" i="14"/>
  <c r="C133" i="14"/>
  <c r="C122" i="14"/>
  <c r="C111" i="14"/>
  <c r="C100" i="14"/>
  <c r="C89" i="14"/>
  <c r="C78" i="14"/>
  <c r="C67" i="14"/>
  <c r="C56" i="14"/>
  <c r="C45" i="14"/>
  <c r="C34" i="14"/>
  <c r="C23" i="14"/>
  <c r="C166" i="13"/>
  <c r="C155" i="13"/>
  <c r="C144" i="13"/>
  <c r="C133" i="13"/>
  <c r="C122" i="13"/>
  <c r="C111" i="13"/>
  <c r="C100" i="13"/>
  <c r="C89" i="13"/>
  <c r="C78" i="13"/>
  <c r="C67" i="13"/>
  <c r="C56" i="13"/>
  <c r="C45" i="13"/>
  <c r="C34" i="13"/>
  <c r="C23" i="13"/>
  <c r="C166" i="8"/>
  <c r="C155" i="8"/>
  <c r="C144" i="8"/>
  <c r="C133" i="8"/>
  <c r="C122" i="8"/>
  <c r="C111" i="8"/>
  <c r="C100" i="8"/>
  <c r="C89" i="8"/>
  <c r="C78" i="8"/>
  <c r="C67" i="8"/>
  <c r="C56" i="8"/>
  <c r="C45" i="8"/>
  <c r="C34" i="8"/>
  <c r="C221" i="8"/>
  <c r="C210" i="8"/>
  <c r="C199" i="8"/>
  <c r="C188" i="8"/>
  <c r="C177" i="8"/>
  <c r="C221" i="13"/>
  <c r="C210" i="13"/>
  <c r="C199" i="13"/>
  <c r="C188" i="13"/>
  <c r="C177" i="13"/>
  <c r="C221" i="14"/>
  <c r="C210" i="14"/>
  <c r="C199" i="14"/>
  <c r="C188" i="14"/>
  <c r="C177" i="14"/>
  <c r="C221" i="15"/>
  <c r="C210" i="15"/>
  <c r="C188" i="15"/>
  <c r="C177" i="15"/>
  <c r="C221" i="16"/>
  <c r="C210" i="16"/>
  <c r="C199" i="16"/>
  <c r="C188" i="16"/>
  <c r="C177" i="16"/>
  <c r="E6" i="7"/>
  <c r="F8" i="7" s="1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Y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Z16" i="7"/>
  <c r="AA16" i="7"/>
  <c r="AB16" i="7"/>
  <c r="AC16" i="7"/>
  <c r="V19" i="7"/>
  <c r="W19" i="7"/>
  <c r="X19" i="7"/>
  <c r="Y19" i="7"/>
  <c r="Z19" i="7"/>
  <c r="AA19" i="7"/>
  <c r="AB19" i="7"/>
  <c r="AC19" i="7"/>
  <c r="J19" i="7"/>
  <c r="K19" i="7"/>
  <c r="L19" i="7"/>
  <c r="M19" i="7"/>
  <c r="N19" i="7"/>
  <c r="O19" i="7"/>
  <c r="P19" i="7"/>
  <c r="Q19" i="7"/>
  <c r="R19" i="7"/>
  <c r="S19" i="7"/>
  <c r="T19" i="7"/>
  <c r="U19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E213" i="16"/>
  <c r="E202" i="16"/>
  <c r="E191" i="16"/>
  <c r="E180" i="16"/>
  <c r="E169" i="16"/>
  <c r="E213" i="15"/>
  <c r="E202" i="15"/>
  <c r="E191" i="15"/>
  <c r="E180" i="15"/>
  <c r="E169" i="15"/>
  <c r="E213" i="14"/>
  <c r="E202" i="14"/>
  <c r="E191" i="14"/>
  <c r="E180" i="14"/>
  <c r="E169" i="14"/>
  <c r="E213" i="13"/>
  <c r="E202" i="13"/>
  <c r="E191" i="13"/>
  <c r="E180" i="13"/>
  <c r="E169" i="13"/>
  <c r="E213" i="8"/>
  <c r="E202" i="8"/>
  <c r="E191" i="8"/>
  <c r="E180" i="8"/>
  <c r="E169" i="8"/>
  <c r="AC11" i="7"/>
  <c r="AB11" i="7"/>
  <c r="AA11" i="7"/>
  <c r="Z11" i="7"/>
  <c r="Y11" i="7"/>
  <c r="X11" i="7"/>
  <c r="A3" i="8"/>
  <c r="B13" i="7" s="1"/>
  <c r="E13" i="7" s="1"/>
  <c r="E103" i="16"/>
  <c r="E114" i="16"/>
  <c r="E125" i="16"/>
  <c r="E136" i="16"/>
  <c r="E92" i="16"/>
  <c r="E81" i="16"/>
  <c r="E70" i="16"/>
  <c r="E59" i="16"/>
  <c r="E48" i="16"/>
  <c r="E37" i="16"/>
  <c r="E26" i="16"/>
  <c r="E15" i="16"/>
  <c r="E4" i="16"/>
  <c r="E158" i="16"/>
  <c r="E147" i="16"/>
  <c r="E136" i="15"/>
  <c r="E125" i="15"/>
  <c r="E114" i="15"/>
  <c r="E103" i="15"/>
  <c r="E92" i="15"/>
  <c r="E81" i="15"/>
  <c r="E70" i="15"/>
  <c r="E59" i="15"/>
  <c r="E48" i="15"/>
  <c r="E37" i="15"/>
  <c r="E26" i="15"/>
  <c r="E15" i="15"/>
  <c r="E4" i="15"/>
  <c r="E158" i="15"/>
  <c r="E147" i="15"/>
  <c r="E125" i="14"/>
  <c r="E136" i="14"/>
  <c r="E114" i="14"/>
  <c r="E103" i="14"/>
  <c r="E92" i="14"/>
  <c r="E81" i="14"/>
  <c r="E70" i="14"/>
  <c r="E59" i="14"/>
  <c r="E48" i="14"/>
  <c r="E37" i="14"/>
  <c r="E26" i="14"/>
  <c r="E15" i="14"/>
  <c r="E4" i="14"/>
  <c r="E158" i="14"/>
  <c r="E147" i="14"/>
  <c r="E103" i="13"/>
  <c r="E92" i="13"/>
  <c r="E81" i="13"/>
  <c r="E70" i="13"/>
  <c r="E59" i="13"/>
  <c r="E48" i="13"/>
  <c r="E37" i="13"/>
  <c r="E26" i="13"/>
  <c r="E15" i="13"/>
  <c r="E4" i="13"/>
  <c r="E114" i="13"/>
  <c r="E125" i="13"/>
  <c r="E158" i="13"/>
  <c r="E147" i="13"/>
  <c r="E136" i="13"/>
  <c r="E158" i="8"/>
  <c r="E147" i="8"/>
  <c r="E136" i="8"/>
  <c r="E125" i="8"/>
  <c r="E114" i="8"/>
  <c r="E103" i="8"/>
  <c r="E92" i="8"/>
  <c r="E81" i="8"/>
  <c r="E70" i="8"/>
  <c r="E59" i="8"/>
  <c r="E48" i="8"/>
  <c r="E37" i="8"/>
  <c r="E26" i="8"/>
  <c r="E15" i="8"/>
  <c r="E4" i="8"/>
  <c r="W11" i="7"/>
  <c r="V11" i="7"/>
  <c r="U11" i="7"/>
  <c r="T11" i="7"/>
  <c r="S11" i="7"/>
  <c r="A3" i="13"/>
  <c r="B16" i="7" s="1"/>
  <c r="E16" i="7" s="1"/>
  <c r="A3" i="16"/>
  <c r="B25" i="7" s="1"/>
  <c r="E25" i="7" s="1"/>
  <c r="A3" i="15"/>
  <c r="B22" i="7" s="1"/>
  <c r="F22" i="7" s="1"/>
  <c r="A3" i="14"/>
  <c r="B19" i="7" s="1"/>
  <c r="F19" i="7" s="1"/>
  <c r="R11" i="7"/>
  <c r="Q11" i="7"/>
  <c r="P11" i="7"/>
  <c r="O11" i="7"/>
  <c r="N11" i="7"/>
  <c r="M11" i="7"/>
  <c r="L11" i="7"/>
  <c r="K11" i="7"/>
  <c r="J11" i="7"/>
  <c r="D11" i="7"/>
  <c r="AD19" i="7" l="1"/>
  <c r="AD22" i="7"/>
  <c r="AD25" i="7"/>
  <c r="F25" i="7"/>
  <c r="E22" i="7"/>
  <c r="G22" i="7" s="1"/>
  <c r="E19" i="7"/>
  <c r="G19" i="7" s="1"/>
  <c r="G25" i="7"/>
  <c r="AD16" i="7"/>
  <c r="AD13" i="7"/>
  <c r="AE25" i="7"/>
  <c r="M14" i="7"/>
  <c r="M15" i="7" s="1"/>
  <c r="Q14" i="7"/>
  <c r="Q15" i="7" s="1"/>
  <c r="U14" i="7"/>
  <c r="U15" i="7" s="1"/>
  <c r="Y14" i="7"/>
  <c r="Y15" i="7" s="1"/>
  <c r="AC14" i="7"/>
  <c r="AC15" i="7" s="1"/>
  <c r="M17" i="7"/>
  <c r="M18" i="7" s="1"/>
  <c r="Q17" i="7"/>
  <c r="Q18" i="7" s="1"/>
  <c r="U17" i="7"/>
  <c r="U18" i="7" s="1"/>
  <c r="Y17" i="7"/>
  <c r="Y18" i="7" s="1"/>
  <c r="AC17" i="7"/>
  <c r="AC18" i="7" s="1"/>
  <c r="M20" i="7"/>
  <c r="M21" i="7" s="1"/>
  <c r="Q20" i="7"/>
  <c r="U20" i="7"/>
  <c r="U21" i="7" s="1"/>
  <c r="Y20" i="7"/>
  <c r="Y21" i="7" s="1"/>
  <c r="AC20" i="7"/>
  <c r="M23" i="7"/>
  <c r="M24" i="7" s="1"/>
  <c r="Q23" i="7"/>
  <c r="Q24" i="7" s="1"/>
  <c r="U23" i="7"/>
  <c r="U24" i="7" s="1"/>
  <c r="Y23" i="7"/>
  <c r="Y24" i="7" s="1"/>
  <c r="AC23" i="7"/>
  <c r="AC24" i="7" s="1"/>
  <c r="M26" i="7"/>
  <c r="M27" i="7" s="1"/>
  <c r="Q26" i="7"/>
  <c r="Q27" i="7" s="1"/>
  <c r="U26" i="7"/>
  <c r="U27" i="7" s="1"/>
  <c r="Y26" i="7"/>
  <c r="Y27" i="7" s="1"/>
  <c r="AC26" i="7"/>
  <c r="AC27" i="7" s="1"/>
  <c r="L14" i="7"/>
  <c r="L15" i="7" s="1"/>
  <c r="P14" i="7"/>
  <c r="P15" i="7" s="1"/>
  <c r="T14" i="7"/>
  <c r="T15" i="7" s="1"/>
  <c r="X14" i="7"/>
  <c r="X15" i="7" s="1"/>
  <c r="AB14" i="7"/>
  <c r="AB15" i="7" s="1"/>
  <c r="L17" i="7"/>
  <c r="L18" i="7" s="1"/>
  <c r="P17" i="7"/>
  <c r="P18" i="7" s="1"/>
  <c r="T17" i="7"/>
  <c r="T18" i="7" s="1"/>
  <c r="X17" i="7"/>
  <c r="X18" i="7" s="1"/>
  <c r="AB17" i="7"/>
  <c r="AB18" i="7" s="1"/>
  <c r="L20" i="7"/>
  <c r="L21" i="7" s="1"/>
  <c r="P20" i="7"/>
  <c r="P21" i="7" s="1"/>
  <c r="T20" i="7"/>
  <c r="T21" i="7" s="1"/>
  <c r="X20" i="7"/>
  <c r="X21" i="7" s="1"/>
  <c r="AB20" i="7"/>
  <c r="L23" i="7"/>
  <c r="L24" i="7" s="1"/>
  <c r="P23" i="7"/>
  <c r="P24" i="7" s="1"/>
  <c r="T23" i="7"/>
  <c r="T24" i="7" s="1"/>
  <c r="X23" i="7"/>
  <c r="X24" i="7" s="1"/>
  <c r="AB23" i="7"/>
  <c r="AB24" i="7" s="1"/>
  <c r="L26" i="7"/>
  <c r="L27" i="7" s="1"/>
  <c r="P26" i="7"/>
  <c r="P27" i="7" s="1"/>
  <c r="T26" i="7"/>
  <c r="T27" i="7" s="1"/>
  <c r="X26" i="7"/>
  <c r="X27" i="7" s="1"/>
  <c r="AB26" i="7"/>
  <c r="AB27" i="7" s="1"/>
  <c r="K14" i="7"/>
  <c r="K15" i="7" s="1"/>
  <c r="O14" i="7"/>
  <c r="O15" i="7" s="1"/>
  <c r="S14" i="7"/>
  <c r="S15" i="7" s="1"/>
  <c r="W14" i="7"/>
  <c r="W15" i="7" s="1"/>
  <c r="AA14" i="7"/>
  <c r="AA15" i="7" s="1"/>
  <c r="K17" i="7"/>
  <c r="K18" i="7" s="1"/>
  <c r="O17" i="7"/>
  <c r="O18" i="7" s="1"/>
  <c r="S17" i="7"/>
  <c r="S18" i="7" s="1"/>
  <c r="W17" i="7"/>
  <c r="W18" i="7" s="1"/>
  <c r="AA17" i="7"/>
  <c r="AA18" i="7" s="1"/>
  <c r="K20" i="7"/>
  <c r="K21" i="7" s="1"/>
  <c r="O20" i="7"/>
  <c r="O21" i="7" s="1"/>
  <c r="S20" i="7"/>
  <c r="S21" i="7" s="1"/>
  <c r="W20" i="7"/>
  <c r="W21" i="7" s="1"/>
  <c r="AA20" i="7"/>
  <c r="AA21" i="7" s="1"/>
  <c r="K23" i="7"/>
  <c r="K24" i="7" s="1"/>
  <c r="O23" i="7"/>
  <c r="O24" i="7" s="1"/>
  <c r="S23" i="7"/>
  <c r="S24" i="7" s="1"/>
  <c r="W23" i="7"/>
  <c r="W24" i="7" s="1"/>
  <c r="AA23" i="7"/>
  <c r="AA24" i="7" s="1"/>
  <c r="K26" i="7"/>
  <c r="K27" i="7" s="1"/>
  <c r="O26" i="7"/>
  <c r="O27" i="7" s="1"/>
  <c r="S26" i="7"/>
  <c r="S27" i="7" s="1"/>
  <c r="W26" i="7"/>
  <c r="W27" i="7" s="1"/>
  <c r="AA26" i="7"/>
  <c r="AA27" i="7" s="1"/>
  <c r="N14" i="7"/>
  <c r="N15" i="7" s="1"/>
  <c r="R14" i="7"/>
  <c r="R15" i="7" s="1"/>
  <c r="V14" i="7"/>
  <c r="V15" i="7" s="1"/>
  <c r="Z14" i="7"/>
  <c r="Z15" i="7" s="1"/>
  <c r="J17" i="7"/>
  <c r="F16" i="7" s="1"/>
  <c r="G16" i="7" s="1"/>
  <c r="N17" i="7"/>
  <c r="N18" i="7" s="1"/>
  <c r="R17" i="7"/>
  <c r="R18" i="7" s="1"/>
  <c r="V17" i="7"/>
  <c r="V18" i="7" s="1"/>
  <c r="Z17" i="7"/>
  <c r="Z18" i="7" s="1"/>
  <c r="J20" i="7"/>
  <c r="N20" i="7"/>
  <c r="N21" i="7" s="1"/>
  <c r="R20" i="7"/>
  <c r="R21" i="7" s="1"/>
  <c r="V20" i="7"/>
  <c r="Z20" i="7"/>
  <c r="Z21" i="7" s="1"/>
  <c r="J23" i="7"/>
  <c r="N23" i="7"/>
  <c r="N24" i="7" s="1"/>
  <c r="R23" i="7"/>
  <c r="R24" i="7" s="1"/>
  <c r="V23" i="7"/>
  <c r="V24" i="7" s="1"/>
  <c r="Z23" i="7"/>
  <c r="Z24" i="7" s="1"/>
  <c r="J26" i="7"/>
  <c r="J27" i="7" s="1"/>
  <c r="N26" i="7"/>
  <c r="N27" i="7" s="1"/>
  <c r="R26" i="7"/>
  <c r="R27" i="7" s="1"/>
  <c r="V26" i="7"/>
  <c r="V27" i="7" s="1"/>
  <c r="Z26" i="7"/>
  <c r="Z27" i="7" s="1"/>
  <c r="Q21" i="7"/>
  <c r="AB21" i="7"/>
  <c r="AC21" i="7"/>
  <c r="V21" i="7"/>
  <c r="AE19" i="7"/>
  <c r="AE22" i="7"/>
  <c r="E7" i="7"/>
  <c r="AE16" i="7" s="1"/>
  <c r="F13" i="7" l="1"/>
  <c r="G13" i="7" s="1"/>
  <c r="AE13" i="7"/>
  <c r="AD20" i="7"/>
  <c r="J21" i="7"/>
  <c r="AD21" i="7" s="1"/>
  <c r="AD17" i="7"/>
  <c r="AF16" i="7" s="1"/>
  <c r="AD23" i="7"/>
  <c r="AD27" i="7"/>
  <c r="AD14" i="7"/>
  <c r="AD26" i="7"/>
  <c r="J18" i="7"/>
  <c r="AD18" i="7" s="1"/>
  <c r="AF19" i="7"/>
  <c r="J24" i="7"/>
  <c r="AD24" i="7" s="1"/>
  <c r="J15" i="7"/>
  <c r="AD15" i="7" s="1"/>
  <c r="AF25" i="7"/>
  <c r="AF22" i="7"/>
  <c r="AF13" i="7" l="1"/>
</calcChain>
</file>

<file path=xl/sharedStrings.xml><?xml version="1.0" encoding="utf-8"?>
<sst xmlns="http://schemas.openxmlformats.org/spreadsheetml/2006/main" count="1687" uniqueCount="146">
  <si>
    <t>Nr</t>
  </si>
  <si>
    <t>Geplant</t>
  </si>
  <si>
    <t>ca.</t>
  </si>
  <si>
    <t>DD.MM - DD.MM.YYYY</t>
  </si>
  <si>
    <t>1</t>
  </si>
  <si>
    <t>Std-A</t>
  </si>
  <si>
    <t>Std-B</t>
  </si>
  <si>
    <t>Std-C</t>
  </si>
  <si>
    <t>Std-D</t>
  </si>
  <si>
    <t>Std-E</t>
  </si>
  <si>
    <t>----</t>
  </si>
  <si>
    <t>ECTS</t>
  </si>
  <si>
    <t>Project Name</t>
  </si>
  <si>
    <t>Current Project Week</t>
  </si>
  <si>
    <t>Project Life Span</t>
  </si>
  <si>
    <t>Weeks</t>
  </si>
  <si>
    <t>Resulting Workload</t>
  </si>
  <si>
    <t>Minutes</t>
  </si>
  <si>
    <t>Hours</t>
  </si>
  <si>
    <t>Hours per week</t>
  </si>
  <si>
    <t>Current Overview</t>
  </si>
  <si>
    <t>Complete Overview</t>
  </si>
  <si>
    <t>Week Nr.</t>
  </si>
  <si>
    <t>Actual Hours</t>
  </si>
  <si>
    <t>Debit Hours (as planned)</t>
  </si>
  <si>
    <t>Difference</t>
  </si>
  <si>
    <t>Week Overview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</si>
  <si>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</si>
  <si>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</si>
  <si>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</si>
  <si>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</si>
  <si>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</si>
  <si>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</si>
  <si>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</si>
  <si>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</si>
  <si>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</si>
  <si>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</si>
  <si>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</si>
  <si>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</si>
  <si>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R-Week 13</t>
  </si>
  <si>
    <t>R-Week 14</t>
  </si>
  <si>
    <t>R-Week 15</t>
  </si>
  <si>
    <t>R-Week 16</t>
  </si>
  <si>
    <t>R-Week 17</t>
  </si>
  <si>
    <t>R-Week 18</t>
  </si>
  <si>
    <t>R-Week 19</t>
  </si>
  <si>
    <t>R-Week 20</t>
  </si>
  <si>
    <t>Sum</t>
  </si>
  <si>
    <t>Debit Hours - Complete -</t>
  </si>
  <si>
    <t>Difference - Complete -</t>
  </si>
  <si>
    <t>Actual</t>
  </si>
  <si>
    <t>Planned</t>
  </si>
  <si>
    <t xml:space="preserve">Time Recording </t>
  </si>
  <si>
    <t xml:space="preserve">Week 01 </t>
  </si>
  <si>
    <t xml:space="preserve">Week 04 </t>
  </si>
  <si>
    <t xml:space="preserve">Week 06 </t>
  </si>
  <si>
    <t xml:space="preserve">Week 08 </t>
  </si>
  <si>
    <t xml:space="preserve">Week 09 </t>
  </si>
  <si>
    <t xml:space="preserve">Week 10 </t>
  </si>
  <si>
    <t xml:space="preserve">Week11 </t>
  </si>
  <si>
    <t xml:space="preserve">Week 12 </t>
  </si>
  <si>
    <t xml:space="preserve">RESERVE-Week 13 </t>
  </si>
  <si>
    <t>RESERVE-Week 14</t>
  </si>
  <si>
    <t xml:space="preserve">RESERVE-Week 15 </t>
  </si>
  <si>
    <t xml:space="preserve">RESERVE-Week 16 </t>
  </si>
  <si>
    <t>RESERVE-Week 17</t>
  </si>
  <si>
    <t xml:space="preserve">RESERVE-Week 18 </t>
  </si>
  <si>
    <t>RESERVE-Week 19</t>
  </si>
  <si>
    <t xml:space="preserve">RESERVE-Week 20 </t>
  </si>
  <si>
    <t xml:space="preserve">Week 02 </t>
  </si>
  <si>
    <t xml:space="preserve">Week 11 </t>
  </si>
  <si>
    <t xml:space="preserve">Week 03 </t>
  </si>
  <si>
    <t xml:space="preserve">Week 07 </t>
  </si>
  <si>
    <t xml:space="preserve">Week 05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</si>
  <si>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</si>
  <si>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</si>
  <si>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</si>
  <si>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</si>
  <si>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</si>
  <si>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</si>
  <si>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</si>
  <si>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</si>
  <si>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</si>
  <si>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Type of Work</t>
  </si>
  <si>
    <t>Duration</t>
  </si>
  <si>
    <t>Participantes</t>
  </si>
  <si>
    <t>Project Weeks</t>
  </si>
  <si>
    <t>Comment</t>
  </si>
  <si>
    <t>Project Types</t>
  </si>
  <si>
    <t>PRO-1</t>
  </si>
  <si>
    <t>PRO-2</t>
  </si>
  <si>
    <t>PRO-3</t>
  </si>
  <si>
    <t>PRO-4</t>
  </si>
  <si>
    <t>PRO-2-M</t>
  </si>
  <si>
    <t>PRO-3-M</t>
  </si>
  <si>
    <t>Project Type</t>
  </si>
  <si>
    <t>Archivist</t>
  </si>
  <si>
    <t>Boris Fuchs</t>
  </si>
  <si>
    <t>Paul Schmutz</t>
  </si>
  <si>
    <t>01.05 - 07.05.2017</t>
  </si>
  <si>
    <t>17.04 - 23.04.2017</t>
  </si>
  <si>
    <t>24.04 - 30.04.2017</t>
  </si>
  <si>
    <t>08.05 - 14.05.2017</t>
  </si>
  <si>
    <t>15.05 - 21.05.2017</t>
  </si>
  <si>
    <t>22.05 - 28.05.2017</t>
  </si>
  <si>
    <t>29.05 - 04.06.2017</t>
  </si>
  <si>
    <t>05.06 - 11.06.2017</t>
  </si>
  <si>
    <t>12.06 - 18.06.2017</t>
  </si>
  <si>
    <t>19.06 - 25.06.2017</t>
  </si>
  <si>
    <t>26.06 - 02.07.2017</t>
  </si>
  <si>
    <t>03.07 - 09.07.2017</t>
  </si>
  <si>
    <t>psp Erstellung</t>
  </si>
  <si>
    <t>Grundlegende Strukturierung und Planung des Projekts; Brainstorming, Zieldefinition</t>
  </si>
  <si>
    <t>Grundlegende Strukturierung</t>
  </si>
  <si>
    <t>Meeting mit Musikverein</t>
  </si>
  <si>
    <t>Befragung Kapellmeister &amp; Archivarin der TMK Wallsee-Sindelburg über Funktionsumfang</t>
  </si>
  <si>
    <t>Mockups</t>
  </si>
  <si>
    <t>Beginnen mit Mockups Design in Adobe XD</t>
  </si>
  <si>
    <t>Pflichtenheft</t>
  </si>
  <si>
    <t>Punkt 4.1, Dokument-Design</t>
  </si>
  <si>
    <t>Titelübersicht Design</t>
  </si>
  <si>
    <t>Titelübersicht Design, Musikstück Design</t>
  </si>
  <si>
    <t>Punkt 4, project environment</t>
  </si>
  <si>
    <t>Mockups, PSP</t>
  </si>
  <si>
    <t>Mockups 1. volle Version fertig, PSP aktualisieren (Backend + Frontend Tasks)</t>
  </si>
  <si>
    <t>Punkt 1 &amp; 2</t>
  </si>
  <si>
    <t>Zusammenführen, diskutieren</t>
  </si>
  <si>
    <t>Anpassungen lt. Besprechung</t>
  </si>
  <si>
    <t>Pflichtenheft, Mockups</t>
  </si>
  <si>
    <t>Backend</t>
  </si>
  <si>
    <t>Projekt aufsetzen</t>
  </si>
  <si>
    <t>Datenbank erstellen, Model in Backend aufsetzen</t>
  </si>
  <si>
    <t>Frontend, Backend</t>
  </si>
  <si>
    <t>Setup frontend und backend</t>
  </si>
  <si>
    <t>Project setup, Problembehebung, Aufgabenverteilung fixieren</t>
  </si>
  <si>
    <t>Frontend</t>
  </si>
  <si>
    <t>Header design, Actionbar design</t>
  </si>
  <si>
    <t>Demo Controller implementieren (für alle weiteren Controllers)</t>
  </si>
  <si>
    <t>ActionBar, Main page, http call to musicpieces</t>
  </si>
  <si>
    <t>Main page, Sortierfunktion, Test-Daten</t>
  </si>
  <si>
    <t>Main page, Filter funktion, Lösch-Funktion</t>
  </si>
  <si>
    <t>Error page</t>
  </si>
  <si>
    <t>Responsive Layout (mobile), Musikstück-Detail-Ansicht, Layouting, Back button, Scores- und Genres-Controller</t>
  </si>
  <si>
    <t>Scores- und Genres-Controller</t>
  </si>
  <si>
    <t>Musikstück-Detail-Ansicht, Scores-Ansicht</t>
  </si>
  <si>
    <t>Delete-Methode für Scores-Controller, Scores-Ansicht, Musikstück-Bearbeitungs-Ansicht, Neue-Score-Ansicht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</si>
</sst>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;[Red]\-0\ "/>
  </numFmts>
  <fonts count="22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b/>
      <sz val="14"/>
      <color indexed="10"/>
      <name val="Arial"/>
      <family val="2"/>
    </font>
    <font>
      <b/>
      <sz val="12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2"/>
      <name val="Arial"/>
      <family val="2"/>
    </font>
    <font>
      <b/>
      <sz val="14"/>
      <color indexed="63"/>
      <name val="Arial"/>
      <family val="2"/>
    </font>
    <font>
      <sz val="12"/>
      <color indexed="63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color rgb="FF00B05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 wrapText="1"/>
    </xf>
    <xf numFmtId="14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/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/>
    <xf numFmtId="1" fontId="2" fillId="2" borderId="4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4" fontId="9" fillId="2" borderId="8" xfId="0" applyNumberFormat="1" applyFont="1" applyFill="1" applyBorder="1" applyAlignment="1">
      <alignment horizontal="center" textRotation="90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1" fontId="0" fillId="0" borderId="7" xfId="0" applyNumberFormat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2" borderId="7" xfId="0" applyNumberFormat="1" applyFill="1" applyBorder="1" applyAlignment="1" applyProtection="1">
      <alignment horizontal="center" vertical="center" wrapText="1"/>
      <protection locked="0"/>
    </xf>
    <xf numFmtId="0" fontId="15" fillId="2" borderId="7" xfId="0" applyNumberFormat="1" applyFont="1" applyFill="1" applyBorder="1" applyAlignment="1" applyProtection="1">
      <alignment horizontal="center" textRotation="90"/>
    </xf>
    <xf numFmtId="49" fontId="17" fillId="2" borderId="10" xfId="0" applyNumberFormat="1" applyFont="1" applyFill="1" applyBorder="1" applyAlignment="1">
      <alignment horizontal="right" vertical="center"/>
    </xf>
    <xf numFmtId="49" fontId="17" fillId="2" borderId="11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1" fillId="2" borderId="1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" fontId="8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1" fontId="18" fillId="0" borderId="1" xfId="0" applyNumberFormat="1" applyFont="1" applyFill="1" applyBorder="1" applyAlignment="1" applyProtection="1">
      <alignment vertical="center" wrapText="1"/>
      <protection locked="0"/>
    </xf>
    <xf numFmtId="1" fontId="18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Border="1" applyProtection="1">
      <protection locked="0"/>
    </xf>
    <xf numFmtId="49" fontId="19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0" fontId="21" fillId="0" borderId="0" xfId="0" applyFont="1" applyAlignment="1">
      <alignment wrapText="1"/>
    </xf>
    <xf numFmtId="1" fontId="12" fillId="2" borderId="8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/>
    </xf>
    <xf numFmtId="49" fontId="16" fillId="2" borderId="35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6" fillId="2" borderId="37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 applyProtection="1">
      <alignment horizontal="center" vertical="center"/>
    </xf>
    <xf numFmtId="49" fontId="7" fillId="2" borderId="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textRotation="90"/>
    </xf>
    <xf numFmtId="49" fontId="9" fillId="2" borderId="8" xfId="0" applyNumberFormat="1" applyFont="1" applyFill="1" applyBorder="1" applyAlignment="1">
      <alignment horizontal="center" textRotation="90"/>
    </xf>
    <xf numFmtId="14" fontId="14" fillId="2" borderId="1" xfId="0" applyNumberFormat="1" applyFont="1" applyFill="1" applyBorder="1" applyAlignment="1">
      <alignment horizontal="center" textRotation="90"/>
    </xf>
    <xf numFmtId="14" fontId="9" fillId="2" borderId="1" xfId="0" applyNumberFormat="1" applyFont="1" applyFill="1" applyBorder="1" applyAlignment="1">
      <alignment horizontal="center" textRotation="90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>
      <alignment horizontal="left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quotePrefix="1" applyNumberFormat="1" applyFont="1" applyFill="1" applyBorder="1" applyAlignment="1">
      <alignment horizontal="center" vertical="center"/>
    </xf>
    <xf numFmtId="164" fontId="2" fillId="2" borderId="16" xfId="0" quotePrefix="1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9" xfId="0" quotePrefix="1" applyNumberFormat="1" applyFont="1" applyFill="1" applyBorder="1" applyAlignment="1">
      <alignment horizontal="left" vertical="center"/>
    </xf>
    <xf numFmtId="0" fontId="1" fillId="2" borderId="21" xfId="0" quotePrefix="1" applyNumberFormat="1" applyFont="1" applyFill="1" applyBorder="1" applyAlignment="1">
      <alignment horizontal="left" vertical="center"/>
    </xf>
    <xf numFmtId="0" fontId="1" fillId="2" borderId="0" xfId="0" quotePrefix="1" applyNumberFormat="1" applyFont="1" applyFill="1" applyBorder="1" applyAlignment="1">
      <alignment horizontal="left" vertical="center"/>
    </xf>
    <xf numFmtId="0" fontId="1" fillId="2" borderId="27" xfId="0" quotePrefix="1" applyNumberFormat="1" applyFont="1" applyFill="1" applyBorder="1" applyAlignment="1">
      <alignment horizontal="left" vertical="center"/>
    </xf>
    <xf numFmtId="0" fontId="1" fillId="2" borderId="28" xfId="0" quotePrefix="1" applyNumberFormat="1" applyFont="1" applyFill="1" applyBorder="1" applyAlignment="1">
      <alignment horizontal="left" vertical="center"/>
    </xf>
    <xf numFmtId="49" fontId="17" fillId="2" borderId="31" xfId="0" applyNumberFormat="1" applyFont="1" applyFill="1" applyBorder="1" applyAlignment="1">
      <alignment horizontal="right" vertical="center"/>
    </xf>
    <xf numFmtId="49" fontId="17" fillId="2" borderId="32" xfId="0" applyNumberFormat="1" applyFont="1" applyFill="1" applyBorder="1" applyAlignment="1">
      <alignment horizontal="right" vertical="center"/>
    </xf>
    <xf numFmtId="49" fontId="1" fillId="2" borderId="18" xfId="0" quotePrefix="1" applyNumberFormat="1" applyFont="1" applyFill="1" applyBorder="1" applyAlignment="1">
      <alignment horizontal="left" vertical="center"/>
    </xf>
    <xf numFmtId="49" fontId="1" fillId="2" borderId="19" xfId="0" quotePrefix="1" applyNumberFormat="1" applyFont="1" applyFill="1" applyBorder="1" applyAlignment="1">
      <alignment horizontal="left" vertical="center"/>
    </xf>
    <xf numFmtId="49" fontId="1" fillId="2" borderId="20" xfId="0" quotePrefix="1" applyNumberFormat="1" applyFont="1" applyFill="1" applyBorder="1" applyAlignment="1">
      <alignment horizontal="left" vertical="center"/>
    </xf>
    <xf numFmtId="49" fontId="1" fillId="2" borderId="21" xfId="0" quotePrefix="1" applyNumberFormat="1" applyFont="1" applyFill="1" applyBorder="1" applyAlignment="1">
      <alignment horizontal="left" vertical="center"/>
    </xf>
    <xf numFmtId="49" fontId="1" fillId="2" borderId="0" xfId="0" quotePrefix="1" applyNumberFormat="1" applyFont="1" applyFill="1" applyBorder="1" applyAlignment="1">
      <alignment horizontal="left" vertical="center"/>
    </xf>
    <xf numFmtId="49" fontId="1" fillId="2" borderId="22" xfId="0" quotePrefix="1" applyNumberFormat="1" applyFont="1" applyFill="1" applyBorder="1" applyAlignment="1">
      <alignment horizontal="left" vertical="center"/>
    </xf>
    <xf numFmtId="49" fontId="1" fillId="2" borderId="27" xfId="0" quotePrefix="1" applyNumberFormat="1" applyFont="1" applyFill="1" applyBorder="1" applyAlignment="1">
      <alignment horizontal="left" vertical="center"/>
    </xf>
    <xf numFmtId="49" fontId="1" fillId="2" borderId="28" xfId="0" quotePrefix="1" applyNumberFormat="1" applyFont="1" applyFill="1" applyBorder="1" applyAlignment="1">
      <alignment horizontal="left" vertical="center"/>
    </xf>
    <xf numFmtId="49" fontId="1" fillId="2" borderId="29" xfId="0" quotePrefix="1" applyNumberFormat="1" applyFont="1" applyFill="1" applyBorder="1" applyAlignment="1">
      <alignment horizontal="left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2" borderId="12" xfId="0" quotePrefix="1" applyNumberFormat="1" applyFont="1" applyFill="1" applyBorder="1" applyAlignment="1">
      <alignment horizontal="center" vertical="center"/>
    </xf>
    <xf numFmtId="164" fontId="20" fillId="2" borderId="8" xfId="0" quotePrefix="1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2" xfId="0" quotePrefix="1" applyNumberFormat="1" applyFont="1" applyFill="1" applyBorder="1" applyAlignment="1">
      <alignment horizontal="center" vertical="center"/>
    </xf>
    <xf numFmtId="164" fontId="2" fillId="2" borderId="8" xfId="0" quotePrefix="1" applyNumberFormat="1" applyFont="1" applyFill="1" applyBorder="1" applyAlignment="1">
      <alignment horizontal="center" vertical="center"/>
    </xf>
    <xf numFmtId="1" fontId="16" fillId="2" borderId="33" xfId="0" applyNumberFormat="1" applyFont="1" applyFill="1" applyBorder="1" applyAlignment="1">
      <alignment horizontal="left" vertical="center"/>
    </xf>
    <xf numFmtId="1" fontId="16" fillId="2" borderId="34" xfId="0" applyNumberFormat="1" applyFont="1" applyFill="1" applyBorder="1" applyAlignment="1">
      <alignment horizontal="left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textRotation="90"/>
    </xf>
    <xf numFmtId="0" fontId="1" fillId="2" borderId="19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20" fillId="2" borderId="12" xfId="0" applyNumberFormat="1" applyFont="1" applyFill="1" applyBorder="1" applyAlignment="1">
      <alignment horizontal="center" vertical="center"/>
    </xf>
    <xf numFmtId="164" fontId="20" fillId="2" borderId="25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164" fontId="20" fillId="2" borderId="8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1" fontId="12" fillId="2" borderId="9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49" fontId="5" fillId="2" borderId="38" xfId="0" applyNumberFormat="1" applyFont="1" applyFill="1" applyBorder="1" applyAlignment="1">
      <alignment horizontal="left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9" xfId="0" applyNumberFormat="1" applyFont="1" applyFill="1" applyBorder="1" applyAlignment="1">
      <alignment horizontal="left" vertical="center" wrapText="1"/>
    </xf>
    <xf numFmtId="49" fontId="5" fillId="2" borderId="41" xfId="0" applyNumberFormat="1" applyFont="1" applyFill="1" applyBorder="1" applyAlignment="1">
      <alignment horizontal="left"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49" fontId="5" fillId="2" borderId="43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19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strike val="0"/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55"/>
  <sheetViews>
    <sheetView workbookViewId="0">
      <selection activeCell="E2" sqref="E2:I2"/>
    </sheetView>
  </sheetViews>
  <sheetFormatPr baseColWidth="10" defaultColWidth="11.42578125" defaultRowHeight="12.75" x14ac:dyDescent="0.2"/>
  <cols>
    <col min="1" max="1" width="2.42578125" customWidth="1"/>
    <col min="2" max="2" width="15.140625" customWidth="1"/>
    <col min="3" max="3" width="3.5703125" customWidth="1"/>
    <col min="4" max="4" width="7.28515625" customWidth="1"/>
    <col min="5" max="7" width="6.7109375" customWidth="1"/>
    <col min="8" max="8" width="2.28515625" style="5" customWidth="1"/>
    <col min="9" max="9" width="12.28515625" customWidth="1"/>
    <col min="10" max="29" width="3.7109375" customWidth="1"/>
    <col min="30" max="31" width="4.7109375" customWidth="1"/>
    <col min="32" max="32" width="7.7109375" customWidth="1"/>
  </cols>
  <sheetData>
    <row r="2" spans="2:33" ht="26.1" customHeight="1" x14ac:dyDescent="0.2">
      <c r="B2" s="92" t="s">
        <v>12</v>
      </c>
      <c r="C2" s="92"/>
      <c r="D2" s="92"/>
      <c r="E2" s="93" t="s">
        <v>96</v>
      </c>
      <c r="F2" s="93"/>
      <c r="G2" s="93"/>
      <c r="H2" s="93"/>
      <c r="I2" s="93"/>
      <c r="J2" s="17"/>
      <c r="K2" s="6"/>
      <c r="L2" s="6"/>
      <c r="M2" s="6"/>
      <c r="N2" s="6"/>
      <c r="O2" s="6"/>
      <c r="P2" s="6"/>
    </row>
    <row r="3" spans="2:33" ht="26.1" customHeight="1" x14ac:dyDescent="0.2">
      <c r="B3" s="92" t="s">
        <v>13</v>
      </c>
      <c r="C3" s="92"/>
      <c r="D3" s="92"/>
      <c r="E3" s="95">
        <v>1</v>
      </c>
      <c r="F3" s="95"/>
      <c r="G3" s="94"/>
      <c r="H3" s="94"/>
      <c r="I3" s="94"/>
      <c r="J3" s="6"/>
      <c r="K3" s="6"/>
      <c r="L3" s="6"/>
      <c r="M3" s="6"/>
      <c r="N3" s="6"/>
      <c r="O3" s="6"/>
      <c r="P3" s="6"/>
    </row>
    <row r="4" spans="2:33" ht="26.1" customHeight="1" x14ac:dyDescent="0.2">
      <c r="B4" s="66" t="s">
        <v>95</v>
      </c>
      <c r="C4" s="98" t="s">
        <v>89</v>
      </c>
      <c r="D4" s="99"/>
      <c r="E4" s="100">
        <f>IF(EXACT($C$4,"PRO-1"),3,IF(EXACT($C$4,"PRO-2"),4,IF(EXACT($C$4,"PRO-3"),4,IF(EXACT($C$4,"PRO-4"),6,IF(EXACT($C$4,"PRO-2-M"),5,IF(EXACT($C$4,"PRO-3-M"),5))))))</f>
        <v>3</v>
      </c>
      <c r="F4" s="100"/>
      <c r="G4" s="97" t="s">
        <v>11</v>
      </c>
      <c r="H4" s="97"/>
      <c r="I4" s="97"/>
      <c r="J4" s="10"/>
      <c r="K4" s="10"/>
      <c r="L4" s="10"/>
      <c r="M4" s="10"/>
      <c r="N4" s="10"/>
      <c r="O4" s="11"/>
      <c r="P4" s="8"/>
    </row>
    <row r="5" spans="2:33" ht="26.1" customHeight="1" thickBot="1" x14ac:dyDescent="0.25">
      <c r="B5" s="88" t="s">
        <v>14</v>
      </c>
      <c r="C5" s="88"/>
      <c r="D5" s="88"/>
      <c r="E5" s="96">
        <v>12</v>
      </c>
      <c r="F5" s="96"/>
      <c r="G5" s="101" t="s">
        <v>15</v>
      </c>
      <c r="H5" s="101"/>
      <c r="I5" s="101"/>
      <c r="J5" s="10"/>
      <c r="K5" s="10"/>
      <c r="L5" s="10"/>
      <c r="M5" s="10"/>
      <c r="N5" s="10"/>
      <c r="O5" s="11"/>
      <c r="P5" s="8"/>
    </row>
    <row r="6" spans="2:33" ht="26.1" customHeight="1" thickTop="1" x14ac:dyDescent="0.2">
      <c r="B6" s="89" t="s">
        <v>16</v>
      </c>
      <c r="C6" s="89"/>
      <c r="D6" s="89"/>
      <c r="E6" s="77">
        <f>(25*60)*E4</f>
        <v>4500</v>
      </c>
      <c r="F6" s="78"/>
      <c r="G6" s="102" t="s">
        <v>17</v>
      </c>
      <c r="H6" s="102"/>
      <c r="I6" s="102"/>
      <c r="J6" s="10"/>
      <c r="K6" s="10"/>
      <c r="L6" s="10"/>
      <c r="M6" s="10"/>
      <c r="N6" s="10"/>
      <c r="O6" s="11"/>
      <c r="P6" s="8"/>
    </row>
    <row r="7" spans="2:33" s="4" customFormat="1" ht="26.1" customHeight="1" x14ac:dyDescent="0.2">
      <c r="B7" s="90"/>
      <c r="C7" s="90"/>
      <c r="D7" s="90"/>
      <c r="E7" s="79">
        <f>E6/60</f>
        <v>75</v>
      </c>
      <c r="F7" s="80"/>
      <c r="G7" s="97" t="s">
        <v>18</v>
      </c>
      <c r="H7" s="97"/>
      <c r="I7" s="97"/>
      <c r="J7" s="10"/>
      <c r="K7" s="10"/>
      <c r="L7" s="10"/>
      <c r="M7" s="10"/>
      <c r="N7" s="10"/>
      <c r="O7" s="11"/>
      <c r="P7" s="8"/>
    </row>
    <row r="8" spans="2:33" s="4" customFormat="1" ht="26.1" customHeight="1" x14ac:dyDescent="0.2">
      <c r="B8" s="90"/>
      <c r="C8" s="90"/>
      <c r="D8" s="90"/>
      <c r="E8" s="27" t="s">
        <v>2</v>
      </c>
      <c r="F8" s="28">
        <f>(E6/60)/E5</f>
        <v>6.25</v>
      </c>
      <c r="G8" s="97" t="s">
        <v>19</v>
      </c>
      <c r="H8" s="97"/>
      <c r="I8" s="97"/>
      <c r="J8" s="20"/>
      <c r="K8" s="10"/>
      <c r="L8" s="21"/>
      <c r="M8" s="10"/>
      <c r="N8" s="10"/>
      <c r="O8" s="22"/>
      <c r="P8" s="23"/>
      <c r="Q8" s="24"/>
    </row>
    <row r="9" spans="2:33" s="4" customFormat="1" ht="10.5" customHeight="1" thickBot="1" x14ac:dyDescent="0.25">
      <c r="B9" s="18"/>
      <c r="C9" s="18"/>
      <c r="D9" s="7"/>
      <c r="E9" s="16"/>
      <c r="F9" s="8"/>
      <c r="G9" s="9"/>
      <c r="H9" s="8"/>
      <c r="I9" s="7"/>
      <c r="J9" s="10"/>
      <c r="K9" s="10"/>
      <c r="L9" s="10"/>
      <c r="M9" s="10"/>
      <c r="N9" s="10"/>
      <c r="O9" s="11"/>
      <c r="P9" s="8"/>
    </row>
    <row r="10" spans="2:33" s="4" customFormat="1" ht="32.25" customHeight="1" thickTop="1" x14ac:dyDescent="0.2">
      <c r="B10" s="71" t="s">
        <v>20</v>
      </c>
      <c r="C10" s="72"/>
      <c r="D10" s="72"/>
      <c r="E10" s="72"/>
      <c r="F10" s="72"/>
      <c r="G10" s="73"/>
      <c r="H10" s="35"/>
      <c r="I10" s="74" t="s">
        <v>21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6"/>
    </row>
    <row r="11" spans="2:33" s="4" customFormat="1" ht="133.5" customHeight="1" x14ac:dyDescent="0.2">
      <c r="B11" s="112" t="s">
        <v>22</v>
      </c>
      <c r="C11" s="50"/>
      <c r="D11" s="134">
        <f>E3</f>
        <v>1</v>
      </c>
      <c r="E11" s="91" t="s">
        <v>24</v>
      </c>
      <c r="F11" s="91" t="s">
        <v>23</v>
      </c>
      <c r="G11" s="139" t="s">
        <v>25</v>
      </c>
      <c r="H11" s="162"/>
      <c r="I11" s="84" t="s">
        <v>26</v>
      </c>
      <c r="J11" s="49" t="str">
        <f>'dynamic Data'!B2</f>
        <v>17.04 - 23.04.2017</v>
      </c>
      <c r="K11" s="49" t="str">
        <f>'dynamic Data'!B3</f>
        <v>24.04 - 30.04.2017</v>
      </c>
      <c r="L11" s="49" t="str">
        <f>'dynamic Data'!B4</f>
        <v>01.05 - 07.05.2017</v>
      </c>
      <c r="M11" s="49" t="str">
        <f>'dynamic Data'!B5</f>
        <v>08.05 - 14.05.2017</v>
      </c>
      <c r="N11" s="49" t="str">
        <f>'dynamic Data'!B6</f>
        <v>15.05 - 21.05.2017</v>
      </c>
      <c r="O11" s="49" t="str">
        <f>'dynamic Data'!B7</f>
        <v>22.05 - 28.05.2017</v>
      </c>
      <c r="P11" s="49" t="str">
        <f>'dynamic Data'!B8</f>
        <v>29.05 - 04.06.2017</v>
      </c>
      <c r="Q11" s="49" t="str">
        <f>'dynamic Data'!B9</f>
        <v>05.06 - 11.06.2017</v>
      </c>
      <c r="R11" s="49" t="str">
        <f>'dynamic Data'!B10</f>
        <v>12.06 - 18.06.2017</v>
      </c>
      <c r="S11" s="49" t="str">
        <f>'dynamic Data'!B11</f>
        <v>19.06 - 25.06.2017</v>
      </c>
      <c r="T11" s="49" t="str">
        <f>'dynamic Data'!B12</f>
        <v>26.06 - 02.07.2017</v>
      </c>
      <c r="U11" s="49" t="str">
        <f>'dynamic Data'!B13</f>
        <v>03.07 - 09.07.2017</v>
      </c>
      <c r="V11" s="49" t="str">
        <f>'dynamic Data'!B14</f>
        <v>DD.MM - DD.MM.YYYY</v>
      </c>
      <c r="W11" s="49" t="str">
        <f>'dynamic Data'!B15</f>
        <v>DD.MM - DD.MM.YYYY</v>
      </c>
      <c r="X11" s="49" t="str">
        <f>'dynamic Data'!$B16</f>
        <v>DD.MM - DD.MM.YYYY</v>
      </c>
      <c r="Y11" s="49" t="str">
        <f>'dynamic Data'!$B17</f>
        <v>DD.MM - DD.MM.YYYY</v>
      </c>
      <c r="Z11" s="49" t="str">
        <f>'dynamic Data'!$B18</f>
        <v>DD.MM - DD.MM.YYYY</v>
      </c>
      <c r="AA11" s="49" t="str">
        <f>'dynamic Data'!$B19</f>
        <v>DD.MM - DD.MM.YYYY</v>
      </c>
      <c r="AB11" s="49" t="str">
        <f>'dynamic Data'!$B20</f>
        <v>DD.MM - DD.MM.YYYY</v>
      </c>
      <c r="AC11" s="49" t="str">
        <f>'dynamic Data'!$B21</f>
        <v>DD.MM - DD.MM.YYYY</v>
      </c>
      <c r="AD11" s="87" t="s">
        <v>47</v>
      </c>
      <c r="AE11" s="86" t="s">
        <v>48</v>
      </c>
      <c r="AF11" s="86" t="s">
        <v>49</v>
      </c>
      <c r="AG11" s="8"/>
    </row>
    <row r="12" spans="2:33" ht="76.5" customHeight="1" x14ac:dyDescent="0.2">
      <c r="B12" s="113"/>
      <c r="C12" s="51"/>
      <c r="D12" s="135"/>
      <c r="E12" s="91"/>
      <c r="F12" s="91"/>
      <c r="G12" s="139"/>
      <c r="H12" s="162"/>
      <c r="I12" s="85"/>
      <c r="J12" s="36" t="s">
        <v>27</v>
      </c>
      <c r="K12" s="36" t="s">
        <v>28</v>
      </c>
      <c r="L12" s="36" t="s">
        <v>29</v>
      </c>
      <c r="M12" s="36" t="s">
        <v>30</v>
      </c>
      <c r="N12" s="36" t="s">
        <v>31</v>
      </c>
      <c r="O12" s="36" t="s">
        <v>32</v>
      </c>
      <c r="P12" s="36" t="s">
        <v>33</v>
      </c>
      <c r="Q12" s="36" t="s">
        <v>34</v>
      </c>
      <c r="R12" s="36" t="s">
        <v>35</v>
      </c>
      <c r="S12" s="36" t="s">
        <v>36</v>
      </c>
      <c r="T12" s="36" t="s">
        <v>37</v>
      </c>
      <c r="U12" s="36" t="s">
        <v>38</v>
      </c>
      <c r="V12" s="36" t="s">
        <v>39</v>
      </c>
      <c r="W12" s="36" t="s">
        <v>40</v>
      </c>
      <c r="X12" s="36" t="s">
        <v>41</v>
      </c>
      <c r="Y12" s="36" t="s">
        <v>42</v>
      </c>
      <c r="Z12" s="36" t="s">
        <v>43</v>
      </c>
      <c r="AA12" s="36" t="s">
        <v>44</v>
      </c>
      <c r="AB12" s="36" t="s">
        <v>45</v>
      </c>
      <c r="AC12" s="36" t="s">
        <v>46</v>
      </c>
      <c r="AD12" s="87"/>
      <c r="AE12" s="86"/>
      <c r="AF12" s="86"/>
    </row>
    <row r="13" spans="2:33" ht="12" customHeight="1" x14ac:dyDescent="0.2">
      <c r="B13" s="114" t="str">
        <f>'Std-A'!A3</f>
        <v>Boris Fuchs</v>
      </c>
      <c r="C13" s="115"/>
      <c r="D13" s="116"/>
      <c r="E13" s="123">
        <f>IF(NOT(EXACT($B13,"----")),SUM($J13,IF($E$3&gt;=2,$K13,0),IF($E$3&gt;=3,$L13,0),IF($E$3&gt;=4,$M13,0),IF($E$3&gt;=5,$N13,0),IF($E$3&gt;=6,$O13,0),IF($E$3&gt;=7,$P13,0),IF($E$3&gt;=8,$Q13,0),IF($E$3&gt;=9,$R13,0),IF($E$3&gt;=10,$S13,0),IF($E$3&gt;=11,$T13,0),IF($E$3&gt;=12,$U13,0),IF($E$3&gt;=13,$V13,0),IF($E$3&gt;=14,$W13,0),IF($E$3&gt;=15,$X13,0),IF($E$3&gt;=16,$Y13,0),IF($E$3&gt;=17,$Z13,0),IF($E$3&gt;=18,$AA13,0),IF($E$3&gt;=19,$AB13,0),IF($E$3&gt;=12,$AC13,0)),0)</f>
        <v>0</v>
      </c>
      <c r="F13" s="96">
        <f>IF(NOT(EXACT($B13,"----")),SUM($J14,IF($E$3&gt;=2,$K14,0),IF($E$3&gt;=3,$L14,0),IF($E$3&gt;=4,$M14,0),IF($E$3&gt;=5,$N14,0),IF($E$3&gt;=6,$O14,0),IF($E$3&gt;=7,$P14,0),IF($E$3&gt;=8,$Q14,0),IF($E$3&gt;=9,$R14,0),IF($E$3&gt;=10,$S14,0),IF($E$3&gt;=11,$T14,0),IF($E$3&gt;=12,$U14,0),IF($E$3&gt;=13,$V14,0),IF($E$3&gt;=14,$W14,0),IF($E$3&gt;=15,$X14,0),IF($E$3&gt;=16,$Y14,0),IF($E$3&gt;=17,$Z14,0),IF($E$3&gt;=18,$AA14,0),IF($E$3&gt;=19,$AB14,0),IF($E$3&gt;=20,$AC14,0)),0)</f>
        <v>4</v>
      </c>
      <c r="G13" s="136">
        <f>F13-E13</f>
        <v>4</v>
      </c>
      <c r="H13" s="158"/>
      <c r="I13" s="37" t="s">
        <v>51</v>
      </c>
      <c r="J13" s="52">
        <f>'Std-A'!$C$13</f>
        <v>0</v>
      </c>
      <c r="K13" s="52">
        <f>'Std-A'!$C$24</f>
        <v>0</v>
      </c>
      <c r="L13" s="52">
        <f>'Std-A'!$C$35</f>
        <v>0</v>
      </c>
      <c r="M13" s="53">
        <f>'Std-A'!$C$46</f>
        <v>0</v>
      </c>
      <c r="N13" s="53">
        <f>'Std-A'!$C$57</f>
        <v>0</v>
      </c>
      <c r="O13" s="53">
        <f>'Std-A'!$C$68</f>
        <v>0</v>
      </c>
      <c r="P13" s="53">
        <f>'Std-A'!$C$79</f>
        <v>0</v>
      </c>
      <c r="Q13" s="53">
        <f>'Std-A'!$C$90</f>
        <v>0</v>
      </c>
      <c r="R13" s="53">
        <f>'Std-A'!$C$101</f>
        <v>0</v>
      </c>
      <c r="S13" s="53">
        <f>'Std-A'!$C$112</f>
        <v>0</v>
      </c>
      <c r="T13" s="53">
        <f>'Std-A'!$C$123</f>
        <v>0</v>
      </c>
      <c r="U13" s="53">
        <f>'Std-A'!$C$134</f>
        <v>0</v>
      </c>
      <c r="V13" s="53">
        <f>'Std-A'!$C$145</f>
        <v>0</v>
      </c>
      <c r="W13" s="53">
        <f>'Std-A'!$C$156</f>
        <v>0</v>
      </c>
      <c r="X13" s="53">
        <f>'Std-A'!$C$167</f>
        <v>0</v>
      </c>
      <c r="Y13" s="53">
        <f>'Std-A'!$C$178</f>
        <v>0</v>
      </c>
      <c r="Z13" s="53">
        <f>'Std-A'!$C$189</f>
        <v>0</v>
      </c>
      <c r="AA13" s="53">
        <f>'Std-A'!$C$200</f>
        <v>0</v>
      </c>
      <c r="AB13" s="53">
        <f>'Std-A'!$C$211</f>
        <v>0</v>
      </c>
      <c r="AC13" s="53">
        <f>'Std-A'!$C$222</f>
        <v>0</v>
      </c>
      <c r="AD13" s="56">
        <f t="shared" ref="AD13:AD22" si="0">SUM(J13:AC13)</f>
        <v>0</v>
      </c>
      <c r="AE13" s="68">
        <f>IF(NOT(EXACT(B13,"----")),$E$7,0)</f>
        <v>75</v>
      </c>
      <c r="AF13" s="81">
        <f>AD14-AE13</f>
        <v>-59</v>
      </c>
    </row>
    <row r="14" spans="2:33" ht="12" customHeight="1" x14ac:dyDescent="0.2">
      <c r="B14" s="117"/>
      <c r="C14" s="118"/>
      <c r="D14" s="119"/>
      <c r="E14" s="124"/>
      <c r="F14" s="126"/>
      <c r="G14" s="137"/>
      <c r="H14" s="159"/>
      <c r="I14" s="37" t="s">
        <v>50</v>
      </c>
      <c r="J14" s="32">
        <f>'Std-A'!$C$12</f>
        <v>4</v>
      </c>
      <c r="K14" s="32">
        <f>'Std-A'!$C$23</f>
        <v>0</v>
      </c>
      <c r="L14" s="32">
        <f>'Std-A'!$C$34</f>
        <v>0</v>
      </c>
      <c r="M14" s="32">
        <f>'Std-A'!$C$45</f>
        <v>1</v>
      </c>
      <c r="N14" s="32">
        <f>'Std-A'!$C$56</f>
        <v>2</v>
      </c>
      <c r="O14" s="32">
        <f>'Std-A'!$C$67</f>
        <v>2</v>
      </c>
      <c r="P14" s="32">
        <f>'Std-A'!$C$78</f>
        <v>3</v>
      </c>
      <c r="Q14" s="32">
        <f>'Std-A'!$C$89</f>
        <v>2</v>
      </c>
      <c r="R14" s="32">
        <f>'Std-A'!$C$100</f>
        <v>0</v>
      </c>
      <c r="S14" s="32">
        <f>'Std-A'!$C$111</f>
        <v>2</v>
      </c>
      <c r="T14" s="32">
        <f>'Std-A'!$C$122</f>
        <v>0</v>
      </c>
      <c r="U14" s="32">
        <f>'Std-A'!$C$133</f>
        <v>0</v>
      </c>
      <c r="V14" s="32">
        <f>'Std-A'!$C$144</f>
        <v>0</v>
      </c>
      <c r="W14" s="32">
        <f>'Std-A'!$C$155</f>
        <v>0</v>
      </c>
      <c r="X14" s="32">
        <f>'Std-A'!$C$166</f>
        <v>0</v>
      </c>
      <c r="Y14" s="32">
        <f>'Std-A'!$C$177</f>
        <v>0</v>
      </c>
      <c r="Z14" s="32">
        <f>'Std-A'!$C$188</f>
        <v>0</v>
      </c>
      <c r="AA14" s="32">
        <f>'Std-A'!$C$199</f>
        <v>0</v>
      </c>
      <c r="AB14" s="32">
        <f>'Std-A'!$C$210</f>
        <v>0</v>
      </c>
      <c r="AC14" s="32">
        <f>'Std-A'!$C$221</f>
        <v>0</v>
      </c>
      <c r="AD14" s="33">
        <f t="shared" si="0"/>
        <v>16</v>
      </c>
      <c r="AE14" s="69"/>
      <c r="AF14" s="82"/>
    </row>
    <row r="15" spans="2:33" ht="12" customHeight="1" thickBot="1" x14ac:dyDescent="0.25">
      <c r="B15" s="120"/>
      <c r="C15" s="121"/>
      <c r="D15" s="122"/>
      <c r="E15" s="125"/>
      <c r="F15" s="127"/>
      <c r="G15" s="138"/>
      <c r="H15" s="159"/>
      <c r="I15" s="39" t="s">
        <v>25</v>
      </c>
      <c r="J15" s="29">
        <f t="shared" ref="J15:U15" si="1">J14-J13</f>
        <v>4</v>
      </c>
      <c r="K15" s="29">
        <f t="shared" si="1"/>
        <v>0</v>
      </c>
      <c r="L15" s="29">
        <f t="shared" si="1"/>
        <v>0</v>
      </c>
      <c r="M15" s="29">
        <f t="shared" si="1"/>
        <v>1</v>
      </c>
      <c r="N15" s="29">
        <f t="shared" si="1"/>
        <v>2</v>
      </c>
      <c r="O15" s="29">
        <f t="shared" si="1"/>
        <v>2</v>
      </c>
      <c r="P15" s="29">
        <f t="shared" si="1"/>
        <v>3</v>
      </c>
      <c r="Q15" s="29">
        <f t="shared" si="1"/>
        <v>2</v>
      </c>
      <c r="R15" s="29">
        <f t="shared" si="1"/>
        <v>0</v>
      </c>
      <c r="S15" s="29">
        <f t="shared" si="1"/>
        <v>2</v>
      </c>
      <c r="T15" s="29">
        <f t="shared" si="1"/>
        <v>0</v>
      </c>
      <c r="U15" s="29">
        <f t="shared" si="1"/>
        <v>0</v>
      </c>
      <c r="V15" s="29">
        <f t="shared" ref="V15:AC15" si="2">V14-V13</f>
        <v>0</v>
      </c>
      <c r="W15" s="29">
        <f t="shared" si="2"/>
        <v>0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30">
        <f t="shared" si="0"/>
        <v>16</v>
      </c>
      <c r="AE15" s="70"/>
      <c r="AF15" s="83"/>
    </row>
    <row r="16" spans="2:33" ht="12" customHeight="1" thickTop="1" x14ac:dyDescent="0.2">
      <c r="B16" s="106" t="str">
        <f>'Std-B'!A3</f>
        <v>Paul Schmutz</v>
      </c>
      <c r="C16" s="107"/>
      <c r="D16" s="107"/>
      <c r="E16" s="128">
        <f t="shared" ref="E16" si="3">IF(NOT(EXACT($B16,"----")),SUM($J16,IF($E$3&gt;=2,$K16,0),IF($E$3&gt;=3,$L16,0),IF($E$3&gt;=4,$M16,0),IF($E$3&gt;=5,$N16,0),IF($E$3&gt;=6,$O16,0),IF($E$3&gt;=7,$P16,0),IF($E$3&gt;=8,$Q16,0),IF($E$3&gt;=9,$R16,0),IF($E$3&gt;=10,$S16,0),IF($E$3&gt;=11,$T16,0),IF($E$3&gt;=12,$U16,0),IF($E$3&gt;=13,$V16,0),IF($E$3&gt;=14,$W16,0),IF($E$3&gt;=15,$X16,0),IF($E$3&gt;=16,$Y16,0),IF($E$3&gt;=17,$Z16,0),IF($E$3&gt;=18,$AA16,0),IF($E$3&gt;=19,$AB16,0),IF($E$3&gt;=12,$AC16,0)),0)</f>
        <v>0</v>
      </c>
      <c r="F16" s="131">
        <f t="shared" ref="F16" si="4">IF(NOT(EXACT($B16,"----")),SUM($J17,IF($E$3&gt;=2,$K17,0),IF($E$3&gt;=3,$L17,0),IF($E$3&gt;=4,$M17,0),IF($E$3&gt;=5,$N17,0),IF($E$3&gt;=6,$O17,0),IF($E$3&gt;=7,$P17,0),IF($E$3&gt;=8,$Q17,0),IF($E$3&gt;=9,$R17,0),IF($E$3&gt;=10,$S17,0),IF($E$3&gt;=11,$T17,0),IF($E$3&gt;=12,$U17,0),IF($E$3&gt;=13,$V17,0),IF($E$3&gt;=14,$W17,0),IF($E$3&gt;=15,$X17,0),IF($E$3&gt;=16,$Y17,0),IF($E$3&gt;=17,$Z17,0),IF($E$3&gt;=18,$AA17,0),IF($E$3&gt;=19,$AB17,0),IF($E$3&gt;=20,$AC17,0)),0)</f>
        <v>4</v>
      </c>
      <c r="G16" s="103">
        <f t="shared" ref="G16" si="5">F16-E16</f>
        <v>4</v>
      </c>
      <c r="H16" s="158"/>
      <c r="I16" s="37" t="s">
        <v>51</v>
      </c>
      <c r="J16" s="54">
        <f>'Std-B'!C13</f>
        <v>0</v>
      </c>
      <c r="K16" s="54">
        <f>'Std-B'!C24</f>
        <v>0</v>
      </c>
      <c r="L16" s="54">
        <f>'Std-B'!C35</f>
        <v>0</v>
      </c>
      <c r="M16" s="55">
        <f>'Std-B'!C46</f>
        <v>0</v>
      </c>
      <c r="N16" s="55">
        <f>'Std-B'!C57</f>
        <v>0</v>
      </c>
      <c r="O16" s="55">
        <f>'Std-B'!C68</f>
        <v>0</v>
      </c>
      <c r="P16" s="55">
        <f>'Std-B'!C79</f>
        <v>0</v>
      </c>
      <c r="Q16" s="55">
        <f>'Std-B'!C90</f>
        <v>0</v>
      </c>
      <c r="R16" s="55">
        <f>'Std-B'!C101</f>
        <v>0</v>
      </c>
      <c r="S16" s="55">
        <f>'Std-B'!C112</f>
        <v>0</v>
      </c>
      <c r="T16" s="55">
        <f>'Std-B'!C123</f>
        <v>0</v>
      </c>
      <c r="U16" s="55">
        <f>'Std-B'!C134</f>
        <v>0</v>
      </c>
      <c r="V16" s="55">
        <f>'Std-B'!$C$145</f>
        <v>0</v>
      </c>
      <c r="W16" s="55">
        <f>'Std-B'!$C$156</f>
        <v>0</v>
      </c>
      <c r="X16" s="55">
        <f>'Std-B'!$C$167</f>
        <v>0</v>
      </c>
      <c r="Y16" s="55">
        <f>'Std-B'!$C$178</f>
        <v>0</v>
      </c>
      <c r="Z16" s="55">
        <f>'Std-B'!$C$189</f>
        <v>0</v>
      </c>
      <c r="AA16" s="55">
        <f>'Std-B'!$C$200</f>
        <v>0</v>
      </c>
      <c r="AB16" s="55">
        <f>'Std-B'!$C$211</f>
        <v>0</v>
      </c>
      <c r="AC16" s="55">
        <f>'Std-B'!$C$222</f>
        <v>0</v>
      </c>
      <c r="AD16" s="56">
        <f t="shared" si="0"/>
        <v>0</v>
      </c>
      <c r="AE16" s="68">
        <f>IF(NOT(EXACT(B16,"----")),$E$7,0)</f>
        <v>75</v>
      </c>
      <c r="AF16" s="81">
        <f>AD17-AE16</f>
        <v>-33</v>
      </c>
    </row>
    <row r="17" spans="2:32" ht="12" customHeight="1" x14ac:dyDescent="0.2">
      <c r="B17" s="108"/>
      <c r="C17" s="109"/>
      <c r="D17" s="109"/>
      <c r="E17" s="129"/>
      <c r="F17" s="132"/>
      <c r="G17" s="104"/>
      <c r="H17" s="159"/>
      <c r="I17" s="38" t="s">
        <v>50</v>
      </c>
      <c r="J17" s="32">
        <f>'Std-B'!C12</f>
        <v>4</v>
      </c>
      <c r="K17" s="32">
        <f>'Std-B'!C23</f>
        <v>0</v>
      </c>
      <c r="L17" s="32">
        <f>'Std-B'!C34</f>
        <v>0</v>
      </c>
      <c r="M17" s="32">
        <f>'Std-B'!C45</f>
        <v>3</v>
      </c>
      <c r="N17" s="32">
        <f>'Std-B'!C56</f>
        <v>6</v>
      </c>
      <c r="O17" s="32">
        <f>'Std-B'!C67</f>
        <v>4</v>
      </c>
      <c r="P17" s="32">
        <f>'Std-B'!C78</f>
        <v>4</v>
      </c>
      <c r="Q17" s="32">
        <f>'Std-B'!C89</f>
        <v>2</v>
      </c>
      <c r="R17" s="32">
        <f>'Std-B'!C100</f>
        <v>12</v>
      </c>
      <c r="S17" s="32">
        <f>'Std-B'!C111</f>
        <v>7</v>
      </c>
      <c r="T17" s="32">
        <f>'Std-B'!C122</f>
        <v>0</v>
      </c>
      <c r="U17" s="32">
        <f>'Std-B'!C133</f>
        <v>0</v>
      </c>
      <c r="V17" s="32">
        <f>'Std-B'!$C$144</f>
        <v>0</v>
      </c>
      <c r="W17" s="32">
        <f>'Std-B'!$C$155</f>
        <v>0</v>
      </c>
      <c r="X17" s="32">
        <f>'Std-B'!$C$166</f>
        <v>0</v>
      </c>
      <c r="Y17" s="32">
        <f>'Std-B'!$C$177</f>
        <v>0</v>
      </c>
      <c r="Z17" s="32">
        <f>'Std-B'!$C$188</f>
        <v>0</v>
      </c>
      <c r="AA17" s="32">
        <f>'Std-B'!$C$199</f>
        <v>0</v>
      </c>
      <c r="AB17" s="32">
        <f>'Std-B'!$C$210</f>
        <v>0</v>
      </c>
      <c r="AC17" s="32">
        <f>'Std-B'!$C$221</f>
        <v>0</v>
      </c>
      <c r="AD17" s="33">
        <f t="shared" si="0"/>
        <v>42</v>
      </c>
      <c r="AE17" s="69"/>
      <c r="AF17" s="82"/>
    </row>
    <row r="18" spans="2:32" ht="12" customHeight="1" thickBot="1" x14ac:dyDescent="0.25">
      <c r="B18" s="110"/>
      <c r="C18" s="111"/>
      <c r="D18" s="111"/>
      <c r="E18" s="130"/>
      <c r="F18" s="133"/>
      <c r="G18" s="105"/>
      <c r="H18" s="159"/>
      <c r="I18" s="40" t="s">
        <v>25</v>
      </c>
      <c r="J18" s="29">
        <f t="shared" ref="J18:U18" si="6">J17-J16</f>
        <v>4</v>
      </c>
      <c r="K18" s="29">
        <f t="shared" si="6"/>
        <v>0</v>
      </c>
      <c r="L18" s="29">
        <f t="shared" si="6"/>
        <v>0</v>
      </c>
      <c r="M18" s="29">
        <f t="shared" si="6"/>
        <v>3</v>
      </c>
      <c r="N18" s="29">
        <f t="shared" si="6"/>
        <v>6</v>
      </c>
      <c r="O18" s="29">
        <f t="shared" si="6"/>
        <v>4</v>
      </c>
      <c r="P18" s="29">
        <f t="shared" si="6"/>
        <v>4</v>
      </c>
      <c r="Q18" s="29">
        <f t="shared" si="6"/>
        <v>2</v>
      </c>
      <c r="R18" s="29">
        <f t="shared" si="6"/>
        <v>12</v>
      </c>
      <c r="S18" s="29">
        <f t="shared" si="6"/>
        <v>7</v>
      </c>
      <c r="T18" s="29">
        <f t="shared" si="6"/>
        <v>0</v>
      </c>
      <c r="U18" s="29">
        <f t="shared" si="6"/>
        <v>0</v>
      </c>
      <c r="V18" s="29">
        <f t="shared" ref="V18:AC18" si="7">V17-V16</f>
        <v>0</v>
      </c>
      <c r="W18" s="29">
        <f t="shared" si="7"/>
        <v>0</v>
      </c>
      <c r="X18" s="29">
        <f t="shared" si="7"/>
        <v>0</v>
      </c>
      <c r="Y18" s="29">
        <f t="shared" si="7"/>
        <v>0</v>
      </c>
      <c r="Z18" s="29">
        <f t="shared" si="7"/>
        <v>0</v>
      </c>
      <c r="AA18" s="29">
        <f t="shared" si="7"/>
        <v>0</v>
      </c>
      <c r="AB18" s="29">
        <f t="shared" si="7"/>
        <v>0</v>
      </c>
      <c r="AC18" s="29">
        <f t="shared" si="7"/>
        <v>0</v>
      </c>
      <c r="AD18" s="31">
        <f t="shared" si="0"/>
        <v>42</v>
      </c>
      <c r="AE18" s="70"/>
      <c r="AF18" s="156"/>
    </row>
    <row r="19" spans="2:32" ht="12" customHeight="1" thickTop="1" x14ac:dyDescent="0.2">
      <c r="B19" s="106" t="str">
        <f>'Std-C'!A3</f>
        <v>----</v>
      </c>
      <c r="C19" s="140"/>
      <c r="D19" s="140"/>
      <c r="E19" s="128">
        <f t="shared" ref="E19" si="8">IF(NOT(EXACT($B19,"----")),SUM($J19,IF($E$3&gt;=2,$K19,0),IF($E$3&gt;=3,$L19,0),IF($E$3&gt;=4,$M19,0),IF($E$3&gt;=5,$N19,0),IF($E$3&gt;=6,$O19,0),IF($E$3&gt;=7,$P19,0),IF($E$3&gt;=8,$Q19,0),IF($E$3&gt;=9,$R19,0),IF($E$3&gt;=10,$S19,0),IF($E$3&gt;=11,$T19,0),IF($E$3&gt;=12,$U19,0),IF($E$3&gt;=13,$V19,0),IF($E$3&gt;=14,$W19,0),IF($E$3&gt;=15,$X19,0),IF($E$3&gt;=16,$Y19,0),IF($E$3&gt;=17,$Z19,0),IF($E$3&gt;=18,$AA19,0),IF($E$3&gt;=19,$AB19,0),IF($E$3&gt;=12,$AC19,0)),0)</f>
        <v>0</v>
      </c>
      <c r="F19" s="147">
        <f t="shared" ref="F19" si="9">IF(NOT(EXACT($B19,"----")),SUM($J20,IF($E$3&gt;=2,$K20,0),IF($E$3&gt;=3,$L20,0),IF($E$3&gt;=4,$M20,0),IF($E$3&gt;=5,$N20,0),IF($E$3&gt;=6,$O20,0),IF($E$3&gt;=7,$P20,0),IF($E$3&gt;=8,$Q20,0),IF($E$3&gt;=9,$R20,0),IF($E$3&gt;=10,$S20,0),IF($E$3&gt;=11,$T20,0),IF($E$3&gt;=12,$U20,0),IF($E$3&gt;=13,$V20,0),IF($E$3&gt;=14,$W20,0),IF($E$3&gt;=15,$X20,0),IF($E$3&gt;=16,$Y20,0),IF($E$3&gt;=17,$Z20,0),IF($E$3&gt;=18,$AA20,0),IF($E$3&gt;=19,$AB20,0),IF($E$3&gt;=20,$AC20,0)),0)</f>
        <v>0</v>
      </c>
      <c r="G19" s="103">
        <f t="shared" ref="G19" si="10">F19-E19</f>
        <v>0</v>
      </c>
      <c r="H19" s="158"/>
      <c r="I19" s="41" t="s">
        <v>51</v>
      </c>
      <c r="J19" s="54">
        <f>'Std-C'!C13</f>
        <v>0</v>
      </c>
      <c r="K19" s="54">
        <f>'Std-C'!C24</f>
        <v>0</v>
      </c>
      <c r="L19" s="54">
        <f>'Std-C'!C35</f>
        <v>0</v>
      </c>
      <c r="M19" s="55">
        <f>'Std-C'!C46</f>
        <v>0</v>
      </c>
      <c r="N19" s="55">
        <f>'Std-C'!C57</f>
        <v>0</v>
      </c>
      <c r="O19" s="55">
        <f>'Std-C'!C68</f>
        <v>0</v>
      </c>
      <c r="P19" s="55">
        <f>'Std-C'!C79</f>
        <v>0</v>
      </c>
      <c r="Q19" s="55">
        <f>'Std-C'!C90</f>
        <v>0</v>
      </c>
      <c r="R19" s="55">
        <f>'Std-C'!C101</f>
        <v>0</v>
      </c>
      <c r="S19" s="55">
        <f>'Std-C'!C112</f>
        <v>0</v>
      </c>
      <c r="T19" s="55">
        <f>'Std-C'!C123</f>
        <v>0</v>
      </c>
      <c r="U19" s="55">
        <f>'Std-C'!C134</f>
        <v>0</v>
      </c>
      <c r="V19" s="55">
        <f>'Std-C'!$C$145</f>
        <v>0</v>
      </c>
      <c r="W19" s="55">
        <f>'Std-C'!$C$156</f>
        <v>0</v>
      </c>
      <c r="X19" s="55">
        <f>'Std-C'!$C$167</f>
        <v>0</v>
      </c>
      <c r="Y19" s="55">
        <f>'Std-C'!$C$178</f>
        <v>0</v>
      </c>
      <c r="Z19" s="55">
        <f>'Std-C'!$C$189</f>
        <v>0</v>
      </c>
      <c r="AA19" s="55">
        <f>'Std-C'!$C$200</f>
        <v>0</v>
      </c>
      <c r="AB19" s="55">
        <f>'Std-C'!$C$211</f>
        <v>0</v>
      </c>
      <c r="AC19" s="55">
        <f>'Std-C'!$C$222</f>
        <v>0</v>
      </c>
      <c r="AD19" s="57">
        <f t="shared" si="0"/>
        <v>0</v>
      </c>
      <c r="AE19" s="68">
        <f>IF(NOT(EXACT(B19,"----")),$E$7,0)</f>
        <v>0</v>
      </c>
      <c r="AF19" s="161">
        <f>AD20-AE19</f>
        <v>0</v>
      </c>
    </row>
    <row r="20" spans="2:32" ht="12" customHeight="1" x14ac:dyDescent="0.2">
      <c r="B20" s="141"/>
      <c r="C20" s="142"/>
      <c r="D20" s="142"/>
      <c r="E20" s="145"/>
      <c r="F20" s="148"/>
      <c r="G20" s="150"/>
      <c r="H20" s="159"/>
      <c r="I20" s="38" t="s">
        <v>50</v>
      </c>
      <c r="J20" s="32">
        <f>'Std-C'!C12</f>
        <v>0</v>
      </c>
      <c r="K20" s="32">
        <f>'Std-C'!C23</f>
        <v>0</v>
      </c>
      <c r="L20" s="32">
        <f>'Std-C'!C34</f>
        <v>0</v>
      </c>
      <c r="M20" s="32">
        <f>'Std-C'!C45</f>
        <v>0</v>
      </c>
      <c r="N20" s="32">
        <f>'Std-C'!C56</f>
        <v>0</v>
      </c>
      <c r="O20" s="32">
        <f>'Std-C'!C67</f>
        <v>0</v>
      </c>
      <c r="P20" s="32">
        <f>'Std-C'!C78</f>
        <v>0</v>
      </c>
      <c r="Q20" s="32">
        <f>'Std-C'!C89</f>
        <v>0</v>
      </c>
      <c r="R20" s="32">
        <f>'Std-C'!C100</f>
        <v>0</v>
      </c>
      <c r="S20" s="32">
        <f>'Std-C'!C111</f>
        <v>0</v>
      </c>
      <c r="T20" s="32">
        <f>'Std-C'!C122</f>
        <v>0</v>
      </c>
      <c r="U20" s="32">
        <f>'Std-C'!C133</f>
        <v>0</v>
      </c>
      <c r="V20" s="32">
        <f>'Std-C'!$C$144</f>
        <v>0</v>
      </c>
      <c r="W20" s="32">
        <f>'Std-C'!$C$155</f>
        <v>0</v>
      </c>
      <c r="X20" s="32">
        <f>'Std-C'!$C$166</f>
        <v>0</v>
      </c>
      <c r="Y20" s="32">
        <f>'Std-C'!$C$177</f>
        <v>0</v>
      </c>
      <c r="Z20" s="32">
        <f>'Std-C'!$C$188</f>
        <v>0</v>
      </c>
      <c r="AA20" s="32">
        <f>'Std-C'!$C$199</f>
        <v>0</v>
      </c>
      <c r="AB20" s="32">
        <f>'Std-C'!$C$210</f>
        <v>0</v>
      </c>
      <c r="AC20" s="32">
        <f>'Std-C'!$C$221</f>
        <v>0</v>
      </c>
      <c r="AD20" s="33">
        <f t="shared" si="0"/>
        <v>0</v>
      </c>
      <c r="AE20" s="69"/>
      <c r="AF20" s="82"/>
    </row>
    <row r="21" spans="2:32" ht="12" customHeight="1" thickBot="1" x14ac:dyDescent="0.25">
      <c r="B21" s="152"/>
      <c r="C21" s="153"/>
      <c r="D21" s="153"/>
      <c r="E21" s="154"/>
      <c r="F21" s="155"/>
      <c r="G21" s="157"/>
      <c r="H21" s="159"/>
      <c r="I21" s="39" t="s">
        <v>25</v>
      </c>
      <c r="J21" s="29">
        <f t="shared" ref="J21:U21" si="11">J20-J19</f>
        <v>0</v>
      </c>
      <c r="K21" s="29">
        <f t="shared" si="11"/>
        <v>0</v>
      </c>
      <c r="L21" s="29">
        <f t="shared" si="11"/>
        <v>0</v>
      </c>
      <c r="M21" s="29">
        <f t="shared" si="11"/>
        <v>0</v>
      </c>
      <c r="N21" s="29">
        <f t="shared" si="11"/>
        <v>0</v>
      </c>
      <c r="O21" s="29">
        <f t="shared" si="11"/>
        <v>0</v>
      </c>
      <c r="P21" s="29">
        <f t="shared" si="11"/>
        <v>0</v>
      </c>
      <c r="Q21" s="29">
        <f t="shared" si="11"/>
        <v>0</v>
      </c>
      <c r="R21" s="29">
        <f t="shared" si="11"/>
        <v>0</v>
      </c>
      <c r="S21" s="29">
        <f t="shared" si="11"/>
        <v>0</v>
      </c>
      <c r="T21" s="29">
        <f t="shared" si="11"/>
        <v>0</v>
      </c>
      <c r="U21" s="29">
        <f t="shared" si="11"/>
        <v>0</v>
      </c>
      <c r="V21" s="29">
        <f t="shared" ref="V21:AC21" si="12">V20-V19</f>
        <v>0</v>
      </c>
      <c r="W21" s="29">
        <f t="shared" si="12"/>
        <v>0</v>
      </c>
      <c r="X21" s="29">
        <f t="shared" si="12"/>
        <v>0</v>
      </c>
      <c r="Y21" s="29">
        <f t="shared" si="12"/>
        <v>0</v>
      </c>
      <c r="Z21" s="29">
        <f t="shared" si="12"/>
        <v>0</v>
      </c>
      <c r="AA21" s="29">
        <f t="shared" si="12"/>
        <v>0</v>
      </c>
      <c r="AB21" s="29">
        <f t="shared" si="12"/>
        <v>0</v>
      </c>
      <c r="AC21" s="29">
        <f t="shared" si="12"/>
        <v>0</v>
      </c>
      <c r="AD21" s="30">
        <f t="shared" si="0"/>
        <v>0</v>
      </c>
      <c r="AE21" s="70"/>
      <c r="AF21" s="83"/>
    </row>
    <row r="22" spans="2:32" ht="12" customHeight="1" thickTop="1" x14ac:dyDescent="0.2">
      <c r="B22" s="106" t="str">
        <f>'Std-D'!A3</f>
        <v>----</v>
      </c>
      <c r="C22" s="140"/>
      <c r="D22" s="140"/>
      <c r="E22" s="128">
        <f t="shared" ref="E22" si="13">IF(NOT(EXACT($B22,"----")),SUM($J22,IF($E$3&gt;=2,$K22,0),IF($E$3&gt;=3,$L22,0),IF($E$3&gt;=4,$M22,0),IF($E$3&gt;=5,$N22,0),IF($E$3&gt;=6,$O22,0),IF($E$3&gt;=7,$P22,0),IF($E$3&gt;=8,$Q22,0),IF($E$3&gt;=9,$R22,0),IF($E$3&gt;=10,$S22,0),IF($E$3&gt;=11,$T22,0),IF($E$3&gt;=12,$U22,0),IF($E$3&gt;=13,$V22,0),IF($E$3&gt;=14,$W22,0),IF($E$3&gt;=15,$X22,0),IF($E$3&gt;=16,$Y22,0),IF($E$3&gt;=17,$Z22,0),IF($E$3&gt;=18,$AA22,0),IF($E$3&gt;=19,$AB22,0),IF($E$3&gt;=12,$AC22,0)),0)</f>
        <v>0</v>
      </c>
      <c r="F22" s="147">
        <f t="shared" ref="F22" si="14">IF(NOT(EXACT($B22,"----")),SUM($J23,IF($E$3&gt;=2,$K23,0),IF($E$3&gt;=3,$L23,0),IF($E$3&gt;=4,$M23,0),IF($E$3&gt;=5,$N23,0),IF($E$3&gt;=6,$O23,0),IF($E$3&gt;=7,$P23,0),IF($E$3&gt;=8,$Q23,0),IF($E$3&gt;=9,$R23,0),IF($E$3&gt;=10,$S23,0),IF($E$3&gt;=11,$T23,0),IF($E$3&gt;=12,$U23,0),IF($E$3&gt;=13,$V23,0),IF($E$3&gt;=14,$W23,0),IF($E$3&gt;=15,$X23,0),IF($E$3&gt;=16,$Y23,0),IF($E$3&gt;=17,$Z23,0),IF($E$3&gt;=18,$AA23,0),IF($E$3&gt;=19,$AB23,0),IF($E$3&gt;=20,$AC23,0)),0)</f>
        <v>0</v>
      </c>
      <c r="G22" s="103">
        <f t="shared" ref="G22" si="15">F22-E22</f>
        <v>0</v>
      </c>
      <c r="H22" s="158"/>
      <c r="I22" s="37" t="s">
        <v>51</v>
      </c>
      <c r="J22" s="54">
        <f>'Std-D'!C13</f>
        <v>0</v>
      </c>
      <c r="K22" s="54">
        <f>'Std-D'!C24</f>
        <v>0</v>
      </c>
      <c r="L22" s="54">
        <f>'Std-D'!C35</f>
        <v>0</v>
      </c>
      <c r="M22" s="55">
        <f>'Std-D'!C46</f>
        <v>0</v>
      </c>
      <c r="N22" s="55">
        <f>'Std-D'!C57</f>
        <v>0</v>
      </c>
      <c r="O22" s="55">
        <f>'Std-D'!C68</f>
        <v>0</v>
      </c>
      <c r="P22" s="55">
        <f>'Std-D'!C79</f>
        <v>0</v>
      </c>
      <c r="Q22" s="55">
        <f>'Std-D'!C90</f>
        <v>0</v>
      </c>
      <c r="R22" s="55">
        <f>'Std-D'!C101</f>
        <v>0</v>
      </c>
      <c r="S22" s="55">
        <f>'Std-D'!C112</f>
        <v>0</v>
      </c>
      <c r="T22" s="55">
        <f>'Std-D'!C123</f>
        <v>0</v>
      </c>
      <c r="U22" s="55">
        <f>'Std-D'!C134</f>
        <v>0</v>
      </c>
      <c r="V22" s="55">
        <f>'Std-D'!$C$145</f>
        <v>0</v>
      </c>
      <c r="W22" s="55">
        <f>'Std-D'!$C$156</f>
        <v>0</v>
      </c>
      <c r="X22" s="55">
        <f>'Std-D'!$C$167</f>
        <v>0</v>
      </c>
      <c r="Y22" s="55">
        <f>'Std-D'!$C$178</f>
        <v>0</v>
      </c>
      <c r="Z22" s="55">
        <f>'Std-D'!$C$189</f>
        <v>0</v>
      </c>
      <c r="AA22" s="55">
        <f>'Std-D'!$C$200</f>
        <v>0</v>
      </c>
      <c r="AB22" s="55">
        <f>'Std-D'!$C$211</f>
        <v>0</v>
      </c>
      <c r="AC22" s="55">
        <f>'Std-D'!$C$222</f>
        <v>0</v>
      </c>
      <c r="AD22" s="56">
        <f t="shared" si="0"/>
        <v>0</v>
      </c>
      <c r="AE22" s="68">
        <f>IF(NOT(EXACT(B22,"----")),$E$7,0)</f>
        <v>0</v>
      </c>
      <c r="AF22" s="81">
        <f>AD23-AE22</f>
        <v>0</v>
      </c>
    </row>
    <row r="23" spans="2:32" ht="12" customHeight="1" x14ac:dyDescent="0.2">
      <c r="B23" s="141"/>
      <c r="C23" s="142"/>
      <c r="D23" s="142"/>
      <c r="E23" s="145"/>
      <c r="F23" s="148"/>
      <c r="G23" s="150"/>
      <c r="H23" s="159"/>
      <c r="I23" s="38" t="s">
        <v>50</v>
      </c>
      <c r="J23" s="32">
        <f>'Std-D'!C12</f>
        <v>0</v>
      </c>
      <c r="K23" s="32">
        <f>'Std-D'!C23</f>
        <v>0</v>
      </c>
      <c r="L23" s="32">
        <f>'Std-D'!C34</f>
        <v>0</v>
      </c>
      <c r="M23" s="32">
        <f>'Std-D'!C45</f>
        <v>0</v>
      </c>
      <c r="N23" s="32">
        <f>'Std-D'!C56</f>
        <v>0</v>
      </c>
      <c r="O23" s="32">
        <f>'Std-D'!C67</f>
        <v>0</v>
      </c>
      <c r="P23" s="32">
        <f>'Std-D'!C78</f>
        <v>0</v>
      </c>
      <c r="Q23" s="32">
        <f>'Std-D'!C89</f>
        <v>0</v>
      </c>
      <c r="R23" s="32">
        <f>'Std-D'!C100</f>
        <v>0</v>
      </c>
      <c r="S23" s="32">
        <f>'Std-D'!C111</f>
        <v>0</v>
      </c>
      <c r="T23" s="32">
        <f>'Std-D'!C122</f>
        <v>0</v>
      </c>
      <c r="U23" s="32">
        <f>'Std-D'!C133</f>
        <v>0</v>
      </c>
      <c r="V23" s="32">
        <f>'Std-D'!$C$144</f>
        <v>0</v>
      </c>
      <c r="W23" s="32">
        <f>'Std-D'!$C$155</f>
        <v>0</v>
      </c>
      <c r="X23" s="32">
        <f>'Std-D'!$C$166</f>
        <v>0</v>
      </c>
      <c r="Y23" s="32">
        <f>'Std-D'!$C$177</f>
        <v>0</v>
      </c>
      <c r="Z23" s="32">
        <f>'Std-D'!$C$188</f>
        <v>0</v>
      </c>
      <c r="AA23" s="32">
        <f>'Std-D'!$C$199</f>
        <v>0</v>
      </c>
      <c r="AB23" s="32">
        <f>'Std-D'!$C$210</f>
        <v>0</v>
      </c>
      <c r="AC23" s="32">
        <f>'Std-D'!$C$221</f>
        <v>0</v>
      </c>
      <c r="AD23" s="33">
        <f>SUM(J23:AC23)</f>
        <v>0</v>
      </c>
      <c r="AE23" s="69"/>
      <c r="AF23" s="82"/>
    </row>
    <row r="24" spans="2:32" ht="12" customHeight="1" thickBot="1" x14ac:dyDescent="0.25">
      <c r="B24" s="152"/>
      <c r="C24" s="153"/>
      <c r="D24" s="153"/>
      <c r="E24" s="154"/>
      <c r="F24" s="155"/>
      <c r="G24" s="157"/>
      <c r="H24" s="159"/>
      <c r="I24" s="40" t="s">
        <v>25</v>
      </c>
      <c r="J24" s="29">
        <f t="shared" ref="J24:U24" si="16">J23-J22</f>
        <v>0</v>
      </c>
      <c r="K24" s="29">
        <f t="shared" si="16"/>
        <v>0</v>
      </c>
      <c r="L24" s="29">
        <f t="shared" si="16"/>
        <v>0</v>
      </c>
      <c r="M24" s="29">
        <f t="shared" si="16"/>
        <v>0</v>
      </c>
      <c r="N24" s="29">
        <f t="shared" si="16"/>
        <v>0</v>
      </c>
      <c r="O24" s="29">
        <f t="shared" si="16"/>
        <v>0</v>
      </c>
      <c r="P24" s="29">
        <f t="shared" si="16"/>
        <v>0</v>
      </c>
      <c r="Q24" s="29">
        <f t="shared" si="16"/>
        <v>0</v>
      </c>
      <c r="R24" s="29">
        <f t="shared" si="16"/>
        <v>0</v>
      </c>
      <c r="S24" s="29">
        <f t="shared" si="16"/>
        <v>0</v>
      </c>
      <c r="T24" s="29">
        <f t="shared" si="16"/>
        <v>0</v>
      </c>
      <c r="U24" s="29">
        <f t="shared" si="16"/>
        <v>0</v>
      </c>
      <c r="V24" s="29">
        <f t="shared" ref="V24:AC24" si="17">V23-V22</f>
        <v>0</v>
      </c>
      <c r="W24" s="29">
        <f t="shared" si="17"/>
        <v>0</v>
      </c>
      <c r="X24" s="29">
        <f t="shared" si="17"/>
        <v>0</v>
      </c>
      <c r="Y24" s="29">
        <f t="shared" si="17"/>
        <v>0</v>
      </c>
      <c r="Z24" s="29">
        <f t="shared" si="17"/>
        <v>0</v>
      </c>
      <c r="AA24" s="29">
        <f t="shared" si="17"/>
        <v>0</v>
      </c>
      <c r="AB24" s="29">
        <f t="shared" si="17"/>
        <v>0</v>
      </c>
      <c r="AC24" s="29">
        <f t="shared" si="17"/>
        <v>0</v>
      </c>
      <c r="AD24" s="31">
        <f>SUM(J24:AC24)</f>
        <v>0</v>
      </c>
      <c r="AE24" s="70"/>
      <c r="AF24" s="156"/>
    </row>
    <row r="25" spans="2:32" ht="12" customHeight="1" thickTop="1" x14ac:dyDescent="0.2">
      <c r="B25" s="106" t="str">
        <f>'Std-E'!A3</f>
        <v>----</v>
      </c>
      <c r="C25" s="140"/>
      <c r="D25" s="140"/>
      <c r="E25" s="128">
        <f t="shared" ref="E25" si="18">IF(NOT(EXACT($B25,"----")),SUM($J25,IF($E$3&gt;=2,$K25,0),IF($E$3&gt;=3,$L25,0),IF($E$3&gt;=4,$M25,0),IF($E$3&gt;=5,$N25,0),IF($E$3&gt;=6,$O25,0),IF($E$3&gt;=7,$P25,0),IF($E$3&gt;=8,$Q25,0),IF($E$3&gt;=9,$R25,0),IF($E$3&gt;=10,$S25,0),IF($E$3&gt;=11,$T25,0),IF($E$3&gt;=12,$U25,0),IF($E$3&gt;=13,$V25,0),IF($E$3&gt;=14,$W25,0),IF($E$3&gt;=15,$X25,0),IF($E$3&gt;=16,$Y25,0),IF($E$3&gt;=17,$Z25,0),IF($E$3&gt;=18,$AA25,0),IF($E$3&gt;=19,$AB25,0),IF($E$3&gt;=12,$AC25,0)),0)</f>
        <v>0</v>
      </c>
      <c r="F25" s="147">
        <f t="shared" ref="F25" si="19">IF(NOT(EXACT($B25,"----")),SUM($J26,IF($E$3&gt;=2,$K26,0),IF($E$3&gt;=3,$L26,0),IF($E$3&gt;=4,$M26,0),IF($E$3&gt;=5,$N26,0),IF($E$3&gt;=6,$O26,0),IF($E$3&gt;=7,$P26,0),IF($E$3&gt;=8,$Q26,0),IF($E$3&gt;=9,$R26,0),IF($E$3&gt;=10,$S26,0),IF($E$3&gt;=11,$T26,0),IF($E$3&gt;=12,$U26,0),IF($E$3&gt;=13,$V26,0),IF($E$3&gt;=14,$W26,0),IF($E$3&gt;=15,$X26,0),IF($E$3&gt;=16,$Y26,0),IF($E$3&gt;=17,$Z26,0),IF($E$3&gt;=18,$AA26,0),IF($E$3&gt;=19,$AB26,0),IF($E$3&gt;=20,$AC26,0)),0)</f>
        <v>0</v>
      </c>
      <c r="G25" s="103">
        <f t="shared" ref="G25" si="20">F25-E25</f>
        <v>0</v>
      </c>
      <c r="H25" s="158"/>
      <c r="I25" s="41" t="s">
        <v>51</v>
      </c>
      <c r="J25" s="54">
        <f>'Std-E'!C13</f>
        <v>0</v>
      </c>
      <c r="K25" s="54">
        <f>'Std-E'!C24</f>
        <v>0</v>
      </c>
      <c r="L25" s="54">
        <f>'Std-E'!C35</f>
        <v>0</v>
      </c>
      <c r="M25" s="55">
        <f>'Std-E'!C46</f>
        <v>0</v>
      </c>
      <c r="N25" s="55">
        <f>'Std-E'!C57</f>
        <v>0</v>
      </c>
      <c r="O25" s="55">
        <f>'Std-E'!C68</f>
        <v>0</v>
      </c>
      <c r="P25" s="55">
        <f>'Std-E'!C79</f>
        <v>0</v>
      </c>
      <c r="Q25" s="55">
        <f>'Std-E'!C90</f>
        <v>0</v>
      </c>
      <c r="R25" s="55">
        <f>'Std-E'!C101</f>
        <v>0</v>
      </c>
      <c r="S25" s="55">
        <f>'Std-E'!C112</f>
        <v>0</v>
      </c>
      <c r="T25" s="55">
        <f>'Std-E'!C123</f>
        <v>0</v>
      </c>
      <c r="U25" s="55">
        <f>'Std-E'!C134</f>
        <v>0</v>
      </c>
      <c r="V25" s="55">
        <f>'Std-E'!$C$145</f>
        <v>0</v>
      </c>
      <c r="W25" s="55">
        <f>'Std-E'!$C$156</f>
        <v>0</v>
      </c>
      <c r="X25" s="55">
        <f>'Std-E'!$C$167</f>
        <v>0</v>
      </c>
      <c r="Y25" s="55">
        <f>'Std-E'!$C$178</f>
        <v>0</v>
      </c>
      <c r="Z25" s="55">
        <f>'Std-E'!$C$189</f>
        <v>0</v>
      </c>
      <c r="AA25" s="55">
        <f>'Std-E'!$C$200</f>
        <v>0</v>
      </c>
      <c r="AB25" s="55">
        <f>'Std-E'!$C$211</f>
        <v>0</v>
      </c>
      <c r="AC25" s="55">
        <f>'Std-E'!$C$222</f>
        <v>0</v>
      </c>
      <c r="AD25" s="57">
        <f>SUM(J25:AC25)</f>
        <v>0</v>
      </c>
      <c r="AE25" s="160">
        <f>IF(NOT(EXACT(B25,"----")),$E$7,0)</f>
        <v>0</v>
      </c>
      <c r="AF25" s="161">
        <f>AD26-AE25</f>
        <v>0</v>
      </c>
    </row>
    <row r="26" spans="2:32" ht="12" customHeight="1" x14ac:dyDescent="0.2">
      <c r="B26" s="141"/>
      <c r="C26" s="142"/>
      <c r="D26" s="142"/>
      <c r="E26" s="145"/>
      <c r="F26" s="148"/>
      <c r="G26" s="150"/>
      <c r="H26" s="159"/>
      <c r="I26" s="38" t="s">
        <v>50</v>
      </c>
      <c r="J26" s="32">
        <f>'Std-E'!C12</f>
        <v>0</v>
      </c>
      <c r="K26" s="32">
        <f>'Std-E'!C23</f>
        <v>0</v>
      </c>
      <c r="L26" s="32">
        <f>'Std-E'!C34</f>
        <v>0</v>
      </c>
      <c r="M26" s="32">
        <f>'Std-E'!C45</f>
        <v>0</v>
      </c>
      <c r="N26" s="32">
        <f>'Std-E'!C56</f>
        <v>0</v>
      </c>
      <c r="O26" s="32">
        <f>'Std-E'!C67</f>
        <v>0</v>
      </c>
      <c r="P26" s="32">
        <f>'Std-E'!C78</f>
        <v>0</v>
      </c>
      <c r="Q26" s="32">
        <f>'Std-E'!C89</f>
        <v>0</v>
      </c>
      <c r="R26" s="32">
        <f>'Std-E'!C100</f>
        <v>0</v>
      </c>
      <c r="S26" s="32">
        <f>'Std-E'!C111</f>
        <v>0</v>
      </c>
      <c r="T26" s="32">
        <f>'Std-E'!C122</f>
        <v>0</v>
      </c>
      <c r="U26" s="32">
        <f>'Std-E'!C133</f>
        <v>0</v>
      </c>
      <c r="V26" s="32">
        <f>'Std-E'!$C$144</f>
        <v>0</v>
      </c>
      <c r="W26" s="32">
        <f>'Std-E'!$C$155</f>
        <v>0</v>
      </c>
      <c r="X26" s="32">
        <f>'Std-E'!$C$166</f>
        <v>0</v>
      </c>
      <c r="Y26" s="32">
        <f>'Std-E'!$C$177</f>
        <v>0</v>
      </c>
      <c r="Z26" s="32">
        <f>'Std-E'!$C$188</f>
        <v>0</v>
      </c>
      <c r="AA26" s="32">
        <f>'Std-E'!$C$199</f>
        <v>0</v>
      </c>
      <c r="AB26" s="32">
        <f>'Std-E'!$C$210</f>
        <v>0</v>
      </c>
      <c r="AC26" s="32">
        <f>'Std-E'!$C$221</f>
        <v>0</v>
      </c>
      <c r="AD26" s="33">
        <f>SUM(J26:AC26)</f>
        <v>0</v>
      </c>
      <c r="AE26" s="69"/>
      <c r="AF26" s="82"/>
    </row>
    <row r="27" spans="2:32" ht="12" customHeight="1" thickBot="1" x14ac:dyDescent="0.25">
      <c r="B27" s="143"/>
      <c r="C27" s="144"/>
      <c r="D27" s="144"/>
      <c r="E27" s="146"/>
      <c r="F27" s="149"/>
      <c r="G27" s="151"/>
      <c r="H27" s="159"/>
      <c r="I27" s="38" t="s">
        <v>25</v>
      </c>
      <c r="J27" s="32">
        <f t="shared" ref="J27:U27" si="21">J26-J25</f>
        <v>0</v>
      </c>
      <c r="K27" s="32">
        <f t="shared" si="21"/>
        <v>0</v>
      </c>
      <c r="L27" s="32">
        <f t="shared" si="21"/>
        <v>0</v>
      </c>
      <c r="M27" s="32">
        <f t="shared" si="21"/>
        <v>0</v>
      </c>
      <c r="N27" s="32">
        <f t="shared" si="21"/>
        <v>0</v>
      </c>
      <c r="O27" s="32">
        <f t="shared" si="21"/>
        <v>0</v>
      </c>
      <c r="P27" s="32">
        <f t="shared" si="21"/>
        <v>0</v>
      </c>
      <c r="Q27" s="32">
        <f t="shared" si="21"/>
        <v>0</v>
      </c>
      <c r="R27" s="32">
        <f t="shared" si="21"/>
        <v>0</v>
      </c>
      <c r="S27" s="32">
        <f t="shared" si="21"/>
        <v>0</v>
      </c>
      <c r="T27" s="32">
        <f t="shared" si="21"/>
        <v>0</v>
      </c>
      <c r="U27" s="32">
        <f t="shared" si="21"/>
        <v>0</v>
      </c>
      <c r="V27" s="32">
        <f t="shared" ref="V27:AC27" si="22">V26-V25</f>
        <v>0</v>
      </c>
      <c r="W27" s="32">
        <f t="shared" si="22"/>
        <v>0</v>
      </c>
      <c r="X27" s="32">
        <f t="shared" si="22"/>
        <v>0</v>
      </c>
      <c r="Y27" s="32">
        <f t="shared" si="22"/>
        <v>0</v>
      </c>
      <c r="Z27" s="32">
        <f t="shared" si="22"/>
        <v>0</v>
      </c>
      <c r="AA27" s="32">
        <f t="shared" si="22"/>
        <v>0</v>
      </c>
      <c r="AB27" s="32">
        <f t="shared" si="22"/>
        <v>0</v>
      </c>
      <c r="AC27" s="32">
        <f t="shared" si="22"/>
        <v>0</v>
      </c>
      <c r="AD27" s="33">
        <f>SUM(J27:AC27)</f>
        <v>0</v>
      </c>
      <c r="AE27" s="69"/>
      <c r="AF27" s="82"/>
    </row>
    <row r="28" spans="2:32" ht="24.95" customHeight="1" thickTop="1" x14ac:dyDescent="0.2">
      <c r="B28" s="18"/>
      <c r="C28" s="18"/>
      <c r="D28" s="7"/>
      <c r="E28" s="8"/>
      <c r="F28" s="9"/>
      <c r="G28" s="8"/>
      <c r="H28" s="7"/>
      <c r="I28" s="10"/>
      <c r="J28" s="10"/>
      <c r="K28" s="10"/>
      <c r="L28" s="10"/>
      <c r="M28" s="10"/>
      <c r="N28" s="11"/>
      <c r="O28" s="8"/>
    </row>
    <row r="29" spans="2:32" ht="24.95" customHeight="1" x14ac:dyDescent="0.2">
      <c r="B29" s="18"/>
      <c r="C29" s="18"/>
      <c r="D29" s="7"/>
      <c r="E29" s="8"/>
      <c r="F29" s="9"/>
      <c r="G29" s="8"/>
      <c r="H29" s="7"/>
      <c r="I29" s="10"/>
      <c r="J29" s="10"/>
      <c r="K29" s="10"/>
      <c r="L29" s="10"/>
      <c r="M29" s="10"/>
      <c r="N29" s="11"/>
      <c r="O29" s="8"/>
    </row>
    <row r="30" spans="2:32" ht="24.95" customHeight="1" x14ac:dyDescent="0.2">
      <c r="B30" s="18"/>
      <c r="C30" s="18"/>
      <c r="D30" s="7"/>
      <c r="E30" s="8"/>
      <c r="F30" s="8"/>
      <c r="G30" s="9"/>
      <c r="H30" s="8"/>
      <c r="I30" s="7"/>
      <c r="J30" s="10"/>
      <c r="K30" s="10"/>
      <c r="L30" s="10"/>
      <c r="M30" s="10"/>
      <c r="N30" s="10"/>
      <c r="O30" s="11"/>
      <c r="P30" s="8"/>
    </row>
    <row r="31" spans="2:32" ht="24.95" customHeight="1" x14ac:dyDescent="0.2">
      <c r="B31" s="18"/>
      <c r="C31" s="18"/>
      <c r="D31" s="7"/>
      <c r="E31" s="8"/>
      <c r="F31" s="8"/>
      <c r="G31" s="9"/>
      <c r="H31" s="8"/>
      <c r="I31" s="7"/>
      <c r="J31" s="10"/>
      <c r="K31" s="10"/>
      <c r="L31" s="10"/>
      <c r="M31" s="10"/>
      <c r="N31" s="10"/>
      <c r="O31" s="11"/>
      <c r="P31" s="8"/>
    </row>
    <row r="32" spans="2:32" x14ac:dyDescent="0.2">
      <c r="B32" s="13"/>
      <c r="C32" s="13"/>
      <c r="D32" s="12"/>
      <c r="E32" s="13"/>
      <c r="F32" s="13"/>
      <c r="G32" s="14"/>
      <c r="H32" s="13"/>
      <c r="I32" s="12"/>
      <c r="J32" s="15"/>
      <c r="K32" s="15"/>
      <c r="L32" s="15"/>
      <c r="M32" s="15"/>
      <c r="N32" s="15"/>
      <c r="O32" s="15"/>
      <c r="P32" s="12"/>
    </row>
    <row r="33" spans="2:16" x14ac:dyDescent="0.2">
      <c r="B33" s="13"/>
      <c r="C33" s="13"/>
      <c r="D33" s="12"/>
      <c r="E33" s="13"/>
      <c r="F33" s="13"/>
      <c r="G33" s="14"/>
      <c r="H33" s="13"/>
      <c r="I33" s="12"/>
      <c r="J33" s="15"/>
      <c r="K33" s="15"/>
      <c r="L33" s="15"/>
      <c r="M33" s="15"/>
      <c r="N33" s="15"/>
      <c r="O33" s="15"/>
      <c r="P33" s="12"/>
    </row>
    <row r="34" spans="2:16" x14ac:dyDescent="0.2">
      <c r="B34" s="13"/>
      <c r="C34" s="13"/>
      <c r="D34" s="12"/>
      <c r="E34" s="13"/>
      <c r="F34" s="13"/>
      <c r="G34" s="14"/>
      <c r="H34" s="13"/>
      <c r="I34" s="12"/>
      <c r="J34" s="15"/>
      <c r="K34" s="15"/>
      <c r="L34" s="15"/>
      <c r="M34" s="15"/>
      <c r="N34" s="15"/>
      <c r="O34" s="15"/>
      <c r="P34" s="12"/>
    </row>
    <row r="35" spans="2:16" x14ac:dyDescent="0.2">
      <c r="B35" s="13"/>
      <c r="C35" s="13"/>
      <c r="D35" s="12"/>
      <c r="E35" s="13"/>
      <c r="F35" s="13"/>
      <c r="G35" s="14"/>
      <c r="H35" s="13"/>
      <c r="I35" s="12"/>
      <c r="J35" s="15"/>
      <c r="K35" s="15"/>
      <c r="L35" s="15"/>
      <c r="M35" s="15"/>
      <c r="N35" s="15"/>
      <c r="O35" s="15"/>
      <c r="P35" s="12"/>
    </row>
    <row r="36" spans="2:16" x14ac:dyDescent="0.2">
      <c r="B36" s="13"/>
      <c r="C36" s="13"/>
      <c r="D36" s="12"/>
      <c r="E36" s="13"/>
      <c r="F36" s="13"/>
      <c r="G36" s="14"/>
      <c r="H36" s="13"/>
      <c r="I36" s="12"/>
      <c r="J36" s="15"/>
      <c r="K36" s="15"/>
      <c r="L36" s="15"/>
      <c r="M36" s="15"/>
      <c r="N36" s="15"/>
      <c r="O36" s="15"/>
      <c r="P36" s="12"/>
    </row>
    <row r="37" spans="2:16" x14ac:dyDescent="0.2">
      <c r="B37" s="13"/>
      <c r="C37" s="13"/>
      <c r="D37" s="12"/>
      <c r="E37" s="13"/>
      <c r="F37" s="13"/>
      <c r="G37" s="14"/>
      <c r="H37" s="13"/>
      <c r="I37" s="12"/>
      <c r="J37" s="15"/>
      <c r="K37" s="15"/>
      <c r="L37" s="15"/>
      <c r="M37" s="15"/>
      <c r="N37" s="15"/>
      <c r="O37" s="15"/>
      <c r="P37" s="12"/>
    </row>
    <row r="38" spans="2:16" x14ac:dyDescent="0.2">
      <c r="B38" s="13"/>
      <c r="C38" s="13"/>
      <c r="D38" s="12"/>
      <c r="E38" s="13"/>
      <c r="F38" s="13"/>
      <c r="G38" s="14"/>
      <c r="H38" s="13"/>
      <c r="I38" s="12"/>
      <c r="J38" s="15"/>
      <c r="K38" s="15"/>
      <c r="L38" s="15"/>
      <c r="M38" s="15"/>
      <c r="N38" s="15"/>
      <c r="O38" s="15"/>
      <c r="P38" s="12"/>
    </row>
    <row r="39" spans="2:16" x14ac:dyDescent="0.2">
      <c r="B39" s="18"/>
      <c r="C39" s="18"/>
      <c r="D39" s="12"/>
      <c r="E39" s="13"/>
      <c r="F39" s="13"/>
      <c r="G39" s="14"/>
      <c r="H39" s="13"/>
      <c r="I39" s="12"/>
      <c r="J39" s="15"/>
      <c r="K39" s="15"/>
      <c r="L39" s="15"/>
      <c r="M39" s="15"/>
      <c r="N39" s="15"/>
      <c r="O39" s="15"/>
      <c r="P39" s="12"/>
    </row>
    <row r="40" spans="2:16" x14ac:dyDescent="0.2">
      <c r="B40" s="18"/>
      <c r="C40" s="18"/>
      <c r="D40" s="12"/>
      <c r="E40" s="13"/>
      <c r="F40" s="13"/>
      <c r="G40" s="14"/>
      <c r="H40" s="13"/>
      <c r="I40" s="12"/>
      <c r="J40" s="15"/>
      <c r="K40" s="15"/>
      <c r="L40" s="15"/>
      <c r="M40" s="15"/>
      <c r="N40" s="15"/>
      <c r="O40" s="15"/>
      <c r="P40" s="12"/>
    </row>
    <row r="41" spans="2:16" x14ac:dyDescent="0.2">
      <c r="B41" s="18"/>
      <c r="C41" s="18"/>
      <c r="D41" s="12"/>
      <c r="E41" s="13"/>
      <c r="F41" s="13"/>
      <c r="G41" s="14"/>
      <c r="H41" s="13"/>
      <c r="I41" s="12"/>
      <c r="J41" s="15"/>
      <c r="K41" s="15"/>
      <c r="L41" s="15"/>
      <c r="M41" s="15"/>
      <c r="N41" s="15"/>
      <c r="O41" s="15"/>
      <c r="P41" s="12"/>
    </row>
    <row r="42" spans="2:16" x14ac:dyDescent="0.2">
      <c r="B42" s="18"/>
      <c r="C42" s="18"/>
      <c r="D42" s="12"/>
      <c r="E42" s="13"/>
      <c r="F42" s="13"/>
      <c r="G42" s="14"/>
      <c r="H42" s="13"/>
      <c r="I42" s="12"/>
      <c r="J42" s="15"/>
      <c r="K42" s="15"/>
      <c r="L42" s="15"/>
      <c r="M42" s="15"/>
      <c r="N42" s="15"/>
      <c r="O42" s="15"/>
      <c r="P42" s="12"/>
    </row>
    <row r="43" spans="2:16" x14ac:dyDescent="0.2">
      <c r="B43" s="18"/>
      <c r="C43" s="18"/>
      <c r="D43" s="12"/>
      <c r="E43" s="13"/>
      <c r="F43" s="13"/>
      <c r="G43" s="14"/>
      <c r="H43" s="13"/>
      <c r="I43" s="12"/>
      <c r="J43" s="15"/>
      <c r="K43" s="15"/>
      <c r="L43" s="15"/>
      <c r="M43" s="15"/>
      <c r="N43" s="15"/>
      <c r="O43" s="15"/>
      <c r="P43" s="12"/>
    </row>
    <row r="44" spans="2:16" x14ac:dyDescent="0.2">
      <c r="B44" s="18"/>
      <c r="C44" s="18"/>
      <c r="D44" s="12"/>
      <c r="E44" s="13"/>
      <c r="F44" s="13"/>
      <c r="G44" s="14"/>
      <c r="H44" s="13"/>
      <c r="I44" s="12"/>
      <c r="J44" s="15"/>
      <c r="K44" s="15"/>
      <c r="L44" s="15"/>
      <c r="M44" s="15"/>
      <c r="N44" s="15"/>
      <c r="O44" s="15"/>
      <c r="P44" s="12"/>
    </row>
    <row r="45" spans="2:16" x14ac:dyDescent="0.2">
      <c r="B45" s="18"/>
      <c r="C45" s="18"/>
      <c r="D45" s="12"/>
      <c r="E45" s="13"/>
      <c r="F45" s="13"/>
      <c r="G45" s="14"/>
      <c r="H45" s="13"/>
      <c r="I45" s="12"/>
      <c r="J45" s="15"/>
      <c r="K45" s="15"/>
      <c r="L45" s="15"/>
      <c r="M45" s="15"/>
      <c r="N45" s="15"/>
      <c r="O45" s="15"/>
      <c r="P45" s="12"/>
    </row>
    <row r="46" spans="2:16" x14ac:dyDescent="0.2">
      <c r="B46" s="18"/>
      <c r="C46" s="18"/>
      <c r="D46" s="12"/>
      <c r="E46" s="13"/>
      <c r="F46" s="13"/>
      <c r="G46" s="14"/>
      <c r="H46" s="13"/>
      <c r="I46" s="12"/>
      <c r="J46" s="15"/>
      <c r="K46" s="15"/>
      <c r="L46" s="15"/>
      <c r="M46" s="15"/>
      <c r="N46" s="15"/>
      <c r="O46" s="15"/>
      <c r="P46" s="12"/>
    </row>
    <row r="47" spans="2:16" x14ac:dyDescent="0.2">
      <c r="B47" s="18"/>
      <c r="C47" s="18"/>
      <c r="D47" s="12"/>
      <c r="E47" s="13"/>
      <c r="F47" s="13"/>
      <c r="G47" s="14"/>
      <c r="H47" s="13"/>
      <c r="I47" s="12"/>
      <c r="J47" s="15"/>
      <c r="K47" s="15"/>
      <c r="L47" s="15"/>
      <c r="M47" s="15"/>
      <c r="N47" s="15"/>
      <c r="O47" s="15"/>
      <c r="P47" s="12"/>
    </row>
    <row r="48" spans="2:16" x14ac:dyDescent="0.2">
      <c r="B48" s="2"/>
      <c r="C48" s="2"/>
      <c r="D48" s="2"/>
      <c r="E48" s="3"/>
      <c r="F48" s="3"/>
      <c r="G48" s="2"/>
      <c r="H48" s="3"/>
      <c r="I48" s="2"/>
      <c r="J48" s="1"/>
      <c r="K48" s="1"/>
      <c r="L48" s="1"/>
      <c r="M48" s="1"/>
      <c r="N48" s="1"/>
      <c r="O48" s="1"/>
      <c r="P48" s="2"/>
    </row>
    <row r="49" spans="2:16" x14ac:dyDescent="0.2">
      <c r="B49" s="2"/>
      <c r="C49" s="2"/>
      <c r="D49" s="2"/>
      <c r="E49" s="3"/>
      <c r="F49" s="3"/>
      <c r="G49" s="2"/>
      <c r="H49" s="3"/>
      <c r="I49" s="2"/>
      <c r="J49" s="1"/>
      <c r="K49" s="1"/>
      <c r="L49" s="1"/>
      <c r="M49" s="1"/>
      <c r="N49" s="1"/>
      <c r="O49" s="1"/>
      <c r="P49" s="2"/>
    </row>
    <row r="50" spans="2:16" x14ac:dyDescent="0.2">
      <c r="B50" s="2"/>
      <c r="C50" s="2"/>
      <c r="D50" s="2"/>
      <c r="E50" s="3"/>
      <c r="F50" s="3"/>
      <c r="G50" s="2"/>
      <c r="H50" s="3"/>
      <c r="I50" s="2"/>
      <c r="J50" s="1"/>
      <c r="K50" s="1"/>
      <c r="L50" s="1"/>
      <c r="M50" s="1"/>
      <c r="N50" s="1"/>
      <c r="O50" s="1"/>
      <c r="P50" s="2"/>
    </row>
    <row r="51" spans="2:16" x14ac:dyDescent="0.2">
      <c r="B51" s="2"/>
      <c r="C51" s="2"/>
      <c r="D51" s="2"/>
      <c r="E51" s="3"/>
      <c r="F51" s="3"/>
      <c r="G51" s="2"/>
      <c r="H51" s="3"/>
      <c r="I51" s="2"/>
      <c r="J51" s="1"/>
      <c r="K51" s="1"/>
      <c r="L51" s="1"/>
      <c r="M51" s="1"/>
      <c r="N51" s="1"/>
      <c r="O51" s="1"/>
      <c r="P51" s="2"/>
    </row>
    <row r="52" spans="2:16" x14ac:dyDescent="0.2">
      <c r="B52" s="2"/>
      <c r="C52" s="2"/>
      <c r="D52" s="2"/>
      <c r="E52" s="3"/>
      <c r="F52" s="3"/>
      <c r="G52" s="2"/>
      <c r="H52" s="3"/>
      <c r="I52" s="2"/>
      <c r="J52" s="1"/>
      <c r="K52" s="1"/>
      <c r="L52" s="1"/>
      <c r="M52" s="1"/>
      <c r="N52" s="1"/>
      <c r="O52" s="1"/>
      <c r="P52" s="2"/>
    </row>
    <row r="53" spans="2:16" x14ac:dyDescent="0.2">
      <c r="B53" s="2"/>
      <c r="C53" s="2"/>
      <c r="D53" s="2"/>
      <c r="E53" s="3"/>
      <c r="F53" s="3"/>
      <c r="G53" s="2"/>
      <c r="H53" s="3"/>
      <c r="I53" s="2"/>
      <c r="J53" s="1"/>
      <c r="K53" s="1"/>
      <c r="L53" s="1"/>
      <c r="M53" s="1"/>
      <c r="N53" s="1"/>
      <c r="O53" s="1"/>
      <c r="P53" s="2"/>
    </row>
    <row r="54" spans="2:16" x14ac:dyDescent="0.2">
      <c r="B54" s="2"/>
      <c r="C54" s="2"/>
      <c r="D54" s="2"/>
      <c r="E54" s="3"/>
      <c r="F54" s="3"/>
      <c r="G54" s="2"/>
      <c r="H54" s="3"/>
      <c r="I54" s="2"/>
      <c r="J54" s="1"/>
      <c r="K54" s="1"/>
      <c r="L54" s="1"/>
      <c r="M54" s="1"/>
      <c r="N54" s="1"/>
      <c r="O54" s="1"/>
      <c r="P54" s="2"/>
    </row>
    <row r="55" spans="2:16" x14ac:dyDescent="0.2">
      <c r="J55" s="1"/>
      <c r="K55" s="1"/>
      <c r="L55" s="1"/>
      <c r="M55" s="1"/>
      <c r="N55" s="1"/>
      <c r="O55" s="1"/>
    </row>
  </sheetData>
  <sheetProtection algorithmName="SHA-512" hashValue="yOBXUoUIAB/U7w0KPLJupsh9iVk347fisYP5nNpPCiF6b+qHxv5s0s2HYuXPEVrUd4C+wzuLGXdqPy8SQ1cbhA==" saltValue="WFQNdDVdQJ/i07IfTt7UUg==" spinCount="100000" sheet="1" objects="1" scenarios="1" selectLockedCells="1"/>
  <mergeCells count="64">
    <mergeCell ref="H25:H27"/>
    <mergeCell ref="H11:H12"/>
    <mergeCell ref="H13:H15"/>
    <mergeCell ref="H16:H18"/>
    <mergeCell ref="H19:H21"/>
    <mergeCell ref="AE25:AE27"/>
    <mergeCell ref="AF25:AF27"/>
    <mergeCell ref="AE16:AE18"/>
    <mergeCell ref="AF16:AF18"/>
    <mergeCell ref="AE19:AE21"/>
    <mergeCell ref="AF19:AF21"/>
    <mergeCell ref="B19:D21"/>
    <mergeCell ref="E19:E21"/>
    <mergeCell ref="F19:F21"/>
    <mergeCell ref="AE22:AE24"/>
    <mergeCell ref="AF22:AF24"/>
    <mergeCell ref="G22:G24"/>
    <mergeCell ref="H22:H24"/>
    <mergeCell ref="G19:G21"/>
    <mergeCell ref="B25:D27"/>
    <mergeCell ref="E25:E27"/>
    <mergeCell ref="F25:F27"/>
    <mergeCell ref="G25:G27"/>
    <mergeCell ref="B22:D24"/>
    <mergeCell ref="E22:E24"/>
    <mergeCell ref="F22:F24"/>
    <mergeCell ref="G16:G18"/>
    <mergeCell ref="B16:D18"/>
    <mergeCell ref="F11:F12"/>
    <mergeCell ref="B11:B12"/>
    <mergeCell ref="B13:D15"/>
    <mergeCell ref="E13:E15"/>
    <mergeCell ref="F13:F15"/>
    <mergeCell ref="E16:E18"/>
    <mergeCell ref="F16:F18"/>
    <mergeCell ref="D11:D12"/>
    <mergeCell ref="G13:G15"/>
    <mergeCell ref="G11:G12"/>
    <mergeCell ref="B5:D5"/>
    <mergeCell ref="B6:D8"/>
    <mergeCell ref="E11:E12"/>
    <mergeCell ref="B2:D2"/>
    <mergeCell ref="B3:D3"/>
    <mergeCell ref="E2:I2"/>
    <mergeCell ref="G3:I3"/>
    <mergeCell ref="E3:F3"/>
    <mergeCell ref="E5:F5"/>
    <mergeCell ref="G8:I8"/>
    <mergeCell ref="C4:D4"/>
    <mergeCell ref="E4:F4"/>
    <mergeCell ref="G7:I7"/>
    <mergeCell ref="G4:I4"/>
    <mergeCell ref="G5:I5"/>
    <mergeCell ref="G6:I6"/>
    <mergeCell ref="AE13:AE15"/>
    <mergeCell ref="B10:G10"/>
    <mergeCell ref="I10:AF10"/>
    <mergeCell ref="E6:F6"/>
    <mergeCell ref="E7:F7"/>
    <mergeCell ref="AF13:AF15"/>
    <mergeCell ref="I11:I12"/>
    <mergeCell ref="AF11:AF12"/>
    <mergeCell ref="AE11:AE12"/>
    <mergeCell ref="AD11:AD12"/>
  </mergeCells>
  <phoneticPr fontId="3" type="noConversion"/>
  <conditionalFormatting sqref="I25:AF27">
    <cfRule type="expression" dxfId="18" priority="21" stopIfTrue="1">
      <formula>EXACT($B$25,"----")</formula>
    </cfRule>
  </conditionalFormatting>
  <conditionalFormatting sqref="B22:D24 I22:AF24">
    <cfRule type="expression" dxfId="17" priority="22" stopIfTrue="1">
      <formula>EXACT($B$22,"----")</formula>
    </cfRule>
  </conditionalFormatting>
  <conditionalFormatting sqref="B19:D21 I19:AF21">
    <cfRule type="expression" dxfId="16" priority="23" stopIfTrue="1">
      <formula>EXACT($B$19,"----")</formula>
    </cfRule>
  </conditionalFormatting>
  <conditionalFormatting sqref="B16:D18 I16:U18 AD16:AF18">
    <cfRule type="expression" dxfId="15" priority="24" stopIfTrue="1">
      <formula>EXACT($B$16,"----")</formula>
    </cfRule>
  </conditionalFormatting>
  <conditionalFormatting sqref="B13:G15 I13:AF15">
    <cfRule type="expression" dxfId="14" priority="25">
      <formula>EXACT($B$13,"----")</formula>
    </cfRule>
  </conditionalFormatting>
  <conditionalFormatting sqref="B25:D27">
    <cfRule type="expression" dxfId="13" priority="26" stopIfTrue="1">
      <formula>EXACT($B$25,"----")</formula>
    </cfRule>
  </conditionalFormatting>
  <conditionalFormatting sqref="V16:AC18">
    <cfRule type="expression" dxfId="12" priority="13" stopIfTrue="1">
      <formula>EXACT($B$16,"----")</formula>
    </cfRule>
  </conditionalFormatting>
  <conditionalFormatting sqref="E16:E18">
    <cfRule type="expression" dxfId="11" priority="12" stopIfTrue="1">
      <formula>EXACT($B$16,"----")</formula>
    </cfRule>
  </conditionalFormatting>
  <conditionalFormatting sqref="F16:F18">
    <cfRule type="expression" dxfId="10" priority="11" stopIfTrue="1">
      <formula>EXACT($B$16,"----")</formula>
    </cfRule>
  </conditionalFormatting>
  <conditionalFormatting sqref="G16:G18">
    <cfRule type="expression" dxfId="9" priority="10" stopIfTrue="1">
      <formula>EXACT($B$16,"----")</formula>
    </cfRule>
  </conditionalFormatting>
  <conditionalFormatting sqref="E19:E21">
    <cfRule type="expression" dxfId="8" priority="9" stopIfTrue="1">
      <formula>EXACT($B$19,"----")</formula>
    </cfRule>
  </conditionalFormatting>
  <conditionalFormatting sqref="F19:F21">
    <cfRule type="expression" dxfId="7" priority="8" stopIfTrue="1">
      <formula>EXACT($B$19,"----")</formula>
    </cfRule>
  </conditionalFormatting>
  <conditionalFormatting sqref="G19:G21">
    <cfRule type="expression" dxfId="6" priority="7" stopIfTrue="1">
      <formula>EXACT($B$19,"----")</formula>
    </cfRule>
  </conditionalFormatting>
  <conditionalFormatting sqref="E22:E24">
    <cfRule type="expression" dxfId="5" priority="6" stopIfTrue="1">
      <formula>EXACT($B$22,"----")</formula>
    </cfRule>
  </conditionalFormatting>
  <conditionalFormatting sqref="F22:F24">
    <cfRule type="expression" dxfId="4" priority="5" stopIfTrue="1">
      <formula>EXACT($B$22,"----")</formula>
    </cfRule>
  </conditionalFormatting>
  <conditionalFormatting sqref="G22:G24">
    <cfRule type="expression" dxfId="3" priority="4" stopIfTrue="1">
      <formula>EXACT($B$22,"----")</formula>
    </cfRule>
  </conditionalFormatting>
  <conditionalFormatting sqref="E25:E27">
    <cfRule type="expression" dxfId="2" priority="3" stopIfTrue="1">
      <formula>EXACT($B$25,"----")</formula>
    </cfRule>
  </conditionalFormatting>
  <conditionalFormatting sqref="F25:F27">
    <cfRule type="expression" dxfId="1" priority="2" stopIfTrue="1">
      <formula>EXACT($B$25,"----")</formula>
    </cfRule>
  </conditionalFormatting>
  <conditionalFormatting sqref="G25:G27">
    <cfRule type="expression" dxfId="0" priority="1" stopIfTrue="1">
      <formula>EXACT($B$25,"----")</formula>
    </cfRule>
  </conditionalFormatting>
  <dataValidations count="1">
    <dataValidation type="list" allowBlank="1" showInputMessage="1" showErrorMessage="1" sqref="C4:D4">
      <formula1>Project_Types</formula1>
    </dataValidation>
  </dataValidations>
  <pageMargins left="0.75" right="0.75" top="1" bottom="1" header="0.4921259845" footer="0.4921259845"/>
  <pageSetup paperSize="9" scale="74" orientation="landscape" r:id="rId1"/>
  <headerFooter alignWithMargins="0"/>
  <cellWatches>
    <cellWatch r="B1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opLeftCell="A90" workbookViewId="0">
      <selection activeCell="B105" sqref="B105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78" t="str">
        <f>'dynamic Data'!B24</f>
        <v>Boris Fuchs</v>
      </c>
      <c r="B3" s="179"/>
      <c r="C3" s="179"/>
      <c r="D3" s="179"/>
      <c r="E3" s="179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ht="12.75" customHeight="1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67"/>
      <c r="C6" s="43"/>
      <c r="D6" s="46" t="s">
        <v>17</v>
      </c>
      <c r="E6" s="67"/>
    </row>
    <row r="7" spans="1:5" s="47" customFormat="1" ht="26.1" customHeight="1" x14ac:dyDescent="0.2">
      <c r="A7" s="46">
        <v>2</v>
      </c>
      <c r="B7" s="42" t="s">
        <v>113</v>
      </c>
      <c r="C7" s="43">
        <v>210</v>
      </c>
      <c r="D7" s="46" t="s">
        <v>17</v>
      </c>
      <c r="E7" s="42" t="s">
        <v>112</v>
      </c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4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28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29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 t="s">
        <v>111</v>
      </c>
      <c r="C39" s="43">
        <v>60</v>
      </c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1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 t="s">
        <v>118</v>
      </c>
      <c r="C50" s="43">
        <v>90</v>
      </c>
      <c r="D50" s="46" t="s">
        <v>17</v>
      </c>
      <c r="E50" s="42" t="s">
        <v>125</v>
      </c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2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 t="s">
        <v>118</v>
      </c>
      <c r="C61" s="43">
        <v>60</v>
      </c>
      <c r="D61" s="46" t="s">
        <v>17</v>
      </c>
      <c r="E61" s="42" t="s">
        <v>126</v>
      </c>
    </row>
    <row r="62" spans="1:5" s="47" customFormat="1" ht="26.1" customHeight="1" x14ac:dyDescent="0.2">
      <c r="A62" s="46">
        <v>2</v>
      </c>
      <c r="B62" s="42" t="s">
        <v>129</v>
      </c>
      <c r="C62" s="43">
        <v>45</v>
      </c>
      <c r="D62" s="46" t="s">
        <v>17</v>
      </c>
      <c r="E62" s="42" t="s">
        <v>130</v>
      </c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2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33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 t="s">
        <v>129</v>
      </c>
      <c r="C72" s="43">
        <v>150</v>
      </c>
      <c r="D72" s="46" t="s">
        <v>17</v>
      </c>
      <c r="E72" s="42" t="s">
        <v>131</v>
      </c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3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 t="s">
        <v>129</v>
      </c>
      <c r="C83" s="43">
        <v>120</v>
      </c>
      <c r="D83" s="46" t="s">
        <v>17</v>
      </c>
      <c r="E83" s="42" t="s">
        <v>134</v>
      </c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2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 t="s">
        <v>129</v>
      </c>
      <c r="C105" s="43">
        <v>100</v>
      </c>
      <c r="D105" s="46" t="s">
        <v>17</v>
      </c>
      <c r="E105" s="42" t="s">
        <v>143</v>
      </c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2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59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5.5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3ycMrhIin7k7o5a3QKdDs107o2UR+lTtobmr9pCOYaL7SmGfKeey7eIuIRjOPF9h5ERZ6YTi2HtbTLXSGjzqGQ==" saltValue="gAnMRYEAvr3jQUOD70YZjg==" spinCount="100000" sheet="1" objects="1" scenarios="1" insertRows="0" deleteRows="0" selectLockedCells="1"/>
  <mergeCells count="141">
    <mergeCell ref="A134:B134"/>
    <mergeCell ref="C126:D126"/>
    <mergeCell ref="D134:E134"/>
    <mergeCell ref="D133:E133"/>
    <mergeCell ref="A124:E124"/>
    <mergeCell ref="C115:D115"/>
    <mergeCell ref="D123:E123"/>
    <mergeCell ref="D122:E122"/>
    <mergeCell ref="A125:D125"/>
    <mergeCell ref="A133:B133"/>
    <mergeCell ref="A113:E113"/>
    <mergeCell ref="D112:E112"/>
    <mergeCell ref="D111:E111"/>
    <mergeCell ref="A114:D114"/>
    <mergeCell ref="A122:B122"/>
    <mergeCell ref="A123:B123"/>
    <mergeCell ref="A102:E102"/>
    <mergeCell ref="C104:D104"/>
    <mergeCell ref="D101:E101"/>
    <mergeCell ref="A103:D103"/>
    <mergeCell ref="A111:B111"/>
    <mergeCell ref="A112:B112"/>
    <mergeCell ref="A90:B90"/>
    <mergeCell ref="C82:D82"/>
    <mergeCell ref="D90:E90"/>
    <mergeCell ref="A101:B101"/>
    <mergeCell ref="A91:E91"/>
    <mergeCell ref="A100:B100"/>
    <mergeCell ref="C93:D93"/>
    <mergeCell ref="D100:E100"/>
    <mergeCell ref="A92:D92"/>
    <mergeCell ref="D89:E89"/>
    <mergeCell ref="A89:B89"/>
    <mergeCell ref="A78:B78"/>
    <mergeCell ref="A79:B79"/>
    <mergeCell ref="A80:E80"/>
    <mergeCell ref="C71:D71"/>
    <mergeCell ref="D79:E79"/>
    <mergeCell ref="D78:E78"/>
    <mergeCell ref="C60:D60"/>
    <mergeCell ref="D57:E57"/>
    <mergeCell ref="A81:D81"/>
    <mergeCell ref="A67:B67"/>
    <mergeCell ref="A68:B68"/>
    <mergeCell ref="A69:E69"/>
    <mergeCell ref="D68:E68"/>
    <mergeCell ref="D67:E67"/>
    <mergeCell ref="A70:D70"/>
    <mergeCell ref="D23:E23"/>
    <mergeCell ref="A47:E47"/>
    <mergeCell ref="A56:B56"/>
    <mergeCell ref="C49:D49"/>
    <mergeCell ref="D56:E56"/>
    <mergeCell ref="A57:B57"/>
    <mergeCell ref="A58:E58"/>
    <mergeCell ref="A15:D15"/>
    <mergeCell ref="A45:B45"/>
    <mergeCell ref="A46:B46"/>
    <mergeCell ref="C38:D38"/>
    <mergeCell ref="D46:E46"/>
    <mergeCell ref="D45:E45"/>
    <mergeCell ref="A35:B35"/>
    <mergeCell ref="A36:E36"/>
    <mergeCell ref="C27:D27"/>
    <mergeCell ref="D35:E35"/>
    <mergeCell ref="D34:E34"/>
    <mergeCell ref="A1:E2"/>
    <mergeCell ref="A12:B12"/>
    <mergeCell ref="A13:B13"/>
    <mergeCell ref="C5:D5"/>
    <mergeCell ref="D12:E12"/>
    <mergeCell ref="A135:E135"/>
    <mergeCell ref="A136:D136"/>
    <mergeCell ref="C137:D137"/>
    <mergeCell ref="A144:B144"/>
    <mergeCell ref="D144:E144"/>
    <mergeCell ref="A26:D26"/>
    <mergeCell ref="A37:D37"/>
    <mergeCell ref="A48:D48"/>
    <mergeCell ref="A59:D59"/>
    <mergeCell ref="A34:B34"/>
    <mergeCell ref="D13:E13"/>
    <mergeCell ref="A3:E3"/>
    <mergeCell ref="A4:D4"/>
    <mergeCell ref="A24:B24"/>
    <mergeCell ref="A14:E14"/>
    <mergeCell ref="A25:E25"/>
    <mergeCell ref="D24:E24"/>
    <mergeCell ref="A23:B23"/>
    <mergeCell ref="C16:D16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90" workbookViewId="0">
      <selection activeCell="E107" sqref="E107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Data'!B25</f>
        <v>Paul Schmutz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 t="s">
        <v>113</v>
      </c>
      <c r="C6" s="43">
        <v>210</v>
      </c>
      <c r="D6" s="46" t="s">
        <v>17</v>
      </c>
      <c r="E6" s="42" t="s">
        <v>112</v>
      </c>
    </row>
    <row r="7" spans="1:5" s="47" customFormat="1" ht="26.1" customHeight="1" x14ac:dyDescent="0.2">
      <c r="A7" s="46">
        <v>2</v>
      </c>
      <c r="B7" s="42" t="s">
        <v>114</v>
      </c>
      <c r="C7" s="43">
        <v>30</v>
      </c>
      <c r="D7" s="46" t="s">
        <v>17</v>
      </c>
      <c r="E7" s="42" t="s">
        <v>115</v>
      </c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4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29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30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 t="s">
        <v>111</v>
      </c>
      <c r="C39" s="43">
        <v>60</v>
      </c>
      <c r="D39" s="46" t="s">
        <v>17</v>
      </c>
      <c r="E39" s="42"/>
    </row>
    <row r="40" spans="1:5" s="47" customFormat="1" ht="26.1" customHeight="1" x14ac:dyDescent="0.2">
      <c r="A40" s="46">
        <v>2</v>
      </c>
      <c r="B40" s="42" t="s">
        <v>116</v>
      </c>
      <c r="C40" s="43">
        <v>90</v>
      </c>
      <c r="D40" s="46" t="s">
        <v>17</v>
      </c>
      <c r="E40" s="42" t="s">
        <v>117</v>
      </c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3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 t="s">
        <v>118</v>
      </c>
      <c r="C50" s="43">
        <v>30</v>
      </c>
      <c r="D50" s="46" t="s">
        <v>17</v>
      </c>
      <c r="E50" s="42" t="s">
        <v>119</v>
      </c>
    </row>
    <row r="51" spans="1:5" s="47" customFormat="1" ht="26.1" customHeight="1" x14ac:dyDescent="0.2">
      <c r="A51" s="46">
        <v>2</v>
      </c>
      <c r="B51" s="42" t="s">
        <v>116</v>
      </c>
      <c r="C51" s="43">
        <v>50</v>
      </c>
      <c r="D51" s="46" t="s">
        <v>17</v>
      </c>
      <c r="E51" s="42" t="s">
        <v>120</v>
      </c>
    </row>
    <row r="52" spans="1:5" s="47" customFormat="1" ht="26.1" customHeight="1" x14ac:dyDescent="0.2">
      <c r="A52" s="46">
        <v>3</v>
      </c>
      <c r="B52" s="42" t="s">
        <v>116</v>
      </c>
      <c r="C52" s="43">
        <v>50</v>
      </c>
      <c r="D52" s="46" t="s">
        <v>17</v>
      </c>
      <c r="E52" s="42" t="s">
        <v>121</v>
      </c>
    </row>
    <row r="53" spans="1:5" s="47" customFormat="1" ht="26.1" customHeight="1" x14ac:dyDescent="0.2">
      <c r="A53" s="46">
        <v>4</v>
      </c>
      <c r="B53" s="42" t="s">
        <v>118</v>
      </c>
      <c r="C53" s="43">
        <v>150</v>
      </c>
      <c r="D53" s="46" t="s">
        <v>17</v>
      </c>
      <c r="E53" s="42" t="s">
        <v>122</v>
      </c>
    </row>
    <row r="54" spans="1:5" s="47" customFormat="1" ht="26.1" customHeight="1" x14ac:dyDescent="0.2">
      <c r="A54" s="46">
        <v>5</v>
      </c>
      <c r="B54" s="42" t="s">
        <v>123</v>
      </c>
      <c r="C54" s="43">
        <v>60</v>
      </c>
      <c r="D54" s="46" t="s">
        <v>17</v>
      </c>
      <c r="E54" s="42" t="s">
        <v>124</v>
      </c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6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32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 t="s">
        <v>118</v>
      </c>
      <c r="C61" s="43">
        <v>60</v>
      </c>
      <c r="D61" s="46" t="s">
        <v>17</v>
      </c>
      <c r="E61" s="42" t="s">
        <v>126</v>
      </c>
    </row>
    <row r="62" spans="1:5" s="47" customFormat="1" ht="26.1" customHeight="1" x14ac:dyDescent="0.2">
      <c r="A62" s="46">
        <v>2</v>
      </c>
      <c r="B62" s="42" t="s">
        <v>118</v>
      </c>
      <c r="C62" s="43">
        <v>60</v>
      </c>
      <c r="D62" s="46" t="s">
        <v>17</v>
      </c>
      <c r="E62" s="42" t="s">
        <v>127</v>
      </c>
    </row>
    <row r="63" spans="1:5" s="47" customFormat="1" ht="26.1" customHeight="1" x14ac:dyDescent="0.2">
      <c r="A63" s="46">
        <v>3</v>
      </c>
      <c r="B63" s="42" t="s">
        <v>128</v>
      </c>
      <c r="C63" s="43">
        <v>100</v>
      </c>
      <c r="D63" s="46" t="s">
        <v>17</v>
      </c>
      <c r="E63" s="42" t="s">
        <v>127</v>
      </c>
    </row>
    <row r="64" spans="1:5" s="47" customFormat="1" ht="26.1" customHeight="1" x14ac:dyDescent="0.2">
      <c r="A64" s="46">
        <v>4</v>
      </c>
      <c r="B64" s="42" t="s">
        <v>129</v>
      </c>
      <c r="C64" s="43">
        <v>45</v>
      </c>
      <c r="D64" s="46" t="s">
        <v>17</v>
      </c>
      <c r="E64" s="42" t="s">
        <v>130</v>
      </c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4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33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 t="s">
        <v>129</v>
      </c>
      <c r="C72" s="43">
        <v>150</v>
      </c>
      <c r="D72" s="46" t="s">
        <v>17</v>
      </c>
      <c r="E72" s="42" t="s">
        <v>131</v>
      </c>
    </row>
    <row r="73" spans="1:5" s="47" customFormat="1" ht="26.1" customHeight="1" x14ac:dyDescent="0.2">
      <c r="A73" s="46">
        <v>2</v>
      </c>
      <c r="B73" s="42" t="s">
        <v>132</v>
      </c>
      <c r="C73" s="43">
        <v>100</v>
      </c>
      <c r="D73" s="46" t="s">
        <v>17</v>
      </c>
      <c r="E73" s="42" t="s">
        <v>133</v>
      </c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4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34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 t="s">
        <v>129</v>
      </c>
      <c r="C83" s="43">
        <v>120</v>
      </c>
      <c r="D83" s="46" t="s">
        <v>17</v>
      </c>
      <c r="E83" s="42" t="s">
        <v>134</v>
      </c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2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35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 t="s">
        <v>135</v>
      </c>
      <c r="C94" s="43">
        <v>180</v>
      </c>
      <c r="D94" s="46" t="s">
        <v>17</v>
      </c>
      <c r="E94" s="42" t="s">
        <v>136</v>
      </c>
    </row>
    <row r="95" spans="1:5" s="47" customFormat="1" ht="26.1" customHeight="1" x14ac:dyDescent="0.2">
      <c r="A95" s="46">
        <v>2</v>
      </c>
      <c r="B95" s="42" t="s">
        <v>129</v>
      </c>
      <c r="C95" s="43">
        <v>60</v>
      </c>
      <c r="D95" s="46" t="s">
        <v>17</v>
      </c>
      <c r="E95" s="42" t="s">
        <v>137</v>
      </c>
    </row>
    <row r="96" spans="1:5" s="47" customFormat="1" ht="26.1" customHeight="1" x14ac:dyDescent="0.2">
      <c r="A96" s="46">
        <v>3</v>
      </c>
      <c r="B96" s="42" t="s">
        <v>135</v>
      </c>
      <c r="C96" s="43">
        <v>150</v>
      </c>
      <c r="D96" s="46" t="s">
        <v>17</v>
      </c>
      <c r="E96" s="42" t="s">
        <v>138</v>
      </c>
    </row>
    <row r="97" spans="1:5" s="47" customFormat="1" ht="26.1" customHeight="1" x14ac:dyDescent="0.2">
      <c r="A97" s="46">
        <v>4</v>
      </c>
      <c r="B97" s="42" t="s">
        <v>135</v>
      </c>
      <c r="C97" s="43">
        <v>180</v>
      </c>
      <c r="D97" s="46" t="s">
        <v>17</v>
      </c>
      <c r="E97" s="42" t="s">
        <v>139</v>
      </c>
    </row>
    <row r="98" spans="1:5" s="47" customFormat="1" ht="26.1" customHeight="1" x14ac:dyDescent="0.2">
      <c r="A98" s="46">
        <v>5</v>
      </c>
      <c r="B98" s="42" t="s">
        <v>135</v>
      </c>
      <c r="C98" s="43">
        <v>60</v>
      </c>
      <c r="D98" s="46" t="s">
        <v>17</v>
      </c>
      <c r="E98" s="42" t="s">
        <v>140</v>
      </c>
    </row>
    <row r="99" spans="1:5" s="47" customFormat="1" ht="26.1" customHeight="1" thickBot="1" x14ac:dyDescent="0.25">
      <c r="A99" s="48">
        <v>6</v>
      </c>
      <c r="B99" s="44" t="s">
        <v>135</v>
      </c>
      <c r="C99" s="45">
        <v>60</v>
      </c>
      <c r="D99" s="46" t="s">
        <v>17</v>
      </c>
      <c r="E99" s="44" t="s">
        <v>141</v>
      </c>
    </row>
    <row r="100" spans="1:5" ht="26.1" customHeight="1" thickTop="1" x14ac:dyDescent="0.2">
      <c r="A100" s="163" t="s">
        <v>47</v>
      </c>
      <c r="B100" s="164"/>
      <c r="C100" s="25">
        <f>ROUND((SUM(C94:C99)/60),0)</f>
        <v>12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 t="s">
        <v>132</v>
      </c>
      <c r="C105" s="43">
        <v>180</v>
      </c>
      <c r="D105" s="46" t="s">
        <v>17</v>
      </c>
      <c r="E105" s="42" t="s">
        <v>142</v>
      </c>
    </row>
    <row r="106" spans="1:5" s="47" customFormat="1" ht="26.1" customHeight="1" x14ac:dyDescent="0.2">
      <c r="A106" s="46">
        <v>2</v>
      </c>
      <c r="B106" s="42" t="s">
        <v>135</v>
      </c>
      <c r="C106" s="43">
        <v>90</v>
      </c>
      <c r="D106" s="46" t="s">
        <v>17</v>
      </c>
      <c r="E106" s="42" t="s">
        <v>144</v>
      </c>
    </row>
    <row r="107" spans="1:5" s="47" customFormat="1" ht="26.1" customHeight="1" x14ac:dyDescent="0.2">
      <c r="A107" s="46">
        <v>3</v>
      </c>
      <c r="B107" s="42" t="s">
        <v>132</v>
      </c>
      <c r="C107" s="43">
        <v>120</v>
      </c>
      <c r="D107" s="46" t="s">
        <v>17</v>
      </c>
      <c r="E107" s="42" t="s">
        <v>145</v>
      </c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7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VytkJiG/lJCTByI+enmwG/Z3zL7M5wqlA0x0n/m9uVDo5FgtqOBSxE5i7bMQIQihB9Nd42JRTVvsElLpe7QLiQ==" saltValue="HhvqGmFxsxtyix3thOKY0g==" spinCount="100000" sheet="1" objects="1" scenarios="1" insertRows="0" deleteRows="0" selectLockedCells="1"/>
  <mergeCells count="141">
    <mergeCell ref="A13:B13"/>
    <mergeCell ref="A23:B23"/>
    <mergeCell ref="D13:E13"/>
    <mergeCell ref="A12:B12"/>
    <mergeCell ref="A1:E2"/>
    <mergeCell ref="A3:E3"/>
    <mergeCell ref="D12:E12"/>
    <mergeCell ref="C5:D5"/>
    <mergeCell ref="A4:D4"/>
    <mergeCell ref="C27:D27"/>
    <mergeCell ref="A24:B24"/>
    <mergeCell ref="A14:E14"/>
    <mergeCell ref="A25:E25"/>
    <mergeCell ref="D23:E23"/>
    <mergeCell ref="D24:E24"/>
    <mergeCell ref="C16:D16"/>
    <mergeCell ref="A15:D15"/>
    <mergeCell ref="A26:D26"/>
    <mergeCell ref="A37:D37"/>
    <mergeCell ref="A34:B34"/>
    <mergeCell ref="A35:B35"/>
    <mergeCell ref="A36:E36"/>
    <mergeCell ref="D34:E34"/>
    <mergeCell ref="D35:E35"/>
    <mergeCell ref="A59:D59"/>
    <mergeCell ref="A45:B45"/>
    <mergeCell ref="A46:B46"/>
    <mergeCell ref="D45:E45"/>
    <mergeCell ref="D46:E46"/>
    <mergeCell ref="C38:D38"/>
    <mergeCell ref="A47:E47"/>
    <mergeCell ref="A56:B56"/>
    <mergeCell ref="D56:E56"/>
    <mergeCell ref="C49:D49"/>
    <mergeCell ref="A57:B57"/>
    <mergeCell ref="A58:E58"/>
    <mergeCell ref="D57:E57"/>
    <mergeCell ref="A48:D48"/>
    <mergeCell ref="C60:D60"/>
    <mergeCell ref="A103:D103"/>
    <mergeCell ref="A89:B89"/>
    <mergeCell ref="A90:B90"/>
    <mergeCell ref="D89:E89"/>
    <mergeCell ref="D90:E90"/>
    <mergeCell ref="C82:D82"/>
    <mergeCell ref="A67:B67"/>
    <mergeCell ref="A68:B68"/>
    <mergeCell ref="A69:E69"/>
    <mergeCell ref="D67:E67"/>
    <mergeCell ref="D68:E68"/>
    <mergeCell ref="A70:D70"/>
    <mergeCell ref="A81:D81"/>
    <mergeCell ref="C71:D71"/>
    <mergeCell ref="A91:E91"/>
    <mergeCell ref="A100:B100"/>
    <mergeCell ref="D100:E100"/>
    <mergeCell ref="C93:D93"/>
    <mergeCell ref="A101:B101"/>
    <mergeCell ref="A102:E102"/>
    <mergeCell ref="D101:E101"/>
    <mergeCell ref="A92:D92"/>
    <mergeCell ref="A78:B78"/>
    <mergeCell ref="A79:B79"/>
    <mergeCell ref="A80:E80"/>
    <mergeCell ref="D78:E78"/>
    <mergeCell ref="D79:E79"/>
    <mergeCell ref="A111:B111"/>
    <mergeCell ref="A112:B112"/>
    <mergeCell ref="A113:E113"/>
    <mergeCell ref="D111:E111"/>
    <mergeCell ref="D112:E112"/>
    <mergeCell ref="A124:E124"/>
    <mergeCell ref="D122:E122"/>
    <mergeCell ref="D123:E123"/>
    <mergeCell ref="C104:D104"/>
    <mergeCell ref="A135:E135"/>
    <mergeCell ref="A136:D136"/>
    <mergeCell ref="C137:D137"/>
    <mergeCell ref="A144:B144"/>
    <mergeCell ref="D144:E144"/>
    <mergeCell ref="A114:D114"/>
    <mergeCell ref="A125:D125"/>
    <mergeCell ref="C115:D115"/>
    <mergeCell ref="A134:B134"/>
    <mergeCell ref="D134:E134"/>
    <mergeCell ref="A133:B133"/>
    <mergeCell ref="D133:E133"/>
    <mergeCell ref="C126:D126"/>
    <mergeCell ref="A122:B122"/>
    <mergeCell ref="A123:B123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Data'!B26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30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g3ZvYrwR03Dwo45rDtXXsAue3hZi3105AdEtMXHqQ4IoQiVEBud7K+JY0q7yvQH4wGLg6yPHKCt/bMn7k/VMfg==" saltValue="r7pz2F8ZFi0sdFhTPydVJ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Data'!B27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73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ShHLx6295kERz/sxE7+/vkTV4PStK5pLtBbY3qMZ7fOBmXtpitxoAJt/ez1hwpRN8ZXwHfDaRYIfCiDZt/YWAA==" saltValue="N+ySqIUy80dAlB/CGO0woQ==" spinCount="100000" sheet="1" objects="1" scenarios="1" insertRows="0" deleteRows="0" selectLockedCells="1"/>
  <mergeCells count="141">
    <mergeCell ref="A13:B13"/>
    <mergeCell ref="A23:B23"/>
    <mergeCell ref="D13:E13"/>
    <mergeCell ref="D23:E23"/>
    <mergeCell ref="A12:B12"/>
    <mergeCell ref="A1:E2"/>
    <mergeCell ref="A3:E3"/>
    <mergeCell ref="D12:E12"/>
    <mergeCell ref="A4:D4"/>
    <mergeCell ref="C5:D5"/>
    <mergeCell ref="A24:B24"/>
    <mergeCell ref="A14:E14"/>
    <mergeCell ref="A25:E25"/>
    <mergeCell ref="D24:E24"/>
    <mergeCell ref="A15:D15"/>
    <mergeCell ref="A26:D26"/>
    <mergeCell ref="C16:D16"/>
    <mergeCell ref="A34:B34"/>
    <mergeCell ref="A35:B35"/>
    <mergeCell ref="A36:E36"/>
    <mergeCell ref="D34:E34"/>
    <mergeCell ref="D35:E35"/>
    <mergeCell ref="C27:D27"/>
    <mergeCell ref="A45:B45"/>
    <mergeCell ref="A46:B46"/>
    <mergeCell ref="D45:E45"/>
    <mergeCell ref="D46:E46"/>
    <mergeCell ref="A37:D37"/>
    <mergeCell ref="C38:D38"/>
    <mergeCell ref="C60:D60"/>
    <mergeCell ref="A47:E47"/>
    <mergeCell ref="A56:B56"/>
    <mergeCell ref="D56:E56"/>
    <mergeCell ref="A48:D48"/>
    <mergeCell ref="C49:D49"/>
    <mergeCell ref="A57:B57"/>
    <mergeCell ref="A58:E58"/>
    <mergeCell ref="D57:E57"/>
    <mergeCell ref="A59:D59"/>
    <mergeCell ref="A67:B67"/>
    <mergeCell ref="A68:B68"/>
    <mergeCell ref="A69:E69"/>
    <mergeCell ref="D67:E67"/>
    <mergeCell ref="D68:E68"/>
    <mergeCell ref="A70:D70"/>
    <mergeCell ref="A78:B78"/>
    <mergeCell ref="A79:B79"/>
    <mergeCell ref="A80:E80"/>
    <mergeCell ref="D78:E78"/>
    <mergeCell ref="D79:E79"/>
    <mergeCell ref="C71:D71"/>
    <mergeCell ref="A89:B89"/>
    <mergeCell ref="A90:B90"/>
    <mergeCell ref="D89:E89"/>
    <mergeCell ref="D90:E90"/>
    <mergeCell ref="A81:D81"/>
    <mergeCell ref="C82:D82"/>
    <mergeCell ref="C104:D104"/>
    <mergeCell ref="A91:E91"/>
    <mergeCell ref="A100:B100"/>
    <mergeCell ref="D100:E100"/>
    <mergeCell ref="A92:D92"/>
    <mergeCell ref="C93:D93"/>
    <mergeCell ref="A101:B101"/>
    <mergeCell ref="A102:E102"/>
    <mergeCell ref="D101:E101"/>
    <mergeCell ref="A103:D103"/>
    <mergeCell ref="C115:D115"/>
    <mergeCell ref="A111:B111"/>
    <mergeCell ref="A112:B112"/>
    <mergeCell ref="A113:E113"/>
    <mergeCell ref="D111:E111"/>
    <mergeCell ref="D112:E112"/>
    <mergeCell ref="A114:D114"/>
    <mergeCell ref="A125:D125"/>
    <mergeCell ref="C126:D126"/>
    <mergeCell ref="A122:B122"/>
    <mergeCell ref="A123:B123"/>
    <mergeCell ref="A124:E124"/>
    <mergeCell ref="D122:E122"/>
    <mergeCell ref="D123:E123"/>
    <mergeCell ref="A135:E135"/>
    <mergeCell ref="A136:D136"/>
    <mergeCell ref="C137:D137"/>
    <mergeCell ref="A144:B144"/>
    <mergeCell ref="D144:E144"/>
    <mergeCell ref="A133:B133"/>
    <mergeCell ref="A134:B134"/>
    <mergeCell ref="D133:E133"/>
    <mergeCell ref="D134:E134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Data'!B28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 t="s">
        <v>4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73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34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59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qkHEiaAjF8gwOa3is30uCpyaYrrLA+M9G6ZVowWb4z7MZMFsoOteeI9rBjKK3opYj1tR9STPTqA8B88ITlzyHw==" saltValue="QgNv+41ImpTcqDKX4J8u4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5" sqref="B5"/>
    </sheetView>
  </sheetViews>
  <sheetFormatPr baseColWidth="10" defaultColWidth="11.42578125" defaultRowHeight="12.75" x14ac:dyDescent="0.2"/>
  <cols>
    <col min="2" max="2" width="22.140625" customWidth="1"/>
  </cols>
  <sheetData>
    <row r="1" spans="1:2" ht="15.75" x14ac:dyDescent="0.25">
      <c r="A1" s="183" t="s">
        <v>86</v>
      </c>
      <c r="B1" s="183"/>
    </row>
    <row r="2" spans="1:2" x14ac:dyDescent="0.2">
      <c r="A2" s="58" t="s">
        <v>74</v>
      </c>
      <c r="B2" s="60" t="s">
        <v>100</v>
      </c>
    </row>
    <row r="3" spans="1:2" x14ac:dyDescent="0.2">
      <c r="A3" s="58" t="s">
        <v>75</v>
      </c>
      <c r="B3" s="60" t="s">
        <v>101</v>
      </c>
    </row>
    <row r="4" spans="1:2" x14ac:dyDescent="0.2">
      <c r="A4" s="58" t="s">
        <v>76</v>
      </c>
      <c r="B4" s="60" t="s">
        <v>99</v>
      </c>
    </row>
    <row r="5" spans="1:2" x14ac:dyDescent="0.2">
      <c r="A5" s="58" t="s">
        <v>77</v>
      </c>
      <c r="B5" s="60" t="s">
        <v>102</v>
      </c>
    </row>
    <row r="6" spans="1:2" x14ac:dyDescent="0.2">
      <c r="A6" s="58" t="s">
        <v>78</v>
      </c>
      <c r="B6" s="60" t="s">
        <v>103</v>
      </c>
    </row>
    <row r="7" spans="1:2" x14ac:dyDescent="0.2">
      <c r="A7" s="58" t="s">
        <v>79</v>
      </c>
      <c r="B7" s="60" t="s">
        <v>104</v>
      </c>
    </row>
    <row r="8" spans="1:2" x14ac:dyDescent="0.2">
      <c r="A8" s="58" t="s">
        <v>80</v>
      </c>
      <c r="B8" s="60" t="s">
        <v>105</v>
      </c>
    </row>
    <row r="9" spans="1:2" x14ac:dyDescent="0.2">
      <c r="A9" s="58" t="s">
        <v>81</v>
      </c>
      <c r="B9" s="60" t="s">
        <v>106</v>
      </c>
    </row>
    <row r="10" spans="1:2" x14ac:dyDescent="0.2">
      <c r="A10" s="58" t="s">
        <v>82</v>
      </c>
      <c r="B10" s="60" t="s">
        <v>107</v>
      </c>
    </row>
    <row r="11" spans="1:2" x14ac:dyDescent="0.2">
      <c r="A11" s="58" t="s">
        <v>36</v>
      </c>
      <c r="B11" s="60" t="s">
        <v>108</v>
      </c>
    </row>
    <row r="12" spans="1:2" x14ac:dyDescent="0.2">
      <c r="A12" s="58" t="s">
        <v>37</v>
      </c>
      <c r="B12" s="60" t="s">
        <v>109</v>
      </c>
    </row>
    <row r="13" spans="1:2" x14ac:dyDescent="0.2">
      <c r="A13" s="58" t="s">
        <v>38</v>
      </c>
      <c r="B13" s="60" t="s">
        <v>110</v>
      </c>
    </row>
    <row r="14" spans="1:2" x14ac:dyDescent="0.2">
      <c r="A14" s="58" t="s">
        <v>39</v>
      </c>
      <c r="B14" s="60" t="s">
        <v>3</v>
      </c>
    </row>
    <row r="15" spans="1:2" x14ac:dyDescent="0.2">
      <c r="A15" s="58" t="s">
        <v>40</v>
      </c>
      <c r="B15" s="60" t="s">
        <v>3</v>
      </c>
    </row>
    <row r="16" spans="1:2" x14ac:dyDescent="0.2">
      <c r="A16" s="58" t="s">
        <v>41</v>
      </c>
      <c r="B16" s="60" t="s">
        <v>3</v>
      </c>
    </row>
    <row r="17" spans="1:2" x14ac:dyDescent="0.2">
      <c r="A17" s="58" t="s">
        <v>42</v>
      </c>
      <c r="B17" s="60" t="s">
        <v>3</v>
      </c>
    </row>
    <row r="18" spans="1:2" x14ac:dyDescent="0.2">
      <c r="A18" s="58" t="s">
        <v>43</v>
      </c>
      <c r="B18" s="60" t="s">
        <v>3</v>
      </c>
    </row>
    <row r="19" spans="1:2" x14ac:dyDescent="0.2">
      <c r="A19" s="58" t="s">
        <v>44</v>
      </c>
      <c r="B19" s="60" t="s">
        <v>3</v>
      </c>
    </row>
    <row r="20" spans="1:2" x14ac:dyDescent="0.2">
      <c r="A20" s="58" t="s">
        <v>45</v>
      </c>
      <c r="B20" s="60" t="s">
        <v>3</v>
      </c>
    </row>
    <row r="21" spans="1:2" x14ac:dyDescent="0.2">
      <c r="A21" s="58" t="s">
        <v>46</v>
      </c>
      <c r="B21" s="60" t="s">
        <v>3</v>
      </c>
    </row>
    <row r="22" spans="1:2" x14ac:dyDescent="0.2">
      <c r="A22" s="184"/>
      <c r="B22" s="184"/>
    </row>
    <row r="23" spans="1:2" ht="15.75" x14ac:dyDescent="0.25">
      <c r="A23" s="183" t="s">
        <v>85</v>
      </c>
      <c r="B23" s="183"/>
    </row>
    <row r="24" spans="1:2" x14ac:dyDescent="0.2">
      <c r="A24" s="58" t="s">
        <v>5</v>
      </c>
      <c r="B24" s="63" t="s">
        <v>97</v>
      </c>
    </row>
    <row r="25" spans="1:2" x14ac:dyDescent="0.2">
      <c r="A25" s="58" t="s">
        <v>6</v>
      </c>
      <c r="B25" s="63" t="s">
        <v>98</v>
      </c>
    </row>
    <row r="26" spans="1:2" x14ac:dyDescent="0.2">
      <c r="A26" s="58" t="s">
        <v>7</v>
      </c>
      <c r="B26" s="64" t="s">
        <v>10</v>
      </c>
    </row>
    <row r="27" spans="1:2" x14ac:dyDescent="0.2">
      <c r="A27" s="58" t="s">
        <v>8</v>
      </c>
      <c r="B27" s="64" t="s">
        <v>10</v>
      </c>
    </row>
    <row r="28" spans="1:2" x14ac:dyDescent="0.2">
      <c r="A28" s="58" t="s">
        <v>9</v>
      </c>
      <c r="B28" s="64" t="s">
        <v>10</v>
      </c>
    </row>
    <row r="31" spans="1:2" x14ac:dyDescent="0.2">
      <c r="A31" s="65" t="s">
        <v>88</v>
      </c>
    </row>
    <row r="32" spans="1:2" x14ac:dyDescent="0.2">
      <c r="A32" s="65" t="s">
        <v>89</v>
      </c>
    </row>
    <row r="33" spans="1:1" x14ac:dyDescent="0.2">
      <c r="A33" s="65" t="s">
        <v>90</v>
      </c>
    </row>
    <row r="34" spans="1:1" x14ac:dyDescent="0.2">
      <c r="A34" s="65" t="s">
        <v>91</v>
      </c>
    </row>
    <row r="35" spans="1:1" x14ac:dyDescent="0.2">
      <c r="A35" s="65" t="s">
        <v>92</v>
      </c>
    </row>
    <row r="36" spans="1:1" x14ac:dyDescent="0.2">
      <c r="A36" s="65" t="s">
        <v>93</v>
      </c>
    </row>
    <row r="37" spans="1:1" x14ac:dyDescent="0.2">
      <c r="A37" s="65" t="s">
        <v>94</v>
      </c>
    </row>
  </sheetData>
  <sheetProtection algorithmName="SHA-512" hashValue="WeEzvY0l0daXQvMLvf0vePoe08N8m6ulRxQS20tS/JPsyvX8m8d8TaIoZspQIMYYGXJIFQWZUvum9gD/OJiaLg==" saltValue="tI7q8+y+zzNpSx8nt5t73Q==" spinCount="100000" sheet="1" objects="1" scenarios="1" selectLockedCells="1"/>
  <mergeCells count="3">
    <mergeCell ref="A23:B23"/>
    <mergeCell ref="A1:B1"/>
    <mergeCell ref="A22:B22"/>
  </mergeCells>
  <phoneticPr fontId="3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</vt:lpstr>
      <vt:lpstr>Std-A</vt:lpstr>
      <vt:lpstr>Std-B</vt:lpstr>
      <vt:lpstr>Std-C</vt:lpstr>
      <vt:lpstr>Std-D</vt:lpstr>
      <vt:lpstr>Std-E</vt:lpstr>
      <vt:lpstr>dynamic Data</vt:lpstr>
      <vt:lpstr>Overview!Druckbereich</vt:lpstr>
      <vt:lpstr>Project_Types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Paul</cp:lastModifiedBy>
  <cp:lastPrinted>2006-12-12T13:10:16Z</cp:lastPrinted>
  <dcterms:created xsi:type="dcterms:W3CDTF">1996-10-17T05:27:31Z</dcterms:created>
  <dcterms:modified xsi:type="dcterms:W3CDTF">2017-06-23T18:12:00Z</dcterms:modified>
</cp:coreProperties>
</file>